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omina Contraloria\OFICINA LIBRE ACCESO A LA INFORMACION ...DATOS\NOMINA PARA LA PAGINA\NOMINAS 2022\MES DE JULIO 2022\"/>
    </mc:Choice>
  </mc:AlternateContent>
  <bookViews>
    <workbookView xWindow="-120" yWindow="-120" windowWidth="19440" windowHeight="15000"/>
  </bookViews>
  <sheets>
    <sheet name="New Text Document" sheetId="1" r:id="rId1"/>
  </sheets>
  <definedNames>
    <definedName name="_xlnm.Print_Area" localSheetId="0">'New Text Document'!$A$1:$K$501</definedName>
    <definedName name="_xlnm.Print_Titles" localSheetId="0">'New Text Document'!$1:$8</definedName>
  </definedNames>
  <calcPr calcId="152511" fullPrecision="0"/>
</workbook>
</file>

<file path=xl/calcChain.xml><?xml version="1.0" encoding="utf-8"?>
<calcChain xmlns="http://schemas.openxmlformats.org/spreadsheetml/2006/main">
  <c r="J420" i="1" l="1"/>
  <c r="J105" i="1"/>
  <c r="J478" i="1" s="1"/>
  <c r="K23" i="1"/>
  <c r="G371" i="1"/>
  <c r="F409" i="1"/>
  <c r="I33" i="1"/>
  <c r="G33" i="1"/>
  <c r="E33" i="1"/>
  <c r="E187" i="1"/>
  <c r="K43" i="1" l="1"/>
  <c r="J43" i="1"/>
  <c r="I43" i="1"/>
  <c r="G43" i="1"/>
  <c r="E43" i="1"/>
  <c r="K171" i="1" l="1"/>
  <c r="J272" i="1"/>
  <c r="J406" i="1"/>
  <c r="G23" i="1"/>
  <c r="B478" i="1"/>
  <c r="E466" i="1"/>
  <c r="I466" i="1"/>
  <c r="G466" i="1"/>
  <c r="H465" i="1"/>
  <c r="H466" i="1" s="1"/>
  <c r="F465" i="1"/>
  <c r="K371" i="1"/>
  <c r="J371" i="1"/>
  <c r="I371" i="1"/>
  <c r="F371" i="1"/>
  <c r="E371" i="1"/>
  <c r="J171" i="1"/>
  <c r="I171" i="1"/>
  <c r="G171" i="1"/>
  <c r="E171" i="1"/>
  <c r="J465" i="1" l="1"/>
  <c r="K465" i="1" s="1"/>
  <c r="K466" i="1" s="1"/>
  <c r="F466" i="1"/>
  <c r="J466" i="1"/>
  <c r="J446" i="1"/>
  <c r="J441" i="1"/>
  <c r="K441" i="1" s="1"/>
  <c r="J438" i="1"/>
  <c r="K438" i="1" s="1"/>
  <c r="J374" i="1"/>
  <c r="K374" i="1" s="1"/>
  <c r="J342" i="1"/>
  <c r="K342" i="1" s="1"/>
  <c r="J314" i="1"/>
  <c r="J315" i="1"/>
  <c r="J313" i="1"/>
  <c r="K313" i="1" s="1"/>
  <c r="J305" i="1"/>
  <c r="K305" i="1" s="1"/>
  <c r="J306" i="1"/>
  <c r="K306" i="1" s="1"/>
  <c r="J308" i="1"/>
  <c r="K308" i="1" s="1"/>
  <c r="J245" i="1"/>
  <c r="K245" i="1" s="1"/>
  <c r="J246" i="1"/>
  <c r="K246" i="1" s="1"/>
  <c r="J175" i="1"/>
  <c r="J139" i="1"/>
  <c r="K139" i="1" s="1"/>
  <c r="K112" i="1"/>
  <c r="K102" i="1"/>
  <c r="K103" i="1"/>
  <c r="K104" i="1"/>
  <c r="K101" i="1"/>
  <c r="K51" i="1"/>
  <c r="K50" i="1"/>
  <c r="J15" i="1"/>
  <c r="K15" i="1" s="1"/>
  <c r="J16" i="1"/>
  <c r="K16" i="1" s="1"/>
  <c r="J19" i="1"/>
  <c r="K19" i="1" s="1"/>
  <c r="J20" i="1"/>
  <c r="K20" i="1" s="1"/>
  <c r="J21" i="1"/>
  <c r="K21" i="1" s="1"/>
  <c r="J22" i="1"/>
  <c r="K22" i="1" s="1"/>
  <c r="I109" i="1" l="1"/>
  <c r="J236" i="1" l="1"/>
  <c r="K236" i="1" s="1"/>
  <c r="I435" i="1"/>
  <c r="G435" i="1"/>
  <c r="E435" i="1"/>
  <c r="F434" i="1"/>
  <c r="H434" i="1"/>
  <c r="J301" i="1"/>
  <c r="I301" i="1"/>
  <c r="H301" i="1"/>
  <c r="G301" i="1"/>
  <c r="E301" i="1"/>
  <c r="E176" i="1"/>
  <c r="I176" i="1"/>
  <c r="G176" i="1"/>
  <c r="K105" i="1" l="1"/>
  <c r="I38" i="1"/>
  <c r="F180" i="1" l="1"/>
  <c r="F389" i="1"/>
  <c r="F288" i="1"/>
  <c r="F61" i="1"/>
  <c r="F47" i="1"/>
  <c r="F27" i="1"/>
  <c r="G475" i="1"/>
  <c r="I475" i="1"/>
  <c r="E475" i="1"/>
  <c r="I458" i="1"/>
  <c r="G458" i="1"/>
  <c r="E458" i="1"/>
  <c r="G447" i="1"/>
  <c r="I447" i="1"/>
  <c r="E447" i="1"/>
  <c r="I442" i="1"/>
  <c r="F442" i="1"/>
  <c r="E442" i="1"/>
  <c r="F375" i="1"/>
  <c r="G316" i="1"/>
  <c r="H316" i="1"/>
  <c r="I316" i="1"/>
  <c r="J316" i="1"/>
  <c r="K316" i="1"/>
  <c r="F316" i="1"/>
  <c r="E316" i="1"/>
  <c r="I274" i="1"/>
  <c r="E274" i="1"/>
  <c r="I247" i="1"/>
  <c r="E247" i="1"/>
  <c r="J230" i="1"/>
  <c r="K230" i="1" s="1"/>
  <c r="J231" i="1"/>
  <c r="K231" i="1" s="1"/>
  <c r="J235" i="1"/>
  <c r="K235" i="1" s="1"/>
  <c r="J237" i="1"/>
  <c r="K237" i="1" s="1"/>
  <c r="J238" i="1"/>
  <c r="K238" i="1" s="1"/>
  <c r="I239" i="1"/>
  <c r="E105" i="1" l="1"/>
  <c r="F89" i="1"/>
  <c r="E239" i="1" l="1"/>
  <c r="G239" i="1"/>
  <c r="H158" i="1"/>
  <c r="H55" i="1"/>
  <c r="K47" i="1"/>
  <c r="K36" i="1" l="1"/>
  <c r="E283" i="1" l="1"/>
  <c r="G283" i="1"/>
  <c r="I283" i="1"/>
  <c r="J283" i="1"/>
  <c r="E269" i="1"/>
  <c r="H269" i="1"/>
  <c r="I269" i="1"/>
  <c r="J269" i="1"/>
  <c r="G269" i="1"/>
  <c r="F268" i="1"/>
  <c r="J47" i="1"/>
  <c r="I47" i="1"/>
  <c r="H47" i="1"/>
  <c r="G47" i="1"/>
  <c r="E47" i="1"/>
  <c r="F456" i="1"/>
  <c r="G442" i="1"/>
  <c r="F433" i="1"/>
  <c r="H433" i="1"/>
  <c r="F432" i="1"/>
  <c r="H432" i="1"/>
  <c r="I420" i="1"/>
  <c r="G420" i="1"/>
  <c r="E420" i="1"/>
  <c r="K406" i="1"/>
  <c r="K389" i="1"/>
  <c r="J389" i="1"/>
  <c r="I389" i="1"/>
  <c r="H389" i="1"/>
  <c r="G389" i="1"/>
  <c r="E389" i="1"/>
  <c r="I365" i="1"/>
  <c r="H364" i="1"/>
  <c r="G365" i="1"/>
  <c r="E365" i="1"/>
  <c r="F327" i="1"/>
  <c r="H327" i="1"/>
  <c r="I294" i="1"/>
  <c r="G294" i="1"/>
  <c r="E294" i="1"/>
  <c r="K288" i="1"/>
  <c r="J288" i="1"/>
  <c r="I288" i="1"/>
  <c r="H288" i="1"/>
  <c r="G288" i="1"/>
  <c r="E288" i="1"/>
  <c r="G247" i="1"/>
  <c r="F234" i="1"/>
  <c r="H234" i="1"/>
  <c r="F233" i="1"/>
  <c r="H233" i="1"/>
  <c r="K180" i="1"/>
  <c r="J180" i="1"/>
  <c r="I180" i="1"/>
  <c r="H180" i="1"/>
  <c r="G180" i="1"/>
  <c r="E180" i="1"/>
  <c r="J234" i="1" l="1"/>
  <c r="K234" i="1" s="1"/>
  <c r="J233" i="1"/>
  <c r="K233" i="1" s="1"/>
  <c r="E162" i="1" l="1"/>
  <c r="I162" i="1"/>
  <c r="G162" i="1"/>
  <c r="F161" i="1"/>
  <c r="H161" i="1"/>
  <c r="F160" i="1"/>
  <c r="H160" i="1"/>
  <c r="F159" i="1"/>
  <c r="J159" i="1" s="1"/>
  <c r="K159" i="1" s="1"/>
  <c r="F158" i="1"/>
  <c r="J158" i="1" s="1"/>
  <c r="K158" i="1" s="1"/>
  <c r="F157" i="1"/>
  <c r="H157" i="1"/>
  <c r="F156" i="1"/>
  <c r="H156" i="1"/>
  <c r="J156" i="1" l="1"/>
  <c r="K156" i="1" s="1"/>
  <c r="J157" i="1"/>
  <c r="K157" i="1" s="1"/>
  <c r="J160" i="1"/>
  <c r="K160" i="1" s="1"/>
  <c r="J161" i="1"/>
  <c r="K161" i="1" s="1"/>
  <c r="I147" i="1"/>
  <c r="G147" i="1"/>
  <c r="F146" i="1"/>
  <c r="H146" i="1"/>
  <c r="F145" i="1"/>
  <c r="H145" i="1"/>
  <c r="F143" i="1"/>
  <c r="J143" i="1" s="1"/>
  <c r="K143" i="1" s="1"/>
  <c r="I134" i="1"/>
  <c r="E134" i="1"/>
  <c r="F126" i="1"/>
  <c r="H126" i="1"/>
  <c r="F125" i="1"/>
  <c r="H125" i="1"/>
  <c r="F124" i="1"/>
  <c r="H124" i="1"/>
  <c r="F122" i="1"/>
  <c r="G134" i="1"/>
  <c r="F133" i="1"/>
  <c r="H133" i="1"/>
  <c r="E147" i="1"/>
  <c r="J145" i="1" l="1"/>
  <c r="K145" i="1" s="1"/>
  <c r="J146" i="1"/>
  <c r="K146" i="1" s="1"/>
  <c r="G105" i="1"/>
  <c r="I105" i="1"/>
  <c r="K89" i="1" l="1"/>
  <c r="J89" i="1"/>
  <c r="I89" i="1"/>
  <c r="H89" i="1"/>
  <c r="G89" i="1"/>
  <c r="E89" i="1"/>
  <c r="I85" i="1"/>
  <c r="G85" i="1"/>
  <c r="E85" i="1"/>
  <c r="H83" i="1"/>
  <c r="H84" i="1"/>
  <c r="F82" i="1"/>
  <c r="H82" i="1"/>
  <c r="I75" i="1"/>
  <c r="K61" i="1"/>
  <c r="E61" i="1"/>
  <c r="J61" i="1"/>
  <c r="I61" i="1"/>
  <c r="H61" i="1"/>
  <c r="G61" i="1"/>
  <c r="E27" i="1"/>
  <c r="K27" i="1"/>
  <c r="J27" i="1"/>
  <c r="I27" i="1"/>
  <c r="H27" i="1"/>
  <c r="G27" i="1"/>
  <c r="I310" i="1" l="1"/>
  <c r="G310" i="1"/>
  <c r="E310" i="1"/>
  <c r="J115" i="1"/>
  <c r="I115" i="1"/>
  <c r="G115" i="1"/>
  <c r="K114" i="1"/>
  <c r="K115" i="1" s="1"/>
  <c r="E115" i="1"/>
  <c r="G358" i="1" l="1"/>
  <c r="I350" i="1"/>
  <c r="G350" i="1"/>
  <c r="E350" i="1"/>
  <c r="F349" i="1"/>
  <c r="J349" i="1" s="1"/>
  <c r="K349" i="1" s="1"/>
  <c r="F299" i="1"/>
  <c r="K299" i="1"/>
  <c r="K375" i="1" l="1"/>
  <c r="J375" i="1"/>
  <c r="I375" i="1"/>
  <c r="H375" i="1"/>
  <c r="G375" i="1"/>
  <c r="E375" i="1"/>
  <c r="I23" i="1"/>
  <c r="E23" i="1"/>
  <c r="I426" i="1" l="1"/>
  <c r="G426" i="1"/>
  <c r="E426" i="1"/>
  <c r="H205" i="1" l="1"/>
  <c r="F226" i="1"/>
  <c r="H226" i="1"/>
  <c r="F232" i="1"/>
  <c r="H232" i="1"/>
  <c r="I202" i="1"/>
  <c r="E202" i="1"/>
  <c r="G202" i="1"/>
  <c r="J52" i="1"/>
  <c r="I52" i="1"/>
  <c r="F52" i="1"/>
  <c r="E52" i="1"/>
  <c r="J232" i="1" l="1"/>
  <c r="K232" i="1" s="1"/>
  <c r="J226" i="1"/>
  <c r="K226" i="1" s="1"/>
  <c r="F41" i="1"/>
  <c r="F43" i="1" s="1"/>
  <c r="F212" i="1" l="1"/>
  <c r="F205" i="1"/>
  <c r="K73" i="1"/>
  <c r="H73" i="1"/>
  <c r="F73" i="1"/>
  <c r="K52" i="1"/>
  <c r="J205" i="1" l="1"/>
  <c r="K205" i="1" s="1"/>
  <c r="F431" i="1"/>
  <c r="H431" i="1"/>
  <c r="G385" i="1"/>
  <c r="I197" i="1" l="1"/>
  <c r="G197" i="1"/>
  <c r="E197" i="1"/>
  <c r="F196" i="1"/>
  <c r="J196" i="1" s="1"/>
  <c r="K196" i="1" s="1"/>
  <c r="F405" i="1" l="1"/>
  <c r="H417" i="1"/>
  <c r="F417" i="1"/>
  <c r="H419" i="1"/>
  <c r="F419" i="1"/>
  <c r="H418" i="1"/>
  <c r="F418" i="1"/>
  <c r="H413" i="1"/>
  <c r="F413" i="1"/>
  <c r="H412" i="1"/>
  <c r="F412" i="1"/>
  <c r="H415" i="1"/>
  <c r="F415" i="1"/>
  <c r="H410" i="1"/>
  <c r="F410" i="1"/>
  <c r="H411" i="1"/>
  <c r="F411" i="1"/>
  <c r="H414" i="1"/>
  <c r="F414" i="1"/>
  <c r="H416" i="1"/>
  <c r="F416" i="1"/>
  <c r="H399" i="1"/>
  <c r="F399" i="1"/>
  <c r="H400" i="1"/>
  <c r="F400" i="1"/>
  <c r="H402" i="1"/>
  <c r="F402" i="1"/>
  <c r="H404" i="1"/>
  <c r="F404" i="1"/>
  <c r="F420" i="1" l="1"/>
  <c r="H420" i="1"/>
  <c r="K418" i="1"/>
  <c r="I406" i="1" l="1"/>
  <c r="G406" i="1"/>
  <c r="E406" i="1"/>
  <c r="H398" i="1"/>
  <c r="F398" i="1"/>
  <c r="F397" i="1"/>
  <c r="H401" i="1"/>
  <c r="F401" i="1"/>
  <c r="H403" i="1"/>
  <c r="F403" i="1"/>
  <c r="G394" i="1"/>
  <c r="I394" i="1"/>
  <c r="E394" i="1"/>
  <c r="I385" i="1"/>
  <c r="E385" i="1"/>
  <c r="G463" i="1"/>
  <c r="I463" i="1"/>
  <c r="E463" i="1"/>
  <c r="H455" i="1"/>
  <c r="F455" i="1"/>
  <c r="F452" i="1"/>
  <c r="H453" i="1"/>
  <c r="F453" i="1"/>
  <c r="H450" i="1"/>
  <c r="F450" i="1"/>
  <c r="H451" i="1"/>
  <c r="F451" i="1"/>
  <c r="F454" i="1"/>
  <c r="H292" i="1"/>
  <c r="H294" i="1" s="1"/>
  <c r="F292" i="1"/>
  <c r="F294" i="1" s="1"/>
  <c r="G252" i="1"/>
  <c r="I252" i="1"/>
  <c r="E252" i="1"/>
  <c r="H194" i="1"/>
  <c r="F194" i="1"/>
  <c r="H112" i="1"/>
  <c r="F112" i="1"/>
  <c r="G57" i="1"/>
  <c r="I57" i="1"/>
  <c r="E57" i="1"/>
  <c r="G52" i="1"/>
  <c r="H50" i="1"/>
  <c r="H52" i="1" s="1"/>
  <c r="F18" i="1"/>
  <c r="J18" i="1" s="1"/>
  <c r="K18" i="1" s="1"/>
  <c r="F17" i="1"/>
  <c r="J17" i="1" s="1"/>
  <c r="K17" i="1" s="1"/>
  <c r="J194" i="1" l="1"/>
  <c r="K194" i="1" s="1"/>
  <c r="K420" i="1"/>
  <c r="H406" i="1"/>
  <c r="J451" i="1"/>
  <c r="J453" i="1"/>
  <c r="J455" i="1"/>
  <c r="K455" i="1" s="1"/>
  <c r="F406" i="1"/>
  <c r="J294" i="1"/>
  <c r="H440" i="1"/>
  <c r="J440" i="1" s="1"/>
  <c r="K440" i="1" s="1"/>
  <c r="K451" i="1" l="1"/>
  <c r="K292" i="1"/>
  <c r="K294" i="1" s="1"/>
  <c r="H347" i="1" l="1"/>
  <c r="F347" i="1"/>
  <c r="E332" i="1"/>
  <c r="G320" i="1"/>
  <c r="I320" i="1"/>
  <c r="E320" i="1"/>
  <c r="H216" i="1"/>
  <c r="F216" i="1"/>
  <c r="H212" i="1"/>
  <c r="J212" i="1" s="1"/>
  <c r="K212" i="1" s="1"/>
  <c r="G274" i="1"/>
  <c r="H72" i="1"/>
  <c r="F72" i="1"/>
  <c r="H191" i="1"/>
  <c r="F191" i="1"/>
  <c r="G75" i="1"/>
  <c r="E75" i="1"/>
  <c r="J191" i="1" l="1"/>
  <c r="K191" i="1" s="1"/>
  <c r="J347" i="1"/>
  <c r="K347" i="1" s="1"/>
  <c r="J216" i="1"/>
  <c r="K216" i="1" s="1"/>
  <c r="K72" i="1"/>
  <c r="F474" i="1"/>
  <c r="H474" i="1"/>
  <c r="J474" i="1" l="1"/>
  <c r="K474" i="1" s="1"/>
  <c r="F31" i="1" l="1"/>
  <c r="H31" i="1"/>
  <c r="H369" i="1"/>
  <c r="H371" i="1" s="1"/>
  <c r="J31" i="1" l="1"/>
  <c r="H357" i="1"/>
  <c r="F357" i="1"/>
  <c r="G332" i="1"/>
  <c r="K31" i="1" l="1"/>
  <c r="J33" i="1"/>
  <c r="J357" i="1"/>
  <c r="F119" i="1" l="1"/>
  <c r="F118" i="1"/>
  <c r="F120" i="1"/>
  <c r="F121" i="1"/>
  <c r="F123" i="1"/>
  <c r="H206" i="1"/>
  <c r="H207" i="1"/>
  <c r="H208" i="1"/>
  <c r="H209" i="1"/>
  <c r="H210" i="1"/>
  <c r="H211" i="1"/>
  <c r="H213" i="1"/>
  <c r="H214" i="1"/>
  <c r="H217" i="1"/>
  <c r="H218" i="1"/>
  <c r="H219" i="1"/>
  <c r="J219" i="1" s="1"/>
  <c r="K219" i="1" s="1"/>
  <c r="H220" i="1"/>
  <c r="J220" i="1" s="1"/>
  <c r="K220" i="1" s="1"/>
  <c r="H221" i="1"/>
  <c r="J221" i="1" s="1"/>
  <c r="K221" i="1" s="1"/>
  <c r="H222" i="1"/>
  <c r="H223" i="1"/>
  <c r="H224" i="1"/>
  <c r="H225" i="1"/>
  <c r="H227" i="1"/>
  <c r="H228" i="1"/>
  <c r="H229" i="1"/>
  <c r="F206" i="1"/>
  <c r="F207" i="1"/>
  <c r="F208" i="1"/>
  <c r="F209" i="1"/>
  <c r="F210" i="1"/>
  <c r="F211" i="1"/>
  <c r="F213" i="1"/>
  <c r="F214" i="1"/>
  <c r="F217" i="1"/>
  <c r="F218" i="1"/>
  <c r="F222" i="1"/>
  <c r="F223" i="1"/>
  <c r="F224" i="1"/>
  <c r="F225" i="1"/>
  <c r="F227" i="1"/>
  <c r="F228" i="1"/>
  <c r="F229" i="1"/>
  <c r="I257" i="1"/>
  <c r="E257" i="1"/>
  <c r="G278" i="1"/>
  <c r="I278" i="1"/>
  <c r="E278" i="1"/>
  <c r="H108" i="1"/>
  <c r="F108" i="1"/>
  <c r="H67" i="1"/>
  <c r="H68" i="1"/>
  <c r="H69" i="1"/>
  <c r="H71" i="1"/>
  <c r="F67" i="1"/>
  <c r="F68" i="1"/>
  <c r="F69" i="1"/>
  <c r="F70" i="1"/>
  <c r="F71" i="1"/>
  <c r="H56" i="1"/>
  <c r="G38" i="1"/>
  <c r="E38" i="1"/>
  <c r="J228" i="1" l="1"/>
  <c r="K228" i="1" s="1"/>
  <c r="J225" i="1"/>
  <c r="K225" i="1" s="1"/>
  <c r="J227" i="1"/>
  <c r="K227" i="1" s="1"/>
  <c r="J224" i="1"/>
  <c r="K224" i="1" s="1"/>
  <c r="J223" i="1"/>
  <c r="K223" i="1" s="1"/>
  <c r="J222" i="1"/>
  <c r="K222" i="1" s="1"/>
  <c r="J229" i="1"/>
  <c r="K229" i="1" s="1"/>
  <c r="J214" i="1"/>
  <c r="K214" i="1" s="1"/>
  <c r="J211" i="1"/>
  <c r="K211" i="1" s="1"/>
  <c r="J207" i="1"/>
  <c r="K207" i="1" s="1"/>
  <c r="J213" i="1"/>
  <c r="K213" i="1" s="1"/>
  <c r="J206" i="1"/>
  <c r="K206" i="1" s="1"/>
  <c r="J209" i="1"/>
  <c r="K209" i="1" s="1"/>
  <c r="J218" i="1"/>
  <c r="K218" i="1" s="1"/>
  <c r="J210" i="1"/>
  <c r="K210" i="1" s="1"/>
  <c r="J217" i="1"/>
  <c r="K217" i="1" s="1"/>
  <c r="J208" i="1"/>
  <c r="K208" i="1" s="1"/>
  <c r="F423" i="1"/>
  <c r="I358" i="1"/>
  <c r="E358" i="1"/>
  <c r="H323" i="1"/>
  <c r="H324" i="1"/>
  <c r="H325" i="1"/>
  <c r="H326" i="1"/>
  <c r="H328" i="1"/>
  <c r="H329" i="1"/>
  <c r="H330" i="1"/>
  <c r="H331" i="1"/>
  <c r="H174" i="1"/>
  <c r="H176" i="1" s="1"/>
  <c r="F174" i="1"/>
  <c r="G187" i="1"/>
  <c r="I187" i="1"/>
  <c r="G93" i="1"/>
  <c r="I93" i="1"/>
  <c r="E93" i="1"/>
  <c r="H92" i="1"/>
  <c r="F92" i="1"/>
  <c r="F176" i="1" l="1"/>
  <c r="J174" i="1"/>
  <c r="K93" i="1"/>
  <c r="K174" i="1" l="1"/>
  <c r="K176" i="1" s="1"/>
  <c r="J176" i="1"/>
  <c r="H251" i="1"/>
  <c r="F251" i="1"/>
  <c r="F267" i="1"/>
  <c r="H281" i="1"/>
  <c r="H283" i="1" s="1"/>
  <c r="F281" i="1"/>
  <c r="F283" i="1" s="1"/>
  <c r="F56" i="1"/>
  <c r="K56" i="1" s="1"/>
  <c r="K281" i="1" l="1"/>
  <c r="K283" i="1" s="1"/>
  <c r="K267" i="1"/>
  <c r="J251" i="1"/>
  <c r="H41" i="1"/>
  <c r="H43" i="1" s="1"/>
  <c r="H57" i="1"/>
  <c r="F55" i="1"/>
  <c r="F37" i="1"/>
  <c r="H37" i="1"/>
  <c r="H36" i="1"/>
  <c r="F36" i="1"/>
  <c r="J57" i="1" l="1"/>
  <c r="F57" i="1"/>
  <c r="K251" i="1"/>
  <c r="H38" i="1"/>
  <c r="F38" i="1"/>
  <c r="H30" i="1"/>
  <c r="H33" i="1" s="1"/>
  <c r="F30" i="1"/>
  <c r="F33" i="1" s="1"/>
  <c r="K30" i="1" l="1"/>
  <c r="K33" i="1" s="1"/>
  <c r="F320" i="1" l="1"/>
  <c r="H320" i="1"/>
  <c r="H170" i="1"/>
  <c r="H171" i="1" s="1"/>
  <c r="H11" i="1"/>
  <c r="H154" i="1"/>
  <c r="F170" i="1"/>
  <c r="F11" i="1"/>
  <c r="F154" i="1"/>
  <c r="H101" i="1"/>
  <c r="H102" i="1"/>
  <c r="H103" i="1"/>
  <c r="F101" i="1"/>
  <c r="F102" i="1"/>
  <c r="F103" i="1"/>
  <c r="H81" i="1"/>
  <c r="F81" i="1"/>
  <c r="J154" i="1" l="1"/>
  <c r="J11" i="1"/>
  <c r="F171" i="1"/>
  <c r="F105" i="1"/>
  <c r="H105" i="1"/>
  <c r="K81" i="1"/>
  <c r="F13" i="1"/>
  <c r="K11" i="1" l="1"/>
  <c r="H362" i="1"/>
  <c r="H363" i="1"/>
  <c r="H361" i="1"/>
  <c r="F362" i="1"/>
  <c r="F363" i="1"/>
  <c r="F361" i="1"/>
  <c r="H335" i="1"/>
  <c r="F335" i="1"/>
  <c r="H354" i="1"/>
  <c r="H355" i="1"/>
  <c r="H353" i="1"/>
  <c r="F354" i="1"/>
  <c r="F353" i="1"/>
  <c r="H469" i="1"/>
  <c r="F469" i="1"/>
  <c r="F365" i="1" l="1"/>
  <c r="J335" i="1"/>
  <c r="H365" i="1"/>
  <c r="F358" i="1"/>
  <c r="H358" i="1"/>
  <c r="H472" i="1"/>
  <c r="H473" i="1"/>
  <c r="H471" i="1"/>
  <c r="F472" i="1"/>
  <c r="F473" i="1"/>
  <c r="F471" i="1"/>
  <c r="H461" i="1"/>
  <c r="H462" i="1"/>
  <c r="F461" i="1"/>
  <c r="F462" i="1"/>
  <c r="H445" i="1"/>
  <c r="H447" i="1" s="1"/>
  <c r="H457" i="1"/>
  <c r="H458" i="1" s="1"/>
  <c r="H380" i="1"/>
  <c r="F445" i="1"/>
  <c r="F457" i="1"/>
  <c r="F458" i="1" s="1"/>
  <c r="F380" i="1"/>
  <c r="H439" i="1"/>
  <c r="H392" i="1"/>
  <c r="F392" i="1"/>
  <c r="H383" i="1"/>
  <c r="H384" i="1"/>
  <c r="H381" i="1"/>
  <c r="H382" i="1"/>
  <c r="F383" i="1"/>
  <c r="F384" i="1"/>
  <c r="F381" i="1"/>
  <c r="F382" i="1"/>
  <c r="H429" i="1"/>
  <c r="H430" i="1"/>
  <c r="H424" i="1"/>
  <c r="H113" i="1"/>
  <c r="H115" i="1" s="1"/>
  <c r="F429" i="1"/>
  <c r="F430" i="1"/>
  <c r="F424" i="1"/>
  <c r="F426" i="1" s="1"/>
  <c r="F113" i="1"/>
  <c r="F115" i="1" s="1"/>
  <c r="H393" i="1"/>
  <c r="H379" i="1"/>
  <c r="H423" i="1"/>
  <c r="F393" i="1"/>
  <c r="F379" i="1"/>
  <c r="H435" i="1"/>
  <c r="H250" i="1"/>
  <c r="H378" i="1"/>
  <c r="F250" i="1"/>
  <c r="F378" i="1"/>
  <c r="H340" i="1"/>
  <c r="H341" i="1"/>
  <c r="H343" i="1"/>
  <c r="H344" i="1"/>
  <c r="H345" i="1"/>
  <c r="H346" i="1"/>
  <c r="H339" i="1"/>
  <c r="F340" i="1"/>
  <c r="F341" i="1"/>
  <c r="F343" i="1"/>
  <c r="F344" i="1"/>
  <c r="F345" i="1"/>
  <c r="F346" i="1"/>
  <c r="F348" i="1"/>
  <c r="J348" i="1" s="1"/>
  <c r="K348" i="1" s="1"/>
  <c r="F339" i="1"/>
  <c r="J339" i="1" s="1"/>
  <c r="K339" i="1" s="1"/>
  <c r="F323" i="1"/>
  <c r="F324" i="1"/>
  <c r="F325" i="1"/>
  <c r="F326" i="1"/>
  <c r="F328" i="1"/>
  <c r="F329" i="1"/>
  <c r="F330" i="1"/>
  <c r="F331" i="1"/>
  <c r="H152" i="1"/>
  <c r="H155" i="1"/>
  <c r="H150" i="1"/>
  <c r="F151" i="1"/>
  <c r="J151" i="1" s="1"/>
  <c r="K151" i="1" s="1"/>
  <c r="F152" i="1"/>
  <c r="J152" i="1" s="1"/>
  <c r="F153" i="1"/>
  <c r="J153" i="1" s="1"/>
  <c r="K153" i="1" s="1"/>
  <c r="F155" i="1"/>
  <c r="F150" i="1"/>
  <c r="H137" i="1"/>
  <c r="H138" i="1"/>
  <c r="H140" i="1"/>
  <c r="H141" i="1"/>
  <c r="H142" i="1"/>
  <c r="H144" i="1"/>
  <c r="H127" i="1"/>
  <c r="H129" i="1"/>
  <c r="H132" i="1"/>
  <c r="F137" i="1"/>
  <c r="F138" i="1"/>
  <c r="F140" i="1"/>
  <c r="F141" i="1"/>
  <c r="F142" i="1"/>
  <c r="F144" i="1"/>
  <c r="F127" i="1"/>
  <c r="F129" i="1"/>
  <c r="F130" i="1"/>
  <c r="F131" i="1"/>
  <c r="F132" i="1"/>
  <c r="J120" i="1"/>
  <c r="H121" i="1"/>
  <c r="H123" i="1"/>
  <c r="H13" i="1"/>
  <c r="J13" i="1" s="1"/>
  <c r="K13" i="1" s="1"/>
  <c r="H14" i="1"/>
  <c r="F14" i="1"/>
  <c r="H12" i="1"/>
  <c r="F12" i="1"/>
  <c r="H79" i="1"/>
  <c r="H80" i="1"/>
  <c r="H78" i="1"/>
  <c r="F79" i="1"/>
  <c r="F80" i="1"/>
  <c r="F78" i="1"/>
  <c r="H273" i="1"/>
  <c r="F273" i="1"/>
  <c r="H64" i="1"/>
  <c r="H75" i="1" s="1"/>
  <c r="H304" i="1"/>
  <c r="F64" i="1"/>
  <c r="F75" i="1" s="1"/>
  <c r="F297" i="1"/>
  <c r="F301" i="1" s="1"/>
  <c r="F304" i="1"/>
  <c r="H277" i="1"/>
  <c r="F277" i="1"/>
  <c r="H307" i="1"/>
  <c r="J307" i="1" s="1"/>
  <c r="K307" i="1" s="1"/>
  <c r="H309" i="1"/>
  <c r="F309" i="1"/>
  <c r="H215" i="1"/>
  <c r="H239" i="1" s="1"/>
  <c r="F215" i="1"/>
  <c r="F239" i="1" s="1"/>
  <c r="H242" i="1"/>
  <c r="H243" i="1"/>
  <c r="J243" i="1" s="1"/>
  <c r="K243" i="1" s="1"/>
  <c r="H244" i="1"/>
  <c r="J244" i="1" s="1"/>
  <c r="K244" i="1" s="1"/>
  <c r="F242" i="1"/>
  <c r="F255" i="1"/>
  <c r="F265" i="1"/>
  <c r="F266" i="1"/>
  <c r="F264" i="1"/>
  <c r="H256" i="1"/>
  <c r="F256" i="1"/>
  <c r="H96" i="1"/>
  <c r="H97" i="1"/>
  <c r="F96" i="1"/>
  <c r="F97" i="1"/>
  <c r="H186" i="1"/>
  <c r="H184" i="1"/>
  <c r="F186" i="1"/>
  <c r="F184" i="1"/>
  <c r="H200" i="1"/>
  <c r="H202" i="1" s="1"/>
  <c r="H192" i="1"/>
  <c r="H193" i="1"/>
  <c r="H195" i="1"/>
  <c r="H190" i="1"/>
  <c r="F192" i="1"/>
  <c r="J192" i="1" s="1"/>
  <c r="K192" i="1" s="1"/>
  <c r="F193" i="1"/>
  <c r="J193" i="1" s="1"/>
  <c r="K193" i="1" s="1"/>
  <c r="F195" i="1"/>
  <c r="J195" i="1" s="1"/>
  <c r="K195" i="1" s="1"/>
  <c r="F190" i="1"/>
  <c r="J190" i="1" s="1"/>
  <c r="K190" i="1" s="1"/>
  <c r="F200" i="1"/>
  <c r="F202" i="1" s="1"/>
  <c r="J273" i="1" l="1"/>
  <c r="K273" i="1" s="1"/>
  <c r="J309" i="1"/>
  <c r="K309" i="1" s="1"/>
  <c r="J12" i="1"/>
  <c r="J14" i="1"/>
  <c r="K14" i="1" s="1"/>
  <c r="J142" i="1"/>
  <c r="K142" i="1" s="1"/>
  <c r="J140" i="1"/>
  <c r="K140" i="1" s="1"/>
  <c r="J137" i="1"/>
  <c r="K137" i="1" s="1"/>
  <c r="J150" i="1"/>
  <c r="K150" i="1" s="1"/>
  <c r="J346" i="1"/>
  <c r="K346" i="1" s="1"/>
  <c r="J344" i="1"/>
  <c r="K344" i="1" s="1"/>
  <c r="J341" i="1"/>
  <c r="K341" i="1" s="1"/>
  <c r="J304" i="1"/>
  <c r="K304" i="1" s="1"/>
  <c r="J144" i="1"/>
  <c r="K144" i="1" s="1"/>
  <c r="J141" i="1"/>
  <c r="K141" i="1" s="1"/>
  <c r="J138" i="1"/>
  <c r="K138" i="1" s="1"/>
  <c r="J155" i="1"/>
  <c r="K155" i="1" s="1"/>
  <c r="J345" i="1"/>
  <c r="K345" i="1" s="1"/>
  <c r="J343" i="1"/>
  <c r="K343" i="1" s="1"/>
  <c r="J340" i="1"/>
  <c r="K340" i="1" s="1"/>
  <c r="F435" i="1"/>
  <c r="K12" i="1"/>
  <c r="H442" i="1"/>
  <c r="J439" i="1"/>
  <c r="K439" i="1" s="1"/>
  <c r="F247" i="1"/>
  <c r="J242" i="1"/>
  <c r="K242" i="1" s="1"/>
  <c r="K274" i="1"/>
  <c r="J274" i="1"/>
  <c r="F447" i="1"/>
  <c r="J445" i="1"/>
  <c r="J447" i="1" s="1"/>
  <c r="F475" i="1"/>
  <c r="H475" i="1"/>
  <c r="H350" i="1"/>
  <c r="H247" i="1"/>
  <c r="H274" i="1"/>
  <c r="J215" i="1"/>
  <c r="F85" i="1"/>
  <c r="F269" i="1"/>
  <c r="F162" i="1"/>
  <c r="H162" i="1"/>
  <c r="H147" i="1"/>
  <c r="F134" i="1"/>
  <c r="H134" i="1"/>
  <c r="H85" i="1"/>
  <c r="H310" i="1"/>
  <c r="F310" i="1"/>
  <c r="F350" i="1"/>
  <c r="F23" i="1"/>
  <c r="H23" i="1"/>
  <c r="H426" i="1"/>
  <c r="F197" i="1"/>
  <c r="H197" i="1"/>
  <c r="J97" i="1"/>
  <c r="F394" i="1"/>
  <c r="H394" i="1"/>
  <c r="F385" i="1"/>
  <c r="H385" i="1"/>
  <c r="F463" i="1"/>
  <c r="H463" i="1"/>
  <c r="F252" i="1"/>
  <c r="H252" i="1"/>
  <c r="F93" i="1"/>
  <c r="H93" i="1"/>
  <c r="F274" i="1"/>
  <c r="J310" i="1"/>
  <c r="K64" i="1"/>
  <c r="F257" i="1"/>
  <c r="F278" i="1"/>
  <c r="H257" i="1"/>
  <c r="H278" i="1"/>
  <c r="H187" i="1"/>
  <c r="F187" i="1"/>
  <c r="J23" i="1" l="1"/>
  <c r="K215" i="1"/>
  <c r="K239" i="1" s="1"/>
  <c r="J239" i="1"/>
  <c r="K301" i="1"/>
  <c r="K197" i="1"/>
  <c r="J197" i="1"/>
  <c r="J75" i="1"/>
  <c r="K310" i="1" l="1"/>
  <c r="K186" i="1"/>
  <c r="K69" i="1"/>
  <c r="K382" i="1"/>
  <c r="J247" i="1" l="1"/>
  <c r="K247" i="1" l="1"/>
  <c r="J472" i="1"/>
  <c r="K472" i="1" s="1"/>
  <c r="J471" i="1"/>
  <c r="K471" i="1" s="1"/>
  <c r="J202" i="1"/>
  <c r="K266" i="1"/>
  <c r="K202" i="1" l="1"/>
  <c r="J429" i="1"/>
  <c r="J132" i="1"/>
  <c r="J134" i="1" s="1"/>
  <c r="K383" i="1"/>
  <c r="J329" i="1"/>
  <c r="K132" i="1" l="1"/>
  <c r="K71" i="1"/>
  <c r="F147" i="1"/>
  <c r="K130" i="1"/>
  <c r="K469" i="1"/>
  <c r="K475" i="1" s="1"/>
  <c r="K385" i="1"/>
  <c r="J184" i="1"/>
  <c r="K184" i="1" l="1"/>
  <c r="F98" i="1"/>
  <c r="G98" i="1"/>
  <c r="H98" i="1"/>
  <c r="I98" i="1"/>
  <c r="E98" i="1"/>
  <c r="J250" i="1" l="1"/>
  <c r="J330" i="1"/>
  <c r="K330" i="1" s="1"/>
  <c r="E336" i="1"/>
  <c r="F336" i="1"/>
  <c r="G336" i="1"/>
  <c r="H336" i="1"/>
  <c r="I336" i="1"/>
  <c r="F332" i="1"/>
  <c r="H332" i="1"/>
  <c r="I332" i="1"/>
  <c r="G109" i="1"/>
  <c r="H109" i="1"/>
  <c r="F109" i="1"/>
  <c r="E109" i="1"/>
  <c r="K70" i="1"/>
  <c r="K68" i="1"/>
  <c r="K154" i="1"/>
  <c r="K152" i="1"/>
  <c r="J442" i="1"/>
  <c r="J475" i="1"/>
  <c r="J462" i="1"/>
  <c r="K462" i="1" s="1"/>
  <c r="J457" i="1"/>
  <c r="J458" i="1" s="1"/>
  <c r="J423" i="1"/>
  <c r="J363" i="1"/>
  <c r="K363" i="1" s="1"/>
  <c r="J362" i="1"/>
  <c r="K362" i="1" s="1"/>
  <c r="J361" i="1"/>
  <c r="J353" i="1"/>
  <c r="K335" i="1"/>
  <c r="K336" i="1" s="1"/>
  <c r="K96" i="1"/>
  <c r="J256" i="1"/>
  <c r="K256" i="1" s="1"/>
  <c r="J255" i="1"/>
  <c r="J277" i="1"/>
  <c r="J93" i="1"/>
  <c r="K108" i="1"/>
  <c r="K109" i="1" s="1"/>
  <c r="J37" i="1"/>
  <c r="K37" i="1" s="1"/>
  <c r="K134" i="1"/>
  <c r="H478" i="1" l="1"/>
  <c r="I478" i="1"/>
  <c r="G478" i="1"/>
  <c r="E478" i="1"/>
  <c r="F478" i="1"/>
  <c r="K435" i="1"/>
  <c r="J435" i="1"/>
  <c r="K457" i="1"/>
  <c r="K458" i="1" s="1"/>
  <c r="K361" i="1"/>
  <c r="K365" i="1" s="1"/>
  <c r="J365" i="1"/>
  <c r="J350" i="1"/>
  <c r="J147" i="1"/>
  <c r="J162" i="1"/>
  <c r="K79" i="1"/>
  <c r="K85" i="1" s="1"/>
  <c r="J85" i="1"/>
  <c r="J332" i="1"/>
  <c r="K147" i="1"/>
  <c r="K423" i="1"/>
  <c r="K426" i="1" s="1"/>
  <c r="J426" i="1"/>
  <c r="J463" i="1"/>
  <c r="J385" i="1"/>
  <c r="K394" i="1"/>
  <c r="J394" i="1"/>
  <c r="K445" i="1"/>
  <c r="K447" i="1" s="1"/>
  <c r="K442" i="1"/>
  <c r="J252" i="1"/>
  <c r="K55" i="1"/>
  <c r="K57" i="1" s="1"/>
  <c r="J320" i="1"/>
  <c r="K250" i="1"/>
  <c r="J278" i="1"/>
  <c r="K255" i="1"/>
  <c r="K257" i="1" s="1"/>
  <c r="J257" i="1"/>
  <c r="K38" i="1"/>
  <c r="J38" i="1"/>
  <c r="K353" i="1"/>
  <c r="K358" i="1" s="1"/>
  <c r="J358" i="1"/>
  <c r="K324" i="1"/>
  <c r="J187" i="1"/>
  <c r="J98" i="1"/>
  <c r="K264" i="1"/>
  <c r="K269" i="1" s="1"/>
  <c r="K278" i="1"/>
  <c r="J336" i="1"/>
  <c r="J109" i="1"/>
  <c r="K74" i="1"/>
  <c r="K75" i="1" s="1"/>
  <c r="K97" i="1"/>
  <c r="K162" i="1" l="1"/>
  <c r="K332" i="1"/>
  <c r="K350" i="1"/>
  <c r="K252" i="1"/>
  <c r="K463" i="1"/>
  <c r="K320" i="1"/>
  <c r="K187" i="1"/>
  <c r="K98" i="1"/>
  <c r="K478" i="1" l="1"/>
</calcChain>
</file>

<file path=xl/sharedStrings.xml><?xml version="1.0" encoding="utf-8"?>
<sst xmlns="http://schemas.openxmlformats.org/spreadsheetml/2006/main" count="1269" uniqueCount="496">
  <si>
    <t>Cargo</t>
  </si>
  <si>
    <t>AFP</t>
  </si>
  <si>
    <t>ISR</t>
  </si>
  <si>
    <t>SFS</t>
  </si>
  <si>
    <t>Otros Desc.</t>
  </si>
  <si>
    <t>Total Desc.</t>
  </si>
  <si>
    <t>Neto</t>
  </si>
  <si>
    <t>OFICINA NACIONAL DE ESTADISTICAS- ONE</t>
  </si>
  <si>
    <t>ARACELY MEDINA PEREZ</t>
  </si>
  <si>
    <t>SECRETARIO (A)</t>
  </si>
  <si>
    <t>CECILIA MERCEDES BELLIARD VARGAS</t>
  </si>
  <si>
    <t>DIRECTOR (A)</t>
  </si>
  <si>
    <t xml:space="preserve">Subtotal </t>
  </si>
  <si>
    <t>DIVISION DE RELACIONES INTERNACIONALES - ONE</t>
  </si>
  <si>
    <t>TECNICO</t>
  </si>
  <si>
    <t>KENIA ORQUIDEA SANCHEZ FELIX</t>
  </si>
  <si>
    <t>ENCARGADO (A)</t>
  </si>
  <si>
    <t>DEPARTAMENTO DE PLANIFICACION Y DESARROLLO- ONE</t>
  </si>
  <si>
    <t>AUXILIAR ADMINISTRATIVO II</t>
  </si>
  <si>
    <t>MIGUELINA LORENZO MARTINEZ</t>
  </si>
  <si>
    <t>SECRETARIA</t>
  </si>
  <si>
    <t>GISELLE LICELOT CORDERO BALBUENA</t>
  </si>
  <si>
    <t>DIGITADOR (A)</t>
  </si>
  <si>
    <t>ANALISTA CALIDAD EN LA GESTIO</t>
  </si>
  <si>
    <t>ANA YUDELKA MATEO MATEO</t>
  </si>
  <si>
    <t>ANYELA MELODY DE LEON MEJIA</t>
  </si>
  <si>
    <t>ENC. DIV. CALIDAD EN LA GESTI</t>
  </si>
  <si>
    <t>SERYIRA JOSEFINA DURAN ORTIZ</t>
  </si>
  <si>
    <t>ENC. DIV. DESARROLLO HUMANO Y</t>
  </si>
  <si>
    <t>JULISSA AIMEE CANARIO ACOSTA</t>
  </si>
  <si>
    <t>WENDOLIS MICELI GARCIA</t>
  </si>
  <si>
    <t>DEPARTAMENTO JURIDICO - ONE</t>
  </si>
  <si>
    <t>HECTOR DANILO DUARTE MERCEDES</t>
  </si>
  <si>
    <t>ROBERT ANTONIO CUSTODIO BAEZ</t>
  </si>
  <si>
    <t>ADMINISTRADOR DE REDES</t>
  </si>
  <si>
    <t>JULIO IVAN PERALTA GUZMAN</t>
  </si>
  <si>
    <t>SOPORTE INFORMATICO</t>
  </si>
  <si>
    <t>SOPORTE TECNICO</t>
  </si>
  <si>
    <t>ERNESTO ANTONIO MONTERO</t>
  </si>
  <si>
    <t>SOPORTE TECNICO DE REDES Y CO</t>
  </si>
  <si>
    <t>DANNY ALMONTE MORA</t>
  </si>
  <si>
    <t>SOPORTE TECNICO DE SISTEMAS</t>
  </si>
  <si>
    <t>DANIEL PACHECO TAVAREZ</t>
  </si>
  <si>
    <t>NESTOR CLAUDIO PEREYRA SANTOS</t>
  </si>
  <si>
    <t>ROBERTO ARGELIS SORIANO SEGURA</t>
  </si>
  <si>
    <t>NEUTA NELSA RAMOS MADERA</t>
  </si>
  <si>
    <t>BELLANIRIS ALTAGRACIA HILARIO SANCH</t>
  </si>
  <si>
    <t>DAYRA MAGDALENA FERRERAS FOLCH</t>
  </si>
  <si>
    <t>ELBA LUCIDENIS MEDRANO FORTUNA</t>
  </si>
  <si>
    <t>DOMINGO ANTONIO VARGAS RODRIGUEZ</t>
  </si>
  <si>
    <t>MENSAJERO INTERNO</t>
  </si>
  <si>
    <t>ALICIA GERMOSEN MATEO</t>
  </si>
  <si>
    <t>AUXILIAR CONTABILIDAD</t>
  </si>
  <si>
    <t>AUSTRIA OVIEDO SANCHEZ</t>
  </si>
  <si>
    <t>AUXILIAR DE CONTABILIDAD</t>
  </si>
  <si>
    <t>RAFAEL AUGUSTO RODRIGUEZ PARRA</t>
  </si>
  <si>
    <t>AUXILIAR</t>
  </si>
  <si>
    <t>SECCION DE TESORERIA- ONE</t>
  </si>
  <si>
    <t>AURA GREGORIA POLANCO JEREZ DE FISC</t>
  </si>
  <si>
    <t>FIOR D' ALIZA DEL CARMEN ROSARIO PA</t>
  </si>
  <si>
    <t>ROMARIS GARCIA JAVIER</t>
  </si>
  <si>
    <t>SECCION DE CORRESPONDENCIA- ONE</t>
  </si>
  <si>
    <t>HIRMA ISABEL APONTE CHAPMAN</t>
  </si>
  <si>
    <t>FOTOCOPIADOR</t>
  </si>
  <si>
    <t>CARLOS LEANDRO PUELLO</t>
  </si>
  <si>
    <t>MENSAJERO EXTERNO</t>
  </si>
  <si>
    <t>BERKIS ROSARIO SANTANA</t>
  </si>
  <si>
    <t>AUXILIAR ARCHIVO Y CORRESPOND</t>
  </si>
  <si>
    <t>DIOSELINA MOQUETE GARCIA</t>
  </si>
  <si>
    <t>AUXILIAR ADMINISTRATIVO I</t>
  </si>
  <si>
    <t>RECEPCIONISTA</t>
  </si>
  <si>
    <t>ANGEL LUIS GOMEZ SANTOS</t>
  </si>
  <si>
    <t>CONSERJE</t>
  </si>
  <si>
    <t>MARTA YRIS AGESTA ROSARIO</t>
  </si>
  <si>
    <t>EZEQUIEL SEGURA PEREZ</t>
  </si>
  <si>
    <t>LUZ MARIA MERCEDES REYNOSO</t>
  </si>
  <si>
    <t>LUCIA ANTONIA ACOSTA ABREU</t>
  </si>
  <si>
    <t>SUPERVISOR ALMACEN</t>
  </si>
  <si>
    <t>CARLOS MANUEL NOVARRO MENDEZ</t>
  </si>
  <si>
    <t>AYUDANTE MANTENIMIENTO</t>
  </si>
  <si>
    <t>CANDIDA VALDEZ SANCHEZ</t>
  </si>
  <si>
    <t>ANTONIA LUCIANO</t>
  </si>
  <si>
    <t>TOMAS AQUINO FANINI MOREL</t>
  </si>
  <si>
    <t>CHOFER I</t>
  </si>
  <si>
    <t>MARIA LOURDES RAMIREZ</t>
  </si>
  <si>
    <t>ANACLETO TAVERAS Y VASQUEZ</t>
  </si>
  <si>
    <t>NAITSABES MERCEDES ROSARIO PIMENTEL</t>
  </si>
  <si>
    <t>FRANCISCO ANTONIO ARIAS MARTINEZ</t>
  </si>
  <si>
    <t>CHOFER</t>
  </si>
  <si>
    <t>ESCUELA NACIONAL DE ESTADISTICA- ONE</t>
  </si>
  <si>
    <t>PAOLA GISSEL LAMA SANCHEZ</t>
  </si>
  <si>
    <t>COORDINADORA ADMINISTRATIVA</t>
  </si>
  <si>
    <t>RICARDO ERNESTO SUNCAR REYES</t>
  </si>
  <si>
    <t>FRANCISCO IRENEO CACERES UREﾑA</t>
  </si>
  <si>
    <t>DIRECTOR DE CENSOS Y ENCUESTA</t>
  </si>
  <si>
    <t>DIRECCION DE CENSOS Y ENCUESTAS- ONE</t>
  </si>
  <si>
    <t>COORDINADOR DE LOGISTICA</t>
  </si>
  <si>
    <t>DEPARTAMENTO DE CENSOS- ONE</t>
  </si>
  <si>
    <t>TECNICO ANALISTA</t>
  </si>
  <si>
    <t>LUIS DARIO FELIZ SANTANA</t>
  </si>
  <si>
    <t>SHELILA E DEL C DE JESUS RUIZ SILVE</t>
  </si>
  <si>
    <t>ENCARGADO DIV. DE CENSOS DE P</t>
  </si>
  <si>
    <t>BRAUDILIA MICELANIA GARCIA VICENTE</t>
  </si>
  <si>
    <t>AUXILIAR ESTADISTICA</t>
  </si>
  <si>
    <t>DIVISION DE OPERACIONES CENSALES- ONE</t>
  </si>
  <si>
    <t>MARIA RITA PARRA CASTILLO</t>
  </si>
  <si>
    <t>DEPARTAMENTO DE ENCUESTAS- ONE</t>
  </si>
  <si>
    <t>MARY RODRIGUEZ DE OLEO</t>
  </si>
  <si>
    <t>COORDINADOR (A)</t>
  </si>
  <si>
    <t>JOSE ANIBAL JIMENEZ GUILLEN</t>
  </si>
  <si>
    <t>JOSEFINA ALTAGRACIA ESPINAL MATEO</t>
  </si>
  <si>
    <t>ENCARGADO DIVISION DE OPERACI</t>
  </si>
  <si>
    <t>RAFAELA CRISANTA JIMENEZ ROSARIO</t>
  </si>
  <si>
    <t>ANGELA ANTONIA CARRASCO SOSA</t>
  </si>
  <si>
    <t>ANALISTA</t>
  </si>
  <si>
    <t>BIRMANIA ALTAGRACIA SANCHEZ ROSARIO</t>
  </si>
  <si>
    <t>DARWIN ERIAM ENCARNACION RODRIGUEZ</t>
  </si>
  <si>
    <t>ANALISTA DE METODOLOGIA</t>
  </si>
  <si>
    <t>DIVISION DE OPERACIONES ENCUESTALES- ONE</t>
  </si>
  <si>
    <t>CLARA INES GUERRERO PEREZ</t>
  </si>
  <si>
    <t>DIGITADOR</t>
  </si>
  <si>
    <t>ELIECIN ESTEBAN HERRERA SOTO</t>
  </si>
  <si>
    <t>FRANCISCO JAVIER FERMIN VILLAR</t>
  </si>
  <si>
    <t>TECNICO DE ESTADISTICAS ESTRU</t>
  </si>
  <si>
    <t>YENSY MERCEDES MARTINEZ MEDINA</t>
  </si>
  <si>
    <t>ANALISTA DE ESTADISTICAS ESTR</t>
  </si>
  <si>
    <t>ALTAGRACIA MARIA PINALES SUAREZ</t>
  </si>
  <si>
    <t>ANA MARIA PEREZ PEREZ</t>
  </si>
  <si>
    <t>ENMANUEL DE JESUS MADERA LOPEZ</t>
  </si>
  <si>
    <t>SUPERVISORA</t>
  </si>
  <si>
    <t>LEONARDO ANTONIO PEREZ SUERO</t>
  </si>
  <si>
    <t>LUZ SAGRARIO MOREL DE JESUS</t>
  </si>
  <si>
    <t>MATILDE GUZMAN HENRIQUEZ</t>
  </si>
  <si>
    <t>NELLY MERCEDES</t>
  </si>
  <si>
    <t>SIOMARA ARIAS HERRERA</t>
  </si>
  <si>
    <t>YRIS PEGUERO VELOZ</t>
  </si>
  <si>
    <t>CECILIA ROSADO GALVA</t>
  </si>
  <si>
    <t>TECNICO I</t>
  </si>
  <si>
    <t>ELBA ALTAGRACIA DE LANCER REYES</t>
  </si>
  <si>
    <t>MARIANA DE LEON DE LEON</t>
  </si>
  <si>
    <t>PATRIA MINERVA SANTANA RAMIREZ</t>
  </si>
  <si>
    <t>JOSE AMPARO PEREZ</t>
  </si>
  <si>
    <t>AUXILIAR II</t>
  </si>
  <si>
    <t>MIDALIA BELLO EUSEBIO</t>
  </si>
  <si>
    <t>RAFAEL FRANCISCO ROSARIO MENDEZ</t>
  </si>
  <si>
    <t>ENCUESTADORA</t>
  </si>
  <si>
    <t>ANA ROSA SANTANA</t>
  </si>
  <si>
    <t>CODIFICADORA</t>
  </si>
  <si>
    <t>CARLOS ANTONIO HERNANDEZ SANTIAGO</t>
  </si>
  <si>
    <t>CARMEN ALTAGRACIA MARINEZ QUEZADA</t>
  </si>
  <si>
    <t>CARMEN JULIA MEJIA TORRES</t>
  </si>
  <si>
    <t>JORGE RAUL MARTINEZ VASQUEZ</t>
  </si>
  <si>
    <t>SUPERVISOR (A)</t>
  </si>
  <si>
    <t>MARIA MAGDALENA LIZARDO GUZMAN DE B</t>
  </si>
  <si>
    <t>MILAGROS DE LEON DE CORDERO</t>
  </si>
  <si>
    <t>RAFAELINA GOMEZ VALDEZ</t>
  </si>
  <si>
    <t>BELKIS CAMINERO GUILAMO</t>
  </si>
  <si>
    <t>ENMANUEL ALEXANDER HERNANDEZ REYNOS</t>
  </si>
  <si>
    <t>FRANCISCO FLORENCIO SOLIS</t>
  </si>
  <si>
    <t>ANALISTA DE ESTADISTICAS SOCI</t>
  </si>
  <si>
    <t>BENITA PILAR RODRIGUEZ</t>
  </si>
  <si>
    <t>COORDINADOR DE OFICINA PROVIN</t>
  </si>
  <si>
    <t>APOLONIA ENRIQUETA PEREZ DIAZ</t>
  </si>
  <si>
    <t>HERODITA HERRERA RODRIGUEZ</t>
  </si>
  <si>
    <t>MARIA ALTAGRACIA SANTOS LOPEZ</t>
  </si>
  <si>
    <t>ZENOBIA HORACIO GARCIA</t>
  </si>
  <si>
    <t>TECNICO EN OPERACIONES GEOEST</t>
  </si>
  <si>
    <t>NIURKA MILAURIS FIGUEREO LUCIANO</t>
  </si>
  <si>
    <t>ADMINISTRADOR DE GEODATABASE</t>
  </si>
  <si>
    <t>CRISMARY GARCIA RAMIREZ</t>
  </si>
  <si>
    <t>JOSE ELIAS RODRIGUEZ JIMENEZ</t>
  </si>
  <si>
    <t>COORDINADOR DE LIMITES Y LIND</t>
  </si>
  <si>
    <t>PATRICIA CASTRO ESPINAL</t>
  </si>
  <si>
    <t>TECNICO EN GEOMATICA</t>
  </si>
  <si>
    <t>TECNICO DE LIMITES Y LINDEROS</t>
  </si>
  <si>
    <t>ANTONIO MANUEL ALMONTE</t>
  </si>
  <si>
    <t>FRANCISCO DE LA ROSA ADAMES</t>
  </si>
  <si>
    <t>JAQUELINE HENRIQUEZ CAMPUSANO</t>
  </si>
  <si>
    <t>JOSE RODOLFO MERCEDES BROWN</t>
  </si>
  <si>
    <t>MACARIA CANDELARIO RAMOS</t>
  </si>
  <si>
    <t>OLIVER ENMANUEL SANCHEZ DESENA</t>
  </si>
  <si>
    <t>DIVISION DE GEOMATICA- ONE</t>
  </si>
  <si>
    <t>DELVYS EMILIO POLANCO MONTERO</t>
  </si>
  <si>
    <t>EDWARD ODALIS CHALA BAUTISTA</t>
  </si>
  <si>
    <t>EDITOR DE PLANOS</t>
  </si>
  <si>
    <t>DIGITALIZADOR</t>
  </si>
  <si>
    <t>LUIS ALBERTI ACEVEDO ZABALA</t>
  </si>
  <si>
    <t>ROBERTICO JIMENEZ CONTRERAS</t>
  </si>
  <si>
    <t>SANTA GRISSELL ARIAS TEJEDA</t>
  </si>
  <si>
    <t>ENCARGADO DIVISION GEOMATICA</t>
  </si>
  <si>
    <t>DEPARTAMENTO DE COMUNICACIONES- ONE</t>
  </si>
  <si>
    <t>DIAFANA ELIZABETH SOTO BAEZ</t>
  </si>
  <si>
    <t>SECRETARIA EJECUTIVA</t>
  </si>
  <si>
    <t>DOWLAY HUMBALH CASTILLO PEREZ</t>
  </si>
  <si>
    <t>ISAURA MARIA ABREU DIAZ</t>
  </si>
  <si>
    <t>COORDINADORA DE EVENTOS</t>
  </si>
  <si>
    <t>AUXILIAR RELACIONES PUBLICAS</t>
  </si>
  <si>
    <t>CARMEN CECILIA CABANES MENDEZ</t>
  </si>
  <si>
    <t>JENNIFER TEJEDA CUESTA</t>
  </si>
  <si>
    <t>MIGUEL EDUARDO LUCIANO SANTANA</t>
  </si>
  <si>
    <t>RAYSA HERNANDEZ GARCIA</t>
  </si>
  <si>
    <t>Sueldo Bruto</t>
  </si>
  <si>
    <t xml:space="preserve">Total general: </t>
  </si>
  <si>
    <t>OFICINA NACIONAL DE ESTADÍSTICA</t>
  </si>
  <si>
    <t>Santo Domingo, República Dominicana</t>
  </si>
  <si>
    <t>SONIA LUISANA CRISTO SANTOS</t>
  </si>
  <si>
    <t>DEPARTAMENTO DE RECURSOS HUMANOS- ONE</t>
  </si>
  <si>
    <t>GRESY MARIBEL BAEZ DE LOS SANTOS</t>
  </si>
  <si>
    <t>KISORIS ELOISA SANCHEZ PEÑA</t>
  </si>
  <si>
    <t>EMMANUEL DAVID GATON PEÑA</t>
  </si>
  <si>
    <t>MAYORDOMO</t>
  </si>
  <si>
    <t>NELSON GUILLERMO APONTE SOTO</t>
  </si>
  <si>
    <t>WANDA PASCUAL RICHIEZ</t>
  </si>
  <si>
    <t>DIVISION DE COMPRAS Y CONTRATACIONES- ONE</t>
  </si>
  <si>
    <t>ALFIDA IBELKA SANCHEZ SERRANO</t>
  </si>
  <si>
    <t>GERMAN FRANCISCO MATEO OVALLES</t>
  </si>
  <si>
    <t xml:space="preserve">XIOMARA C DE LOS ANGELES ESPAILLAT </t>
  </si>
  <si>
    <t>JOHN EDUARD ROSA MARTE</t>
  </si>
  <si>
    <t>GEORGE MIGUEL DIAZ MEJIA</t>
  </si>
  <si>
    <t>TECNICO DE COMPRAS</t>
  </si>
  <si>
    <t>SOPORTE ADMINISTRATIVO</t>
  </si>
  <si>
    <t>ANALISTA CONTROL Y EVALUACION</t>
  </si>
  <si>
    <t>COORDINADOR DE CAMPO</t>
  </si>
  <si>
    <t>ANALISTA DE ESTADISTICAS DEM</t>
  </si>
  <si>
    <t>ANALISTA DE MERCADEO Y PUBLIC</t>
  </si>
  <si>
    <t>XIOMARA DIAZ JIMENEZ</t>
  </si>
  <si>
    <t>RAMONA MELLA MATOS</t>
  </si>
  <si>
    <t>FAUSTO ZAPICO LANDIM</t>
  </si>
  <si>
    <t>ANALISTA EXPLOTACION DE INFOR</t>
  </si>
  <si>
    <t>ANALISTA DE ESTADISTICA DE IN</t>
  </si>
  <si>
    <t>TORIBIA MONTERO MONTERO</t>
  </si>
  <si>
    <t>THEODORE ALEXANDER QUANT MATOS</t>
  </si>
  <si>
    <t>BIANKIS RUSELIS BELLO CARRION</t>
  </si>
  <si>
    <t>ORQUELINA MERAN CASTRO</t>
  </si>
  <si>
    <t>PARQUEADOR</t>
  </si>
  <si>
    <t>DIRECCION DE ESTADISTICAS ECONOMICAS- ONE</t>
  </si>
  <si>
    <t>ENCARGADO</t>
  </si>
  <si>
    <t>ANALISTA DE COMERCIO EXTERIOR</t>
  </si>
  <si>
    <t>MINISTERIO DE ECONOMÍA, PLANIFICACIÓN Y DESARROLLO</t>
  </si>
  <si>
    <t>ADELA NIKAURY PIÑEIRO MATOS</t>
  </si>
  <si>
    <t>DELFIA MELADYS DE JESUS TORIBIO MEZ</t>
  </si>
  <si>
    <t>CARLOS WILSON SANTANA TRINIDAD</t>
  </si>
  <si>
    <t>NANCY MERCEDES</t>
  </si>
  <si>
    <t xml:space="preserve">COORDINADOR DE ACTUALIZACION </t>
  </si>
  <si>
    <t>EDISON MARTIRES ARIAS TEJEDA</t>
  </si>
  <si>
    <t>MARLEN DE ARMAS HILTON</t>
  </si>
  <si>
    <t>MILCIADES ALEJANDRO SILVEN</t>
  </si>
  <si>
    <t>ANALISTA SECTORIAL</t>
  </si>
  <si>
    <t>SHNEIDDER DIEUDONNE RODRIGUEZ</t>
  </si>
  <si>
    <t>DALI JOSE RAMOS DISLA</t>
  </si>
  <si>
    <t>ROBERT ANTONIO LEON RODRIGUEZ</t>
  </si>
  <si>
    <t>LEIDY NATHALI SOTO CASTILLO</t>
  </si>
  <si>
    <t>ROBERTO ANTONIO CASTILLO BRITO</t>
  </si>
  <si>
    <t>SUGEIDY PACHECO</t>
  </si>
  <si>
    <t>EDDIE AMABLE CARVAJAR OVIEDO</t>
  </si>
  <si>
    <t>CARRERA ADM.</t>
  </si>
  <si>
    <t>CARRERA DAM.</t>
  </si>
  <si>
    <t>FIJO</t>
  </si>
  <si>
    <t>IVAN ALBERTO OTTENWALDER NUÑEZ</t>
  </si>
  <si>
    <t>BISMARCK ANTONIO GARCIA OLIVO</t>
  </si>
  <si>
    <t>AUXILIAR ADMINISTRATIVO (A)</t>
  </si>
  <si>
    <t>ARCHIVISTA</t>
  </si>
  <si>
    <t>DALINA ALTAGRACIA ALMONTE</t>
  </si>
  <si>
    <t>YINEIRI GONZALEZ PEREZ</t>
  </si>
  <si>
    <t>MARIANELIS GUERRERO</t>
  </si>
  <si>
    <t>LUIS HENRY GUZMAN CORDERO</t>
  </si>
  <si>
    <t>JOSEFINA DE LOS ANGELES MANZUETA MU</t>
  </si>
  <si>
    <t>JOSE ANTONIO CAMPAÑA MARTIN BOUGH</t>
  </si>
  <si>
    <t>ACTUALIZADOR CARTOGRAFICO</t>
  </si>
  <si>
    <t>DENNIS CHRISTOPHER POLANCO</t>
  </si>
  <si>
    <t>JULIO CESAR DEL CARMEN SORIANO</t>
  </si>
  <si>
    <t>CORRECTOR (A) DE ESTILO</t>
  </si>
  <si>
    <t>MARIA ALICIA DELGADO MESTRES</t>
  </si>
  <si>
    <t>ELECTRICISTA</t>
  </si>
  <si>
    <t>ANDRES ANIBAL MEDINA CUEVA</t>
  </si>
  <si>
    <t>YANIRA CRISTINA DE LA CRUZ PERALTA</t>
  </si>
  <si>
    <t>JEORGE LEONARDO SANCHEZ BONILLA</t>
  </si>
  <si>
    <t>JOSE NICOLAS TAVERAS MONTAS</t>
  </si>
  <si>
    <t>WINSTON ANTONIO VALDEZ RUMALDO</t>
  </si>
  <si>
    <t>MARIA CRISTINA SANTIAGO TAVARES</t>
  </si>
  <si>
    <t>COORDINADOR DE DIGITACION</t>
  </si>
  <si>
    <t>JHENSY JAFRINEO SANDOVAL MORAN</t>
  </si>
  <si>
    <t>VIVIAN NATHALY SANCHEZ</t>
  </si>
  <si>
    <t>FIORDALIZA MATEO LANDA</t>
  </si>
  <si>
    <t>DINANYELI DE REGLA CRUZ GUERRERO</t>
  </si>
  <si>
    <t>JACQUELINE MERCEDES VALLEJO NOBOA</t>
  </si>
  <si>
    <t>ENCUESTADOR</t>
  </si>
  <si>
    <t>MIGUEL ANTONIO MARTINEZ ASENCIO</t>
  </si>
  <si>
    <t>EMIRCI ANTONIA MEDINA CUEVAS</t>
  </si>
  <si>
    <t>GABRIELA FERREIRAS HARGUINDEGUY</t>
  </si>
  <si>
    <t>CATTY SELMO CANDELARIO</t>
  </si>
  <si>
    <t>OLGA LIDIA GUZMAN FRIAS</t>
  </si>
  <si>
    <t>MARTINA HERNANDEZ MORENO</t>
  </si>
  <si>
    <t>MARIA MARGARITA MARRERO MARTINEZ</t>
  </si>
  <si>
    <t>JUANA DOMINGA LEBRON RIVERAS</t>
  </si>
  <si>
    <t>HOLY LEIDY GARCIA CASTILLO</t>
  </si>
  <si>
    <t>JOHAN MARCOS SEGURA CHARLES</t>
  </si>
  <si>
    <t>JHONNY RAFAEL PERDOMO BASILIO</t>
  </si>
  <si>
    <t>ROBERT IVAN PEREZ RODRIGUEZ</t>
  </si>
  <si>
    <t>MARIANELA BELTRE GARCES</t>
  </si>
  <si>
    <t>WILMA ALEXANDER ARIAS CASTRO</t>
  </si>
  <si>
    <t xml:space="preserve">ENCARGADO (A) </t>
  </si>
  <si>
    <t>PERCIO ANTONIO SANCHEZ SANCHEZ</t>
  </si>
  <si>
    <t>VICTOR LEONARDO RODRIGUEZ MEDINA</t>
  </si>
  <si>
    <t>AYUDANTE DE MANTENIMIENTO</t>
  </si>
  <si>
    <t>ANDRES ROJAS RUSSELL</t>
  </si>
  <si>
    <t>CHEFER</t>
  </si>
  <si>
    <t>CARLOS ALBERTO ORTIZ BAEZ</t>
  </si>
  <si>
    <t>Estatus</t>
  </si>
  <si>
    <t>Nombre</t>
  </si>
  <si>
    <t>WENDY YOKASTA CABRERA CONTRERAS</t>
  </si>
  <si>
    <t>YOMARYS JIMENEZ GONZALEZ</t>
  </si>
  <si>
    <t>MARIO EMILIO FERNANDEZ CEPEDA</t>
  </si>
  <si>
    <t>ADMINISTRADOR BASE DE DATOS</t>
  </si>
  <si>
    <t>LUIS GUILLERMO SUED BAEZ</t>
  </si>
  <si>
    <t>AUXILIAR ADMINISTRATIVO</t>
  </si>
  <si>
    <t>JORGE LUIS BERIGUETE BARRIENTO</t>
  </si>
  <si>
    <t>SARIELA SANCHEZ</t>
  </si>
  <si>
    <t>SANTIAGO ALMADA</t>
  </si>
  <si>
    <t>NANCY BETHANIA SILVERIO MEDINA</t>
  </si>
  <si>
    <t>VICTORIA TAPIA PEREZ</t>
  </si>
  <si>
    <t>GISELLE MARIA RODRIGUEZ CANDELIER</t>
  </si>
  <si>
    <t>JOSE RAFAEL AQUINO BALBUENA</t>
  </si>
  <si>
    <t>DAQUEILIN ENCARNACION PEÑA</t>
  </si>
  <si>
    <t>SOMMER ANTONIO MENA SOSA</t>
  </si>
  <si>
    <t>ENMANUEL ALBERTO DE LEON REYES</t>
  </si>
  <si>
    <t>RAFAEL EUDYMAR DIAZ ARAUJO</t>
  </si>
  <si>
    <t>TECNICO DE CONTABILIDAD</t>
  </si>
  <si>
    <t>EDDY FLOIRAN LANTIGUA SANCHEZ</t>
  </si>
  <si>
    <t>THEANY MARIE MAGO ACEVEDO</t>
  </si>
  <si>
    <t>LUIS MIGUEL SORIANO</t>
  </si>
  <si>
    <t>XIOMARA SEGURA</t>
  </si>
  <si>
    <t>DIVISION DE DISEÑO Y ANALISIS- ONE</t>
  </si>
  <si>
    <t>FARAH MICHELLE PAREDES VIERA</t>
  </si>
  <si>
    <t>EDDY ODALIX TEJEDA DIAZ</t>
  </si>
  <si>
    <t>MERCEDES REYES VICTORIANO</t>
  </si>
  <si>
    <t>ASESOR (A)</t>
  </si>
  <si>
    <t>MILAGROS SENA QUEZADA</t>
  </si>
  <si>
    <t>AUXILIAR ADMINISTRATIVO(A)</t>
  </si>
  <si>
    <t>PARALEGAL</t>
  </si>
  <si>
    <t>MERIBEL RAMOS CONCEPCION</t>
  </si>
  <si>
    <t>MIOSOTIS MERCELIA RIVAS PIÑA</t>
  </si>
  <si>
    <t>GESTOR DE REDES SOCIALES</t>
  </si>
  <si>
    <t>TECNICO DE RECURSOS HUMANOS</t>
  </si>
  <si>
    <t>ANA VIRGINIA DE LEON GOMEZ</t>
  </si>
  <si>
    <t>ANDREA BAVESTRELLO DIAZ</t>
  </si>
  <si>
    <t>JUAN CARLOS SALAS SANCHEZ</t>
  </si>
  <si>
    <t>AUXILIAR ALMACEN Y SUMINSTR</t>
  </si>
  <si>
    <t>SANTIAGO ORTIZ SANTANA</t>
  </si>
  <si>
    <t>AYUDANTE MANTENIMINETO</t>
  </si>
  <si>
    <t>YASELY GONZALEZ MOREL</t>
  </si>
  <si>
    <t>TECNICO ADMINISTRATIVO</t>
  </si>
  <si>
    <t>VICTOR ARLEN ROMERO SOLER</t>
  </si>
  <si>
    <t>JUNIOR DARIAN VARGAS ALMONTE</t>
  </si>
  <si>
    <t>DEPARTAMENTO DE VINCULACIONES - ONE</t>
  </si>
  <si>
    <t>DIVISION DE COMUNICACIONES INTERNAS Y EXTERNAS ONE</t>
  </si>
  <si>
    <t>DIVISION DE DISEÑO Y PUBLICACIONES-ONE</t>
  </si>
  <si>
    <t>DIVISION DE RECLUTAMIENTO Y SELECCIÓN Y ORGANIZACIÓN DEL TRABAJO- ONE</t>
  </si>
  <si>
    <t>DIVISION DE EVALUACION DEL DESEMPEÑO Y CAPACITACION- ONE</t>
  </si>
  <si>
    <t>DIVISION DE RELACIONES LABORALES Y SOCIALES- ONE</t>
  </si>
  <si>
    <t>DEPARTAMENTO DE GEOESTADISTICAS- ONE</t>
  </si>
  <si>
    <t>DIVISION DE OPERACIONES GEOESTADISTICAS- ONE</t>
  </si>
  <si>
    <t>DEPARTAMENTO ADMINISTRATIVO- ONE</t>
  </si>
  <si>
    <t>KISSAYRI REYES MATEO</t>
  </si>
  <si>
    <t>CRISTIAN ANTONIO GUZMAN ROSARIO</t>
  </si>
  <si>
    <t>DEPARTAMENTO FINANCIERO- ONE</t>
  </si>
  <si>
    <t>DIVISION DE CONTABILIDAD- ONE</t>
  </si>
  <si>
    <t>DIRECCION DE TECNOLOGIAS DE LA INFORMACION Y COMUNICACION- ONE</t>
  </si>
  <si>
    <t>DIVISION DE ADMINISTRACION DE SERVICIOS TIC- ONE</t>
  </si>
  <si>
    <t>DEPARTAMENTO DE DESARROLLO E IMPLEMENTACION DE SISTEMAS- ONE</t>
  </si>
  <si>
    <t>DIVISION DE ADMINISTRACION DE SISTEMAS- ONE</t>
  </si>
  <si>
    <t>DIVISION DE ADMINISTRACION DE REDES Y COMUNICACIONES- ONE</t>
  </si>
  <si>
    <t>DEPARTAMENTO DE PROCESAMIENTO DE DATOS- ONE</t>
  </si>
  <si>
    <t>DIRECCION DE ESTADISTICAS DEMOGRAFICAS, SOCIALES Y AMBIENTALES- ONE</t>
  </si>
  <si>
    <t>DEPARTAMENTO DE ESTADISTICAS DEMOGRAFICAS Y SOCIALES- ONE</t>
  </si>
  <si>
    <t>DIVISION DE ESTADISTICAS DEMOGRAFICAS- ONE</t>
  </si>
  <si>
    <t>DIVISION DE INDICES DE PRODUCCION-ONE</t>
  </si>
  <si>
    <t>DEPARTAMENTO DE ESTADISTICAS ESTRUCTURALES- ONE</t>
  </si>
  <si>
    <t>DIVISION DIRECTORIOS- ONE</t>
  </si>
  <si>
    <t>DIVISION ENCUESTA ACRIVIDAD ECONOMICA- ONE</t>
  </si>
  <si>
    <t>DIVISION DE ESTADISTICAS DE COMERCIO EXTERIOR- ONE</t>
  </si>
  <si>
    <t>DIVISION DE ESTADISTICAS SECTORIALES- ONE- ONE</t>
  </si>
  <si>
    <t>F</t>
  </si>
  <si>
    <t>M</t>
  </si>
  <si>
    <t>DAURIN MACKENLY PEREZ CONTRERAS</t>
  </si>
  <si>
    <t xml:space="preserve">FIJO </t>
  </si>
  <si>
    <t xml:space="preserve">GUILLERMINA ELIZABETH ACEVEDO </t>
  </si>
  <si>
    <t xml:space="preserve">OTTO ISAIAS ROJAS REYES </t>
  </si>
  <si>
    <t>MAGNOLIA ESTHER JEREZ MARMOLEJOS</t>
  </si>
  <si>
    <t xml:space="preserve">LAURA JULISSA PEREYRA SENCION </t>
  </si>
  <si>
    <t xml:space="preserve">LONGINA MATEO VALDEZ </t>
  </si>
  <si>
    <t xml:space="preserve">      F</t>
  </si>
  <si>
    <t>PARALEGAL ll</t>
  </si>
  <si>
    <t xml:space="preserve">LUZ MARIA DE LEON CASTILLO </t>
  </si>
  <si>
    <t>GESTOR DE PROTOCOLO</t>
  </si>
  <si>
    <t>TECNICO DE NOMINAS</t>
  </si>
  <si>
    <t xml:space="preserve">JUANA YVELISE SALDAÑA DE LEON </t>
  </si>
  <si>
    <t>LIDIA SANTA RIVAS UREÑA</t>
  </si>
  <si>
    <t xml:space="preserve">RAUL DARISME ACOSTA </t>
  </si>
  <si>
    <t>ANALISTA DE DISEÑO COCEPTUAL</t>
  </si>
  <si>
    <t>MARIA ELIZABETH NIN PEÑA</t>
  </si>
  <si>
    <t>SECRETARIA l</t>
  </si>
  <si>
    <t>DEPARTAMENTO DE ARTICULACION DEL SISTEMA ESTADISTICO NACIONAL- ONE</t>
  </si>
  <si>
    <t>ZOLAINA CASTILLO PEREZ</t>
  </si>
  <si>
    <t>MARGARITA LARA LARA</t>
  </si>
  <si>
    <t>Genero</t>
  </si>
  <si>
    <t>DEAPARTAMENTO DE ESTADISTICAS COYUNTURALES-ONE</t>
  </si>
  <si>
    <t xml:space="preserve">CELEDONIA MONTERO MONTERO </t>
  </si>
  <si>
    <t xml:space="preserve">CYNTHIA ELOISA REYES LANTIGUA </t>
  </si>
  <si>
    <t xml:space="preserve">VICTOR ANTONIO LEREAUX BENZAN </t>
  </si>
  <si>
    <t>ADMINISTRADOR DE SISTEMAS</t>
  </si>
  <si>
    <t xml:space="preserve">JORGE LUIS HEREDIA MANCEBO </t>
  </si>
  <si>
    <t xml:space="preserve">ANTONY ENCARNACION CESAR </t>
  </si>
  <si>
    <t>ADRIANA HENRIQUEZ CAMPUSANO</t>
  </si>
  <si>
    <t xml:space="preserve">TECNICO DE DATOS ESTADISTICOS </t>
  </si>
  <si>
    <t>ENCARGADA INTERINA</t>
  </si>
  <si>
    <t>NORVIA LORENA MARTINEZ FERNANDEZ</t>
  </si>
  <si>
    <t>Nómina de Empleados Fijos</t>
  </si>
  <si>
    <t>DIVISION DE ACCESO A LA INFORMACION PUBLICA</t>
  </si>
  <si>
    <t>DIVISION DE INTERINSTITUCIONALES-ONE</t>
  </si>
  <si>
    <t>HUASCAR ESTEBAN VANDERHORST</t>
  </si>
  <si>
    <t>DISEÑADOR GRAFICO</t>
  </si>
  <si>
    <t>DIANA ABUJAROUR PEÑA</t>
  </si>
  <si>
    <t xml:space="preserve">JOSE MIGUEL PEREZ DEL CARMEN </t>
  </si>
  <si>
    <t xml:space="preserve">TECNICO </t>
  </si>
  <si>
    <t xml:space="preserve">CLENDIS PAULINO BRITO </t>
  </si>
  <si>
    <t>INGRID SORAYA CASTILLO NUÑUEZ</t>
  </si>
  <si>
    <t>TECNICO ACTUALIZACION CATOGR</t>
  </si>
  <si>
    <t xml:space="preserve">GIAN CARLO PEZZOTTI SARANGELO </t>
  </si>
  <si>
    <t>MIGUELINA ALTAGRACIA VELEZ SATOS</t>
  </si>
  <si>
    <t>ANALISTA DE OPERACIONES GEOEST</t>
  </si>
  <si>
    <t>MARCELL BIENVENIDO EUSEBIO SAVIÑON</t>
  </si>
  <si>
    <t>ANALISTA DEOPERACIONES GEOES</t>
  </si>
  <si>
    <t xml:space="preserve">YEFFRY STARLING MEJIA LA PAEZ </t>
  </si>
  <si>
    <t>TECNICO DE OPERACIONES GEOEST</t>
  </si>
  <si>
    <t xml:space="preserve">EDGAR LORENZO JASQUEZ GUILLEN </t>
  </si>
  <si>
    <t>DIVISION DE CENTROS SERVICIO INFORMACION-ONE</t>
  </si>
  <si>
    <t xml:space="preserve">RAMONA MERCEDES PERALTA TAVERAS </t>
  </si>
  <si>
    <t xml:space="preserve">ENC.CENTRO DE DOCUMENTACION </t>
  </si>
  <si>
    <t xml:space="preserve">ANGELICA MARIA PARRA CORSINO </t>
  </si>
  <si>
    <t xml:space="preserve">AUXILIAR DE DOCUMENTACION </t>
  </si>
  <si>
    <t>JOSE LUIS LOZANO RODRIGUEZ</t>
  </si>
  <si>
    <t xml:space="preserve">JULIA FIOR D ALIZA DEL ORBE BAEZ </t>
  </si>
  <si>
    <t>TECNICO II</t>
  </si>
  <si>
    <t>ROSANNA ALTAGRACIA PEREZ GARCIA</t>
  </si>
  <si>
    <t>DIVISION DE INVESTIGACIONES- ONE</t>
  </si>
  <si>
    <t xml:space="preserve">GENOLIA  ALEXANDRA GOMEZ CESPEDES </t>
  </si>
  <si>
    <t xml:space="preserve">ANALISTA DE INVESTIGACIONES </t>
  </si>
  <si>
    <t>DIVICION DE PLANIFICACION ACADEMICA-ONE</t>
  </si>
  <si>
    <t xml:space="preserve">JUAN DE LA CRUZ RODRIGUEZ ABREU </t>
  </si>
  <si>
    <t>JORGE POLANCO PERDOMO</t>
  </si>
  <si>
    <t>DEPARTAMENTO DE OPERACIONES TIC-ONE</t>
  </si>
  <si>
    <t>ADAN EMMANUEL PEREZ QUEZADA</t>
  </si>
  <si>
    <t xml:space="preserve">JULIO JIMENEZ PEREZ </t>
  </si>
  <si>
    <t>DIVISION DE INDICES DE PRECIOS MINORISTAS-ONE</t>
  </si>
  <si>
    <t>HECTOR RADMES PIMENTEL AQUINO</t>
  </si>
  <si>
    <t xml:space="preserve">ANA ELIZABETH RODRIGUEZ PEREZ </t>
  </si>
  <si>
    <t xml:space="preserve">ANALISTA SECTORIAL </t>
  </si>
  <si>
    <t>MILDRED GRABIELA MARTINEZ MEJIA</t>
  </si>
  <si>
    <t>AUXILIAR ADMINISTRATIVA</t>
  </si>
  <si>
    <t xml:space="preserve">FRANCISCO ABREU FLORES </t>
  </si>
  <si>
    <t>DIVISION DE FORMULACION, MONITOREO Y EVALUACIONES DE PLANES, PROGRAMAS Y PROYECTOS-ONE</t>
  </si>
  <si>
    <t>JOSE MIGUEL NUÑEZ SOLANO</t>
  </si>
  <si>
    <t xml:space="preserve">MARIA ANTONIA BRIÑO LEONIDAS </t>
  </si>
  <si>
    <t xml:space="preserve">DANIEL MEJIA CARABALLO </t>
  </si>
  <si>
    <t>SECCION DE ARCHIVO CENTRAL- ONE</t>
  </si>
  <si>
    <t>MARCIA JOSEFINA CONTRERAS TEJEDA</t>
  </si>
  <si>
    <t>ENRIQUE BATISTA DE LA CRUZ</t>
  </si>
  <si>
    <t xml:space="preserve">YARELYIS ALTAGRACIA ESPINAL LOPEZ </t>
  </si>
  <si>
    <t>LEONEL SANLANTE CARRASCO</t>
  </si>
  <si>
    <t>OLGA CELESTE MUÑOZ PEÑA</t>
  </si>
  <si>
    <t>SECCION DE REGISTRO, CONTROL Y NOMINAS- ONE</t>
  </si>
  <si>
    <t>RICHARD BLANCO</t>
  </si>
  <si>
    <t>DIVISION DE PRESUPUESTO-ONE</t>
  </si>
  <si>
    <t>KATY MORENO CHARLES</t>
  </si>
  <si>
    <t>ANALISTA PRESUPUESTO</t>
  </si>
  <si>
    <t>Sutotal</t>
  </si>
  <si>
    <t>CARRERA ADM</t>
  </si>
  <si>
    <t>JOSE IVAN RODRIGUEZ RAY</t>
  </si>
  <si>
    <t>SOPORTE TENICO DE REDES Y CO</t>
  </si>
  <si>
    <t>DIVISION DE SERVICIOS GENERALES- ONE</t>
  </si>
  <si>
    <t>DIRECCION DE NORMATIVAS Y METODOLOGIA-ONE</t>
  </si>
  <si>
    <t>DIVISION DE ESTADISTICAS SOCIALES- ONE</t>
  </si>
  <si>
    <t>Mes de JULIO 2022</t>
  </si>
  <si>
    <t>COORDINADORA DE CAMPO</t>
  </si>
  <si>
    <t xml:space="preserve">TECNICO DE PLANIFICACION </t>
  </si>
  <si>
    <t>DIVISION DE DESARROLLO INSTITUCIONAL YCALIDAD EN LA GESTION-ONE</t>
  </si>
  <si>
    <t>ANALISTA DE MEDIO</t>
  </si>
  <si>
    <t>P. PROBATORIO</t>
  </si>
  <si>
    <t>HERMINIA ERCIRA DOTEL SANCHEZ</t>
  </si>
  <si>
    <t>DESARROLLADOR DE SISTEMAS II</t>
  </si>
  <si>
    <t>WILLY NEY OTAÑEZ REYES</t>
  </si>
  <si>
    <t xml:space="preserve">ENCARGADO </t>
  </si>
  <si>
    <t>SANTIAGO JOSE DE PEÑA</t>
  </si>
  <si>
    <t>ANA LUISA FELIX FELIPE</t>
  </si>
  <si>
    <t>ANALISTA 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</si>
</sst>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#,##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24"/>
      <color theme="0"/>
      <name val="Arial"/>
      <family val="2"/>
    </font>
    <font>
      <b/>
      <sz val="18"/>
      <color theme="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6">
    <xf numFmtId="0" fontId="0" fillId="0" borderId="0" xfId="0"/>
    <xf numFmtId="4" fontId="0" fillId="0" borderId="0" xfId="0" applyNumberFormat="1"/>
    <xf numFmtId="0" fontId="16" fillId="0" borderId="0" xfId="0" applyFont="1"/>
    <xf numFmtId="0" fontId="16" fillId="33" borderId="0" xfId="0" applyFont="1" applyFill="1"/>
    <xf numFmtId="4" fontId="16" fillId="33" borderId="0" xfId="0" applyNumberFormat="1" applyFont="1" applyFill="1"/>
    <xf numFmtId="0" fontId="0" fillId="0" borderId="0" xfId="0" applyFill="1"/>
    <xf numFmtId="0" fontId="16" fillId="0" borderId="0" xfId="0" applyFont="1" applyFill="1"/>
    <xf numFmtId="0" fontId="19" fillId="35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4" fontId="19" fillId="0" borderId="0" xfId="0" applyNumberFormat="1" applyFont="1" applyFill="1" applyAlignment="1">
      <alignment vertical="center"/>
    </xf>
    <xf numFmtId="0" fontId="16" fillId="0" borderId="0" xfId="0" applyFont="1" applyAlignment="1">
      <alignment horizontal="left" vertical="center"/>
    </xf>
    <xf numFmtId="0" fontId="0" fillId="0" borderId="0" xfId="0" applyNumberFormat="1"/>
    <xf numFmtId="0" fontId="16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/>
    <xf numFmtId="4" fontId="0" fillId="0" borderId="0" xfId="0" applyNumberFormat="1" applyFont="1"/>
    <xf numFmtId="14" fontId="0" fillId="0" borderId="0" xfId="0" applyNumberFormat="1"/>
    <xf numFmtId="0" fontId="0" fillId="0" borderId="0" xfId="0" applyBorder="1" applyAlignment="1">
      <alignment horizontal="left" vertical="center"/>
    </xf>
    <xf numFmtId="0" fontId="0" fillId="0" borderId="0" xfId="0" applyNumberFormat="1" applyAlignment="1">
      <alignment horizontal="left"/>
    </xf>
    <xf numFmtId="14" fontId="0" fillId="0" borderId="0" xfId="0" applyNumberFormat="1" applyBorder="1" applyAlignment="1">
      <alignment horizontal="left" vertic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64" fontId="19" fillId="35" borderId="0" xfId="0" applyNumberFormat="1" applyFont="1" applyFill="1" applyAlignment="1">
      <alignment vertical="center"/>
    </xf>
    <xf numFmtId="0" fontId="16" fillId="0" borderId="0" xfId="0" applyFont="1" applyAlignment="1">
      <alignment horizontal="left" vertical="center"/>
    </xf>
    <xf numFmtId="0" fontId="16" fillId="37" borderId="0" xfId="0" applyFont="1" applyFill="1"/>
    <xf numFmtId="4" fontId="16" fillId="37" borderId="0" xfId="0" applyNumberFormat="1" applyFont="1" applyFill="1"/>
    <xf numFmtId="0" fontId="0" fillId="37" borderId="0" xfId="0" applyFill="1"/>
    <xf numFmtId="0" fontId="22" fillId="0" borderId="0" xfId="0" applyFont="1" applyFill="1"/>
    <xf numFmtId="4" fontId="0" fillId="0" borderId="0" xfId="0" applyNumberFormat="1" applyFill="1"/>
    <xf numFmtId="0" fontId="16" fillId="0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16" fillId="33" borderId="0" xfId="0" applyFont="1" applyFill="1" applyAlignment="1">
      <alignment horizontal="center"/>
    </xf>
    <xf numFmtId="0" fontId="16" fillId="37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16" fillId="0" borderId="0" xfId="0" applyFont="1" applyFill="1" applyAlignment="1">
      <alignment horizontal="center"/>
    </xf>
    <xf numFmtId="0" fontId="19" fillId="35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2" fillId="37" borderId="0" xfId="0" applyFont="1" applyFill="1"/>
    <xf numFmtId="0" fontId="22" fillId="37" borderId="0" xfId="0" applyFont="1" applyFill="1" applyAlignment="1">
      <alignment horizontal="center"/>
    </xf>
    <xf numFmtId="4" fontId="22" fillId="37" borderId="0" xfId="0" applyNumberFormat="1" applyFont="1" applyFill="1"/>
    <xf numFmtId="0" fontId="0" fillId="0" borderId="0" xfId="0" applyFont="1" applyFill="1" applyBorder="1" applyAlignment="1">
      <alignment horizontal="left" vertical="center"/>
    </xf>
    <xf numFmtId="4" fontId="22" fillId="0" borderId="0" xfId="0" applyNumberFormat="1" applyFont="1" applyFill="1"/>
    <xf numFmtId="4" fontId="16" fillId="0" borderId="0" xfId="0" applyNumberFormat="1" applyFont="1" applyFill="1"/>
    <xf numFmtId="0" fontId="22" fillId="0" borderId="0" xfId="0" applyFont="1"/>
    <xf numFmtId="0" fontId="2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3" fontId="1" fillId="0" borderId="0" xfId="1" applyFont="1" applyAlignment="1">
      <alignment horizontal="left" vertical="center"/>
    </xf>
    <xf numFmtId="43" fontId="0" fillId="0" borderId="0" xfId="1" applyFont="1" applyAlignment="1">
      <alignment vertical="center"/>
    </xf>
    <xf numFmtId="43" fontId="0" fillId="0" borderId="0" xfId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NumberFormat="1" applyFill="1"/>
    <xf numFmtId="0" fontId="0" fillId="0" borderId="0" xfId="0" applyNumberFormat="1" applyFill="1" applyAlignment="1">
      <alignment horizontal="center"/>
    </xf>
    <xf numFmtId="14" fontId="0" fillId="0" borderId="0" xfId="0" applyNumberFormat="1" applyFill="1"/>
    <xf numFmtId="0" fontId="0" fillId="0" borderId="0" xfId="0" applyFill="1" applyBorder="1" applyAlignment="1">
      <alignment horizontal="left" vertical="center"/>
    </xf>
    <xf numFmtId="0" fontId="0" fillId="0" borderId="0" xfId="0" applyFont="1" applyFill="1"/>
    <xf numFmtId="0" fontId="0" fillId="0" borderId="0" xfId="0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left" vertical="center"/>
    </xf>
    <xf numFmtId="0" fontId="16" fillId="38" borderId="0" xfId="0" applyFont="1" applyFill="1"/>
    <xf numFmtId="0" fontId="16" fillId="38" borderId="0" xfId="0" applyFont="1" applyFill="1" applyAlignment="1">
      <alignment horizontal="center"/>
    </xf>
    <xf numFmtId="4" fontId="16" fillId="38" borderId="0" xfId="0" applyNumberFormat="1" applyFont="1" applyFill="1"/>
    <xf numFmtId="0" fontId="0" fillId="38" borderId="0" xfId="0" applyFill="1"/>
    <xf numFmtId="0" fontId="0" fillId="0" borderId="0" xfId="0" applyFont="1" applyFill="1" applyAlignment="1">
      <alignment horizontal="center"/>
    </xf>
    <xf numFmtId="4" fontId="0" fillId="0" borderId="0" xfId="0" applyNumberFormat="1" applyFont="1" applyFill="1"/>
    <xf numFmtId="0" fontId="0" fillId="33" borderId="0" xfId="0" applyFill="1"/>
    <xf numFmtId="0" fontId="0" fillId="0" borderId="0" xfId="0" applyFill="1" applyBorder="1"/>
    <xf numFmtId="0" fontId="0" fillId="37" borderId="0" xfId="0" applyFill="1" applyBorder="1"/>
    <xf numFmtId="0" fontId="0" fillId="0" borderId="0" xfId="0" applyBorder="1"/>
    <xf numFmtId="0" fontId="16" fillId="0" borderId="0" xfId="0" applyFont="1" applyFill="1" applyAlignment="1">
      <alignment horizontal="left" vertical="center"/>
    </xf>
    <xf numFmtId="0" fontId="0" fillId="38" borderId="0" xfId="0" applyFont="1" applyFill="1" applyAlignment="1">
      <alignment horizontal="center"/>
    </xf>
    <xf numFmtId="0" fontId="16" fillId="39" borderId="0" xfId="0" applyFont="1" applyFill="1"/>
    <xf numFmtId="0" fontId="0" fillId="39" borderId="0" xfId="0" applyFill="1"/>
    <xf numFmtId="4" fontId="16" fillId="0" borderId="0" xfId="0" applyNumberFormat="1" applyFont="1"/>
    <xf numFmtId="0" fontId="22" fillId="0" borderId="0" xfId="0" applyFont="1" applyFill="1" applyAlignment="1">
      <alignment horizontal="center"/>
    </xf>
    <xf numFmtId="0" fontId="23" fillId="38" borderId="0" xfId="0" applyFont="1" applyFill="1"/>
    <xf numFmtId="0" fontId="23" fillId="38" borderId="0" xfId="0" applyFont="1" applyFill="1" applyAlignment="1">
      <alignment horizontal="center"/>
    </xf>
    <xf numFmtId="4" fontId="23" fillId="38" borderId="0" xfId="0" applyNumberFormat="1" applyFont="1" applyFill="1"/>
    <xf numFmtId="0" fontId="23" fillId="0" borderId="0" xfId="0" applyFont="1" applyFill="1"/>
    <xf numFmtId="0" fontId="23" fillId="0" borderId="0" xfId="0" applyFont="1" applyFill="1" applyAlignment="1">
      <alignment horizontal="center"/>
    </xf>
    <xf numFmtId="4" fontId="23" fillId="0" borderId="0" xfId="0" applyNumberFormat="1" applyFont="1" applyFill="1"/>
    <xf numFmtId="43" fontId="1" fillId="0" borderId="0" xfId="1" applyFont="1" applyAlignment="1">
      <alignment vertical="center"/>
    </xf>
    <xf numFmtId="43" fontId="1" fillId="0" borderId="0" xfId="1" applyFont="1" applyAlignment="1">
      <alignment horizontal="right" vertical="center"/>
    </xf>
    <xf numFmtId="0" fontId="0" fillId="37" borderId="0" xfId="0" applyFont="1" applyFill="1" applyAlignment="1">
      <alignment horizontal="left" vertical="center"/>
    </xf>
    <xf numFmtId="0" fontId="16" fillId="0" borderId="0" xfId="0" applyFont="1" applyAlignment="1">
      <alignment horizontal="left" vertical="center"/>
    </xf>
    <xf numFmtId="43" fontId="0" fillId="0" borderId="0" xfId="1" applyFont="1" applyAlignment="1"/>
    <xf numFmtId="0" fontId="0" fillId="37" borderId="0" xfId="0" applyFill="1" applyAlignment="1">
      <alignment horizontal="center"/>
    </xf>
    <xf numFmtId="4" fontId="0" fillId="37" borderId="0" xfId="0" applyNumberFormat="1" applyFill="1"/>
    <xf numFmtId="0" fontId="0" fillId="37" borderId="0" xfId="0" applyFont="1" applyFill="1"/>
    <xf numFmtId="0" fontId="0" fillId="38" borderId="0" xfId="0" applyFont="1" applyFill="1"/>
    <xf numFmtId="4" fontId="0" fillId="37" borderId="0" xfId="0" applyNumberFormat="1" applyFont="1" applyFill="1"/>
    <xf numFmtId="0" fontId="0" fillId="37" borderId="0" xfId="0" applyFont="1" applyFill="1" applyAlignment="1">
      <alignment horizontal="center"/>
    </xf>
    <xf numFmtId="165" fontId="0" fillId="0" borderId="0" xfId="0" applyNumberFormat="1"/>
    <xf numFmtId="43" fontId="0" fillId="0" borderId="0" xfId="1" applyFont="1"/>
    <xf numFmtId="165" fontId="0" fillId="0" borderId="0" xfId="0" applyNumberFormat="1" applyFont="1" applyFill="1"/>
    <xf numFmtId="0" fontId="0" fillId="37" borderId="23" xfId="0" applyFill="1" applyBorder="1"/>
    <xf numFmtId="0" fontId="16" fillId="0" borderId="0" xfId="0" applyFont="1" applyAlignment="1">
      <alignment horizontal="left" vertical="center"/>
    </xf>
    <xf numFmtId="0" fontId="21" fillId="36" borderId="10" xfId="0" applyFont="1" applyFill="1" applyBorder="1" applyAlignment="1">
      <alignment horizontal="center"/>
    </xf>
    <xf numFmtId="0" fontId="21" fillId="36" borderId="0" xfId="0" applyFont="1" applyFill="1" applyBorder="1" applyAlignment="1">
      <alignment horizontal="center"/>
    </xf>
    <xf numFmtId="0" fontId="21" fillId="36" borderId="22" xfId="0" applyFont="1" applyFill="1" applyBorder="1" applyAlignment="1">
      <alignment horizontal="center"/>
    </xf>
    <xf numFmtId="43" fontId="18" fillId="34" borderId="11" xfId="1" applyFont="1" applyFill="1" applyBorder="1" applyAlignment="1">
      <alignment horizontal="center" vertical="center"/>
    </xf>
    <xf numFmtId="43" fontId="18" fillId="34" borderId="15" xfId="1" applyFont="1" applyFill="1" applyBorder="1" applyAlignment="1">
      <alignment horizontal="center" vertical="center"/>
    </xf>
    <xf numFmtId="43" fontId="18" fillId="34" borderId="12" xfId="1" applyFont="1" applyFill="1" applyBorder="1" applyAlignment="1">
      <alignment horizontal="center" vertical="center"/>
    </xf>
    <xf numFmtId="43" fontId="18" fillId="34" borderId="16" xfId="1" applyFont="1" applyFill="1" applyBorder="1" applyAlignment="1">
      <alignment horizontal="center" vertical="center"/>
    </xf>
    <xf numFmtId="4" fontId="18" fillId="34" borderId="12" xfId="1" applyNumberFormat="1" applyFont="1" applyFill="1" applyBorder="1" applyAlignment="1">
      <alignment horizontal="center" vertical="center"/>
    </xf>
    <xf numFmtId="4" fontId="18" fillId="34" borderId="16" xfId="1" applyNumberFormat="1" applyFont="1" applyFill="1" applyBorder="1" applyAlignment="1">
      <alignment horizontal="center" vertical="center"/>
    </xf>
    <xf numFmtId="4" fontId="18" fillId="34" borderId="13" xfId="1" applyNumberFormat="1" applyFont="1" applyFill="1" applyBorder="1" applyAlignment="1">
      <alignment horizontal="center" vertical="center"/>
    </xf>
    <xf numFmtId="4" fontId="18" fillId="34" borderId="17" xfId="1" applyNumberFormat="1" applyFont="1" applyFill="1" applyBorder="1" applyAlignment="1">
      <alignment horizontal="center" vertical="center"/>
    </xf>
    <xf numFmtId="4" fontId="18" fillId="34" borderId="14" xfId="1" applyNumberFormat="1" applyFont="1" applyFill="1" applyBorder="1" applyAlignment="1">
      <alignment horizontal="center" vertical="center"/>
    </xf>
    <xf numFmtId="4" fontId="18" fillId="34" borderId="18" xfId="1" applyNumberFormat="1" applyFont="1" applyFill="1" applyBorder="1" applyAlignment="1">
      <alignment horizontal="center" vertical="center"/>
    </xf>
    <xf numFmtId="43" fontId="18" fillId="34" borderId="13" xfId="1" applyFont="1" applyFill="1" applyBorder="1" applyAlignment="1">
      <alignment horizontal="center" vertical="center" wrapText="1"/>
    </xf>
    <xf numFmtId="43" fontId="18" fillId="34" borderId="17" xfId="1" applyFont="1" applyFill="1" applyBorder="1" applyAlignment="1">
      <alignment horizontal="center" vertical="center" wrapText="1"/>
    </xf>
    <xf numFmtId="0" fontId="17" fillId="36" borderId="19" xfId="0" applyFont="1" applyFill="1" applyBorder="1" applyAlignment="1">
      <alignment horizontal="center"/>
    </xf>
    <xf numFmtId="0" fontId="17" fillId="36" borderId="20" xfId="0" applyFont="1" applyFill="1" applyBorder="1" applyAlignment="1">
      <alignment horizontal="center"/>
    </xf>
    <xf numFmtId="0" fontId="17" fillId="36" borderId="21" xfId="0" applyFont="1" applyFill="1" applyBorder="1" applyAlignment="1">
      <alignment horizontal="center"/>
    </xf>
    <xf numFmtId="0" fontId="20" fillId="36" borderId="10" xfId="0" applyFont="1" applyFill="1" applyBorder="1" applyAlignment="1">
      <alignment horizontal="center"/>
    </xf>
    <xf numFmtId="0" fontId="20" fillId="36" borderId="0" xfId="0" applyFont="1" applyFill="1" applyBorder="1" applyAlignment="1">
      <alignment horizontal="center"/>
    </xf>
    <xf numFmtId="0" fontId="20" fillId="36" borderId="22" xfId="0" applyFont="1" applyFill="1" applyBorder="1" applyAlignment="1">
      <alignment horizont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6" fillId="37" borderId="0" xfId="0" applyFont="1" applyFill="1" applyAlignment="1">
      <alignment horizontal="left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800100</xdr:colOff>
      <xdr:row>0</xdr:row>
      <xdr:rowOff>152400</xdr:rowOff>
    </xdr:from>
    <xdr:to>
      <xdr:col>0</xdr:col>
      <xdr:colOff>2209800</xdr:colOff>
      <xdr:row>5</xdr:row>
      <xdr:rowOff>17124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152400"/>
          <a:ext cx="1409700" cy="1437709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9</xdr:col>
      <xdr:colOff>57149</xdr:colOff>
      <xdr:row>1</xdr:row>
      <xdr:rowOff>157162</xdr:rowOff>
    </xdr:from>
    <xdr:to>
      <xdr:col>10</xdr:col>
      <xdr:colOff>659429</xdr:colOff>
      <xdr:row>5</xdr:row>
      <xdr:rowOff>91368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05024" y="347662"/>
          <a:ext cx="2380280" cy="1299456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1454536</xdr:colOff>
      <xdr:row>483</xdr:row>
      <xdr:rowOff>66441</xdr:rowOff>
    </xdr:from>
    <xdr:to>
      <xdr:col>8</xdr:col>
      <xdr:colOff>1023581</xdr:colOff>
      <xdr:row>505</xdr:row>
      <xdr:rowOff>19557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5286" y="96348316"/>
          <a:ext cx="10856170" cy="42711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497"/>
  <sheetViews>
    <sheetView tabSelected="1" topLeftCell="B436" zoomScale="60" zoomScaleNormal="60" zoomScaleSheetLayoutView="75" zoomScalePageLayoutView="40" workbookViewId="0">
      <selection activeCell="K471" sqref="K471"/>
    </sheetView>
  </sheetViews>
  <sheetFormatPr baseColWidth="10" defaultRowHeight="15" x14ac:dyDescent="0.25"/>
  <cols>
    <col min="1" max="1" width="51.85546875" customWidth="1"/>
    <col min="2" max="2" width="44.28515625" customWidth="1"/>
    <col min="3" max="3" width="8.140625" style="32" customWidth="1"/>
    <col min="4" max="4" width="20.85546875" customWidth="1"/>
    <col min="5" max="5" width="26.140625" style="1" customWidth="1"/>
    <col min="6" max="6" width="23.140625" style="1" customWidth="1"/>
    <col min="7" max="7" width="22.85546875" style="1" customWidth="1"/>
    <col min="8" max="8" width="23.7109375" style="1" customWidth="1"/>
    <col min="9" max="9" width="23" style="1" customWidth="1"/>
    <col min="10" max="10" width="26.7109375" style="1" customWidth="1"/>
    <col min="11" max="11" width="25.42578125" style="1" bestFit="1" customWidth="1"/>
    <col min="12" max="126" width="11.42578125" style="5"/>
  </cols>
  <sheetData>
    <row r="1" spans="1:126" x14ac:dyDescent="0.25">
      <c r="A1" s="117"/>
      <c r="B1" s="118"/>
      <c r="C1" s="118"/>
      <c r="D1" s="118"/>
      <c r="E1" s="118"/>
      <c r="F1" s="118"/>
      <c r="G1" s="118"/>
      <c r="H1" s="118"/>
      <c r="I1" s="118"/>
      <c r="J1" s="118"/>
      <c r="K1" s="119"/>
    </row>
    <row r="2" spans="1:126" ht="30" x14ac:dyDescent="0.4">
      <c r="A2" s="120" t="s">
        <v>238</v>
      </c>
      <c r="B2" s="121"/>
      <c r="C2" s="121"/>
      <c r="D2" s="121"/>
      <c r="E2" s="121"/>
      <c r="F2" s="121"/>
      <c r="G2" s="121"/>
      <c r="H2" s="121"/>
      <c r="I2" s="121"/>
      <c r="J2" s="121"/>
      <c r="K2" s="122"/>
    </row>
    <row r="3" spans="1:126" ht="30" x14ac:dyDescent="0.4">
      <c r="A3" s="120" t="s">
        <v>203</v>
      </c>
      <c r="B3" s="121"/>
      <c r="C3" s="121"/>
      <c r="D3" s="121"/>
      <c r="E3" s="121"/>
      <c r="F3" s="121"/>
      <c r="G3" s="121"/>
      <c r="H3" s="121"/>
      <c r="I3" s="121"/>
      <c r="J3" s="121"/>
      <c r="K3" s="122"/>
    </row>
    <row r="4" spans="1:126" ht="23.25" x14ac:dyDescent="0.35">
      <c r="A4" s="102" t="s">
        <v>204</v>
      </c>
      <c r="B4" s="103"/>
      <c r="C4" s="103"/>
      <c r="D4" s="103"/>
      <c r="E4" s="103"/>
      <c r="F4" s="103"/>
      <c r="G4" s="103"/>
      <c r="H4" s="103"/>
      <c r="I4" s="103"/>
      <c r="J4" s="103"/>
      <c r="K4" s="104"/>
    </row>
    <row r="5" spans="1:126" ht="23.25" x14ac:dyDescent="0.35">
      <c r="A5" s="102" t="s">
        <v>417</v>
      </c>
      <c r="B5" s="103"/>
      <c r="C5" s="103"/>
      <c r="D5" s="103"/>
      <c r="E5" s="103"/>
      <c r="F5" s="103"/>
      <c r="G5" s="103"/>
      <c r="H5" s="103"/>
      <c r="I5" s="103"/>
      <c r="J5" s="103"/>
      <c r="K5" s="104"/>
    </row>
    <row r="6" spans="1:126" ht="24" thickBot="1" x14ac:dyDescent="0.4">
      <c r="A6" s="102" t="s">
        <v>483</v>
      </c>
      <c r="B6" s="103"/>
      <c r="C6" s="103"/>
      <c r="D6" s="103"/>
      <c r="E6" s="103"/>
      <c r="F6" s="103"/>
      <c r="G6" s="103"/>
      <c r="H6" s="103"/>
      <c r="I6" s="103"/>
      <c r="J6" s="103"/>
      <c r="K6" s="104"/>
    </row>
    <row r="7" spans="1:126" x14ac:dyDescent="0.25">
      <c r="A7" s="105" t="s">
        <v>309</v>
      </c>
      <c r="B7" s="107" t="s">
        <v>0</v>
      </c>
      <c r="C7" s="107" t="s">
        <v>405</v>
      </c>
      <c r="D7" s="115" t="s">
        <v>308</v>
      </c>
      <c r="E7" s="109" t="s">
        <v>201</v>
      </c>
      <c r="F7" s="111" t="s">
        <v>1</v>
      </c>
      <c r="G7" s="109" t="s">
        <v>2</v>
      </c>
      <c r="H7" s="111" t="s">
        <v>3</v>
      </c>
      <c r="I7" s="109" t="s">
        <v>4</v>
      </c>
      <c r="J7" s="109" t="s">
        <v>5</v>
      </c>
      <c r="K7" s="113" t="s">
        <v>6</v>
      </c>
    </row>
    <row r="8" spans="1:126" ht="15.75" thickBot="1" x14ac:dyDescent="0.3">
      <c r="A8" s="106"/>
      <c r="B8" s="108"/>
      <c r="C8" s="108"/>
      <c r="D8" s="116"/>
      <c r="E8" s="110"/>
      <c r="F8" s="112"/>
      <c r="G8" s="110"/>
      <c r="H8" s="112"/>
      <c r="I8" s="110"/>
      <c r="J8" s="110"/>
      <c r="K8" s="114"/>
    </row>
    <row r="10" spans="1:126" x14ac:dyDescent="0.25">
      <c r="A10" s="101" t="s">
        <v>7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</row>
    <row r="11" spans="1:126" x14ac:dyDescent="0.25">
      <c r="A11" s="28" t="s">
        <v>216</v>
      </c>
      <c r="B11" t="s">
        <v>336</v>
      </c>
      <c r="C11" s="32" t="s">
        <v>382</v>
      </c>
      <c r="D11" t="s">
        <v>257</v>
      </c>
      <c r="E11" s="1">
        <v>110000</v>
      </c>
      <c r="F11" s="1">
        <f>E11*0.0287</f>
        <v>3157</v>
      </c>
      <c r="G11" s="1">
        <v>14457.62</v>
      </c>
      <c r="H11" s="30">
        <f>E11*0.0304</f>
        <v>3344</v>
      </c>
      <c r="I11" s="1">
        <v>25</v>
      </c>
      <c r="J11" s="1">
        <f>+F11+G11+H11+I11</f>
        <v>20983.62</v>
      </c>
      <c r="K11" s="1">
        <f>+E11-J11</f>
        <v>89016.38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</row>
    <row r="12" spans="1:126" x14ac:dyDescent="0.25">
      <c r="A12" s="28" t="s">
        <v>191</v>
      </c>
      <c r="B12" t="s">
        <v>192</v>
      </c>
      <c r="C12" s="32" t="s">
        <v>382</v>
      </c>
      <c r="D12" t="s">
        <v>257</v>
      </c>
      <c r="E12" s="1">
        <v>60000</v>
      </c>
      <c r="F12" s="1">
        <f>E12*0.0287</f>
        <v>1722</v>
      </c>
      <c r="G12" s="1">
        <v>1763.57</v>
      </c>
      <c r="H12" s="30">
        <f>E12*0.0304</f>
        <v>1824</v>
      </c>
      <c r="I12" s="1">
        <v>7262.17</v>
      </c>
      <c r="J12" s="1">
        <f t="shared" ref="J12:J22" si="0">+F12+G12+H12+I12</f>
        <v>12571.74</v>
      </c>
      <c r="K12" s="1">
        <f t="shared" ref="K12:K22" si="1">+E12-J12</f>
        <v>47428.26</v>
      </c>
    </row>
    <row r="13" spans="1:126" x14ac:dyDescent="0.25">
      <c r="A13" s="28" t="s">
        <v>10</v>
      </c>
      <c r="B13" t="s">
        <v>9</v>
      </c>
      <c r="C13" s="32" t="s">
        <v>382</v>
      </c>
      <c r="D13" t="s">
        <v>255</v>
      </c>
      <c r="E13" s="1">
        <v>71000</v>
      </c>
      <c r="F13" s="1">
        <f>E13*0.0287</f>
        <v>2037.7</v>
      </c>
      <c r="G13" s="1">
        <v>4746.58</v>
      </c>
      <c r="H13" s="30">
        <f t="shared" ref="H13:H14" si="2">E13*0.0304</f>
        <v>2158.4</v>
      </c>
      <c r="I13" s="1">
        <v>4365.3599999999997</v>
      </c>
      <c r="J13" s="1">
        <f t="shared" si="0"/>
        <v>13308.04</v>
      </c>
      <c r="K13" s="1">
        <f t="shared" si="1"/>
        <v>57691.96</v>
      </c>
    </row>
    <row r="14" spans="1:126" x14ac:dyDescent="0.25">
      <c r="A14" s="28" t="s">
        <v>274</v>
      </c>
      <c r="B14" s="11" t="s">
        <v>210</v>
      </c>
      <c r="C14" s="33" t="s">
        <v>383</v>
      </c>
      <c r="D14" t="s">
        <v>257</v>
      </c>
      <c r="E14" s="1">
        <v>23000</v>
      </c>
      <c r="F14" s="1">
        <f t="shared" ref="F14" si="3">E14*0.0287</f>
        <v>660.1</v>
      </c>
      <c r="G14" s="1">
        <v>0</v>
      </c>
      <c r="H14" s="30">
        <f t="shared" si="2"/>
        <v>699.2</v>
      </c>
      <c r="I14" s="1">
        <v>4892.17</v>
      </c>
      <c r="J14" s="1">
        <f t="shared" si="0"/>
        <v>6251.47</v>
      </c>
      <c r="K14" s="1">
        <f t="shared" si="1"/>
        <v>16748.53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</row>
    <row r="15" spans="1:126" x14ac:dyDescent="0.25">
      <c r="A15" s="28" t="s">
        <v>341</v>
      </c>
      <c r="B15" t="s">
        <v>11</v>
      </c>
      <c r="C15" s="33" t="s">
        <v>382</v>
      </c>
      <c r="D15" t="s">
        <v>257</v>
      </c>
      <c r="E15" s="1">
        <v>240000</v>
      </c>
      <c r="F15" s="1">
        <v>6888</v>
      </c>
      <c r="G15" s="1">
        <v>45624.92</v>
      </c>
      <c r="H15" s="30">
        <v>4943.8</v>
      </c>
      <c r="I15" s="1">
        <v>25</v>
      </c>
      <c r="J15" s="1">
        <f t="shared" si="0"/>
        <v>57481.72</v>
      </c>
      <c r="K15" s="1">
        <f t="shared" si="1"/>
        <v>182518.28</v>
      </c>
    </row>
    <row r="16" spans="1:126" x14ac:dyDescent="0.25">
      <c r="A16" s="28" t="s">
        <v>344</v>
      </c>
      <c r="B16" t="s">
        <v>336</v>
      </c>
      <c r="C16" s="33" t="s">
        <v>382</v>
      </c>
      <c r="D16" t="s">
        <v>257</v>
      </c>
      <c r="E16" s="1">
        <v>80000</v>
      </c>
      <c r="F16" s="1">
        <v>2296</v>
      </c>
      <c r="G16" s="1">
        <v>7400.87</v>
      </c>
      <c r="H16" s="30">
        <v>2432</v>
      </c>
      <c r="I16" s="1">
        <v>25</v>
      </c>
      <c r="J16" s="1">
        <f t="shared" si="0"/>
        <v>12153.87</v>
      </c>
      <c r="K16" s="1">
        <f t="shared" si="1"/>
        <v>67846.13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</row>
    <row r="17" spans="1:126" x14ac:dyDescent="0.25">
      <c r="A17" s="28" t="s">
        <v>32</v>
      </c>
      <c r="B17" t="s">
        <v>336</v>
      </c>
      <c r="C17" s="33" t="s">
        <v>383</v>
      </c>
      <c r="D17" t="s">
        <v>257</v>
      </c>
      <c r="E17" s="1">
        <v>165000</v>
      </c>
      <c r="F17" s="1">
        <f>E17*0.0287</f>
        <v>4735.5</v>
      </c>
      <c r="G17" s="1">
        <v>27413.040000000001</v>
      </c>
      <c r="H17" s="30">
        <v>4943.8</v>
      </c>
      <c r="I17" s="1">
        <v>25</v>
      </c>
      <c r="J17" s="1">
        <f t="shared" si="0"/>
        <v>37117.339999999997</v>
      </c>
      <c r="K17" s="1">
        <f t="shared" si="1"/>
        <v>127882.66</v>
      </c>
    </row>
    <row r="18" spans="1:126" x14ac:dyDescent="0.25">
      <c r="A18" s="28" t="s">
        <v>211</v>
      </c>
      <c r="B18" t="s">
        <v>210</v>
      </c>
      <c r="C18" s="33" t="s">
        <v>383</v>
      </c>
      <c r="D18" t="s">
        <v>257</v>
      </c>
      <c r="E18" s="1">
        <v>26250</v>
      </c>
      <c r="F18" s="1">
        <f t="shared" ref="F18" si="4">E18*0.0287</f>
        <v>753.38</v>
      </c>
      <c r="G18" s="1">
        <v>0</v>
      </c>
      <c r="H18" s="30">
        <v>798</v>
      </c>
      <c r="I18" s="1">
        <v>4915.05</v>
      </c>
      <c r="J18" s="1">
        <f t="shared" si="0"/>
        <v>6466.43</v>
      </c>
      <c r="K18" s="1">
        <f t="shared" si="1"/>
        <v>19783.57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</row>
    <row r="19" spans="1:126" x14ac:dyDescent="0.25">
      <c r="A19" s="28" t="s">
        <v>352</v>
      </c>
      <c r="B19" t="s">
        <v>336</v>
      </c>
      <c r="C19" s="33" t="s">
        <v>383</v>
      </c>
      <c r="D19" t="s">
        <v>257</v>
      </c>
      <c r="E19" s="1">
        <v>165000</v>
      </c>
      <c r="F19" s="1">
        <v>4735.5</v>
      </c>
      <c r="G19" s="1">
        <v>27413.040000000001</v>
      </c>
      <c r="H19" s="30">
        <v>4943.8</v>
      </c>
      <c r="I19" s="1">
        <v>25</v>
      </c>
      <c r="J19" s="1">
        <f t="shared" si="0"/>
        <v>37117.339999999997</v>
      </c>
      <c r="K19" s="1">
        <f t="shared" si="1"/>
        <v>127882.66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</row>
    <row r="20" spans="1:126" x14ac:dyDescent="0.25">
      <c r="A20" s="28" t="s">
        <v>353</v>
      </c>
      <c r="B20" t="s">
        <v>336</v>
      </c>
      <c r="C20" s="33" t="s">
        <v>383</v>
      </c>
      <c r="D20" t="s">
        <v>257</v>
      </c>
      <c r="E20" s="1">
        <v>125000</v>
      </c>
      <c r="F20" s="1">
        <v>3587.5</v>
      </c>
      <c r="G20" s="1">
        <v>17985.990000000002</v>
      </c>
      <c r="H20" s="30">
        <v>3800</v>
      </c>
      <c r="I20" s="1">
        <v>25</v>
      </c>
      <c r="J20" s="1">
        <f t="shared" si="0"/>
        <v>25398.49</v>
      </c>
      <c r="K20" s="1">
        <f t="shared" si="1"/>
        <v>99601.51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</row>
    <row r="21" spans="1:126" x14ac:dyDescent="0.25">
      <c r="A21" s="28" t="s">
        <v>384</v>
      </c>
      <c r="B21" t="s">
        <v>336</v>
      </c>
      <c r="C21" s="33" t="s">
        <v>383</v>
      </c>
      <c r="D21" t="s">
        <v>257</v>
      </c>
      <c r="E21" s="1">
        <v>91000</v>
      </c>
      <c r="F21" s="1">
        <v>2611.6999999999998</v>
      </c>
      <c r="G21" s="1">
        <v>9988.34</v>
      </c>
      <c r="H21" s="30">
        <v>2766.4</v>
      </c>
      <c r="I21" s="1">
        <v>1390</v>
      </c>
      <c r="J21" s="1">
        <f t="shared" si="0"/>
        <v>16756.439999999999</v>
      </c>
      <c r="K21" s="1">
        <f t="shared" si="1"/>
        <v>74243.56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</row>
    <row r="22" spans="1:126" x14ac:dyDescent="0.25">
      <c r="A22" s="28" t="s">
        <v>42</v>
      </c>
      <c r="B22" t="s">
        <v>336</v>
      </c>
      <c r="C22" s="33" t="s">
        <v>382</v>
      </c>
      <c r="D22" t="s">
        <v>257</v>
      </c>
      <c r="E22" s="1">
        <v>105000</v>
      </c>
      <c r="F22" s="1">
        <v>3013.5</v>
      </c>
      <c r="G22" s="1">
        <v>12943.96</v>
      </c>
      <c r="H22" s="30">
        <v>3192</v>
      </c>
      <c r="I22" s="1">
        <v>1475.12</v>
      </c>
      <c r="J22" s="1">
        <f t="shared" si="0"/>
        <v>20624.580000000002</v>
      </c>
      <c r="K22" s="1">
        <f t="shared" si="1"/>
        <v>84375.42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</row>
    <row r="23" spans="1:126" x14ac:dyDescent="0.25">
      <c r="A23" s="3" t="s">
        <v>12</v>
      </c>
      <c r="B23" s="3">
        <v>12</v>
      </c>
      <c r="C23" s="34"/>
      <c r="D23" s="3"/>
      <c r="E23" s="4">
        <f t="shared" ref="E23:K23" si="5">SUM(E11:E22)</f>
        <v>1261250</v>
      </c>
      <c r="F23" s="4">
        <f t="shared" si="5"/>
        <v>36197.879999999997</v>
      </c>
      <c r="G23" s="4">
        <f t="shared" si="5"/>
        <v>169737.93</v>
      </c>
      <c r="H23" s="4">
        <f t="shared" si="5"/>
        <v>35845.4</v>
      </c>
      <c r="I23" s="4">
        <f t="shared" si="5"/>
        <v>24449.87</v>
      </c>
      <c r="J23" s="4">
        <f t="shared" si="5"/>
        <v>266231.08</v>
      </c>
      <c r="K23" s="4">
        <f>SUM(K11:K22)</f>
        <v>995018.92</v>
      </c>
    </row>
    <row r="24" spans="1:126" s="5" customFormat="1" x14ac:dyDescent="0.25">
      <c r="A24" s="6"/>
      <c r="B24" s="6"/>
      <c r="C24" s="40"/>
      <c r="D24" s="6"/>
      <c r="E24" s="49"/>
      <c r="F24" s="49"/>
      <c r="G24" s="49"/>
      <c r="H24" s="49"/>
      <c r="I24" s="49"/>
      <c r="J24" s="49"/>
      <c r="K24" s="49"/>
    </row>
    <row r="25" spans="1:126" s="28" customFormat="1" x14ac:dyDescent="0.25">
      <c r="A25" s="6" t="s">
        <v>418</v>
      </c>
      <c r="B25" s="6"/>
      <c r="C25" s="40"/>
      <c r="D25" s="6"/>
      <c r="E25" s="49"/>
      <c r="F25" s="49"/>
      <c r="G25" s="49"/>
      <c r="H25" s="49"/>
      <c r="I25" s="49"/>
      <c r="J25" s="49"/>
      <c r="K25" s="49"/>
    </row>
    <row r="26" spans="1:126" s="61" customFormat="1" x14ac:dyDescent="0.25">
      <c r="A26" s="61" t="s">
        <v>30</v>
      </c>
      <c r="C26" s="68"/>
      <c r="D26" s="61" t="s">
        <v>255</v>
      </c>
      <c r="E26" s="69">
        <v>56000</v>
      </c>
      <c r="F26" s="69">
        <v>1607.2</v>
      </c>
      <c r="G26" s="69">
        <v>0</v>
      </c>
      <c r="H26" s="69">
        <v>1702.4</v>
      </c>
      <c r="I26" s="69">
        <v>1625.12</v>
      </c>
      <c r="J26" s="69">
        <v>4934.72</v>
      </c>
      <c r="K26" s="69">
        <v>51065.279999999999</v>
      </c>
    </row>
    <row r="27" spans="1:126" s="28" customFormat="1" x14ac:dyDescent="0.25">
      <c r="A27" s="64" t="s">
        <v>12</v>
      </c>
      <c r="B27" s="64">
        <v>1</v>
      </c>
      <c r="C27" s="75" t="s">
        <v>382</v>
      </c>
      <c r="D27" s="64"/>
      <c r="E27" s="66">
        <f>E26</f>
        <v>56000</v>
      </c>
      <c r="F27" s="66">
        <f>SUM(F26)</f>
        <v>1607.2</v>
      </c>
      <c r="G27" s="66">
        <f>G26</f>
        <v>0</v>
      </c>
      <c r="H27" s="66">
        <f>H26</f>
        <v>1702.4</v>
      </c>
      <c r="I27" s="66">
        <f>I26</f>
        <v>1625.12</v>
      </c>
      <c r="J27" s="66">
        <f>J26</f>
        <v>4934.72</v>
      </c>
      <c r="K27" s="66">
        <f>K26</f>
        <v>51065.279999999999</v>
      </c>
    </row>
    <row r="29" spans="1:126" x14ac:dyDescent="0.25">
      <c r="A29" s="101" t="s">
        <v>31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</row>
    <row r="30" spans="1:126" x14ac:dyDescent="0.25">
      <c r="A30" t="s">
        <v>21</v>
      </c>
      <c r="B30" t="s">
        <v>392</v>
      </c>
      <c r="C30" s="32" t="s">
        <v>382</v>
      </c>
      <c r="D30" t="s">
        <v>255</v>
      </c>
      <c r="E30" s="1">
        <v>45000</v>
      </c>
      <c r="F30" s="1">
        <f t="shared" ref="F30" si="6">E30*0.0287</f>
        <v>1291.5</v>
      </c>
      <c r="G30" s="1">
        <v>0</v>
      </c>
      <c r="H30" s="1">
        <f t="shared" ref="H30" si="7">E30*0.0304</f>
        <v>1368</v>
      </c>
      <c r="I30" s="1">
        <v>1525.12</v>
      </c>
      <c r="J30" s="1">
        <v>4184.62</v>
      </c>
      <c r="K30" s="1">
        <f t="shared" ref="K30" si="8">E30-J30</f>
        <v>40815.379999999997</v>
      </c>
    </row>
    <row r="31" spans="1:126" x14ac:dyDescent="0.25">
      <c r="A31" t="s">
        <v>340</v>
      </c>
      <c r="B31" t="s">
        <v>339</v>
      </c>
      <c r="C31" s="32" t="s">
        <v>382</v>
      </c>
      <c r="D31" t="s">
        <v>257</v>
      </c>
      <c r="E31" s="1">
        <v>23500</v>
      </c>
      <c r="F31" s="1">
        <f t="shared" ref="F31" si="9">E31*0.0287</f>
        <v>674.45</v>
      </c>
      <c r="G31" s="1">
        <v>0</v>
      </c>
      <c r="H31" s="1">
        <f t="shared" ref="H31" si="10">E31*0.0304</f>
        <v>714.4</v>
      </c>
      <c r="I31" s="1">
        <v>175</v>
      </c>
      <c r="J31" s="1">
        <f t="shared" ref="J31" si="11">F31+G31+H31+I31</f>
        <v>1563.85</v>
      </c>
      <c r="K31" s="1">
        <f t="shared" ref="K31" si="12">E31-J31</f>
        <v>21936.15</v>
      </c>
    </row>
    <row r="32" spans="1:126" x14ac:dyDescent="0.25">
      <c r="A32" t="s">
        <v>494</v>
      </c>
      <c r="B32" t="s">
        <v>495</v>
      </c>
      <c r="C32" s="32" t="s">
        <v>382</v>
      </c>
      <c r="D32" t="s">
        <v>488</v>
      </c>
      <c r="E32" s="1">
        <v>56000</v>
      </c>
      <c r="F32" s="1">
        <v>1607.2</v>
      </c>
      <c r="G32" s="1">
        <v>2733.96</v>
      </c>
      <c r="H32" s="1">
        <v>1702.4</v>
      </c>
      <c r="I32" s="1">
        <v>25</v>
      </c>
      <c r="J32" s="1">
        <v>6068.56</v>
      </c>
      <c r="K32" s="1">
        <v>49931.44</v>
      </c>
    </row>
    <row r="33" spans="1:126" x14ac:dyDescent="0.25">
      <c r="A33" s="3" t="s">
        <v>12</v>
      </c>
      <c r="B33" s="3">
        <v>3</v>
      </c>
      <c r="C33" s="34"/>
      <c r="D33" s="3"/>
      <c r="E33" s="4">
        <f>SUM(E30:E31)+E32</f>
        <v>124500</v>
      </c>
      <c r="F33" s="4">
        <f>SUM(F30:F31)+F32</f>
        <v>3573.15</v>
      </c>
      <c r="G33" s="4">
        <f>SUM(G30:G31)+G32</f>
        <v>2733.96</v>
      </c>
      <c r="H33" s="4">
        <f>SUM(H30:H31)+H32</f>
        <v>3784.8</v>
      </c>
      <c r="I33" s="4">
        <f>SUM(I30:I31)+I32</f>
        <v>1725.12</v>
      </c>
      <c r="J33" s="4">
        <f>SUM(J30:J31)+J32</f>
        <v>11817.03</v>
      </c>
      <c r="K33" s="4">
        <f>SUM(K30:K31)+K32</f>
        <v>112682.97</v>
      </c>
    </row>
    <row r="34" spans="1:126" x14ac:dyDescent="0.25">
      <c r="A34" s="26"/>
      <c r="B34" s="26"/>
      <c r="C34" s="35"/>
      <c r="D34" s="26"/>
      <c r="E34" s="27"/>
      <c r="F34" s="27"/>
      <c r="G34" s="27"/>
      <c r="H34" s="27"/>
      <c r="I34" s="27"/>
      <c r="J34" s="27"/>
      <c r="K34" s="27"/>
    </row>
    <row r="35" spans="1:126" x14ac:dyDescent="0.25">
      <c r="A35" s="101" t="s">
        <v>17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</row>
    <row r="36" spans="1:126" x14ac:dyDescent="0.25">
      <c r="A36" t="s">
        <v>19</v>
      </c>
      <c r="B36" t="s">
        <v>18</v>
      </c>
      <c r="C36" s="32" t="s">
        <v>382</v>
      </c>
      <c r="D36" t="s">
        <v>255</v>
      </c>
      <c r="E36" s="1">
        <v>36000</v>
      </c>
      <c r="F36" s="1">
        <f>E36*0.0287</f>
        <v>1033.2</v>
      </c>
      <c r="G36" s="1">
        <v>0</v>
      </c>
      <c r="H36" s="1">
        <f>E36*0.0304</f>
        <v>1094.4000000000001</v>
      </c>
      <c r="I36" s="1">
        <v>2875.24</v>
      </c>
      <c r="J36" s="1">
        <v>5002.84</v>
      </c>
      <c r="K36" s="1">
        <f>E36-J36</f>
        <v>30997.16</v>
      </c>
    </row>
    <row r="37" spans="1:126" s="28" customFormat="1" x14ac:dyDescent="0.25">
      <c r="A37" t="s">
        <v>205</v>
      </c>
      <c r="B37" t="s">
        <v>485</v>
      </c>
      <c r="C37" s="32" t="s">
        <v>382</v>
      </c>
      <c r="D37" t="s">
        <v>255</v>
      </c>
      <c r="E37" s="1">
        <v>41000</v>
      </c>
      <c r="F37" s="1">
        <f>E37*0.0287</f>
        <v>1176.7</v>
      </c>
      <c r="G37" s="1">
        <v>0</v>
      </c>
      <c r="H37" s="1">
        <f>E37*0.0304</f>
        <v>1246.4000000000001</v>
      </c>
      <c r="I37" s="1">
        <v>175</v>
      </c>
      <c r="J37" s="1">
        <f>F37+G37+H37+I37</f>
        <v>2598.1</v>
      </c>
      <c r="K37" s="1">
        <f>E37-J37</f>
        <v>38401.9</v>
      </c>
    </row>
    <row r="38" spans="1:126" x14ac:dyDescent="0.25">
      <c r="A38" s="3" t="s">
        <v>12</v>
      </c>
      <c r="B38" s="3">
        <v>2</v>
      </c>
      <c r="C38" s="34"/>
      <c r="D38" s="3"/>
      <c r="E38" s="4">
        <f t="shared" ref="E38:K38" si="13">SUM(E36:E37)</f>
        <v>77000</v>
      </c>
      <c r="F38" s="4">
        <f t="shared" si="13"/>
        <v>2209.9</v>
      </c>
      <c r="G38" s="4">
        <f t="shared" si="13"/>
        <v>0</v>
      </c>
      <c r="H38" s="4">
        <f t="shared" si="13"/>
        <v>2340.8000000000002</v>
      </c>
      <c r="I38" s="4">
        <f>SUM(I36:I37)</f>
        <v>3050.24</v>
      </c>
      <c r="J38" s="4">
        <f t="shared" si="13"/>
        <v>7600.94</v>
      </c>
      <c r="K38" s="4">
        <f t="shared" si="13"/>
        <v>69399.06</v>
      </c>
    </row>
    <row r="39" spans="1:126" x14ac:dyDescent="0.25">
      <c r="A39" s="26"/>
      <c r="B39" s="26"/>
      <c r="C39" s="35"/>
      <c r="D39" s="26"/>
      <c r="E39" s="27"/>
      <c r="F39" s="27"/>
      <c r="G39" s="27"/>
      <c r="H39" s="27"/>
      <c r="I39" s="27"/>
      <c r="J39" s="27"/>
      <c r="K39" s="27"/>
    </row>
    <row r="40" spans="1:126" x14ac:dyDescent="0.25">
      <c r="A40" s="101" t="s">
        <v>486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</row>
    <row r="41" spans="1:126" x14ac:dyDescent="0.25">
      <c r="A41" s="50" t="s">
        <v>24</v>
      </c>
      <c r="B41" t="s">
        <v>23</v>
      </c>
      <c r="C41" s="32" t="s">
        <v>382</v>
      </c>
      <c r="D41" t="s">
        <v>257</v>
      </c>
      <c r="E41" s="1">
        <v>56000</v>
      </c>
      <c r="F41" s="1">
        <f t="shared" ref="F41" si="14">E41*0.0287</f>
        <v>1607.2</v>
      </c>
      <c r="G41" s="1">
        <v>0</v>
      </c>
      <c r="H41" s="1">
        <f t="shared" ref="H41" si="15">E41*0.0304</f>
        <v>1702.4</v>
      </c>
      <c r="I41" s="1">
        <v>175</v>
      </c>
      <c r="J41" s="1">
        <v>3484.6</v>
      </c>
      <c r="K41" s="1">
        <v>52515.4</v>
      </c>
    </row>
    <row r="42" spans="1:126" x14ac:dyDescent="0.25">
      <c r="A42" s="50" t="s">
        <v>404</v>
      </c>
      <c r="B42" t="s">
        <v>16</v>
      </c>
      <c r="C42" s="32" t="s">
        <v>382</v>
      </c>
      <c r="D42" t="s">
        <v>255</v>
      </c>
      <c r="E42" s="1">
        <v>89500</v>
      </c>
      <c r="F42" s="1">
        <v>2568.65</v>
      </c>
      <c r="G42" s="1">
        <v>8960.4500000000007</v>
      </c>
      <c r="H42" s="1">
        <v>2720.8</v>
      </c>
      <c r="I42" s="1">
        <v>2725.24</v>
      </c>
      <c r="J42" s="1">
        <v>16975.14</v>
      </c>
      <c r="K42" s="1">
        <v>72524.86</v>
      </c>
    </row>
    <row r="43" spans="1:126" x14ac:dyDescent="0.25">
      <c r="A43" s="3" t="s">
        <v>12</v>
      </c>
      <c r="B43" s="3">
        <v>2</v>
      </c>
      <c r="C43" s="34"/>
      <c r="D43" s="3"/>
      <c r="E43" s="4">
        <f t="shared" ref="E43:K43" si="16">+E41+E42</f>
        <v>145500</v>
      </c>
      <c r="F43" s="4">
        <f t="shared" si="16"/>
        <v>4175.8500000000004</v>
      </c>
      <c r="G43" s="4">
        <f t="shared" si="16"/>
        <v>8960.4500000000007</v>
      </c>
      <c r="H43" s="4">
        <f t="shared" si="16"/>
        <v>4423.2</v>
      </c>
      <c r="I43" s="4">
        <f t="shared" si="16"/>
        <v>2900.24</v>
      </c>
      <c r="J43" s="4">
        <f t="shared" si="16"/>
        <v>20459.740000000002</v>
      </c>
      <c r="K43" s="4">
        <f t="shared" si="16"/>
        <v>125040.26</v>
      </c>
    </row>
    <row r="45" spans="1:126" x14ac:dyDescent="0.25">
      <c r="A45" s="6" t="s">
        <v>461</v>
      </c>
      <c r="B45" s="6"/>
      <c r="C45" s="40"/>
      <c r="D45" s="6"/>
      <c r="E45" s="49"/>
      <c r="F45" s="49"/>
      <c r="G45" s="49"/>
      <c r="H45" s="49"/>
      <c r="I45" s="49"/>
      <c r="J45" s="49"/>
      <c r="K45" s="49"/>
    </row>
    <row r="46" spans="1:126" x14ac:dyDescent="0.25">
      <c r="A46" s="51" t="s">
        <v>388</v>
      </c>
      <c r="B46" s="52" t="s">
        <v>16</v>
      </c>
      <c r="C46" s="52" t="s">
        <v>391</v>
      </c>
      <c r="D46" s="88" t="s">
        <v>255</v>
      </c>
      <c r="E46" s="53">
        <v>89500</v>
      </c>
      <c r="F46" s="86">
        <v>2568.65</v>
      </c>
      <c r="G46" s="53">
        <v>9635.51</v>
      </c>
      <c r="H46" s="87">
        <v>2720.8</v>
      </c>
      <c r="I46" s="56">
        <v>25</v>
      </c>
      <c r="J46" s="53">
        <v>14949.96</v>
      </c>
      <c r="K46" s="53">
        <v>74550.039999999994</v>
      </c>
    </row>
    <row r="47" spans="1:126" x14ac:dyDescent="0.25">
      <c r="A47" s="3" t="s">
        <v>12</v>
      </c>
      <c r="B47" s="3">
        <v>1</v>
      </c>
      <c r="C47" s="34"/>
      <c r="D47" s="3"/>
      <c r="E47" s="4">
        <f>E46</f>
        <v>89500</v>
      </c>
      <c r="F47" s="4">
        <f>SUM(F46)</f>
        <v>2568.65</v>
      </c>
      <c r="G47" s="4">
        <f>G46</f>
        <v>9635.51</v>
      </c>
      <c r="H47" s="4">
        <f>H46</f>
        <v>2720.8</v>
      </c>
      <c r="I47" s="4">
        <f>I46</f>
        <v>25</v>
      </c>
      <c r="J47" s="4">
        <f>J46</f>
        <v>14949.96</v>
      </c>
      <c r="K47" s="4">
        <f>K46</f>
        <v>74550.039999999994</v>
      </c>
    </row>
    <row r="48" spans="1:126" s="5" customFormat="1" x14ac:dyDescent="0.25">
      <c r="A48" s="26"/>
      <c r="B48" s="26"/>
      <c r="C48" s="35"/>
      <c r="D48" s="26"/>
      <c r="E48" s="27"/>
      <c r="F48" s="27"/>
      <c r="G48" s="27"/>
      <c r="H48" s="27"/>
      <c r="I48" s="27"/>
      <c r="J48" s="27"/>
      <c r="K48" s="27"/>
    </row>
    <row r="49" spans="1:126" s="14" customFormat="1" x14ac:dyDescent="0.25">
      <c r="A49" s="101" t="s">
        <v>354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</row>
    <row r="50" spans="1:126" s="3" customFormat="1" x14ac:dyDescent="0.25">
      <c r="A50" t="s">
        <v>15</v>
      </c>
      <c r="B50" t="s">
        <v>16</v>
      </c>
      <c r="C50" s="32" t="s">
        <v>382</v>
      </c>
      <c r="D50" t="s">
        <v>257</v>
      </c>
      <c r="E50" s="1">
        <v>133000</v>
      </c>
      <c r="F50" s="1">
        <v>3817.1</v>
      </c>
      <c r="G50" s="1">
        <v>19867.79</v>
      </c>
      <c r="H50" s="1">
        <f t="shared" ref="H50" si="17">E50*0.0304</f>
        <v>4043.2</v>
      </c>
      <c r="I50" s="1">
        <v>25</v>
      </c>
      <c r="J50" s="1">
        <v>27753.09</v>
      </c>
      <c r="K50" s="1">
        <f>+E50-J50</f>
        <v>105246.91</v>
      </c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</row>
    <row r="51" spans="1:126" s="28" customFormat="1" x14ac:dyDescent="0.25">
      <c r="A51" t="s">
        <v>284</v>
      </c>
      <c r="B51" t="s">
        <v>260</v>
      </c>
      <c r="C51" s="32" t="s">
        <v>382</v>
      </c>
      <c r="D51" t="s">
        <v>257</v>
      </c>
      <c r="E51" s="1">
        <v>26000</v>
      </c>
      <c r="F51" s="1">
        <v>746.2</v>
      </c>
      <c r="G51" s="1">
        <v>0</v>
      </c>
      <c r="H51" s="1">
        <v>790.4</v>
      </c>
      <c r="I51" s="1">
        <v>1855</v>
      </c>
      <c r="J51" s="1">
        <v>3391.6</v>
      </c>
      <c r="K51" s="1">
        <f>+E51-J51</f>
        <v>22608.400000000001</v>
      </c>
    </row>
    <row r="52" spans="1:126" x14ac:dyDescent="0.25">
      <c r="A52" s="3" t="s">
        <v>12</v>
      </c>
      <c r="B52" s="3">
        <v>2</v>
      </c>
      <c r="C52" s="34"/>
      <c r="D52" s="3"/>
      <c r="E52" s="4">
        <f>SUM(E50:E50)+E51</f>
        <v>159000</v>
      </c>
      <c r="F52" s="4">
        <f>SUM(F50:F50)+F51</f>
        <v>4563.3</v>
      </c>
      <c r="G52" s="4">
        <f t="shared" ref="G52" si="18">SUM(G50:G50)</f>
        <v>19867.79</v>
      </c>
      <c r="H52" s="4">
        <f>SUM(H50:H50)+H51</f>
        <v>4833.6000000000004</v>
      </c>
      <c r="I52" s="4">
        <f>SUM(I50:I50)+I51</f>
        <v>1880</v>
      </c>
      <c r="J52" s="4">
        <f>SUM(J50:J50)+J51</f>
        <v>31144.69</v>
      </c>
      <c r="K52" s="4">
        <f>SUM(K50:K50)+K51</f>
        <v>127855.31</v>
      </c>
    </row>
    <row r="53" spans="1:126" x14ac:dyDescent="0.25">
      <c r="A53" s="26"/>
      <c r="B53" s="26"/>
      <c r="C53" s="35"/>
      <c r="D53" s="26"/>
      <c r="E53" s="27"/>
      <c r="F53" s="27"/>
      <c r="G53" s="27"/>
      <c r="H53" s="27"/>
      <c r="I53" s="27"/>
      <c r="J53" s="27"/>
      <c r="K53" s="27"/>
    </row>
    <row r="54" spans="1:126" x14ac:dyDescent="0.25">
      <c r="A54" s="101" t="s">
        <v>13</v>
      </c>
      <c r="B54" s="101"/>
      <c r="C54" s="101"/>
      <c r="D54" s="101"/>
      <c r="E54" s="101"/>
      <c r="F54" s="101"/>
      <c r="G54" s="101"/>
      <c r="H54" s="101"/>
      <c r="I54" s="101"/>
      <c r="J54" s="101"/>
      <c r="K54" s="101"/>
    </row>
    <row r="55" spans="1:126" x14ac:dyDescent="0.25">
      <c r="A55" t="s">
        <v>25</v>
      </c>
      <c r="B55" t="s">
        <v>26</v>
      </c>
      <c r="C55" s="32" t="s">
        <v>382</v>
      </c>
      <c r="D55" t="s">
        <v>257</v>
      </c>
      <c r="E55" s="1">
        <v>71000</v>
      </c>
      <c r="F55" s="1">
        <f>E55*0.0287</f>
        <v>2037.7</v>
      </c>
      <c r="G55" s="1">
        <v>5286.63</v>
      </c>
      <c r="H55" s="1">
        <f>E55*0.0304</f>
        <v>2158.4</v>
      </c>
      <c r="I55" s="1">
        <v>1495.12</v>
      </c>
      <c r="J55" s="1">
        <v>10977.85</v>
      </c>
      <c r="K55" s="1">
        <f>E55-J55</f>
        <v>60022.15</v>
      </c>
    </row>
    <row r="56" spans="1:126" s="28" customFormat="1" x14ac:dyDescent="0.25">
      <c r="A56" t="s">
        <v>321</v>
      </c>
      <c r="B56" t="s">
        <v>114</v>
      </c>
      <c r="C56" s="33" t="s">
        <v>382</v>
      </c>
      <c r="D56" t="s">
        <v>257</v>
      </c>
      <c r="E56" s="1">
        <v>35000</v>
      </c>
      <c r="F56" s="1">
        <f>E56*0.0287</f>
        <v>1004.5</v>
      </c>
      <c r="G56" s="1">
        <v>0</v>
      </c>
      <c r="H56" s="1">
        <f t="shared" ref="H56" si="19">E56*0.0304</f>
        <v>1064</v>
      </c>
      <c r="I56" s="1">
        <v>2875.24</v>
      </c>
      <c r="J56" s="1">
        <v>4943.74</v>
      </c>
      <c r="K56" s="1">
        <f>E56-J56</f>
        <v>30056.26</v>
      </c>
    </row>
    <row r="57" spans="1:126" x14ac:dyDescent="0.25">
      <c r="A57" s="3" t="s">
        <v>12</v>
      </c>
      <c r="B57" s="3">
        <v>2</v>
      </c>
      <c r="C57" s="34"/>
      <c r="D57" s="3"/>
      <c r="E57" s="4">
        <f t="shared" ref="E57:K57" si="20">SUM(E55:E56)</f>
        <v>106000</v>
      </c>
      <c r="F57" s="4">
        <f t="shared" si="20"/>
        <v>3042.2</v>
      </c>
      <c r="G57" s="4">
        <f t="shared" si="20"/>
        <v>5286.63</v>
      </c>
      <c r="H57" s="4">
        <f t="shared" si="20"/>
        <v>3222.4</v>
      </c>
      <c r="I57" s="4">
        <f t="shared" si="20"/>
        <v>4370.3599999999997</v>
      </c>
      <c r="J57" s="4">
        <f t="shared" si="20"/>
        <v>15921.59</v>
      </c>
      <c r="K57" s="4">
        <f t="shared" si="20"/>
        <v>90078.41</v>
      </c>
    </row>
    <row r="58" spans="1:126" x14ac:dyDescent="0.25">
      <c r="A58" s="6"/>
      <c r="B58" s="6"/>
      <c r="C58" s="40"/>
      <c r="D58" s="6"/>
      <c r="E58" s="49"/>
      <c r="F58" s="49"/>
      <c r="G58" s="49"/>
      <c r="H58" s="49"/>
      <c r="I58" s="49"/>
      <c r="J58" s="49"/>
      <c r="K58" s="49"/>
    </row>
    <row r="59" spans="1:126" x14ac:dyDescent="0.25">
      <c r="A59" s="6" t="s">
        <v>419</v>
      </c>
      <c r="B59" s="6"/>
      <c r="C59" s="40"/>
      <c r="D59" s="6"/>
      <c r="E59" s="49"/>
      <c r="F59" s="49"/>
      <c r="G59" s="49"/>
      <c r="H59" s="49"/>
      <c r="I59" s="49"/>
      <c r="J59" s="49"/>
      <c r="K59" s="49"/>
    </row>
    <row r="60" spans="1:126" x14ac:dyDescent="0.25">
      <c r="A60" s="61" t="s">
        <v>320</v>
      </c>
      <c r="B60" s="61" t="s">
        <v>114</v>
      </c>
      <c r="C60" s="68" t="s">
        <v>382</v>
      </c>
      <c r="D60" s="61" t="s">
        <v>257</v>
      </c>
      <c r="E60" s="69">
        <v>74000</v>
      </c>
      <c r="F60" s="69">
        <v>2123.8000000000002</v>
      </c>
      <c r="G60" s="69">
        <v>6121.2</v>
      </c>
      <c r="H60" s="69">
        <v>2249.6</v>
      </c>
      <c r="I60" s="69">
        <v>175</v>
      </c>
      <c r="J60" s="69">
        <v>10669.6</v>
      </c>
      <c r="K60" s="69">
        <v>63330.400000000001</v>
      </c>
    </row>
    <row r="61" spans="1:126" s="5" customFormat="1" x14ac:dyDescent="0.25">
      <c r="A61" s="3" t="s">
        <v>12</v>
      </c>
      <c r="B61" s="3">
        <v>1</v>
      </c>
      <c r="C61" s="34"/>
      <c r="D61" s="3"/>
      <c r="E61" s="4">
        <f>E60</f>
        <v>74000</v>
      </c>
      <c r="F61" s="4">
        <f>SUM(F60)</f>
        <v>2123.8000000000002</v>
      </c>
      <c r="G61" s="4">
        <f>G60</f>
        <v>6121.2</v>
      </c>
      <c r="H61" s="4">
        <f>H60</f>
        <v>2249.6</v>
      </c>
      <c r="I61" s="4">
        <f>I60</f>
        <v>175</v>
      </c>
      <c r="J61" s="4">
        <f>J60</f>
        <v>10669.6</v>
      </c>
      <c r="K61" s="4">
        <f>K60</f>
        <v>63330.400000000001</v>
      </c>
    </row>
    <row r="62" spans="1:126" s="5" customFormat="1" x14ac:dyDescent="0.25">
      <c r="A62" s="2"/>
      <c r="B62" s="2"/>
      <c r="C62" s="36"/>
      <c r="D62" s="2"/>
      <c r="E62" s="78"/>
      <c r="F62" s="78"/>
      <c r="G62" s="78"/>
      <c r="H62" s="78"/>
      <c r="I62" s="78"/>
      <c r="J62" s="78"/>
      <c r="K62" s="78"/>
    </row>
    <row r="63" spans="1:126" s="61" customFormat="1" x14ac:dyDescent="0.25">
      <c r="A63" s="10" t="s">
        <v>190</v>
      </c>
      <c r="B63" s="10"/>
      <c r="C63" s="43"/>
      <c r="D63" s="12"/>
      <c r="E63" s="10"/>
      <c r="F63" s="10"/>
      <c r="G63" s="10"/>
      <c r="H63" s="10"/>
      <c r="I63" s="10"/>
      <c r="J63" s="10"/>
      <c r="K63" s="10"/>
    </row>
    <row r="64" spans="1:126" s="2" customFormat="1" x14ac:dyDescent="0.25">
      <c r="A64" s="5" t="s">
        <v>259</v>
      </c>
      <c r="B64" t="s">
        <v>342</v>
      </c>
      <c r="C64" s="32" t="s">
        <v>383</v>
      </c>
      <c r="D64" t="s">
        <v>257</v>
      </c>
      <c r="E64" s="1">
        <v>35000</v>
      </c>
      <c r="F64" s="1">
        <f>E64*0.0287</f>
        <v>1004.5</v>
      </c>
      <c r="G64" s="1">
        <v>0</v>
      </c>
      <c r="H64" s="1">
        <f>E64*0.0304</f>
        <v>1064</v>
      </c>
      <c r="I64" s="1">
        <v>175</v>
      </c>
      <c r="J64" s="1">
        <v>2243.5</v>
      </c>
      <c r="K64" s="1">
        <f>E64-J64</f>
        <v>32756.5</v>
      </c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</row>
    <row r="65" spans="1:126" s="2" customFormat="1" x14ac:dyDescent="0.25">
      <c r="A65" s="5" t="s">
        <v>8</v>
      </c>
      <c r="B65" t="s">
        <v>9</v>
      </c>
      <c r="C65" s="32" t="s">
        <v>382</v>
      </c>
      <c r="D65" t="s">
        <v>255</v>
      </c>
      <c r="E65" s="1">
        <v>32000</v>
      </c>
      <c r="F65" s="1">
        <v>918.4</v>
      </c>
      <c r="G65" s="1">
        <v>0</v>
      </c>
      <c r="H65" s="1">
        <v>972.8</v>
      </c>
      <c r="I65" s="1">
        <v>1525.12</v>
      </c>
      <c r="J65" s="1">
        <v>5595.64</v>
      </c>
      <c r="K65" s="1">
        <v>28583.68</v>
      </c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</row>
    <row r="66" spans="1:126" x14ac:dyDescent="0.25">
      <c r="A66" s="5" t="s">
        <v>393</v>
      </c>
      <c r="B66" t="s">
        <v>394</v>
      </c>
      <c r="C66" s="32" t="s">
        <v>382</v>
      </c>
      <c r="D66" t="s">
        <v>255</v>
      </c>
      <c r="E66" s="1">
        <v>44000</v>
      </c>
      <c r="F66" s="1">
        <v>1262.8</v>
      </c>
      <c r="G66" s="1">
        <v>0</v>
      </c>
      <c r="H66" s="1">
        <v>1337.6</v>
      </c>
      <c r="I66" s="1">
        <v>2995.24</v>
      </c>
      <c r="J66" s="1">
        <v>3416.32</v>
      </c>
      <c r="K66" s="1">
        <v>38404.36</v>
      </c>
    </row>
    <row r="67" spans="1:126" x14ac:dyDescent="0.25">
      <c r="A67" s="5" t="s">
        <v>193</v>
      </c>
      <c r="B67" t="s">
        <v>224</v>
      </c>
      <c r="C67" s="32" t="s">
        <v>383</v>
      </c>
      <c r="D67" t="s">
        <v>255</v>
      </c>
      <c r="E67" s="1">
        <v>40000</v>
      </c>
      <c r="F67" s="1">
        <f t="shared" ref="F67:F71" si="21">E67*0.0287</f>
        <v>1148</v>
      </c>
      <c r="G67" s="1">
        <v>442.65</v>
      </c>
      <c r="H67" s="1">
        <f t="shared" ref="H67:H71" si="22">E67*0.0304</f>
        <v>1216</v>
      </c>
      <c r="I67" s="1">
        <v>6243.2</v>
      </c>
      <c r="J67" s="1">
        <v>9049.85</v>
      </c>
      <c r="K67" s="1">
        <v>30950.15</v>
      </c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</row>
    <row r="68" spans="1:126" x14ac:dyDescent="0.25">
      <c r="A68" s="5" t="s">
        <v>194</v>
      </c>
      <c r="B68" t="s">
        <v>195</v>
      </c>
      <c r="C68" s="32" t="s">
        <v>382</v>
      </c>
      <c r="D68" t="s">
        <v>255</v>
      </c>
      <c r="E68" s="1">
        <v>58000</v>
      </c>
      <c r="F68" s="1">
        <f t="shared" si="21"/>
        <v>1664.6</v>
      </c>
      <c r="G68" s="1">
        <v>0</v>
      </c>
      <c r="H68" s="1">
        <f t="shared" si="22"/>
        <v>1763.2</v>
      </c>
      <c r="I68" s="1">
        <v>3415.24</v>
      </c>
      <c r="J68" s="1">
        <v>6843.04</v>
      </c>
      <c r="K68" s="1">
        <f>E68-J68</f>
        <v>51156.959999999999</v>
      </c>
    </row>
    <row r="69" spans="1:126" x14ac:dyDescent="0.25">
      <c r="A69" s="5" t="s">
        <v>316</v>
      </c>
      <c r="B69" s="21" t="s">
        <v>69</v>
      </c>
      <c r="C69" s="32" t="s">
        <v>383</v>
      </c>
      <c r="D69" s="16" t="s">
        <v>257</v>
      </c>
      <c r="E69" s="1">
        <v>36000</v>
      </c>
      <c r="F69" s="1">
        <f t="shared" si="21"/>
        <v>1033.2</v>
      </c>
      <c r="G69" s="1">
        <v>0</v>
      </c>
      <c r="H69" s="1">
        <f t="shared" si="22"/>
        <v>1094.4000000000001</v>
      </c>
      <c r="I69" s="1">
        <v>175</v>
      </c>
      <c r="J69" s="1">
        <v>2302.6</v>
      </c>
      <c r="K69" s="1">
        <f>+E69-J69</f>
        <v>33697.4</v>
      </c>
    </row>
    <row r="70" spans="1:126" x14ac:dyDescent="0.25">
      <c r="A70" s="5" t="s">
        <v>258</v>
      </c>
      <c r="B70" t="s">
        <v>196</v>
      </c>
      <c r="C70" s="32" t="s">
        <v>383</v>
      </c>
      <c r="D70" t="s">
        <v>257</v>
      </c>
      <c r="E70" s="1">
        <v>28350</v>
      </c>
      <c r="F70" s="1">
        <f t="shared" si="21"/>
        <v>813.65</v>
      </c>
      <c r="G70" s="1">
        <v>0</v>
      </c>
      <c r="H70" s="1">
        <v>861.84</v>
      </c>
      <c r="I70" s="1">
        <v>1584</v>
      </c>
      <c r="J70" s="1">
        <v>3259.49</v>
      </c>
      <c r="K70" s="1">
        <f t="shared" ref="K70:K74" si="23">E70-J70</f>
        <v>25090.51</v>
      </c>
    </row>
    <row r="71" spans="1:126" x14ac:dyDescent="0.25">
      <c r="A71" s="5" t="s">
        <v>272</v>
      </c>
      <c r="B71" t="s">
        <v>271</v>
      </c>
      <c r="C71" s="32" t="s">
        <v>382</v>
      </c>
      <c r="D71" t="s">
        <v>257</v>
      </c>
      <c r="E71" s="1">
        <v>61000</v>
      </c>
      <c r="F71" s="1">
        <f t="shared" si="21"/>
        <v>1750.7</v>
      </c>
      <c r="G71" s="1">
        <v>1992.89</v>
      </c>
      <c r="H71" s="1">
        <f t="shared" si="22"/>
        <v>1854.4</v>
      </c>
      <c r="I71" s="1">
        <v>175</v>
      </c>
      <c r="J71" s="1">
        <v>5772.99</v>
      </c>
      <c r="K71" s="1">
        <f t="shared" si="23"/>
        <v>55227.01</v>
      </c>
    </row>
    <row r="72" spans="1:126" x14ac:dyDescent="0.25">
      <c r="A72" s="5" t="s">
        <v>218</v>
      </c>
      <c r="B72" t="s">
        <v>487</v>
      </c>
      <c r="C72" s="32" t="s">
        <v>383</v>
      </c>
      <c r="D72" t="s">
        <v>257</v>
      </c>
      <c r="E72" s="1">
        <v>50000</v>
      </c>
      <c r="F72" s="1">
        <f t="shared" ref="F72:F73" si="24">E72*0.0287</f>
        <v>1435</v>
      </c>
      <c r="G72" s="1">
        <v>1854</v>
      </c>
      <c r="H72" s="1">
        <f t="shared" ref="H72:H73" si="25">E72*0.0304</f>
        <v>1520</v>
      </c>
      <c r="I72" s="1">
        <v>175</v>
      </c>
      <c r="J72" s="1">
        <v>4984</v>
      </c>
      <c r="K72" s="1">
        <f t="shared" ref="K72:K73" si="26">E72-J72</f>
        <v>45016</v>
      </c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</row>
    <row r="73" spans="1:126" x14ac:dyDescent="0.25">
      <c r="A73" s="5" t="s">
        <v>389</v>
      </c>
      <c r="B73" t="s">
        <v>129</v>
      </c>
      <c r="C73" s="32" t="s">
        <v>382</v>
      </c>
      <c r="D73" t="s">
        <v>257</v>
      </c>
      <c r="E73" s="1">
        <v>49000</v>
      </c>
      <c r="F73" s="1">
        <f t="shared" si="24"/>
        <v>1406.3</v>
      </c>
      <c r="G73" s="1">
        <v>0</v>
      </c>
      <c r="H73" s="1">
        <f t="shared" si="25"/>
        <v>1489.6</v>
      </c>
      <c r="I73" s="1">
        <v>175</v>
      </c>
      <c r="J73" s="1">
        <v>3070.9</v>
      </c>
      <c r="K73" s="1">
        <f t="shared" si="26"/>
        <v>45929.1</v>
      </c>
    </row>
    <row r="74" spans="1:126" x14ac:dyDescent="0.25">
      <c r="A74" s="5" t="s">
        <v>345</v>
      </c>
      <c r="B74" t="s">
        <v>336</v>
      </c>
      <c r="C74" s="32" t="s">
        <v>382</v>
      </c>
      <c r="D74" t="s">
        <v>257</v>
      </c>
      <c r="E74" s="1">
        <v>133000</v>
      </c>
      <c r="F74" s="1">
        <v>3817.1</v>
      </c>
      <c r="G74" s="1">
        <v>19867.79</v>
      </c>
      <c r="H74" s="1">
        <v>4043.2</v>
      </c>
      <c r="I74" s="1">
        <v>1355</v>
      </c>
      <c r="J74" s="1">
        <v>29083.09</v>
      </c>
      <c r="K74" s="1">
        <f t="shared" si="23"/>
        <v>103916.91</v>
      </c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</row>
    <row r="75" spans="1:126" x14ac:dyDescent="0.25">
      <c r="A75" s="3" t="s">
        <v>12</v>
      </c>
      <c r="B75" s="3">
        <v>11</v>
      </c>
      <c r="C75" s="34"/>
      <c r="D75" s="3"/>
      <c r="E75" s="4">
        <f t="shared" ref="E75:K75" si="27">SUM(E64:E74)</f>
        <v>566350</v>
      </c>
      <c r="F75" s="4">
        <f t="shared" si="27"/>
        <v>16254.25</v>
      </c>
      <c r="G75" s="4">
        <f t="shared" si="27"/>
        <v>24157.33</v>
      </c>
      <c r="H75" s="4">
        <f>SUM(H64:H74)</f>
        <v>17217.04</v>
      </c>
      <c r="I75" s="4">
        <f t="shared" si="27"/>
        <v>17992.8</v>
      </c>
      <c r="J75" s="4">
        <f t="shared" si="27"/>
        <v>75621.42</v>
      </c>
      <c r="K75" s="4">
        <f t="shared" si="27"/>
        <v>490728.58</v>
      </c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</row>
    <row r="76" spans="1:126" x14ac:dyDescent="0.25"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</row>
    <row r="77" spans="1:126" s="14" customFormat="1" ht="17.25" customHeight="1" x14ac:dyDescent="0.25">
      <c r="A77" s="10" t="s">
        <v>356</v>
      </c>
      <c r="B77" s="10"/>
      <c r="C77" s="36"/>
      <c r="D77" s="12"/>
      <c r="E77" s="10"/>
      <c r="F77" s="10"/>
      <c r="G77" s="10"/>
      <c r="H77" s="10"/>
      <c r="I77" s="10"/>
      <c r="J77" s="10"/>
      <c r="K77" s="10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</row>
    <row r="78" spans="1:126" x14ac:dyDescent="0.25">
      <c r="A78" t="s">
        <v>197</v>
      </c>
      <c r="B78" t="s">
        <v>421</v>
      </c>
      <c r="C78" s="32" t="s">
        <v>382</v>
      </c>
      <c r="D78" t="s">
        <v>257</v>
      </c>
      <c r="E78" s="1">
        <v>44000</v>
      </c>
      <c r="F78" s="1">
        <f>E78*0.0287</f>
        <v>1262.8</v>
      </c>
      <c r="G78" s="1">
        <v>0</v>
      </c>
      <c r="H78" s="1">
        <f>E78*0.0304</f>
        <v>1337.6</v>
      </c>
      <c r="I78" s="1">
        <v>1395</v>
      </c>
      <c r="J78" s="1">
        <v>3995.4</v>
      </c>
      <c r="K78" s="1">
        <v>40004.6</v>
      </c>
    </row>
    <row r="79" spans="1:126" x14ac:dyDescent="0.25">
      <c r="A79" t="s">
        <v>199</v>
      </c>
      <c r="B79" t="s">
        <v>421</v>
      </c>
      <c r="C79" s="32" t="s">
        <v>383</v>
      </c>
      <c r="D79" t="s">
        <v>255</v>
      </c>
      <c r="E79" s="1">
        <v>45000</v>
      </c>
      <c r="F79" s="1">
        <f t="shared" ref="F79:F82" si="28">E79*0.0287</f>
        <v>1291.5</v>
      </c>
      <c r="G79" s="1">
        <v>0</v>
      </c>
      <c r="H79" s="1">
        <f t="shared" ref="H79:H84" si="29">E79*0.0304</f>
        <v>1368</v>
      </c>
      <c r="I79" s="1">
        <v>175</v>
      </c>
      <c r="J79" s="1">
        <v>2834.5</v>
      </c>
      <c r="K79" s="1">
        <f t="shared" ref="K79" si="30">E79-J79</f>
        <v>42165.5</v>
      </c>
    </row>
    <row r="80" spans="1:126" x14ac:dyDescent="0.25">
      <c r="A80" t="s">
        <v>200</v>
      </c>
      <c r="B80" t="s">
        <v>16</v>
      </c>
      <c r="C80" s="32" t="s">
        <v>382</v>
      </c>
      <c r="D80" t="s">
        <v>255</v>
      </c>
      <c r="E80" s="1">
        <v>89500</v>
      </c>
      <c r="F80" s="1">
        <f t="shared" si="28"/>
        <v>2568.65</v>
      </c>
      <c r="G80" s="1">
        <v>9635.51</v>
      </c>
      <c r="H80" s="1">
        <f t="shared" si="29"/>
        <v>2720.8</v>
      </c>
      <c r="I80" s="1">
        <v>1617.5</v>
      </c>
      <c r="J80" s="1">
        <v>16542.46</v>
      </c>
      <c r="K80" s="1">
        <v>72957.539999999994</v>
      </c>
    </row>
    <row r="81" spans="1:126" x14ac:dyDescent="0.25">
      <c r="A81" s="17" t="s">
        <v>318</v>
      </c>
      <c r="B81" s="17" t="s">
        <v>271</v>
      </c>
      <c r="C81" s="37" t="s">
        <v>383</v>
      </c>
      <c r="D81" s="22" t="s">
        <v>257</v>
      </c>
      <c r="E81" s="1">
        <v>51000</v>
      </c>
      <c r="F81" s="1">
        <f t="shared" si="28"/>
        <v>1463.7</v>
      </c>
      <c r="G81" s="1">
        <v>1995.14</v>
      </c>
      <c r="H81" s="1">
        <f t="shared" si="29"/>
        <v>1550.4</v>
      </c>
      <c r="I81" s="1">
        <v>175</v>
      </c>
      <c r="J81" s="1">
        <v>5184.24</v>
      </c>
      <c r="K81" s="1">
        <f t="shared" ref="K81" si="31">E81-J81</f>
        <v>45815.76</v>
      </c>
    </row>
    <row r="82" spans="1:126" x14ac:dyDescent="0.25">
      <c r="A82" s="17" t="s">
        <v>420</v>
      </c>
      <c r="B82" s="17" t="s">
        <v>421</v>
      </c>
      <c r="C82" s="37" t="s">
        <v>383</v>
      </c>
      <c r="D82" s="22" t="s">
        <v>257</v>
      </c>
      <c r="E82" s="1">
        <v>44000</v>
      </c>
      <c r="F82" s="1">
        <f t="shared" si="28"/>
        <v>1262.8</v>
      </c>
      <c r="G82" s="1">
        <v>0</v>
      </c>
      <c r="H82" s="1">
        <f t="shared" si="29"/>
        <v>1337.6</v>
      </c>
      <c r="I82" s="1">
        <v>175</v>
      </c>
      <c r="J82" s="1">
        <v>2775.4</v>
      </c>
      <c r="K82" s="1">
        <v>41224.6</v>
      </c>
    </row>
    <row r="83" spans="1:126" x14ac:dyDescent="0.25">
      <c r="A83" s="17" t="s">
        <v>422</v>
      </c>
      <c r="B83" s="17" t="s">
        <v>421</v>
      </c>
      <c r="C83" s="37" t="s">
        <v>382</v>
      </c>
      <c r="D83" s="22" t="s">
        <v>257</v>
      </c>
      <c r="E83" s="1">
        <v>44000</v>
      </c>
      <c r="F83" s="1">
        <v>1262.8</v>
      </c>
      <c r="G83" s="1">
        <v>0</v>
      </c>
      <c r="H83" s="1">
        <f t="shared" si="29"/>
        <v>1337.6</v>
      </c>
      <c r="I83" s="1">
        <v>175</v>
      </c>
      <c r="J83" s="1">
        <v>2775.4</v>
      </c>
      <c r="K83" s="1">
        <v>41224.6</v>
      </c>
    </row>
    <row r="84" spans="1:126" s="14" customFormat="1" x14ac:dyDescent="0.25">
      <c r="A84" s="17" t="s">
        <v>423</v>
      </c>
      <c r="B84" s="17" t="s">
        <v>421</v>
      </c>
      <c r="C84" s="37" t="s">
        <v>383</v>
      </c>
      <c r="D84" s="22" t="s">
        <v>257</v>
      </c>
      <c r="E84" s="1">
        <v>44000</v>
      </c>
      <c r="F84" s="1">
        <v>1262.8</v>
      </c>
      <c r="G84" s="1">
        <v>0</v>
      </c>
      <c r="H84" s="1">
        <f t="shared" si="29"/>
        <v>1337.6</v>
      </c>
      <c r="I84" s="1">
        <v>175</v>
      </c>
      <c r="J84" s="1">
        <v>2775.4</v>
      </c>
      <c r="K84" s="1">
        <v>41224.6</v>
      </c>
    </row>
    <row r="85" spans="1:126" s="14" customFormat="1" x14ac:dyDescent="0.25">
      <c r="A85" s="3" t="s">
        <v>12</v>
      </c>
      <c r="B85" s="3">
        <v>7</v>
      </c>
      <c r="C85" s="34"/>
      <c r="D85" s="3"/>
      <c r="E85" s="4">
        <f>SUM(E78:E81)+E82+E83+E84</f>
        <v>361500</v>
      </c>
      <c r="F85" s="4">
        <f t="shared" ref="F85:K85" si="32">SUM(F78:F84)</f>
        <v>10375.049999999999</v>
      </c>
      <c r="G85" s="4">
        <f t="shared" si="32"/>
        <v>11630.65</v>
      </c>
      <c r="H85" s="4">
        <f t="shared" si="32"/>
        <v>10989.6</v>
      </c>
      <c r="I85" s="4">
        <f t="shared" si="32"/>
        <v>3887.5</v>
      </c>
      <c r="J85" s="4">
        <f t="shared" si="32"/>
        <v>36882.800000000003</v>
      </c>
      <c r="K85" s="4">
        <f t="shared" si="32"/>
        <v>324617.2</v>
      </c>
    </row>
    <row r="86" spans="1:126" s="14" customFormat="1" x14ac:dyDescent="0.25">
      <c r="A86"/>
      <c r="B86"/>
      <c r="C86" s="32"/>
      <c r="D86"/>
      <c r="E86" s="1"/>
      <c r="F86" s="1"/>
      <c r="G86" s="1"/>
      <c r="H86" s="1"/>
      <c r="I86" s="1"/>
      <c r="J86" s="1"/>
      <c r="K86" s="1"/>
    </row>
    <row r="87" spans="1:126" x14ac:dyDescent="0.25">
      <c r="A87" s="10" t="s">
        <v>355</v>
      </c>
      <c r="B87" s="10"/>
      <c r="C87" s="36"/>
      <c r="D87" s="12"/>
      <c r="E87" s="10"/>
      <c r="F87" s="10"/>
      <c r="G87" s="10"/>
      <c r="H87" s="10"/>
      <c r="I87" s="10"/>
      <c r="J87" s="10"/>
      <c r="K87" s="10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</row>
    <row r="88" spans="1:126" x14ac:dyDescent="0.25">
      <c r="A88" s="52" t="s">
        <v>198</v>
      </c>
      <c r="B88" s="52" t="s">
        <v>108</v>
      </c>
      <c r="C88" s="43" t="s">
        <v>382</v>
      </c>
      <c r="D88" s="52" t="s">
        <v>257</v>
      </c>
      <c r="E88" s="55">
        <v>51000</v>
      </c>
      <c r="F88" s="90">
        <v>1463.7</v>
      </c>
      <c r="G88" s="54">
        <v>0</v>
      </c>
      <c r="H88" s="55">
        <v>1550.4</v>
      </c>
      <c r="I88" s="55">
        <v>175</v>
      </c>
      <c r="J88" s="55">
        <v>3189.1</v>
      </c>
      <c r="K88" s="55">
        <v>47810.9</v>
      </c>
    </row>
    <row r="89" spans="1:126" x14ac:dyDescent="0.25">
      <c r="A89" s="3" t="s">
        <v>12</v>
      </c>
      <c r="B89" s="3">
        <v>1</v>
      </c>
      <c r="C89" s="34"/>
      <c r="D89" s="3"/>
      <c r="E89" s="4">
        <f>E88</f>
        <v>51000</v>
      </c>
      <c r="F89" s="4">
        <f>+F88</f>
        <v>1463.7</v>
      </c>
      <c r="G89" s="4">
        <f>G88</f>
        <v>0</v>
      </c>
      <c r="H89" s="4">
        <f>H88</f>
        <v>1550.4</v>
      </c>
      <c r="I89" s="4">
        <f>I88</f>
        <v>175</v>
      </c>
      <c r="J89" s="4">
        <f>J88</f>
        <v>3189.1</v>
      </c>
      <c r="K89" s="4">
        <f>K88</f>
        <v>47810.9</v>
      </c>
    </row>
    <row r="90" spans="1:126" s="14" customFormat="1" x14ac:dyDescent="0.25">
      <c r="A90"/>
      <c r="B90"/>
      <c r="C90" s="32"/>
      <c r="D90"/>
      <c r="E90" s="1"/>
      <c r="F90" s="1"/>
      <c r="G90" s="1"/>
      <c r="H90" s="1"/>
      <c r="I90" s="1"/>
      <c r="J90" s="1"/>
      <c r="K90" s="1"/>
    </row>
    <row r="91" spans="1:126" s="14" customFormat="1" x14ac:dyDescent="0.25">
      <c r="A91" s="101" t="s">
        <v>206</v>
      </c>
      <c r="B91" s="101"/>
      <c r="C91" s="101"/>
      <c r="D91" s="101"/>
      <c r="E91" s="101"/>
      <c r="F91" s="101"/>
      <c r="G91" s="101"/>
      <c r="H91" s="101"/>
      <c r="I91" s="101"/>
      <c r="J91" s="101"/>
      <c r="K91" s="101"/>
    </row>
    <row r="92" spans="1:126" x14ac:dyDescent="0.25">
      <c r="A92" t="s">
        <v>329</v>
      </c>
      <c r="B92" s="21" t="s">
        <v>20</v>
      </c>
      <c r="C92" s="32" t="s">
        <v>382</v>
      </c>
      <c r="D92" t="s">
        <v>257</v>
      </c>
      <c r="E92" s="1">
        <v>27500</v>
      </c>
      <c r="F92" s="1">
        <f>E92*0.0287</f>
        <v>789.25</v>
      </c>
      <c r="G92" s="1">
        <v>0</v>
      </c>
      <c r="H92" s="1">
        <f>E92*0.0304</f>
        <v>836</v>
      </c>
      <c r="I92" s="1">
        <v>1175</v>
      </c>
      <c r="J92" s="1">
        <v>2800.25</v>
      </c>
      <c r="K92" s="1">
        <v>24699.75</v>
      </c>
    </row>
    <row r="93" spans="1:126" x14ac:dyDescent="0.25">
      <c r="A93" s="3" t="s">
        <v>12</v>
      </c>
      <c r="B93" s="3">
        <v>1</v>
      </c>
      <c r="C93" s="34"/>
      <c r="D93" s="3"/>
      <c r="E93" s="4">
        <f t="shared" ref="E93:K93" si="33">SUM(E92:E92)</f>
        <v>27500</v>
      </c>
      <c r="F93" s="4">
        <f t="shared" si="33"/>
        <v>789.25</v>
      </c>
      <c r="G93" s="4">
        <f t="shared" si="33"/>
        <v>0</v>
      </c>
      <c r="H93" s="4">
        <f t="shared" si="33"/>
        <v>836</v>
      </c>
      <c r="I93" s="4">
        <f t="shared" si="33"/>
        <v>1175</v>
      </c>
      <c r="J93" s="4">
        <f t="shared" si="33"/>
        <v>2800.25</v>
      </c>
      <c r="K93" s="4">
        <f t="shared" si="33"/>
        <v>24699.75</v>
      </c>
    </row>
    <row r="94" spans="1:126" x14ac:dyDescent="0.25">
      <c r="L94"/>
      <c r="M94"/>
      <c r="N94"/>
      <c r="O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</row>
    <row r="95" spans="1:126" x14ac:dyDescent="0.25">
      <c r="A95" s="101" t="s">
        <v>471</v>
      </c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/>
      <c r="M95"/>
      <c r="N95"/>
      <c r="O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</row>
    <row r="96" spans="1:126" x14ac:dyDescent="0.25">
      <c r="A96" t="s">
        <v>59</v>
      </c>
      <c r="B96" t="s">
        <v>395</v>
      </c>
      <c r="C96" s="32" t="s">
        <v>382</v>
      </c>
      <c r="D96" t="s">
        <v>255</v>
      </c>
      <c r="E96" s="1">
        <v>45000</v>
      </c>
      <c r="F96" s="1">
        <f t="shared" ref="F96:F97" si="34">E96*0.0287</f>
        <v>1291.5</v>
      </c>
      <c r="G96" s="1">
        <v>0</v>
      </c>
      <c r="H96" s="1">
        <f t="shared" ref="H96:H97" si="35">E96*0.0304</f>
        <v>1368</v>
      </c>
      <c r="I96" s="1">
        <v>2845.24</v>
      </c>
      <c r="J96" s="1">
        <v>5504.74</v>
      </c>
      <c r="K96" s="1">
        <f t="shared" ref="K96" si="36">E96-J96</f>
        <v>39495.26</v>
      </c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</row>
    <row r="97" spans="1:126" x14ac:dyDescent="0.25">
      <c r="A97" t="s">
        <v>60</v>
      </c>
      <c r="B97" t="s">
        <v>395</v>
      </c>
      <c r="C97" s="32" t="s">
        <v>382</v>
      </c>
      <c r="D97" t="s">
        <v>255</v>
      </c>
      <c r="E97" s="1">
        <v>76000</v>
      </c>
      <c r="F97" s="1">
        <f t="shared" si="34"/>
        <v>2181.1999999999998</v>
      </c>
      <c r="G97" s="1">
        <v>6497.56</v>
      </c>
      <c r="H97" s="1">
        <f t="shared" si="35"/>
        <v>2310.4</v>
      </c>
      <c r="I97" s="1">
        <v>145</v>
      </c>
      <c r="J97" s="1">
        <f>F97+G97+H97+I97</f>
        <v>11134.16</v>
      </c>
      <c r="K97" s="1">
        <f>E97-J97</f>
        <v>64865.84</v>
      </c>
    </row>
    <row r="98" spans="1:126" x14ac:dyDescent="0.25">
      <c r="A98" s="3" t="s">
        <v>12</v>
      </c>
      <c r="B98" s="3">
        <v>2</v>
      </c>
      <c r="C98" s="34"/>
      <c r="D98" s="3"/>
      <c r="E98" s="4">
        <f t="shared" ref="E98:K98" si="37">SUM(E96:E97)</f>
        <v>121000</v>
      </c>
      <c r="F98" s="4">
        <f t="shared" si="37"/>
        <v>3472.7</v>
      </c>
      <c r="G98" s="4">
        <f t="shared" si="37"/>
        <v>6497.56</v>
      </c>
      <c r="H98" s="4">
        <f t="shared" si="37"/>
        <v>3678.4</v>
      </c>
      <c r="I98" s="4">
        <f t="shared" si="37"/>
        <v>2990.24</v>
      </c>
      <c r="J98" s="4">
        <f t="shared" si="37"/>
        <v>16638.900000000001</v>
      </c>
      <c r="K98" s="4">
        <f t="shared" si="37"/>
        <v>104361.1</v>
      </c>
    </row>
    <row r="100" spans="1:126" x14ac:dyDescent="0.25">
      <c r="A100" s="101" t="s">
        <v>357</v>
      </c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</row>
    <row r="101" spans="1:126" x14ac:dyDescent="0.25">
      <c r="A101" t="s">
        <v>29</v>
      </c>
      <c r="B101" t="s">
        <v>301</v>
      </c>
      <c r="C101" s="32" t="s">
        <v>382</v>
      </c>
      <c r="D101" t="s">
        <v>255</v>
      </c>
      <c r="E101" s="1">
        <v>89500</v>
      </c>
      <c r="F101" s="1">
        <f t="shared" ref="F101" si="38">E101*0.0287</f>
        <v>2568.65</v>
      </c>
      <c r="G101" s="1">
        <v>9297.98</v>
      </c>
      <c r="H101" s="1">
        <f t="shared" ref="H101" si="39">E101*0.0304</f>
        <v>2720.8</v>
      </c>
      <c r="I101" s="1">
        <v>9624.7900000000009</v>
      </c>
      <c r="J101" s="1">
        <v>24212.22</v>
      </c>
      <c r="K101" s="1">
        <f>+E101-J101</f>
        <v>65287.78</v>
      </c>
    </row>
    <row r="102" spans="1:126" x14ac:dyDescent="0.25">
      <c r="A102" t="s">
        <v>240</v>
      </c>
      <c r="B102" t="s">
        <v>108</v>
      </c>
      <c r="C102" s="32" t="s">
        <v>382</v>
      </c>
      <c r="D102" t="s">
        <v>257</v>
      </c>
      <c r="E102" s="1">
        <v>66000</v>
      </c>
      <c r="F102" s="1">
        <f>E102*0.0287</f>
        <v>1894.2</v>
      </c>
      <c r="G102" s="1">
        <v>3426.92</v>
      </c>
      <c r="H102" s="1">
        <f>E102*0.0304</f>
        <v>2006.4</v>
      </c>
      <c r="I102" s="1">
        <v>715</v>
      </c>
      <c r="J102" s="1">
        <v>8042.52</v>
      </c>
      <c r="K102" s="1">
        <f t="shared" ref="K102:K104" si="40">+E102-J102</f>
        <v>57957.48</v>
      </c>
    </row>
    <row r="103" spans="1:126" x14ac:dyDescent="0.25">
      <c r="A103" s="17" t="s">
        <v>319</v>
      </c>
      <c r="B103" s="17" t="s">
        <v>343</v>
      </c>
      <c r="C103" s="37" t="s">
        <v>382</v>
      </c>
      <c r="D103" s="22" t="s">
        <v>257</v>
      </c>
      <c r="E103" s="1">
        <v>44000</v>
      </c>
      <c r="F103" s="1">
        <f>E103*0.0287</f>
        <v>1262.8</v>
      </c>
      <c r="G103" s="1">
        <v>0</v>
      </c>
      <c r="H103" s="1">
        <f>E103*0.0304</f>
        <v>1337.6</v>
      </c>
      <c r="I103" s="1">
        <v>275</v>
      </c>
      <c r="J103" s="1">
        <v>2875.4</v>
      </c>
      <c r="K103" s="1">
        <f t="shared" si="40"/>
        <v>41124.6</v>
      </c>
    </row>
    <row r="104" spans="1:126" s="14" customFormat="1" x14ac:dyDescent="0.25">
      <c r="A104" t="s">
        <v>207</v>
      </c>
      <c r="B104" t="s">
        <v>114</v>
      </c>
      <c r="C104" s="32" t="s">
        <v>382</v>
      </c>
      <c r="D104" t="s">
        <v>488</v>
      </c>
      <c r="E104" s="1">
        <v>56000</v>
      </c>
      <c r="F104" s="1">
        <v>1607.2</v>
      </c>
      <c r="G104" s="1">
        <v>0</v>
      </c>
      <c r="H104" s="1">
        <v>1702.4</v>
      </c>
      <c r="I104" s="1">
        <v>1525.12</v>
      </c>
      <c r="J104" s="1">
        <v>4834.72</v>
      </c>
      <c r="K104" s="1">
        <f t="shared" si="40"/>
        <v>51165.279999999999</v>
      </c>
    </row>
    <row r="105" spans="1:126" x14ac:dyDescent="0.25">
      <c r="A105" s="3" t="s">
        <v>12</v>
      </c>
      <c r="B105" s="3">
        <v>4</v>
      </c>
      <c r="C105" s="34"/>
      <c r="D105" s="3"/>
      <c r="E105" s="4">
        <f>SUM(E101:E104)</f>
        <v>255500</v>
      </c>
      <c r="F105" s="4">
        <f>+F103+F101+F102+F104</f>
        <v>7332.85</v>
      </c>
      <c r="G105" s="4">
        <f>SUM(G100:G104)</f>
        <v>12724.9</v>
      </c>
      <c r="H105" s="4">
        <f>SUM(H100:H104)</f>
        <v>7767.2</v>
      </c>
      <c r="I105" s="4">
        <f>SUM(I100:I104)</f>
        <v>12139.91</v>
      </c>
      <c r="J105" s="4">
        <f>SUM(J101:J104)</f>
        <v>39964.86</v>
      </c>
      <c r="K105" s="4">
        <f>SUM(K101:K104)</f>
        <v>215535.14</v>
      </c>
    </row>
    <row r="106" spans="1:126" x14ac:dyDescent="0.25"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</row>
    <row r="107" spans="1:126" x14ac:dyDescent="0.25">
      <c r="A107" s="101" t="s">
        <v>358</v>
      </c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</row>
    <row r="108" spans="1:126" x14ac:dyDescent="0.25">
      <c r="A108" t="s">
        <v>27</v>
      </c>
      <c r="B108" t="s">
        <v>28</v>
      </c>
      <c r="C108" s="32" t="s">
        <v>382</v>
      </c>
      <c r="D108" t="s">
        <v>255</v>
      </c>
      <c r="E108" s="1">
        <v>89500</v>
      </c>
      <c r="F108" s="1">
        <f>E108*0.0287</f>
        <v>2568.65</v>
      </c>
      <c r="G108" s="1">
        <v>9297.98</v>
      </c>
      <c r="H108" s="1">
        <f>E108*0.0304</f>
        <v>2720.8</v>
      </c>
      <c r="I108" s="1">
        <v>14984.07</v>
      </c>
      <c r="J108" s="1">
        <v>29571.5</v>
      </c>
      <c r="K108" s="1">
        <f>E108-J108</f>
        <v>59928.5</v>
      </c>
    </row>
    <row r="109" spans="1:126" x14ac:dyDescent="0.25">
      <c r="A109" s="3" t="s">
        <v>12</v>
      </c>
      <c r="B109" s="3">
        <v>1</v>
      </c>
      <c r="C109" s="34"/>
      <c r="D109" s="3"/>
      <c r="E109" s="4">
        <f t="shared" ref="E109:K109" si="41">SUM(E108)</f>
        <v>89500</v>
      </c>
      <c r="F109" s="4">
        <f t="shared" si="41"/>
        <v>2568.65</v>
      </c>
      <c r="G109" s="4">
        <f t="shared" si="41"/>
        <v>9297.98</v>
      </c>
      <c r="H109" s="4">
        <f t="shared" si="41"/>
        <v>2720.8</v>
      </c>
      <c r="I109" s="4">
        <f>I108</f>
        <v>14984.07</v>
      </c>
      <c r="J109" s="4">
        <f t="shared" si="41"/>
        <v>29571.5</v>
      </c>
      <c r="K109" s="4">
        <f t="shared" si="41"/>
        <v>59928.5</v>
      </c>
    </row>
    <row r="111" spans="1:126" x14ac:dyDescent="0.25">
      <c r="A111" s="101" t="s">
        <v>359</v>
      </c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</row>
    <row r="112" spans="1:126" x14ac:dyDescent="0.25">
      <c r="A112" t="s">
        <v>239</v>
      </c>
      <c r="B112" t="s">
        <v>114</v>
      </c>
      <c r="C112" s="32" t="s">
        <v>382</v>
      </c>
      <c r="D112" t="s">
        <v>257</v>
      </c>
      <c r="E112" s="1">
        <v>76000</v>
      </c>
      <c r="F112" s="1">
        <f>E112*0.0287</f>
        <v>2181.1999999999998</v>
      </c>
      <c r="G112" s="1">
        <v>6497.56</v>
      </c>
      <c r="H112" s="1">
        <f>E112*0.0304</f>
        <v>2310.4</v>
      </c>
      <c r="I112" s="1">
        <v>125</v>
      </c>
      <c r="J112" s="1">
        <v>11114.16</v>
      </c>
      <c r="K112" s="1">
        <f>+E112-J112</f>
        <v>64885.84</v>
      </c>
    </row>
    <row r="113" spans="1:126" x14ac:dyDescent="0.25">
      <c r="A113" t="s">
        <v>136</v>
      </c>
      <c r="B113" t="s">
        <v>343</v>
      </c>
      <c r="C113" s="32" t="s">
        <v>382</v>
      </c>
      <c r="D113" t="s">
        <v>255</v>
      </c>
      <c r="E113" s="1">
        <v>44000</v>
      </c>
      <c r="F113" s="1">
        <f>E113*0.0287</f>
        <v>1262.8</v>
      </c>
      <c r="G113" s="1">
        <v>0</v>
      </c>
      <c r="H113" s="1">
        <f>E113*0.0304</f>
        <v>1337.6</v>
      </c>
      <c r="I113" s="1">
        <v>1495</v>
      </c>
      <c r="J113" s="1">
        <v>4095.4</v>
      </c>
      <c r="K113" s="1">
        <v>39904.6</v>
      </c>
    </row>
    <row r="114" spans="1:126" x14ac:dyDescent="0.25">
      <c r="A114" t="s">
        <v>416</v>
      </c>
      <c r="B114" t="s">
        <v>114</v>
      </c>
      <c r="C114" s="32" t="s">
        <v>382</v>
      </c>
      <c r="D114" t="s">
        <v>255</v>
      </c>
      <c r="E114" s="1">
        <v>56000</v>
      </c>
      <c r="F114" s="1">
        <v>1607.2</v>
      </c>
      <c r="G114" s="1">
        <v>1954.47</v>
      </c>
      <c r="H114" s="1">
        <v>1702.4</v>
      </c>
      <c r="I114" s="1">
        <v>1895</v>
      </c>
      <c r="J114" s="1">
        <v>7159.07</v>
      </c>
      <c r="K114" s="1">
        <f>E114-J114</f>
        <v>48840.93</v>
      </c>
    </row>
    <row r="115" spans="1:126" x14ac:dyDescent="0.25">
      <c r="A115" s="3" t="s">
        <v>12</v>
      </c>
      <c r="B115" s="3">
        <v>3</v>
      </c>
      <c r="C115" s="34"/>
      <c r="D115" s="3"/>
      <c r="E115" s="4">
        <f>E112+E113+E114</f>
        <v>176000</v>
      </c>
      <c r="F115" s="4">
        <f>SUM(F112:F114)</f>
        <v>5051.2</v>
      </c>
      <c r="G115" s="4">
        <f>SUM(G111:G113)+G114</f>
        <v>8452.0300000000007</v>
      </c>
      <c r="H115" s="4">
        <f>SUM(H111:H113)+H114</f>
        <v>5350.4</v>
      </c>
      <c r="I115" s="4">
        <f>SUM(I111:I113)+I114</f>
        <v>3515</v>
      </c>
      <c r="J115" s="4">
        <f>SUM(J111:J113)+J114</f>
        <v>22368.63</v>
      </c>
      <c r="K115" s="4">
        <f>SUM(K111:K113)+K114</f>
        <v>153631.37</v>
      </c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</row>
    <row r="117" spans="1:126" x14ac:dyDescent="0.25">
      <c r="A117" s="10" t="s">
        <v>360</v>
      </c>
      <c r="B117" s="10"/>
      <c r="C117" s="36"/>
      <c r="D117" s="12"/>
      <c r="E117" s="10"/>
      <c r="F117" s="10"/>
      <c r="G117" s="10"/>
      <c r="H117" s="10"/>
      <c r="I117" s="10"/>
      <c r="J117" s="10"/>
      <c r="K117" s="10"/>
    </row>
    <row r="118" spans="1:126" x14ac:dyDescent="0.25">
      <c r="A118" t="s">
        <v>252</v>
      </c>
      <c r="B118" t="s">
        <v>184</v>
      </c>
      <c r="C118" s="32" t="s">
        <v>383</v>
      </c>
      <c r="D118" t="s">
        <v>257</v>
      </c>
      <c r="E118" s="1">
        <v>36000</v>
      </c>
      <c r="F118" s="1">
        <f>E118*0.0287</f>
        <v>1033.2</v>
      </c>
      <c r="G118" s="1">
        <v>0</v>
      </c>
      <c r="H118" s="1">
        <v>1094.4000000000001</v>
      </c>
      <c r="I118" s="1">
        <v>3425.12</v>
      </c>
      <c r="J118" s="1">
        <v>5552.72</v>
      </c>
      <c r="K118" s="1">
        <v>30447.279999999999</v>
      </c>
    </row>
    <row r="119" spans="1:126" x14ac:dyDescent="0.25">
      <c r="A119" t="s">
        <v>251</v>
      </c>
      <c r="B119" t="s">
        <v>184</v>
      </c>
      <c r="C119" s="32" t="s">
        <v>382</v>
      </c>
      <c r="D119" t="s">
        <v>257</v>
      </c>
      <c r="E119" s="1">
        <v>36000</v>
      </c>
      <c r="F119" s="1">
        <f>E119*0.0287</f>
        <v>1033.2</v>
      </c>
      <c r="G119" s="1">
        <v>0</v>
      </c>
      <c r="H119" s="1">
        <v>1094.4000000000001</v>
      </c>
      <c r="I119" s="1">
        <v>2875.24</v>
      </c>
      <c r="J119" s="1">
        <v>5002.84</v>
      </c>
      <c r="K119" s="1">
        <v>30997.16</v>
      </c>
    </row>
    <row r="120" spans="1:126" x14ac:dyDescent="0.25">
      <c r="A120" t="s">
        <v>253</v>
      </c>
      <c r="B120" t="s">
        <v>56</v>
      </c>
      <c r="C120" s="32" t="s">
        <v>382</v>
      </c>
      <c r="D120" t="s">
        <v>257</v>
      </c>
      <c r="E120" s="1">
        <v>33000</v>
      </c>
      <c r="F120" s="1">
        <f t="shared" ref="F120:F133" si="42">E120*0.0287</f>
        <v>947.1</v>
      </c>
      <c r="G120" s="1">
        <v>0</v>
      </c>
      <c r="H120" s="1">
        <v>1003.2</v>
      </c>
      <c r="I120" s="1">
        <v>1475.12</v>
      </c>
      <c r="J120" s="1">
        <f t="shared" ref="J120" si="43">+F120+G120+H120+I120</f>
        <v>3425.42</v>
      </c>
      <c r="K120" s="1">
        <v>29574.58</v>
      </c>
    </row>
    <row r="121" spans="1:126" x14ac:dyDescent="0.25">
      <c r="A121" t="s">
        <v>254</v>
      </c>
      <c r="B121" t="s">
        <v>96</v>
      </c>
      <c r="C121" s="32" t="s">
        <v>383</v>
      </c>
      <c r="D121" t="s">
        <v>257</v>
      </c>
      <c r="E121" s="1">
        <v>75000</v>
      </c>
      <c r="F121" s="1">
        <f t="shared" si="42"/>
        <v>2152.5</v>
      </c>
      <c r="G121" s="1">
        <v>6309.38</v>
      </c>
      <c r="H121" s="1">
        <f t="shared" ref="H121:H133" si="44">E121*0.0304</f>
        <v>2280</v>
      </c>
      <c r="I121" s="1">
        <v>1775</v>
      </c>
      <c r="J121" s="1">
        <v>12516.88</v>
      </c>
      <c r="K121" s="1">
        <v>62483.12</v>
      </c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</row>
    <row r="122" spans="1:126" x14ac:dyDescent="0.25">
      <c r="A122" t="s">
        <v>312</v>
      </c>
      <c r="B122" t="s">
        <v>16</v>
      </c>
      <c r="C122" s="32" t="s">
        <v>383</v>
      </c>
      <c r="D122" t="s">
        <v>257</v>
      </c>
      <c r="E122" s="1">
        <v>100000</v>
      </c>
      <c r="F122" s="1">
        <f t="shared" si="42"/>
        <v>2870</v>
      </c>
      <c r="G122" s="1">
        <v>12105.37</v>
      </c>
      <c r="H122" s="1">
        <v>3040</v>
      </c>
      <c r="I122" s="1">
        <v>25</v>
      </c>
      <c r="J122" s="1">
        <v>18040.37</v>
      </c>
      <c r="K122" s="1">
        <v>81959.63</v>
      </c>
    </row>
    <row r="123" spans="1:126" x14ac:dyDescent="0.25">
      <c r="A123" t="s">
        <v>172</v>
      </c>
      <c r="B123" t="s">
        <v>18</v>
      </c>
      <c r="C123" s="32" t="s">
        <v>382</v>
      </c>
      <c r="D123" t="s">
        <v>257</v>
      </c>
      <c r="E123" s="1">
        <v>46000</v>
      </c>
      <c r="F123" s="1">
        <f t="shared" si="42"/>
        <v>1320.2</v>
      </c>
      <c r="G123" s="1">
        <v>0</v>
      </c>
      <c r="H123" s="1">
        <f t="shared" si="44"/>
        <v>1398.4</v>
      </c>
      <c r="I123" s="1">
        <v>1425</v>
      </c>
      <c r="J123" s="1">
        <v>4143.6000000000004</v>
      </c>
      <c r="K123" s="1">
        <v>41856.400000000001</v>
      </c>
    </row>
    <row r="124" spans="1:126" x14ac:dyDescent="0.25">
      <c r="A124" t="s">
        <v>295</v>
      </c>
      <c r="B124" t="s">
        <v>424</v>
      </c>
      <c r="C124" s="32" t="s">
        <v>382</v>
      </c>
      <c r="D124" t="s">
        <v>257</v>
      </c>
      <c r="E124" s="1">
        <v>36000</v>
      </c>
      <c r="F124" s="1">
        <f t="shared" si="42"/>
        <v>1033.2</v>
      </c>
      <c r="G124" s="1">
        <v>0</v>
      </c>
      <c r="H124" s="1">
        <f t="shared" si="44"/>
        <v>1094.4000000000001</v>
      </c>
      <c r="I124" s="1">
        <v>1075</v>
      </c>
      <c r="J124" s="1">
        <v>3202.6</v>
      </c>
      <c r="K124" s="1">
        <v>32797.4</v>
      </c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</row>
    <row r="125" spans="1:126" x14ac:dyDescent="0.25">
      <c r="A125" t="s">
        <v>267</v>
      </c>
      <c r="B125" t="s">
        <v>108</v>
      </c>
      <c r="C125" s="32" t="s">
        <v>383</v>
      </c>
      <c r="D125" t="s">
        <v>257</v>
      </c>
      <c r="E125" s="1">
        <v>61000</v>
      </c>
      <c r="F125" s="1">
        <f t="shared" si="42"/>
        <v>1750.7</v>
      </c>
      <c r="G125" s="1">
        <v>1992.89</v>
      </c>
      <c r="H125" s="1">
        <f t="shared" si="44"/>
        <v>1854.4</v>
      </c>
      <c r="I125" s="1">
        <v>3175</v>
      </c>
      <c r="J125" s="1">
        <v>8772.99</v>
      </c>
      <c r="K125" s="1">
        <v>52227.01</v>
      </c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</row>
    <row r="126" spans="1:126" x14ac:dyDescent="0.25">
      <c r="A126" t="s">
        <v>425</v>
      </c>
      <c r="B126" t="s">
        <v>22</v>
      </c>
      <c r="C126" s="32" t="s">
        <v>382</v>
      </c>
      <c r="D126" t="s">
        <v>257</v>
      </c>
      <c r="E126" s="1">
        <v>33000</v>
      </c>
      <c r="F126" s="1">
        <f t="shared" si="42"/>
        <v>947.1</v>
      </c>
      <c r="G126" s="1">
        <v>0</v>
      </c>
      <c r="H126" s="1">
        <f t="shared" si="44"/>
        <v>1003.2</v>
      </c>
      <c r="I126" s="1">
        <v>1900</v>
      </c>
      <c r="J126" s="1">
        <v>3850.3</v>
      </c>
      <c r="K126" s="1">
        <v>29149.7</v>
      </c>
    </row>
    <row r="127" spans="1:126" x14ac:dyDescent="0.25">
      <c r="A127" t="s">
        <v>269</v>
      </c>
      <c r="B127" t="s">
        <v>268</v>
      </c>
      <c r="C127" s="32" t="s">
        <v>383</v>
      </c>
      <c r="D127" t="s">
        <v>257</v>
      </c>
      <c r="E127" s="1">
        <v>45000</v>
      </c>
      <c r="F127" s="1">
        <f>E127*0.0287</f>
        <v>1291.5</v>
      </c>
      <c r="G127" s="1">
        <v>945.81</v>
      </c>
      <c r="H127" s="1">
        <f>E127*0.0304</f>
        <v>1368</v>
      </c>
      <c r="I127" s="1">
        <v>6150.12</v>
      </c>
      <c r="J127" s="1">
        <v>9755.43</v>
      </c>
      <c r="K127" s="1">
        <v>35244.57</v>
      </c>
    </row>
    <row r="128" spans="1:126" x14ac:dyDescent="0.25">
      <c r="A128" t="s">
        <v>297</v>
      </c>
      <c r="B128" t="s">
        <v>22</v>
      </c>
      <c r="C128" s="32" t="s">
        <v>383</v>
      </c>
      <c r="D128" t="s">
        <v>257</v>
      </c>
      <c r="E128" s="1">
        <v>33000</v>
      </c>
      <c r="F128" s="1">
        <v>947.1</v>
      </c>
      <c r="G128" s="1">
        <v>0</v>
      </c>
      <c r="H128" s="1">
        <v>1003.2</v>
      </c>
      <c r="I128" s="1">
        <v>3700.24</v>
      </c>
      <c r="J128" s="1">
        <v>5650.54</v>
      </c>
      <c r="K128" s="1">
        <v>27349.46</v>
      </c>
    </row>
    <row r="129" spans="1:126" x14ac:dyDescent="0.25">
      <c r="A129" t="s">
        <v>296</v>
      </c>
      <c r="B129" t="s">
        <v>56</v>
      </c>
      <c r="C129" s="32" t="s">
        <v>383</v>
      </c>
      <c r="D129" t="s">
        <v>257</v>
      </c>
      <c r="E129" s="1">
        <v>33000</v>
      </c>
      <c r="F129" s="1">
        <f>E129*0.0287</f>
        <v>947.1</v>
      </c>
      <c r="G129" s="1">
        <v>0</v>
      </c>
      <c r="H129" s="1">
        <f>E129*0.0304</f>
        <v>1003.2</v>
      </c>
      <c r="I129" s="1">
        <v>1000</v>
      </c>
      <c r="J129" s="1">
        <v>2950.3</v>
      </c>
      <c r="K129" s="1">
        <v>30049.7</v>
      </c>
    </row>
    <row r="130" spans="1:126" x14ac:dyDescent="0.25">
      <c r="A130" t="s">
        <v>270</v>
      </c>
      <c r="B130" t="s">
        <v>56</v>
      </c>
      <c r="C130" s="32" t="s">
        <v>383</v>
      </c>
      <c r="D130" t="s">
        <v>257</v>
      </c>
      <c r="E130" s="1">
        <v>46000</v>
      </c>
      <c r="F130" s="1">
        <f>E130*0.0287</f>
        <v>1320.2</v>
      </c>
      <c r="G130" s="1">
        <v>0</v>
      </c>
      <c r="H130" s="1">
        <v>1398.4</v>
      </c>
      <c r="I130" s="1">
        <v>175</v>
      </c>
      <c r="J130" s="1">
        <v>2893.6</v>
      </c>
      <c r="K130" s="1">
        <f>E130-J130</f>
        <v>43106.400000000001</v>
      </c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</row>
    <row r="131" spans="1:126" x14ac:dyDescent="0.25">
      <c r="A131" t="s">
        <v>299</v>
      </c>
      <c r="B131" t="s">
        <v>185</v>
      </c>
      <c r="C131" s="32" t="s">
        <v>382</v>
      </c>
      <c r="D131" t="s">
        <v>257</v>
      </c>
      <c r="E131" s="1">
        <v>46000</v>
      </c>
      <c r="F131" s="1">
        <f>E131*0.0287</f>
        <v>1320.2</v>
      </c>
      <c r="G131" s="1">
        <v>0</v>
      </c>
      <c r="H131" s="1">
        <v>1398.4</v>
      </c>
      <c r="I131" s="1">
        <v>2425</v>
      </c>
      <c r="J131" s="1">
        <v>5143.6000000000004</v>
      </c>
      <c r="K131" s="1">
        <v>40856.400000000001</v>
      </c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</row>
    <row r="132" spans="1:126" x14ac:dyDescent="0.25">
      <c r="A132" t="s">
        <v>298</v>
      </c>
      <c r="B132" t="s">
        <v>120</v>
      </c>
      <c r="C132" s="32" t="s">
        <v>383</v>
      </c>
      <c r="D132" t="s">
        <v>257</v>
      </c>
      <c r="E132" s="1">
        <v>46000</v>
      </c>
      <c r="F132" s="1">
        <f>E132*0.0287</f>
        <v>1320.2</v>
      </c>
      <c r="G132" s="1">
        <v>0</v>
      </c>
      <c r="H132" s="1">
        <f>E132*0.0304</f>
        <v>1398.4</v>
      </c>
      <c r="I132" s="1">
        <v>175</v>
      </c>
      <c r="J132" s="1">
        <f>F132+G132+H132+I132</f>
        <v>2893.6</v>
      </c>
      <c r="K132" s="1">
        <f>E132-J132</f>
        <v>43106.400000000001</v>
      </c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</row>
    <row r="133" spans="1:126" x14ac:dyDescent="0.25">
      <c r="A133" t="s">
        <v>99</v>
      </c>
      <c r="B133" t="s">
        <v>14</v>
      </c>
      <c r="C133" s="32" t="s">
        <v>383</v>
      </c>
      <c r="D133" t="s">
        <v>257</v>
      </c>
      <c r="E133" s="1">
        <v>21338.85</v>
      </c>
      <c r="F133" s="1">
        <f t="shared" si="42"/>
        <v>612.41999999999996</v>
      </c>
      <c r="G133" s="1">
        <v>0</v>
      </c>
      <c r="H133" s="1">
        <f t="shared" si="44"/>
        <v>648.70000000000005</v>
      </c>
      <c r="I133" s="1">
        <v>175</v>
      </c>
      <c r="J133" s="1">
        <v>1436.12</v>
      </c>
      <c r="K133" s="1">
        <v>19902.73</v>
      </c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</row>
    <row r="134" spans="1:126" x14ac:dyDescent="0.25">
      <c r="A134" s="3" t="s">
        <v>12</v>
      </c>
      <c r="B134" s="3">
        <v>16</v>
      </c>
      <c r="C134" s="34"/>
      <c r="D134" s="3"/>
      <c r="E134" s="4">
        <f>SUM(E118:E131)+E133+E132</f>
        <v>726338.85</v>
      </c>
      <c r="F134" s="4">
        <f t="shared" ref="F134:K134" si="45">SUM(F118:F133)</f>
        <v>20845.919999999998</v>
      </c>
      <c r="G134" s="4">
        <f t="shared" si="45"/>
        <v>21353.45</v>
      </c>
      <c r="H134" s="4">
        <f t="shared" si="45"/>
        <v>22080.7</v>
      </c>
      <c r="I134" s="4">
        <f t="shared" si="45"/>
        <v>30950.84</v>
      </c>
      <c r="J134" s="4">
        <f t="shared" si="45"/>
        <v>95230.91</v>
      </c>
      <c r="K134" s="4">
        <f t="shared" si="45"/>
        <v>631107.93999999994</v>
      </c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</row>
    <row r="135" spans="1:126" x14ac:dyDescent="0.25"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</row>
    <row r="136" spans="1:126" x14ac:dyDescent="0.25">
      <c r="A136" s="10" t="s">
        <v>361</v>
      </c>
      <c r="B136" s="10"/>
      <c r="C136" s="36"/>
      <c r="D136" s="12"/>
      <c r="E136" s="10"/>
      <c r="F136" s="10"/>
      <c r="G136" s="10"/>
      <c r="H136" s="10"/>
      <c r="I136" s="10"/>
      <c r="J136" s="10"/>
      <c r="K136" s="10"/>
    </row>
    <row r="137" spans="1:126" x14ac:dyDescent="0.25">
      <c r="A137" t="s">
        <v>175</v>
      </c>
      <c r="B137" t="s">
        <v>174</v>
      </c>
      <c r="C137" s="32" t="s">
        <v>383</v>
      </c>
      <c r="D137" t="s">
        <v>255</v>
      </c>
      <c r="E137" s="1">
        <v>36000</v>
      </c>
      <c r="F137" s="1">
        <f t="shared" ref="F137:F146" si="46">E137*0.0287</f>
        <v>1033.2</v>
      </c>
      <c r="G137" s="1">
        <v>0</v>
      </c>
      <c r="H137" s="1">
        <f t="shared" ref="H137:H146" si="47">E137*0.0304</f>
        <v>1094.4000000000001</v>
      </c>
      <c r="I137" s="1">
        <v>1175</v>
      </c>
      <c r="J137" s="98">
        <f>+F137+G137+H137+I137</f>
        <v>3302.6</v>
      </c>
      <c r="K137" s="1">
        <f>+E137-J137</f>
        <v>32697.4</v>
      </c>
    </row>
    <row r="138" spans="1:126" x14ac:dyDescent="0.25">
      <c r="A138" t="s">
        <v>176</v>
      </c>
      <c r="B138" t="s">
        <v>427</v>
      </c>
      <c r="C138" s="32" t="s">
        <v>383</v>
      </c>
      <c r="D138" t="s">
        <v>257</v>
      </c>
      <c r="E138" s="1">
        <v>36000</v>
      </c>
      <c r="F138" s="1">
        <f t="shared" si="46"/>
        <v>1033.2</v>
      </c>
      <c r="G138" s="1">
        <v>0</v>
      </c>
      <c r="H138" s="1">
        <f t="shared" si="47"/>
        <v>1094.4000000000001</v>
      </c>
      <c r="I138" s="1">
        <v>225</v>
      </c>
      <c r="J138" s="98">
        <f t="shared" ref="J138:J146" si="48">+F138+G138+H138+I138</f>
        <v>2352.6</v>
      </c>
      <c r="K138" s="1">
        <f t="shared" ref="K138:K146" si="49">+E138-J138</f>
        <v>33647.4</v>
      </c>
    </row>
    <row r="139" spans="1:126" x14ac:dyDescent="0.25">
      <c r="A139" t="s">
        <v>426</v>
      </c>
      <c r="B139" t="s">
        <v>427</v>
      </c>
      <c r="C139" s="32" t="s">
        <v>382</v>
      </c>
      <c r="D139" t="s">
        <v>257</v>
      </c>
      <c r="E139" s="1">
        <v>36000</v>
      </c>
      <c r="F139" s="1">
        <v>1033.2</v>
      </c>
      <c r="G139" s="1">
        <v>0</v>
      </c>
      <c r="H139" s="1">
        <v>1094.4000000000001</v>
      </c>
      <c r="I139" s="1">
        <v>1125</v>
      </c>
      <c r="J139" s="98">
        <f t="shared" si="48"/>
        <v>3252.6</v>
      </c>
      <c r="K139" s="1">
        <f t="shared" si="49"/>
        <v>32747.4</v>
      </c>
    </row>
    <row r="140" spans="1:126" x14ac:dyDescent="0.25">
      <c r="A140" t="s">
        <v>177</v>
      </c>
      <c r="B140" t="s">
        <v>16</v>
      </c>
      <c r="C140" s="32" t="s">
        <v>382</v>
      </c>
      <c r="D140" t="s">
        <v>255</v>
      </c>
      <c r="E140" s="1">
        <v>81000</v>
      </c>
      <c r="F140" s="1">
        <f t="shared" si="46"/>
        <v>2324.6999999999998</v>
      </c>
      <c r="G140" s="1">
        <v>6628.38</v>
      </c>
      <c r="H140" s="1">
        <f t="shared" si="47"/>
        <v>2462.4</v>
      </c>
      <c r="I140" s="1">
        <v>6235.36</v>
      </c>
      <c r="J140" s="98">
        <f t="shared" si="48"/>
        <v>17650.84</v>
      </c>
      <c r="K140" s="1">
        <f t="shared" si="49"/>
        <v>63349.16</v>
      </c>
    </row>
    <row r="141" spans="1:126" x14ac:dyDescent="0.25">
      <c r="A141" t="s">
        <v>178</v>
      </c>
      <c r="B141" t="s">
        <v>427</v>
      </c>
      <c r="C141" s="32" t="s">
        <v>383</v>
      </c>
      <c r="D141" t="s">
        <v>257</v>
      </c>
      <c r="E141" s="1">
        <v>36000</v>
      </c>
      <c r="F141" s="1">
        <f t="shared" si="46"/>
        <v>1033.2</v>
      </c>
      <c r="G141" s="1">
        <v>0</v>
      </c>
      <c r="H141" s="1">
        <f t="shared" si="47"/>
        <v>1094.4000000000001</v>
      </c>
      <c r="I141" s="1">
        <v>3275</v>
      </c>
      <c r="J141" s="98">
        <f t="shared" si="48"/>
        <v>5402.6</v>
      </c>
      <c r="K141" s="1">
        <f t="shared" si="49"/>
        <v>30597.4</v>
      </c>
    </row>
    <row r="142" spans="1:126" x14ac:dyDescent="0.25">
      <c r="A142" t="s">
        <v>179</v>
      </c>
      <c r="B142" t="s">
        <v>427</v>
      </c>
      <c r="C142" s="32" t="s">
        <v>382</v>
      </c>
      <c r="D142" t="s">
        <v>257</v>
      </c>
      <c r="E142" s="1">
        <v>36000</v>
      </c>
      <c r="F142" s="1">
        <f t="shared" si="46"/>
        <v>1033.2</v>
      </c>
      <c r="G142" s="1">
        <v>0</v>
      </c>
      <c r="H142" s="1">
        <f t="shared" si="47"/>
        <v>1094.4000000000001</v>
      </c>
      <c r="I142" s="1">
        <v>4645.12</v>
      </c>
      <c r="J142" s="98">
        <f t="shared" si="48"/>
        <v>6772.72</v>
      </c>
      <c r="K142" s="1">
        <f t="shared" si="49"/>
        <v>29227.279999999999</v>
      </c>
    </row>
    <row r="143" spans="1:126" x14ac:dyDescent="0.25">
      <c r="A143" t="s">
        <v>250</v>
      </c>
      <c r="B143" t="s">
        <v>427</v>
      </c>
      <c r="C143" s="32" t="s">
        <v>383</v>
      </c>
      <c r="D143" t="s">
        <v>257</v>
      </c>
      <c r="E143" s="1">
        <v>45000</v>
      </c>
      <c r="F143" s="1">
        <f t="shared" si="46"/>
        <v>1291.5</v>
      </c>
      <c r="G143" s="1">
        <v>0</v>
      </c>
      <c r="H143" s="1">
        <v>1368</v>
      </c>
      <c r="I143" s="1">
        <v>7851.97</v>
      </c>
      <c r="J143" s="98">
        <f t="shared" si="48"/>
        <v>10511.47</v>
      </c>
      <c r="K143" s="1">
        <f t="shared" si="49"/>
        <v>34488.53</v>
      </c>
    </row>
    <row r="144" spans="1:126" x14ac:dyDescent="0.25">
      <c r="A144" t="s">
        <v>180</v>
      </c>
      <c r="B144" t="s">
        <v>174</v>
      </c>
      <c r="C144" s="32" t="s">
        <v>383</v>
      </c>
      <c r="D144" t="s">
        <v>257</v>
      </c>
      <c r="E144" s="1">
        <v>44000</v>
      </c>
      <c r="F144" s="1">
        <f t="shared" si="46"/>
        <v>1262.8</v>
      </c>
      <c r="G144" s="1">
        <v>0</v>
      </c>
      <c r="H144" s="1">
        <f t="shared" si="47"/>
        <v>1337.6</v>
      </c>
      <c r="I144" s="1">
        <v>3525.12</v>
      </c>
      <c r="J144" s="98">
        <f t="shared" si="48"/>
        <v>6125.52</v>
      </c>
      <c r="K144" s="1">
        <f t="shared" si="49"/>
        <v>37874.480000000003</v>
      </c>
    </row>
    <row r="145" spans="1:126" x14ac:dyDescent="0.25">
      <c r="A145" t="s">
        <v>170</v>
      </c>
      <c r="B145" t="s">
        <v>171</v>
      </c>
      <c r="C145" s="32" t="s">
        <v>383</v>
      </c>
      <c r="D145" t="s">
        <v>257</v>
      </c>
      <c r="E145" s="1">
        <v>61000</v>
      </c>
      <c r="F145" s="1">
        <f t="shared" si="46"/>
        <v>1750.7</v>
      </c>
      <c r="G145" s="1">
        <v>1992.89</v>
      </c>
      <c r="H145" s="1">
        <f t="shared" si="47"/>
        <v>1854.4</v>
      </c>
      <c r="I145" s="1">
        <v>175</v>
      </c>
      <c r="J145" s="98">
        <f t="shared" si="48"/>
        <v>5772.99</v>
      </c>
      <c r="K145" s="1">
        <f t="shared" si="49"/>
        <v>55227.01</v>
      </c>
    </row>
    <row r="146" spans="1:126" x14ac:dyDescent="0.25">
      <c r="A146" t="s">
        <v>428</v>
      </c>
      <c r="B146" t="s">
        <v>427</v>
      </c>
      <c r="C146" s="32" t="s">
        <v>383</v>
      </c>
      <c r="D146" t="s">
        <v>257</v>
      </c>
      <c r="E146" s="1">
        <v>45000</v>
      </c>
      <c r="F146" s="1">
        <f t="shared" si="46"/>
        <v>1291.5</v>
      </c>
      <c r="G146" s="1">
        <v>0</v>
      </c>
      <c r="H146" s="1">
        <f t="shared" si="47"/>
        <v>1368</v>
      </c>
      <c r="I146" s="1">
        <v>175</v>
      </c>
      <c r="J146" s="98">
        <f t="shared" si="48"/>
        <v>2834.5</v>
      </c>
      <c r="K146" s="1">
        <f t="shared" si="49"/>
        <v>42165.5</v>
      </c>
    </row>
    <row r="147" spans="1:126" x14ac:dyDescent="0.25">
      <c r="A147" s="3" t="s">
        <v>12</v>
      </c>
      <c r="B147" s="3">
        <v>10</v>
      </c>
      <c r="C147" s="34"/>
      <c r="D147" s="3"/>
      <c r="E147" s="4">
        <f t="shared" ref="E147:J147" si="50">SUM(E137:E146)</f>
        <v>456000</v>
      </c>
      <c r="F147" s="4">
        <f t="shared" si="50"/>
        <v>13087.2</v>
      </c>
      <c r="G147" s="4">
        <f t="shared" si="50"/>
        <v>8621.27</v>
      </c>
      <c r="H147" s="4">
        <f t="shared" si="50"/>
        <v>13862.4</v>
      </c>
      <c r="I147" s="4">
        <f t="shared" si="50"/>
        <v>28407.57</v>
      </c>
      <c r="J147" s="4">
        <f t="shared" si="50"/>
        <v>63978.44</v>
      </c>
      <c r="K147" s="4">
        <f>K137+K138+K139+K140+K141+K142+K143+K144+K145+K146</f>
        <v>392021.56</v>
      </c>
    </row>
    <row r="148" spans="1:126" x14ac:dyDescent="0.25">
      <c r="A148" s="5"/>
      <c r="B148" s="5"/>
      <c r="C148" s="39"/>
      <c r="D148" s="5"/>
      <c r="E148" s="30"/>
      <c r="F148" s="30"/>
      <c r="G148" s="30"/>
      <c r="H148" s="30"/>
      <c r="I148" s="30"/>
      <c r="J148" s="30"/>
      <c r="K148" s="30"/>
    </row>
    <row r="149" spans="1:126" x14ac:dyDescent="0.25">
      <c r="A149" s="10" t="s">
        <v>181</v>
      </c>
      <c r="B149" s="10"/>
      <c r="C149" s="36"/>
      <c r="D149" s="12"/>
      <c r="E149" s="10"/>
      <c r="F149" s="10"/>
      <c r="G149" s="10"/>
      <c r="H149" s="10"/>
      <c r="I149" s="10"/>
      <c r="J149" s="10"/>
      <c r="K149" s="10"/>
    </row>
    <row r="150" spans="1:126" x14ac:dyDescent="0.25">
      <c r="A150" t="s">
        <v>188</v>
      </c>
      <c r="B150" t="s">
        <v>189</v>
      </c>
      <c r="C150" s="32" t="s">
        <v>382</v>
      </c>
      <c r="D150" t="s">
        <v>257</v>
      </c>
      <c r="E150" s="1">
        <v>81000</v>
      </c>
      <c r="F150" s="1">
        <f>E150*0.0287</f>
        <v>2324.6999999999998</v>
      </c>
      <c r="G150" s="1">
        <v>7636.09</v>
      </c>
      <c r="H150" s="1">
        <f>E150*0.0304</f>
        <v>2462.4</v>
      </c>
      <c r="I150" s="1">
        <v>25</v>
      </c>
      <c r="J150" s="1">
        <f>+F150+G150+H150+I150</f>
        <v>12448.19</v>
      </c>
      <c r="K150" s="1">
        <f>+E150-J150</f>
        <v>68551.81</v>
      </c>
    </row>
    <row r="151" spans="1:126" s="5" customFormat="1" x14ac:dyDescent="0.25">
      <c r="A151" t="s">
        <v>182</v>
      </c>
      <c r="B151" t="s">
        <v>14</v>
      </c>
      <c r="C151" s="32" t="s">
        <v>383</v>
      </c>
      <c r="D151" t="s">
        <v>257</v>
      </c>
      <c r="E151" s="1">
        <v>45000</v>
      </c>
      <c r="F151" s="1">
        <f t="shared" ref="F151:F161" si="51">E151*0.0287</f>
        <v>1291.5</v>
      </c>
      <c r="G151" s="1">
        <v>0</v>
      </c>
      <c r="H151" s="1">
        <v>1368</v>
      </c>
      <c r="I151" s="1">
        <v>6424.23</v>
      </c>
      <c r="J151" s="1">
        <f t="shared" ref="J151:J161" si="52">+F151+G151+H151+I151</f>
        <v>9083.73</v>
      </c>
      <c r="K151" s="1">
        <f t="shared" ref="K151:K161" si="53">+E151-J151</f>
        <v>35916.269999999997</v>
      </c>
    </row>
    <row r="152" spans="1:126" x14ac:dyDescent="0.25">
      <c r="A152" t="s">
        <v>183</v>
      </c>
      <c r="B152" t="s">
        <v>184</v>
      </c>
      <c r="C152" s="32" t="s">
        <v>383</v>
      </c>
      <c r="D152" t="s">
        <v>257</v>
      </c>
      <c r="E152" s="1">
        <v>33000</v>
      </c>
      <c r="F152" s="1">
        <f t="shared" si="51"/>
        <v>947.1</v>
      </c>
      <c r="G152" s="1">
        <v>0</v>
      </c>
      <c r="H152" s="1">
        <f t="shared" ref="H152:H161" si="54">E152*0.0304</f>
        <v>1003.2</v>
      </c>
      <c r="I152" s="1">
        <v>715</v>
      </c>
      <c r="J152" s="1">
        <f t="shared" si="52"/>
        <v>2665.3</v>
      </c>
      <c r="K152" s="1">
        <f t="shared" si="53"/>
        <v>30334.7</v>
      </c>
    </row>
    <row r="153" spans="1:126" x14ac:dyDescent="0.25">
      <c r="A153" t="s">
        <v>186</v>
      </c>
      <c r="B153" t="s">
        <v>120</v>
      </c>
      <c r="C153" s="32" t="s">
        <v>383</v>
      </c>
      <c r="D153" t="s">
        <v>255</v>
      </c>
      <c r="E153" s="1">
        <v>30450</v>
      </c>
      <c r="F153" s="1">
        <f t="shared" si="51"/>
        <v>873.92</v>
      </c>
      <c r="G153" s="1">
        <v>0</v>
      </c>
      <c r="H153" s="1">
        <v>925.68</v>
      </c>
      <c r="I153" s="1">
        <v>1525.12</v>
      </c>
      <c r="J153" s="1">
        <f t="shared" si="52"/>
        <v>3324.72</v>
      </c>
      <c r="K153" s="1">
        <f t="shared" si="53"/>
        <v>27125.279999999999</v>
      </c>
    </row>
    <row r="154" spans="1:126" x14ac:dyDescent="0.25">
      <c r="A154" t="s">
        <v>187</v>
      </c>
      <c r="B154" t="s">
        <v>184</v>
      </c>
      <c r="C154" s="32" t="s">
        <v>383</v>
      </c>
      <c r="D154" t="s">
        <v>257</v>
      </c>
      <c r="E154" s="1">
        <v>33000</v>
      </c>
      <c r="F154" s="1">
        <f>E154*0.0287</f>
        <v>947.1</v>
      </c>
      <c r="G154" s="1">
        <v>0</v>
      </c>
      <c r="H154" s="1">
        <f>E154*0.0304</f>
        <v>1003.2</v>
      </c>
      <c r="I154" s="1">
        <v>315</v>
      </c>
      <c r="J154" s="1">
        <f t="shared" si="52"/>
        <v>2265.3000000000002</v>
      </c>
      <c r="K154" s="1">
        <f t="shared" si="53"/>
        <v>30734.7</v>
      </c>
    </row>
    <row r="155" spans="1:126" x14ac:dyDescent="0.25">
      <c r="A155" t="s">
        <v>217</v>
      </c>
      <c r="B155" t="s">
        <v>185</v>
      </c>
      <c r="C155" s="32" t="s">
        <v>383</v>
      </c>
      <c r="D155" t="s">
        <v>257</v>
      </c>
      <c r="E155" s="1">
        <v>31500</v>
      </c>
      <c r="F155" s="1">
        <f t="shared" si="51"/>
        <v>904.05</v>
      </c>
      <c r="G155" s="1">
        <v>0</v>
      </c>
      <c r="H155" s="1">
        <f t="shared" si="54"/>
        <v>957.6</v>
      </c>
      <c r="I155" s="1">
        <v>3006.79</v>
      </c>
      <c r="J155" s="1">
        <f t="shared" si="52"/>
        <v>4868.4399999999996</v>
      </c>
      <c r="K155" s="1">
        <f t="shared" si="53"/>
        <v>26631.56</v>
      </c>
    </row>
    <row r="156" spans="1:126" x14ac:dyDescent="0.25">
      <c r="A156" t="s">
        <v>429</v>
      </c>
      <c r="B156" t="s">
        <v>166</v>
      </c>
      <c r="C156" s="32" t="s">
        <v>382</v>
      </c>
      <c r="D156" t="s">
        <v>257</v>
      </c>
      <c r="E156" s="1">
        <v>41000</v>
      </c>
      <c r="F156" s="1">
        <f t="shared" si="51"/>
        <v>1176.7</v>
      </c>
      <c r="G156" s="1">
        <v>0</v>
      </c>
      <c r="H156" s="1">
        <f t="shared" si="54"/>
        <v>1246.4000000000001</v>
      </c>
      <c r="I156" s="1">
        <v>1525.12</v>
      </c>
      <c r="J156" s="1">
        <f t="shared" si="52"/>
        <v>3948.22</v>
      </c>
      <c r="K156" s="1">
        <f t="shared" si="53"/>
        <v>37051.78</v>
      </c>
    </row>
    <row r="157" spans="1:126" x14ac:dyDescent="0.25">
      <c r="A157" t="s">
        <v>167</v>
      </c>
      <c r="B157" t="s">
        <v>430</v>
      </c>
      <c r="C157" s="32" t="s">
        <v>382</v>
      </c>
      <c r="D157" t="s">
        <v>257</v>
      </c>
      <c r="E157" s="1">
        <v>46000</v>
      </c>
      <c r="F157" s="1">
        <f t="shared" si="51"/>
        <v>1320.2</v>
      </c>
      <c r="G157" s="1">
        <v>1289.46</v>
      </c>
      <c r="H157" s="1">
        <f t="shared" si="54"/>
        <v>1398.4</v>
      </c>
      <c r="I157" s="1">
        <v>2335</v>
      </c>
      <c r="J157" s="1">
        <f t="shared" si="52"/>
        <v>6343.06</v>
      </c>
      <c r="K157" s="1">
        <f t="shared" si="53"/>
        <v>39656.94</v>
      </c>
    </row>
    <row r="158" spans="1:126" x14ac:dyDescent="0.25">
      <c r="A158" t="s">
        <v>431</v>
      </c>
      <c r="B158" t="s">
        <v>168</v>
      </c>
      <c r="C158" s="32" t="s">
        <v>382</v>
      </c>
      <c r="D158" t="s">
        <v>257</v>
      </c>
      <c r="E158" s="1">
        <v>61000</v>
      </c>
      <c r="F158" s="1">
        <f t="shared" si="51"/>
        <v>1750.7</v>
      </c>
      <c r="G158" s="1">
        <v>1992.89</v>
      </c>
      <c r="H158" s="1">
        <f>E158*0.0304</f>
        <v>1854.4</v>
      </c>
      <c r="I158" s="1">
        <v>5757.2</v>
      </c>
      <c r="J158" s="1">
        <f t="shared" si="52"/>
        <v>11355.19</v>
      </c>
      <c r="K158" s="1">
        <f t="shared" si="53"/>
        <v>49644.81</v>
      </c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</row>
    <row r="159" spans="1:126" x14ac:dyDescent="0.25">
      <c r="A159" t="s">
        <v>169</v>
      </c>
      <c r="B159" t="s">
        <v>432</v>
      </c>
      <c r="C159" s="32" t="s">
        <v>382</v>
      </c>
      <c r="D159" t="s">
        <v>257</v>
      </c>
      <c r="E159" s="1">
        <v>46000</v>
      </c>
      <c r="F159" s="1">
        <f t="shared" si="51"/>
        <v>1320.2</v>
      </c>
      <c r="G159" s="1">
        <v>0</v>
      </c>
      <c r="H159" s="1">
        <v>1398.4</v>
      </c>
      <c r="I159" s="1">
        <v>2355</v>
      </c>
      <c r="J159" s="1">
        <f t="shared" si="52"/>
        <v>5073.6000000000004</v>
      </c>
      <c r="K159" s="1">
        <f t="shared" si="53"/>
        <v>40926.400000000001</v>
      </c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</row>
    <row r="160" spans="1:126" x14ac:dyDescent="0.25">
      <c r="A160" t="s">
        <v>433</v>
      </c>
      <c r="B160" t="s">
        <v>434</v>
      </c>
      <c r="C160" s="32" t="s">
        <v>383</v>
      </c>
      <c r="D160" t="s">
        <v>257</v>
      </c>
      <c r="E160" s="1">
        <v>45000</v>
      </c>
      <c r="F160" s="1">
        <f t="shared" si="51"/>
        <v>1291.5</v>
      </c>
      <c r="G160" s="1">
        <v>0</v>
      </c>
      <c r="H160" s="1">
        <f t="shared" si="54"/>
        <v>1368</v>
      </c>
      <c r="I160" s="1">
        <v>2875.24</v>
      </c>
      <c r="J160" s="1">
        <f t="shared" si="52"/>
        <v>5534.74</v>
      </c>
      <c r="K160" s="1">
        <f t="shared" si="53"/>
        <v>39465.26</v>
      </c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</row>
    <row r="161" spans="1:126" x14ac:dyDescent="0.25">
      <c r="A161" t="s">
        <v>435</v>
      </c>
      <c r="B161" t="s">
        <v>173</v>
      </c>
      <c r="C161" s="32" t="s">
        <v>383</v>
      </c>
      <c r="D161" t="s">
        <v>257</v>
      </c>
      <c r="E161" s="1">
        <v>45000</v>
      </c>
      <c r="F161" s="1">
        <f t="shared" si="51"/>
        <v>1291.5</v>
      </c>
      <c r="G161" s="1">
        <v>0</v>
      </c>
      <c r="H161" s="1">
        <f t="shared" si="54"/>
        <v>1368</v>
      </c>
      <c r="I161" s="1">
        <v>2375</v>
      </c>
      <c r="J161" s="1">
        <f t="shared" si="52"/>
        <v>5034.5</v>
      </c>
      <c r="K161" s="1">
        <f t="shared" si="53"/>
        <v>39965.5</v>
      </c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</row>
    <row r="162" spans="1:126" s="5" customFormat="1" x14ac:dyDescent="0.25">
      <c r="A162" s="64" t="s">
        <v>12</v>
      </c>
      <c r="B162" s="64">
        <v>12</v>
      </c>
      <c r="C162" s="65"/>
      <c r="D162" s="64"/>
      <c r="E162" s="66">
        <f t="shared" ref="E162:J162" si="55">SUM(E150:E161)</f>
        <v>537950</v>
      </c>
      <c r="F162" s="66">
        <f t="shared" si="55"/>
        <v>15439.17</v>
      </c>
      <c r="G162" s="66">
        <f t="shared" si="55"/>
        <v>10918.44</v>
      </c>
      <c r="H162" s="66">
        <f t="shared" si="55"/>
        <v>16353.68</v>
      </c>
      <c r="I162" s="66">
        <f t="shared" si="55"/>
        <v>29233.7</v>
      </c>
      <c r="J162" s="66">
        <f t="shared" si="55"/>
        <v>71944.990000000005</v>
      </c>
      <c r="K162" s="66">
        <f>SUM(K150:K155)+K156+K157+K158+K159+K160+K161</f>
        <v>466005.01</v>
      </c>
    </row>
    <row r="163" spans="1:126" x14ac:dyDescent="0.25">
      <c r="A163" s="6"/>
      <c r="B163" s="6"/>
      <c r="C163" s="40"/>
      <c r="D163" s="6"/>
      <c r="E163" s="49"/>
      <c r="F163" s="49"/>
      <c r="G163" s="49"/>
      <c r="H163" s="49"/>
      <c r="I163" s="49"/>
      <c r="J163" s="49"/>
      <c r="K163" s="49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</row>
    <row r="164" spans="1:126" x14ac:dyDescent="0.25">
      <c r="A164" s="6" t="s">
        <v>436</v>
      </c>
      <c r="B164" s="6"/>
      <c r="C164" s="40"/>
      <c r="D164" s="6"/>
      <c r="E164" s="49"/>
      <c r="F164" s="49"/>
      <c r="G164" s="49"/>
      <c r="H164" s="49"/>
      <c r="I164" s="49"/>
      <c r="J164" s="49"/>
      <c r="K164" s="49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</row>
    <row r="165" spans="1:126" s="67" customFormat="1" x14ac:dyDescent="0.25">
      <c r="A165" s="61" t="s">
        <v>437</v>
      </c>
      <c r="B165" s="61" t="s">
        <v>438</v>
      </c>
      <c r="C165" s="68" t="s">
        <v>382</v>
      </c>
      <c r="D165" s="61" t="s">
        <v>257</v>
      </c>
      <c r="E165" s="69">
        <v>45000</v>
      </c>
      <c r="F165" s="69">
        <v>1291.5</v>
      </c>
      <c r="G165" s="69">
        <v>0</v>
      </c>
      <c r="H165" s="69">
        <v>1368</v>
      </c>
      <c r="I165" s="69">
        <v>125</v>
      </c>
      <c r="J165" s="69">
        <v>2784.5</v>
      </c>
      <c r="K165" s="69">
        <v>42215.5</v>
      </c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</row>
    <row r="166" spans="1:126" s="5" customFormat="1" x14ac:dyDescent="0.25">
      <c r="A166" s="61" t="s">
        <v>439</v>
      </c>
      <c r="B166" s="61" t="s">
        <v>440</v>
      </c>
      <c r="C166" s="68" t="s">
        <v>382</v>
      </c>
      <c r="D166" s="61" t="s">
        <v>257</v>
      </c>
      <c r="E166" s="69">
        <v>32000</v>
      </c>
      <c r="F166" s="69">
        <v>918.4</v>
      </c>
      <c r="G166" s="69">
        <v>0</v>
      </c>
      <c r="H166" s="69">
        <v>972.8</v>
      </c>
      <c r="I166" s="69">
        <v>1525.12</v>
      </c>
      <c r="J166" s="69">
        <v>3416.32</v>
      </c>
      <c r="K166" s="69">
        <v>28583.68</v>
      </c>
    </row>
    <row r="167" spans="1:126" s="5" customFormat="1" x14ac:dyDescent="0.25">
      <c r="A167" s="61" t="s">
        <v>441</v>
      </c>
      <c r="B167" s="61" t="s">
        <v>440</v>
      </c>
      <c r="C167" s="68" t="s">
        <v>383</v>
      </c>
      <c r="D167" s="61" t="s">
        <v>255</v>
      </c>
      <c r="E167" s="69">
        <v>31500</v>
      </c>
      <c r="F167" s="69">
        <v>904.05</v>
      </c>
      <c r="G167" s="69">
        <v>0</v>
      </c>
      <c r="H167" s="69">
        <v>957.6</v>
      </c>
      <c r="I167" s="69">
        <v>1625.12</v>
      </c>
      <c r="J167" s="69">
        <v>3486.77</v>
      </c>
      <c r="K167" s="69">
        <v>28013.23</v>
      </c>
    </row>
    <row r="168" spans="1:126" s="61" customFormat="1" x14ac:dyDescent="0.25">
      <c r="A168" s="61" t="s">
        <v>442</v>
      </c>
      <c r="B168" s="61" t="s">
        <v>443</v>
      </c>
      <c r="C168" s="68" t="s">
        <v>382</v>
      </c>
      <c r="D168" s="61" t="s">
        <v>257</v>
      </c>
      <c r="E168" s="69">
        <v>26250</v>
      </c>
      <c r="F168" s="69">
        <v>753.38</v>
      </c>
      <c r="G168" s="69">
        <v>0</v>
      </c>
      <c r="H168" s="69">
        <v>798</v>
      </c>
      <c r="I168" s="69">
        <v>315</v>
      </c>
      <c r="J168" s="69">
        <v>1866.38</v>
      </c>
      <c r="K168" s="69">
        <v>24383.62</v>
      </c>
    </row>
    <row r="169" spans="1:126" s="61" customFormat="1" x14ac:dyDescent="0.25">
      <c r="A169" s="61" t="s">
        <v>444</v>
      </c>
      <c r="B169" s="61" t="s">
        <v>114</v>
      </c>
      <c r="C169" s="68" t="s">
        <v>382</v>
      </c>
      <c r="D169" s="61" t="s">
        <v>255</v>
      </c>
      <c r="E169" s="69">
        <v>41000</v>
      </c>
      <c r="F169" s="69">
        <v>1176.7</v>
      </c>
      <c r="G169" s="69">
        <v>0</v>
      </c>
      <c r="H169" s="69">
        <v>1246.4000000000001</v>
      </c>
      <c r="I169" s="69">
        <v>1320</v>
      </c>
      <c r="J169" s="69">
        <v>3743.1</v>
      </c>
      <c r="K169" s="69">
        <v>37256.9</v>
      </c>
    </row>
    <row r="170" spans="1:126" s="29" customFormat="1" x14ac:dyDescent="0.25">
      <c r="A170" t="s">
        <v>92</v>
      </c>
      <c r="B170" t="s">
        <v>108</v>
      </c>
      <c r="C170" s="32" t="s">
        <v>383</v>
      </c>
      <c r="D170" t="s">
        <v>257</v>
      </c>
      <c r="E170" s="1">
        <v>60000</v>
      </c>
      <c r="F170" s="1">
        <f>E170*0.0287</f>
        <v>1722</v>
      </c>
      <c r="G170" s="1">
        <v>1733.69</v>
      </c>
      <c r="H170" s="1">
        <f>E170*0.0304</f>
        <v>1824</v>
      </c>
      <c r="I170" s="1">
        <v>175</v>
      </c>
      <c r="J170" s="1">
        <v>5454.69</v>
      </c>
      <c r="K170" s="1">
        <v>54545.31</v>
      </c>
    </row>
    <row r="171" spans="1:126" s="61" customFormat="1" x14ac:dyDescent="0.25">
      <c r="A171" s="80" t="s">
        <v>12</v>
      </c>
      <c r="B171" s="80">
        <v>6</v>
      </c>
      <c r="C171" s="81"/>
      <c r="D171" s="80"/>
      <c r="E171" s="82">
        <f>E165+E166+E167+E168+E169+E170</f>
        <v>235750</v>
      </c>
      <c r="F171" s="82">
        <f>SUM(F165:F170)</f>
        <v>6766.03</v>
      </c>
      <c r="G171" s="82">
        <f>G165+G166+G167+G168+G169+G170</f>
        <v>1733.69</v>
      </c>
      <c r="H171" s="82">
        <f>H165+H166+H167+H168+H169+H170</f>
        <v>7166.8</v>
      </c>
      <c r="I171" s="82">
        <f>I165+I166+I167+I168+I169+I170</f>
        <v>5085.24</v>
      </c>
      <c r="J171" s="82">
        <f>J166+J165+J167+J168+J169+J170</f>
        <v>20751.759999999998</v>
      </c>
      <c r="K171" s="82">
        <f>K165+K166+K167+K168+K169+K170</f>
        <v>214998.24</v>
      </c>
    </row>
    <row r="173" spans="1:126" s="29" customFormat="1" x14ac:dyDescent="0.25">
      <c r="A173" s="124" t="s">
        <v>89</v>
      </c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</row>
    <row r="174" spans="1:126" s="80" customFormat="1" x14ac:dyDescent="0.25">
      <c r="A174" t="s">
        <v>331</v>
      </c>
      <c r="B174" s="21" t="s">
        <v>114</v>
      </c>
      <c r="C174" s="32" t="s">
        <v>382</v>
      </c>
      <c r="D174" t="s">
        <v>257</v>
      </c>
      <c r="E174" s="1">
        <v>42000</v>
      </c>
      <c r="F174" s="1">
        <f>E174*0.0287</f>
        <v>1205.4000000000001</v>
      </c>
      <c r="G174" s="1">
        <v>0</v>
      </c>
      <c r="H174" s="1">
        <f>E174*0.0304</f>
        <v>1276.8</v>
      </c>
      <c r="I174" s="1">
        <v>25</v>
      </c>
      <c r="J174" s="1">
        <f>+F174+G174+H174+I174</f>
        <v>2507.1999999999998</v>
      </c>
      <c r="K174" s="1">
        <f>+E174-J174</f>
        <v>39492.800000000003</v>
      </c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  <c r="AG174" s="83"/>
      <c r="AH174" s="83"/>
      <c r="AI174" s="83"/>
      <c r="AJ174" s="83"/>
      <c r="AK174" s="83"/>
      <c r="AL174" s="83"/>
      <c r="AM174" s="83"/>
      <c r="AN174" s="83"/>
      <c r="AO174" s="83"/>
      <c r="AP174" s="83"/>
      <c r="AQ174" s="83"/>
      <c r="AR174" s="83"/>
      <c r="AS174" s="83"/>
      <c r="AT174" s="83"/>
      <c r="AU174" s="83"/>
      <c r="AV174" s="83"/>
      <c r="AW174" s="83"/>
    </row>
    <row r="175" spans="1:126" x14ac:dyDescent="0.25">
      <c r="A175" t="s">
        <v>46</v>
      </c>
      <c r="B175" s="21" t="s">
        <v>315</v>
      </c>
      <c r="C175" s="32" t="s">
        <v>382</v>
      </c>
      <c r="D175" t="s">
        <v>255</v>
      </c>
      <c r="E175" s="1">
        <v>31500</v>
      </c>
      <c r="F175" s="1">
        <v>904.05</v>
      </c>
      <c r="G175" s="1">
        <v>0</v>
      </c>
      <c r="H175" s="1">
        <v>957.6</v>
      </c>
      <c r="I175" s="1">
        <v>175</v>
      </c>
      <c r="J175" s="1">
        <f>+F175+G175+H175+I175</f>
        <v>2036.65</v>
      </c>
      <c r="K175" s="1">
        <v>29463.35</v>
      </c>
    </row>
    <row r="176" spans="1:126" x14ac:dyDescent="0.25">
      <c r="A176" s="3" t="s">
        <v>12</v>
      </c>
      <c r="B176" s="3">
        <v>2</v>
      </c>
      <c r="C176" s="34"/>
      <c r="D176" s="3"/>
      <c r="E176" s="4">
        <f>SUM(E174:E175)</f>
        <v>73500</v>
      </c>
      <c r="F176" s="4">
        <f>SUM(F174:F175)</f>
        <v>2109.4499999999998</v>
      </c>
      <c r="G176" s="4">
        <f>SUM(G174:G175)</f>
        <v>0</v>
      </c>
      <c r="H176" s="4">
        <f>SUM(H174)+H175</f>
        <v>2234.4</v>
      </c>
      <c r="I176" s="4">
        <f>SUM(I174:I175)</f>
        <v>200</v>
      </c>
      <c r="J176" s="4">
        <f>SUM(J174)+J175</f>
        <v>4543.8500000000004</v>
      </c>
      <c r="K176" s="4">
        <f>SUM(K174)+K175</f>
        <v>68956.149999999994</v>
      </c>
    </row>
    <row r="177" spans="1:126" x14ac:dyDescent="0.25">
      <c r="A177" s="6"/>
      <c r="B177" s="6"/>
      <c r="C177" s="40"/>
      <c r="D177" s="6"/>
      <c r="E177" s="49"/>
      <c r="F177" s="49"/>
      <c r="G177" s="49"/>
      <c r="H177" s="49"/>
      <c r="I177" s="49"/>
      <c r="J177" s="49"/>
      <c r="K177" s="49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</row>
    <row r="178" spans="1:126" x14ac:dyDescent="0.25">
      <c r="A178" s="6" t="s">
        <v>448</v>
      </c>
      <c r="B178" s="6"/>
      <c r="C178" s="40"/>
      <c r="D178" s="6"/>
      <c r="E178" s="49"/>
      <c r="F178" s="49"/>
      <c r="G178" s="49"/>
      <c r="H178" s="49"/>
      <c r="I178" s="49"/>
      <c r="J178" s="49"/>
      <c r="K178" s="49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</row>
    <row r="179" spans="1:126" x14ac:dyDescent="0.25">
      <c r="A179" s="61" t="s">
        <v>90</v>
      </c>
      <c r="B179" s="61" t="s">
        <v>91</v>
      </c>
      <c r="C179" s="68" t="s">
        <v>382</v>
      </c>
      <c r="D179" s="61" t="s">
        <v>255</v>
      </c>
      <c r="E179" s="69">
        <v>101000</v>
      </c>
      <c r="F179" s="69">
        <v>2898.7</v>
      </c>
      <c r="G179" s="69">
        <v>12340.59</v>
      </c>
      <c r="H179" s="69">
        <v>3070.4</v>
      </c>
      <c r="I179" s="69">
        <v>175</v>
      </c>
      <c r="J179" s="69">
        <v>18484.689999999999</v>
      </c>
      <c r="K179" s="69">
        <v>82515.31</v>
      </c>
    </row>
    <row r="180" spans="1:126" s="6" customFormat="1" x14ac:dyDescent="0.25">
      <c r="A180" s="64" t="s">
        <v>12</v>
      </c>
      <c r="B180" s="64">
        <v>1</v>
      </c>
      <c r="C180" s="65"/>
      <c r="D180" s="64"/>
      <c r="E180" s="66">
        <f>E179</f>
        <v>101000</v>
      </c>
      <c r="F180" s="66">
        <f>SUM(F179)</f>
        <v>2898.7</v>
      </c>
      <c r="G180" s="66">
        <f>G179</f>
        <v>12340.59</v>
      </c>
      <c r="H180" s="66">
        <f>H179</f>
        <v>3070.4</v>
      </c>
      <c r="I180" s="66">
        <f>I179</f>
        <v>175</v>
      </c>
      <c r="J180" s="66">
        <f>J179</f>
        <v>18484.689999999999</v>
      </c>
      <c r="K180" s="66">
        <f>K179</f>
        <v>82515.31</v>
      </c>
    </row>
    <row r="182" spans="1:126" s="5" customFormat="1" x14ac:dyDescent="0.25">
      <c r="A182" s="89"/>
      <c r="B182" s="89"/>
      <c r="C182" s="89"/>
      <c r="D182" s="89"/>
      <c r="E182" s="89"/>
      <c r="F182" s="89"/>
      <c r="G182" s="89"/>
      <c r="H182" s="89"/>
      <c r="I182" s="89"/>
      <c r="J182" s="89"/>
      <c r="K182" s="89"/>
    </row>
    <row r="183" spans="1:126" s="5" customFormat="1" x14ac:dyDescent="0.25">
      <c r="A183" s="101" t="s">
        <v>362</v>
      </c>
      <c r="B183" s="101"/>
      <c r="C183" s="101"/>
      <c r="D183" s="101"/>
      <c r="E183" s="101"/>
      <c r="F183" s="101"/>
      <c r="G183" s="101"/>
      <c r="H183" s="101"/>
      <c r="I183" s="101"/>
      <c r="J183" s="101"/>
      <c r="K183" s="101"/>
    </row>
    <row r="184" spans="1:126" s="61" customFormat="1" x14ac:dyDescent="0.25">
      <c r="A184" t="s">
        <v>262</v>
      </c>
      <c r="B184" t="s">
        <v>70</v>
      </c>
      <c r="C184" s="32" t="s">
        <v>382</v>
      </c>
      <c r="D184" t="s">
        <v>257</v>
      </c>
      <c r="E184" s="1">
        <v>19800</v>
      </c>
      <c r="F184" s="1">
        <f>E184*0.0287</f>
        <v>568.26</v>
      </c>
      <c r="G184" s="1">
        <v>0</v>
      </c>
      <c r="H184" s="1">
        <f>E184*0.0304</f>
        <v>601.91999999999996</v>
      </c>
      <c r="I184" s="1">
        <v>175</v>
      </c>
      <c r="J184" s="1">
        <f>F184+G184+H184+I184</f>
        <v>1345.18</v>
      </c>
      <c r="K184" s="1">
        <f>E184-J184</f>
        <v>18454.82</v>
      </c>
    </row>
    <row r="185" spans="1:126" x14ac:dyDescent="0.25">
      <c r="A185" t="s">
        <v>390</v>
      </c>
      <c r="B185" t="s">
        <v>70</v>
      </c>
      <c r="C185" s="32" t="s">
        <v>382</v>
      </c>
      <c r="D185" t="s">
        <v>257</v>
      </c>
      <c r="E185" s="1">
        <v>25544</v>
      </c>
      <c r="F185" s="1">
        <v>733.11</v>
      </c>
      <c r="G185" s="1">
        <v>0</v>
      </c>
      <c r="H185" s="1">
        <v>776.54</v>
      </c>
      <c r="I185" s="1">
        <v>25</v>
      </c>
      <c r="J185" s="1">
        <v>1534.65</v>
      </c>
      <c r="K185" s="1">
        <v>24009.35</v>
      </c>
    </row>
    <row r="186" spans="1:126" s="28" customFormat="1" x14ac:dyDescent="0.25">
      <c r="A186" s="28" t="s">
        <v>363</v>
      </c>
      <c r="B186" s="28" t="s">
        <v>70</v>
      </c>
      <c r="C186" s="91" t="s">
        <v>382</v>
      </c>
      <c r="D186" s="28" t="s">
        <v>257</v>
      </c>
      <c r="E186" s="92">
        <v>19800</v>
      </c>
      <c r="F186" s="92">
        <f t="shared" ref="F186" si="56">E186*0.0287</f>
        <v>568.26</v>
      </c>
      <c r="G186" s="92">
        <v>0</v>
      </c>
      <c r="H186" s="92">
        <f t="shared" ref="H186" si="57">E186*0.0304</f>
        <v>601.91999999999996</v>
      </c>
      <c r="I186" s="92">
        <v>769</v>
      </c>
      <c r="J186" s="92">
        <v>1939.18</v>
      </c>
      <c r="K186" s="92">
        <f>+E186-J186</f>
        <v>17860.82</v>
      </c>
    </row>
    <row r="187" spans="1:126" x14ac:dyDescent="0.25">
      <c r="A187" s="3" t="s">
        <v>12</v>
      </c>
      <c r="B187" s="3">
        <v>3</v>
      </c>
      <c r="C187" s="34"/>
      <c r="D187" s="3"/>
      <c r="E187" s="4">
        <f>SUM(E184:E186)</f>
        <v>65144</v>
      </c>
      <c r="F187" s="4">
        <f t="shared" ref="F187:K187" si="58">SUM(F184:F186)</f>
        <v>1869.63</v>
      </c>
      <c r="G187" s="4">
        <f t="shared" si="58"/>
        <v>0</v>
      </c>
      <c r="H187" s="4">
        <f t="shared" si="58"/>
        <v>1980.38</v>
      </c>
      <c r="I187" s="4">
        <f t="shared" si="58"/>
        <v>969</v>
      </c>
      <c r="J187" s="4">
        <f t="shared" si="58"/>
        <v>4819.01</v>
      </c>
      <c r="K187" s="4">
        <f t="shared" si="58"/>
        <v>60324.99</v>
      </c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</row>
    <row r="188" spans="1:126" x14ac:dyDescent="0.25"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</row>
    <row r="189" spans="1:126" x14ac:dyDescent="0.25">
      <c r="A189" s="101" t="s">
        <v>61</v>
      </c>
      <c r="B189" s="101"/>
      <c r="C189" s="101"/>
      <c r="D189" s="101"/>
      <c r="E189" s="101"/>
      <c r="F189" s="101"/>
      <c r="G189" s="101"/>
      <c r="H189" s="101"/>
      <c r="I189" s="101"/>
      <c r="J189" s="101"/>
      <c r="K189" s="101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</row>
    <row r="190" spans="1:126" x14ac:dyDescent="0.25">
      <c r="A190" t="s">
        <v>62</v>
      </c>
      <c r="B190" t="s">
        <v>63</v>
      </c>
      <c r="C190" s="32" t="s">
        <v>382</v>
      </c>
      <c r="D190" t="s">
        <v>257</v>
      </c>
      <c r="E190" s="1">
        <v>23000</v>
      </c>
      <c r="F190" s="1">
        <f>E190*0.0287</f>
        <v>660.1</v>
      </c>
      <c r="G190" s="1">
        <v>0</v>
      </c>
      <c r="H190" s="1">
        <f>E190*0.0304</f>
        <v>699.2</v>
      </c>
      <c r="I190" s="1">
        <v>6188.01</v>
      </c>
      <c r="J190" s="1">
        <f>+F190+G190+H190+I190</f>
        <v>7547.31</v>
      </c>
      <c r="K190" s="1">
        <f>+E190-J190</f>
        <v>15452.69</v>
      </c>
    </row>
    <row r="191" spans="1:126" x14ac:dyDescent="0.25">
      <c r="A191" t="s">
        <v>49</v>
      </c>
      <c r="B191" t="s">
        <v>50</v>
      </c>
      <c r="C191" s="32" t="s">
        <v>383</v>
      </c>
      <c r="D191" t="s">
        <v>256</v>
      </c>
      <c r="E191" s="1">
        <v>24150</v>
      </c>
      <c r="F191" s="1">
        <f>E191*0.0287</f>
        <v>693.11</v>
      </c>
      <c r="G191" s="1">
        <v>0</v>
      </c>
      <c r="H191" s="1">
        <f>E191*0.0304</f>
        <v>734.16</v>
      </c>
      <c r="I191" s="1">
        <v>225</v>
      </c>
      <c r="J191" s="1">
        <f t="shared" ref="J191:J196" si="59">+F191+G191+H191+I191</f>
        <v>1652.27</v>
      </c>
      <c r="K191" s="1">
        <f t="shared" ref="K191:K196" si="60">+E191-J191</f>
        <v>22497.73</v>
      </c>
    </row>
    <row r="192" spans="1:126" x14ac:dyDescent="0.25">
      <c r="A192" t="s">
        <v>64</v>
      </c>
      <c r="B192" t="s">
        <v>65</v>
      </c>
      <c r="C192" s="32" t="s">
        <v>383</v>
      </c>
      <c r="D192" t="s">
        <v>255</v>
      </c>
      <c r="E192" s="1">
        <v>23100</v>
      </c>
      <c r="F192" s="1">
        <f t="shared" ref="F192:F196" si="61">E192*0.0287</f>
        <v>662.97</v>
      </c>
      <c r="G192" s="1">
        <v>0</v>
      </c>
      <c r="H192" s="1">
        <f t="shared" ref="H192:H195" si="62">E192*0.0304</f>
        <v>702.24</v>
      </c>
      <c r="I192" s="1">
        <v>6825.15</v>
      </c>
      <c r="J192" s="1">
        <f t="shared" si="59"/>
        <v>8190.36</v>
      </c>
      <c r="K192" s="1">
        <f t="shared" si="60"/>
        <v>14909.64</v>
      </c>
    </row>
    <row r="193" spans="1:126" x14ac:dyDescent="0.25">
      <c r="A193" t="s">
        <v>66</v>
      </c>
      <c r="B193" t="s">
        <v>67</v>
      </c>
      <c r="C193" s="32" t="s">
        <v>382</v>
      </c>
      <c r="D193" t="s">
        <v>257</v>
      </c>
      <c r="E193" s="1">
        <v>22942.5</v>
      </c>
      <c r="F193" s="1">
        <f t="shared" si="61"/>
        <v>658.45</v>
      </c>
      <c r="G193" s="1">
        <v>0</v>
      </c>
      <c r="H193" s="1">
        <f t="shared" si="62"/>
        <v>697.45</v>
      </c>
      <c r="I193" s="1">
        <v>275</v>
      </c>
      <c r="J193" s="1">
        <f t="shared" si="59"/>
        <v>1630.9</v>
      </c>
      <c r="K193" s="1">
        <f t="shared" si="60"/>
        <v>21311.599999999999</v>
      </c>
    </row>
    <row r="194" spans="1:126" s="2" customFormat="1" x14ac:dyDescent="0.25">
      <c r="A194" t="s">
        <v>68</v>
      </c>
      <c r="B194" t="s">
        <v>69</v>
      </c>
      <c r="C194" s="32" t="s">
        <v>382</v>
      </c>
      <c r="D194" t="s">
        <v>257</v>
      </c>
      <c r="E194" s="1">
        <v>18700</v>
      </c>
      <c r="F194" s="1">
        <f t="shared" ref="F194" si="63">E194*0.0287</f>
        <v>536.69000000000005</v>
      </c>
      <c r="G194" s="1">
        <v>0</v>
      </c>
      <c r="H194" s="1">
        <f t="shared" ref="H194" si="64">E194*0.0304</f>
        <v>568.48</v>
      </c>
      <c r="I194" s="1">
        <v>125</v>
      </c>
      <c r="J194" s="1">
        <f t="shared" si="59"/>
        <v>1230.17</v>
      </c>
      <c r="K194" s="1">
        <f t="shared" si="60"/>
        <v>17469.830000000002</v>
      </c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</row>
    <row r="195" spans="1:126" x14ac:dyDescent="0.25">
      <c r="A195" t="s">
        <v>364</v>
      </c>
      <c r="B195" t="s">
        <v>65</v>
      </c>
      <c r="C195" s="32" t="s">
        <v>383</v>
      </c>
      <c r="D195" t="s">
        <v>257</v>
      </c>
      <c r="E195" s="1">
        <v>20000</v>
      </c>
      <c r="F195" s="1">
        <f t="shared" si="61"/>
        <v>574</v>
      </c>
      <c r="G195" s="1">
        <v>0</v>
      </c>
      <c r="H195" s="1">
        <f t="shared" si="62"/>
        <v>608</v>
      </c>
      <c r="I195" s="1">
        <v>775</v>
      </c>
      <c r="J195" s="1">
        <f t="shared" si="59"/>
        <v>1957</v>
      </c>
      <c r="K195" s="1">
        <f t="shared" si="60"/>
        <v>18043</v>
      </c>
    </row>
    <row r="196" spans="1:126" x14ac:dyDescent="0.25">
      <c r="A196" t="s">
        <v>489</v>
      </c>
      <c r="B196" t="s">
        <v>260</v>
      </c>
      <c r="C196" s="32" t="s">
        <v>382</v>
      </c>
      <c r="D196" t="s">
        <v>255</v>
      </c>
      <c r="E196" s="1">
        <v>21945</v>
      </c>
      <c r="F196" s="1">
        <f t="shared" si="61"/>
        <v>629.82000000000005</v>
      </c>
      <c r="G196" s="1">
        <v>0</v>
      </c>
      <c r="H196" s="1">
        <v>667.13</v>
      </c>
      <c r="I196" s="1">
        <v>5708.99</v>
      </c>
      <c r="J196" s="1">
        <f t="shared" si="59"/>
        <v>7005.94</v>
      </c>
      <c r="K196" s="1">
        <f t="shared" si="60"/>
        <v>14939.06</v>
      </c>
    </row>
    <row r="197" spans="1:126" x14ac:dyDescent="0.25">
      <c r="A197" s="3" t="s">
        <v>12</v>
      </c>
      <c r="B197" s="3">
        <v>7</v>
      </c>
      <c r="C197" s="34"/>
      <c r="D197" s="3"/>
      <c r="E197" s="4">
        <f t="shared" ref="E197:K197" si="65">SUM(E190:E196)</f>
        <v>153837.5</v>
      </c>
      <c r="F197" s="4">
        <f t="shared" si="65"/>
        <v>4415.1400000000003</v>
      </c>
      <c r="G197" s="4">
        <f t="shared" si="65"/>
        <v>0</v>
      </c>
      <c r="H197" s="4">
        <f t="shared" si="65"/>
        <v>4676.66</v>
      </c>
      <c r="I197" s="4">
        <f t="shared" si="65"/>
        <v>20122.150000000001</v>
      </c>
      <c r="J197" s="4">
        <f t="shared" si="65"/>
        <v>29213.95</v>
      </c>
      <c r="K197" s="4">
        <f t="shared" si="65"/>
        <v>124623.55</v>
      </c>
    </row>
    <row r="199" spans="1:126" x14ac:dyDescent="0.25">
      <c r="A199" s="124" t="s">
        <v>465</v>
      </c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</row>
    <row r="200" spans="1:126" x14ac:dyDescent="0.25">
      <c r="A200" s="5" t="s">
        <v>303</v>
      </c>
      <c r="B200" s="57" t="s">
        <v>261</v>
      </c>
      <c r="C200" s="58" t="s">
        <v>383</v>
      </c>
      <c r="D200" s="59" t="s">
        <v>257</v>
      </c>
      <c r="E200" s="30">
        <v>26000</v>
      </c>
      <c r="F200" s="30">
        <f>E200*0.0287</f>
        <v>746.2</v>
      </c>
      <c r="G200" s="30">
        <v>0</v>
      </c>
      <c r="H200" s="30">
        <f>E200*0.0304</f>
        <v>790.4</v>
      </c>
      <c r="I200" s="30">
        <v>175</v>
      </c>
      <c r="J200" s="30">
        <v>1711.6</v>
      </c>
      <c r="K200" s="30">
        <v>24288.400000000001</v>
      </c>
    </row>
    <row r="201" spans="1:126" x14ac:dyDescent="0.25">
      <c r="A201" s="5" t="s">
        <v>396</v>
      </c>
      <c r="B201" s="57" t="s">
        <v>16</v>
      </c>
      <c r="C201" s="58" t="s">
        <v>382</v>
      </c>
      <c r="D201" t="s">
        <v>255</v>
      </c>
      <c r="E201" s="30">
        <v>50000</v>
      </c>
      <c r="F201" s="30">
        <v>1435</v>
      </c>
      <c r="G201" s="30">
        <v>0</v>
      </c>
      <c r="H201" s="30">
        <v>1520</v>
      </c>
      <c r="I201" s="30">
        <v>1475.12</v>
      </c>
      <c r="J201" s="30">
        <v>4430.12</v>
      </c>
      <c r="K201" s="30">
        <v>45569.88</v>
      </c>
    </row>
    <row r="202" spans="1:126" x14ac:dyDescent="0.25">
      <c r="A202" s="64" t="s">
        <v>12</v>
      </c>
      <c r="B202" s="64">
        <v>2</v>
      </c>
      <c r="C202" s="65"/>
      <c r="D202" s="64"/>
      <c r="E202" s="66">
        <f t="shared" ref="E202:K202" si="66">SUM(E200)+E201</f>
        <v>76000</v>
      </c>
      <c r="F202" s="66">
        <f t="shared" si="66"/>
        <v>2181.1999999999998</v>
      </c>
      <c r="G202" s="66">
        <f t="shared" si="66"/>
        <v>0</v>
      </c>
      <c r="H202" s="66">
        <f t="shared" si="66"/>
        <v>2310.4</v>
      </c>
      <c r="I202" s="66">
        <f t="shared" si="66"/>
        <v>1650.12</v>
      </c>
      <c r="J202" s="66">
        <f t="shared" si="66"/>
        <v>6141.72</v>
      </c>
      <c r="K202" s="66">
        <f t="shared" si="66"/>
        <v>69858.28</v>
      </c>
    </row>
    <row r="203" spans="1:126" x14ac:dyDescent="0.25"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</row>
    <row r="204" spans="1:126" x14ac:dyDescent="0.25">
      <c r="A204" s="101" t="s">
        <v>480</v>
      </c>
      <c r="B204" s="101"/>
      <c r="C204" s="101"/>
      <c r="D204" s="101"/>
      <c r="E204" s="101"/>
      <c r="F204" s="101"/>
      <c r="G204" s="101"/>
      <c r="H204" s="101"/>
      <c r="I204" s="101"/>
      <c r="J204" s="101"/>
      <c r="K204" s="101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</row>
    <row r="205" spans="1:126" x14ac:dyDescent="0.25">
      <c r="A205" s="5" t="s">
        <v>71</v>
      </c>
      <c r="B205" t="s">
        <v>72</v>
      </c>
      <c r="C205" s="32" t="s">
        <v>383</v>
      </c>
      <c r="D205" t="s">
        <v>257</v>
      </c>
      <c r="E205" s="48">
        <v>24500</v>
      </c>
      <c r="F205" s="1">
        <f>E205*0.0287</f>
        <v>703.15</v>
      </c>
      <c r="G205" s="1">
        <v>0</v>
      </c>
      <c r="H205" s="1">
        <f>E205*0.0304</f>
        <v>744.8</v>
      </c>
      <c r="I205" s="1">
        <v>275</v>
      </c>
      <c r="J205" s="1">
        <f>+F205+G205+H205+I205</f>
        <v>1722.95</v>
      </c>
      <c r="K205" s="1">
        <f>+E205-J205</f>
        <v>22777.05</v>
      </c>
    </row>
    <row r="206" spans="1:126" x14ac:dyDescent="0.25">
      <c r="A206" s="5" t="s">
        <v>73</v>
      </c>
      <c r="B206" t="s">
        <v>72</v>
      </c>
      <c r="C206" s="32" t="s">
        <v>382</v>
      </c>
      <c r="D206" t="s">
        <v>257</v>
      </c>
      <c r="E206" s="30">
        <v>16500</v>
      </c>
      <c r="F206" s="1">
        <f t="shared" ref="F206:F228" si="67">E206*0.0287</f>
        <v>473.55</v>
      </c>
      <c r="G206" s="1">
        <v>0</v>
      </c>
      <c r="H206" s="1">
        <f t="shared" ref="H206:H228" si="68">E206*0.0304</f>
        <v>501.6</v>
      </c>
      <c r="I206" s="1">
        <v>1200</v>
      </c>
      <c r="J206" s="1">
        <f t="shared" ref="J206:J238" si="69">+F206+G206+H206+I206</f>
        <v>2175.15</v>
      </c>
      <c r="K206" s="1">
        <f t="shared" ref="K206:K238" si="70">+E206-J206</f>
        <v>14324.85</v>
      </c>
    </row>
    <row r="207" spans="1:126" x14ac:dyDescent="0.25">
      <c r="A207" s="5" t="s">
        <v>215</v>
      </c>
      <c r="B207" t="s">
        <v>88</v>
      </c>
      <c r="C207" s="32" t="s">
        <v>382</v>
      </c>
      <c r="D207" t="s">
        <v>257</v>
      </c>
      <c r="E207" s="30">
        <v>23000</v>
      </c>
      <c r="F207" s="1">
        <f t="shared" si="67"/>
        <v>660.1</v>
      </c>
      <c r="G207" s="1">
        <v>0</v>
      </c>
      <c r="H207" s="1">
        <f t="shared" si="68"/>
        <v>699.2</v>
      </c>
      <c r="I207" s="1">
        <v>275</v>
      </c>
      <c r="J207" s="1">
        <f t="shared" si="69"/>
        <v>1634.3</v>
      </c>
      <c r="K207" s="1">
        <f t="shared" si="70"/>
        <v>21365.7</v>
      </c>
    </row>
    <row r="208" spans="1:126" x14ac:dyDescent="0.25">
      <c r="A208" s="5" t="s">
        <v>74</v>
      </c>
      <c r="B208" t="s">
        <v>88</v>
      </c>
      <c r="C208" s="32" t="s">
        <v>383</v>
      </c>
      <c r="D208" t="s">
        <v>257</v>
      </c>
      <c r="E208" s="30">
        <v>25000</v>
      </c>
      <c r="F208" s="1">
        <f t="shared" si="67"/>
        <v>717.5</v>
      </c>
      <c r="G208" s="1">
        <v>0</v>
      </c>
      <c r="H208" s="1">
        <f t="shared" si="68"/>
        <v>760</v>
      </c>
      <c r="I208" s="1">
        <v>165</v>
      </c>
      <c r="J208" s="1">
        <f t="shared" si="69"/>
        <v>1642.5</v>
      </c>
      <c r="K208" s="1">
        <f t="shared" si="70"/>
        <v>23357.5</v>
      </c>
    </row>
    <row r="209" spans="1:126" s="5" customFormat="1" x14ac:dyDescent="0.25">
      <c r="A209" s="5" t="s">
        <v>75</v>
      </c>
      <c r="B209" s="5" t="s">
        <v>72</v>
      </c>
      <c r="C209" s="39" t="s">
        <v>382</v>
      </c>
      <c r="D209" s="5" t="s">
        <v>255</v>
      </c>
      <c r="E209" s="30">
        <v>20000</v>
      </c>
      <c r="F209" s="30">
        <f>E209*0.0287</f>
        <v>574</v>
      </c>
      <c r="G209" s="30">
        <v>0</v>
      </c>
      <c r="H209" s="30">
        <f>E209*0.0304</f>
        <v>608</v>
      </c>
      <c r="I209" s="30">
        <v>1415</v>
      </c>
      <c r="J209" s="1">
        <f t="shared" si="69"/>
        <v>2597</v>
      </c>
      <c r="K209" s="1">
        <f t="shared" si="70"/>
        <v>17403</v>
      </c>
    </row>
    <row r="210" spans="1:126" x14ac:dyDescent="0.25">
      <c r="A210" s="5" t="s">
        <v>323</v>
      </c>
      <c r="B210" s="21" t="s">
        <v>72</v>
      </c>
      <c r="C210" s="32" t="s">
        <v>382</v>
      </c>
      <c r="D210" s="20" t="s">
        <v>257</v>
      </c>
      <c r="E210" s="30">
        <v>20000</v>
      </c>
      <c r="F210" s="1">
        <f t="shared" si="67"/>
        <v>574</v>
      </c>
      <c r="G210" s="1">
        <v>0</v>
      </c>
      <c r="H210" s="1">
        <f t="shared" si="68"/>
        <v>608</v>
      </c>
      <c r="I210" s="1">
        <v>175</v>
      </c>
      <c r="J210" s="1">
        <f t="shared" si="69"/>
        <v>1357</v>
      </c>
      <c r="K210" s="1">
        <f t="shared" si="70"/>
        <v>18643</v>
      </c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</row>
    <row r="211" spans="1:126" x14ac:dyDescent="0.25">
      <c r="A211" s="5" t="s">
        <v>330</v>
      </c>
      <c r="B211" s="21" t="s">
        <v>88</v>
      </c>
      <c r="C211" s="32" t="s">
        <v>383</v>
      </c>
      <c r="D211" s="20" t="s">
        <v>257</v>
      </c>
      <c r="E211" s="30">
        <v>23000</v>
      </c>
      <c r="F211" s="1">
        <f t="shared" si="67"/>
        <v>660.1</v>
      </c>
      <c r="G211" s="1">
        <v>0</v>
      </c>
      <c r="H211" s="1">
        <f t="shared" si="68"/>
        <v>699.2</v>
      </c>
      <c r="I211" s="1">
        <v>175</v>
      </c>
      <c r="J211" s="1">
        <f t="shared" si="69"/>
        <v>1534.3</v>
      </c>
      <c r="K211" s="1">
        <f t="shared" si="70"/>
        <v>21465.7</v>
      </c>
    </row>
    <row r="212" spans="1:126" x14ac:dyDescent="0.25">
      <c r="A212" s="5" t="s">
        <v>346</v>
      </c>
      <c r="B212" s="21" t="s">
        <v>347</v>
      </c>
      <c r="C212" s="32" t="s">
        <v>383</v>
      </c>
      <c r="D212" s="20" t="s">
        <v>257</v>
      </c>
      <c r="E212" s="30">
        <v>32000</v>
      </c>
      <c r="F212" s="1">
        <f>E212*0.0287</f>
        <v>918.4</v>
      </c>
      <c r="G212" s="1">
        <v>0</v>
      </c>
      <c r="H212" s="1">
        <f t="shared" ref="H212" si="71">E212*0.0304</f>
        <v>972.8</v>
      </c>
      <c r="I212" s="1">
        <v>175</v>
      </c>
      <c r="J212" s="1">
        <f t="shared" si="69"/>
        <v>2066.1999999999998</v>
      </c>
      <c r="K212" s="1">
        <f t="shared" si="70"/>
        <v>29933.8</v>
      </c>
    </row>
    <row r="213" spans="1:126" x14ac:dyDescent="0.25">
      <c r="A213" s="5" t="s">
        <v>76</v>
      </c>
      <c r="B213" t="s">
        <v>77</v>
      </c>
      <c r="C213" s="32" t="s">
        <v>382</v>
      </c>
      <c r="D213" t="s">
        <v>255</v>
      </c>
      <c r="E213" s="30">
        <v>55000</v>
      </c>
      <c r="F213" s="1">
        <f t="shared" si="67"/>
        <v>1578.5</v>
      </c>
      <c r="G213" s="1">
        <v>0</v>
      </c>
      <c r="H213" s="1">
        <f t="shared" si="68"/>
        <v>1672</v>
      </c>
      <c r="I213" s="1">
        <v>275</v>
      </c>
      <c r="J213" s="1">
        <f t="shared" si="69"/>
        <v>3525.5</v>
      </c>
      <c r="K213" s="1">
        <f t="shared" si="70"/>
        <v>51474.5</v>
      </c>
    </row>
    <row r="214" spans="1:126" x14ac:dyDescent="0.25">
      <c r="A214" s="5" t="s">
        <v>78</v>
      </c>
      <c r="B214" t="s">
        <v>79</v>
      </c>
      <c r="C214" s="32" t="s">
        <v>383</v>
      </c>
      <c r="D214" t="s">
        <v>257</v>
      </c>
      <c r="E214" s="30">
        <v>20000</v>
      </c>
      <c r="F214" s="1">
        <f t="shared" si="67"/>
        <v>574</v>
      </c>
      <c r="G214" s="1">
        <v>0</v>
      </c>
      <c r="H214" s="1">
        <f t="shared" si="68"/>
        <v>608</v>
      </c>
      <c r="I214" s="1">
        <v>6320.61</v>
      </c>
      <c r="J214" s="1">
        <f t="shared" si="69"/>
        <v>7502.61</v>
      </c>
      <c r="K214" s="1">
        <f t="shared" si="70"/>
        <v>12497.39</v>
      </c>
    </row>
    <row r="215" spans="1:126" x14ac:dyDescent="0.25">
      <c r="A215" s="5" t="s">
        <v>212</v>
      </c>
      <c r="B215" t="s">
        <v>20</v>
      </c>
      <c r="C215" s="32" t="s">
        <v>382</v>
      </c>
      <c r="D215" t="s">
        <v>257</v>
      </c>
      <c r="E215" s="30">
        <v>23000</v>
      </c>
      <c r="F215" s="1">
        <f>E215*0.0287</f>
        <v>660.1</v>
      </c>
      <c r="G215" s="1">
        <v>0</v>
      </c>
      <c r="H215" s="1">
        <f>E215*0.0304</f>
        <v>699.2</v>
      </c>
      <c r="I215" s="1">
        <v>125</v>
      </c>
      <c r="J215" s="1">
        <f t="shared" si="69"/>
        <v>1484.3</v>
      </c>
      <c r="K215" s="1">
        <f t="shared" si="70"/>
        <v>21515.7</v>
      </c>
    </row>
    <row r="216" spans="1:126" x14ac:dyDescent="0.25">
      <c r="A216" s="5" t="s">
        <v>348</v>
      </c>
      <c r="B216" t="s">
        <v>349</v>
      </c>
      <c r="C216" s="32" t="s">
        <v>383</v>
      </c>
      <c r="D216" t="s">
        <v>257</v>
      </c>
      <c r="E216" s="30">
        <v>20000</v>
      </c>
      <c r="F216" s="1">
        <f>E216*0.0287</f>
        <v>574</v>
      </c>
      <c r="G216" s="1">
        <v>0</v>
      </c>
      <c r="H216" s="1">
        <f>E216*0.0304</f>
        <v>608</v>
      </c>
      <c r="I216" s="1">
        <v>6070.61</v>
      </c>
      <c r="J216" s="1">
        <f t="shared" si="69"/>
        <v>7252.61</v>
      </c>
      <c r="K216" s="1">
        <f t="shared" si="70"/>
        <v>12747.39</v>
      </c>
    </row>
    <row r="217" spans="1:126" x14ac:dyDescent="0.25">
      <c r="A217" s="5" t="s">
        <v>80</v>
      </c>
      <c r="B217" t="s">
        <v>20</v>
      </c>
      <c r="C217" s="32" t="s">
        <v>382</v>
      </c>
      <c r="D217" t="s">
        <v>255</v>
      </c>
      <c r="E217" s="30">
        <v>26250</v>
      </c>
      <c r="F217" s="1">
        <f t="shared" si="67"/>
        <v>753.38</v>
      </c>
      <c r="G217" s="1">
        <v>0</v>
      </c>
      <c r="H217" s="1">
        <f t="shared" si="68"/>
        <v>798</v>
      </c>
      <c r="I217" s="1">
        <v>295</v>
      </c>
      <c r="J217" s="1">
        <f t="shared" si="69"/>
        <v>1846.38</v>
      </c>
      <c r="K217" s="1">
        <f t="shared" si="70"/>
        <v>24403.62</v>
      </c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</row>
    <row r="218" spans="1:126" x14ac:dyDescent="0.25">
      <c r="A218" s="5" t="s">
        <v>81</v>
      </c>
      <c r="B218" t="s">
        <v>72</v>
      </c>
      <c r="C218" s="32" t="s">
        <v>382</v>
      </c>
      <c r="D218" t="s">
        <v>255</v>
      </c>
      <c r="E218" s="30">
        <v>16500</v>
      </c>
      <c r="F218" s="1">
        <f t="shared" si="67"/>
        <v>473.55</v>
      </c>
      <c r="G218" s="1">
        <v>0</v>
      </c>
      <c r="H218" s="1">
        <f t="shared" si="68"/>
        <v>501.6</v>
      </c>
      <c r="I218" s="1">
        <v>25</v>
      </c>
      <c r="J218" s="1">
        <f t="shared" si="69"/>
        <v>1000.15</v>
      </c>
      <c r="K218" s="1">
        <f t="shared" si="70"/>
        <v>15499.85</v>
      </c>
    </row>
    <row r="219" spans="1:126" x14ac:dyDescent="0.25">
      <c r="A219" s="5" t="s">
        <v>397</v>
      </c>
      <c r="B219" t="s">
        <v>72</v>
      </c>
      <c r="C219" s="32" t="s">
        <v>382</v>
      </c>
      <c r="D219" t="s">
        <v>255</v>
      </c>
      <c r="E219" s="30">
        <v>20000</v>
      </c>
      <c r="F219" s="1">
        <v>574</v>
      </c>
      <c r="G219" s="1">
        <v>0</v>
      </c>
      <c r="H219" s="1">
        <f t="shared" si="68"/>
        <v>608</v>
      </c>
      <c r="I219" s="1">
        <v>275</v>
      </c>
      <c r="J219" s="1">
        <f t="shared" si="69"/>
        <v>1457</v>
      </c>
      <c r="K219" s="1">
        <f t="shared" si="70"/>
        <v>18543</v>
      </c>
    </row>
    <row r="220" spans="1:126" x14ac:dyDescent="0.25">
      <c r="A220" s="5" t="s">
        <v>82</v>
      </c>
      <c r="B220" t="s">
        <v>83</v>
      </c>
      <c r="C220" s="32" t="s">
        <v>383</v>
      </c>
      <c r="D220" t="s">
        <v>255</v>
      </c>
      <c r="E220" s="30">
        <v>23467.5</v>
      </c>
      <c r="F220" s="1">
        <v>673.52</v>
      </c>
      <c r="G220" s="1">
        <v>0</v>
      </c>
      <c r="H220" s="1">
        <f t="shared" si="68"/>
        <v>713.41</v>
      </c>
      <c r="I220" s="1">
        <v>250</v>
      </c>
      <c r="J220" s="1">
        <f t="shared" si="69"/>
        <v>1636.93</v>
      </c>
      <c r="K220" s="1">
        <f t="shared" si="70"/>
        <v>21830.57</v>
      </c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</row>
    <row r="221" spans="1:126" x14ac:dyDescent="0.25">
      <c r="A221" s="5" t="s">
        <v>84</v>
      </c>
      <c r="B221" t="s">
        <v>16</v>
      </c>
      <c r="C221" s="32" t="s">
        <v>382</v>
      </c>
      <c r="D221" t="s">
        <v>257</v>
      </c>
      <c r="E221" s="30">
        <v>22312.5</v>
      </c>
      <c r="F221" s="1">
        <v>640.37</v>
      </c>
      <c r="G221" s="1">
        <v>0</v>
      </c>
      <c r="H221" s="1">
        <f t="shared" si="68"/>
        <v>678.3</v>
      </c>
      <c r="I221" s="1">
        <v>275</v>
      </c>
      <c r="J221" s="1">
        <f t="shared" si="69"/>
        <v>1593.67</v>
      </c>
      <c r="K221" s="1">
        <f t="shared" si="70"/>
        <v>20718.830000000002</v>
      </c>
    </row>
    <row r="222" spans="1:126" x14ac:dyDescent="0.25">
      <c r="A222" s="5" t="s">
        <v>86</v>
      </c>
      <c r="B222" t="s">
        <v>72</v>
      </c>
      <c r="C222" s="32" t="s">
        <v>382</v>
      </c>
      <c r="D222" t="s">
        <v>257</v>
      </c>
      <c r="E222" s="30">
        <v>20000</v>
      </c>
      <c r="F222" s="1">
        <f t="shared" si="67"/>
        <v>574</v>
      </c>
      <c r="G222" s="1">
        <v>0</v>
      </c>
      <c r="H222" s="1">
        <f t="shared" si="68"/>
        <v>608</v>
      </c>
      <c r="I222" s="1">
        <v>1875</v>
      </c>
      <c r="J222" s="1">
        <f t="shared" si="69"/>
        <v>3057</v>
      </c>
      <c r="K222" s="1">
        <f t="shared" si="70"/>
        <v>16943</v>
      </c>
    </row>
    <row r="223" spans="1:126" x14ac:dyDescent="0.25">
      <c r="A223" s="5" t="s">
        <v>87</v>
      </c>
      <c r="B223" t="s">
        <v>88</v>
      </c>
      <c r="C223" s="32" t="s">
        <v>383</v>
      </c>
      <c r="D223" t="s">
        <v>257</v>
      </c>
      <c r="E223" s="30">
        <v>23000</v>
      </c>
      <c r="F223" s="1">
        <f t="shared" si="67"/>
        <v>660.1</v>
      </c>
      <c r="G223" s="1">
        <v>0</v>
      </c>
      <c r="H223" s="1">
        <f t="shared" si="68"/>
        <v>699.2</v>
      </c>
      <c r="I223" s="1">
        <v>275</v>
      </c>
      <c r="J223" s="1">
        <f t="shared" si="69"/>
        <v>1634.3</v>
      </c>
      <c r="K223" s="1">
        <f t="shared" si="70"/>
        <v>21365.7</v>
      </c>
    </row>
    <row r="224" spans="1:126" x14ac:dyDescent="0.25">
      <c r="A224" s="5" t="s">
        <v>278</v>
      </c>
      <c r="B224" t="s">
        <v>88</v>
      </c>
      <c r="C224" s="32" t="s">
        <v>383</v>
      </c>
      <c r="D224" t="s">
        <v>257</v>
      </c>
      <c r="E224" s="30">
        <v>23000</v>
      </c>
      <c r="F224" s="1">
        <f t="shared" si="67"/>
        <v>660.1</v>
      </c>
      <c r="G224" s="1">
        <v>0</v>
      </c>
      <c r="H224" s="1">
        <f t="shared" si="68"/>
        <v>699.2</v>
      </c>
      <c r="I224" s="1">
        <v>175</v>
      </c>
      <c r="J224" s="1">
        <f t="shared" si="69"/>
        <v>1534.3</v>
      </c>
      <c r="K224" s="1">
        <f t="shared" si="70"/>
        <v>21465.7</v>
      </c>
    </row>
    <row r="225" spans="1:126" x14ac:dyDescent="0.25">
      <c r="A225" s="5" t="s">
        <v>307</v>
      </c>
      <c r="B225" s="11" t="s">
        <v>306</v>
      </c>
      <c r="C225" s="33" t="s">
        <v>383</v>
      </c>
      <c r="D225" s="16" t="s">
        <v>257</v>
      </c>
      <c r="E225" s="30">
        <v>23000</v>
      </c>
      <c r="F225" s="1">
        <f t="shared" si="67"/>
        <v>660.1</v>
      </c>
      <c r="G225" s="1">
        <v>0</v>
      </c>
      <c r="H225" s="1">
        <f t="shared" si="68"/>
        <v>699.2</v>
      </c>
      <c r="I225" s="1">
        <v>355</v>
      </c>
      <c r="J225" s="1">
        <f t="shared" si="69"/>
        <v>1714.3</v>
      </c>
      <c r="K225" s="1">
        <f t="shared" si="70"/>
        <v>21285.7</v>
      </c>
    </row>
    <row r="226" spans="1:126" x14ac:dyDescent="0.25">
      <c r="A226" s="5" t="s">
        <v>305</v>
      </c>
      <c r="B226" s="11" t="s">
        <v>304</v>
      </c>
      <c r="C226" s="33" t="s">
        <v>383</v>
      </c>
      <c r="D226" s="16" t="s">
        <v>257</v>
      </c>
      <c r="E226" s="30">
        <v>20000</v>
      </c>
      <c r="F226" s="1">
        <f t="shared" si="67"/>
        <v>574</v>
      </c>
      <c r="G226" s="1">
        <v>0</v>
      </c>
      <c r="H226" s="1">
        <f t="shared" si="68"/>
        <v>608</v>
      </c>
      <c r="I226" s="1">
        <v>6442.01</v>
      </c>
      <c r="J226" s="1">
        <f t="shared" si="69"/>
        <v>7624.01</v>
      </c>
      <c r="K226" s="1">
        <f t="shared" si="70"/>
        <v>12375.99</v>
      </c>
    </row>
    <row r="227" spans="1:126" x14ac:dyDescent="0.25">
      <c r="A227" s="60" t="s">
        <v>317</v>
      </c>
      <c r="B227" s="17" t="s">
        <v>72</v>
      </c>
      <c r="C227" s="37" t="s">
        <v>382</v>
      </c>
      <c r="D227" s="19" t="s">
        <v>257</v>
      </c>
      <c r="E227" s="30">
        <v>20000</v>
      </c>
      <c r="F227" s="1">
        <f t="shared" si="67"/>
        <v>574</v>
      </c>
      <c r="G227" s="1">
        <v>0</v>
      </c>
      <c r="H227" s="1">
        <f t="shared" si="68"/>
        <v>608</v>
      </c>
      <c r="I227" s="1">
        <v>6901.87</v>
      </c>
      <c r="J227" s="1">
        <f t="shared" si="69"/>
        <v>8083.87</v>
      </c>
      <c r="K227" s="1">
        <f t="shared" si="70"/>
        <v>11916.13</v>
      </c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</row>
    <row r="228" spans="1:126" x14ac:dyDescent="0.25">
      <c r="A228" s="5" t="s">
        <v>277</v>
      </c>
      <c r="B228" t="s">
        <v>79</v>
      </c>
      <c r="C228" s="32" t="s">
        <v>383</v>
      </c>
      <c r="D228" t="s">
        <v>257</v>
      </c>
      <c r="E228" s="30">
        <v>20000</v>
      </c>
      <c r="F228" s="1">
        <f t="shared" si="67"/>
        <v>574</v>
      </c>
      <c r="G228" s="1">
        <v>0</v>
      </c>
      <c r="H228" s="1">
        <f t="shared" si="68"/>
        <v>608</v>
      </c>
      <c r="I228" s="1">
        <v>6320.61</v>
      </c>
      <c r="J228" s="1">
        <f t="shared" si="69"/>
        <v>7502.61</v>
      </c>
      <c r="K228" s="1">
        <f t="shared" si="70"/>
        <v>12497.39</v>
      </c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</row>
    <row r="229" spans="1:126" x14ac:dyDescent="0.25">
      <c r="A229" s="5" t="s">
        <v>241</v>
      </c>
      <c r="B229" t="s">
        <v>88</v>
      </c>
      <c r="C229" s="32" t="s">
        <v>383</v>
      </c>
      <c r="D229" t="s">
        <v>257</v>
      </c>
      <c r="E229" s="30">
        <v>23000</v>
      </c>
      <c r="F229" s="1">
        <f>E229*0.0287</f>
        <v>660.1</v>
      </c>
      <c r="G229" s="1">
        <v>0</v>
      </c>
      <c r="H229" s="1">
        <f>E229*0.0304</f>
        <v>699.2</v>
      </c>
      <c r="I229" s="1">
        <v>5592.17</v>
      </c>
      <c r="J229" s="1">
        <f t="shared" si="69"/>
        <v>6951.47</v>
      </c>
      <c r="K229" s="1">
        <f t="shared" si="70"/>
        <v>16048.53</v>
      </c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</row>
    <row r="230" spans="1:126" x14ac:dyDescent="0.25">
      <c r="A230" s="5" t="s">
        <v>276</v>
      </c>
      <c r="B230" t="s">
        <v>88</v>
      </c>
      <c r="C230" s="32" t="s">
        <v>383</v>
      </c>
      <c r="D230" t="s">
        <v>257</v>
      </c>
      <c r="E230" s="30">
        <v>18370</v>
      </c>
      <c r="F230" s="1">
        <v>527.22</v>
      </c>
      <c r="G230" s="1">
        <v>0</v>
      </c>
      <c r="H230" s="1">
        <v>558.45000000000005</v>
      </c>
      <c r="I230" s="1">
        <v>295</v>
      </c>
      <c r="J230" s="1">
        <f t="shared" si="69"/>
        <v>1380.67</v>
      </c>
      <c r="K230" s="1">
        <f t="shared" si="70"/>
        <v>16989.330000000002</v>
      </c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</row>
    <row r="231" spans="1:126" x14ac:dyDescent="0.25">
      <c r="A231" s="5" t="s">
        <v>85</v>
      </c>
      <c r="B231" t="s">
        <v>72</v>
      </c>
      <c r="C231" s="32" t="s">
        <v>382</v>
      </c>
      <c r="D231" t="s">
        <v>255</v>
      </c>
      <c r="E231" s="30">
        <v>16280</v>
      </c>
      <c r="F231" s="1">
        <v>467.24</v>
      </c>
      <c r="G231" s="1">
        <v>0</v>
      </c>
      <c r="H231" s="1">
        <v>494.91</v>
      </c>
      <c r="I231" s="1">
        <v>663.88</v>
      </c>
      <c r="J231" s="1">
        <f t="shared" si="69"/>
        <v>1626.03</v>
      </c>
      <c r="K231" s="1">
        <f t="shared" si="70"/>
        <v>14653.97</v>
      </c>
    </row>
    <row r="232" spans="1:126" s="5" customFormat="1" x14ac:dyDescent="0.25">
      <c r="A232" s="5" t="s">
        <v>398</v>
      </c>
      <c r="B232" s="5" t="s">
        <v>273</v>
      </c>
      <c r="C232" s="39" t="s">
        <v>383</v>
      </c>
      <c r="D232" s="5" t="s">
        <v>257</v>
      </c>
      <c r="E232" s="30">
        <v>25000</v>
      </c>
      <c r="F232" s="30">
        <f>E232*0.0287</f>
        <v>717.5</v>
      </c>
      <c r="G232" s="30">
        <v>0</v>
      </c>
      <c r="H232" s="30">
        <f>E232*0.0304</f>
        <v>760</v>
      </c>
      <c r="I232" s="30">
        <v>2925</v>
      </c>
      <c r="J232" s="1">
        <f t="shared" si="69"/>
        <v>4402.5</v>
      </c>
      <c r="K232" s="1">
        <f t="shared" si="70"/>
        <v>20597.5</v>
      </c>
    </row>
    <row r="233" spans="1:126" x14ac:dyDescent="0.25">
      <c r="A233" s="5" t="s">
        <v>449</v>
      </c>
      <c r="B233" s="11" t="s">
        <v>88</v>
      </c>
      <c r="C233" s="33" t="s">
        <v>383</v>
      </c>
      <c r="D233" s="16" t="s">
        <v>257</v>
      </c>
      <c r="E233" s="30">
        <v>36000</v>
      </c>
      <c r="F233" s="1">
        <f>E233*0.0287</f>
        <v>1033.2</v>
      </c>
      <c r="G233" s="1">
        <v>0</v>
      </c>
      <c r="H233" s="1">
        <f>E233*0.0304</f>
        <v>1094.4000000000001</v>
      </c>
      <c r="I233" s="1">
        <v>175</v>
      </c>
      <c r="J233" s="1">
        <f t="shared" si="69"/>
        <v>2302.6</v>
      </c>
      <c r="K233" s="1">
        <f t="shared" si="70"/>
        <v>33697.4</v>
      </c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</row>
    <row r="234" spans="1:126" s="14" customFormat="1" x14ac:dyDescent="0.25">
      <c r="A234" s="5" t="s">
        <v>450</v>
      </c>
      <c r="B234" t="s">
        <v>83</v>
      </c>
      <c r="C234" s="32" t="s">
        <v>383</v>
      </c>
      <c r="D234" t="s">
        <v>257</v>
      </c>
      <c r="E234" s="30">
        <v>20075</v>
      </c>
      <c r="F234" s="1">
        <f>E234*0.0287</f>
        <v>576.15</v>
      </c>
      <c r="G234" s="1">
        <v>0</v>
      </c>
      <c r="H234" s="1">
        <f>E234*0.0304</f>
        <v>610.28</v>
      </c>
      <c r="I234" s="1">
        <v>175</v>
      </c>
      <c r="J234" s="1">
        <f t="shared" si="69"/>
        <v>1361.43</v>
      </c>
      <c r="K234" s="1">
        <f t="shared" si="70"/>
        <v>18713.57</v>
      </c>
    </row>
    <row r="235" spans="1:126" x14ac:dyDescent="0.25">
      <c r="A235" s="5" t="s">
        <v>467</v>
      </c>
      <c r="B235" t="s">
        <v>234</v>
      </c>
      <c r="C235" s="32" t="s">
        <v>383</v>
      </c>
      <c r="D235" t="s">
        <v>257</v>
      </c>
      <c r="E235" s="30">
        <v>25000</v>
      </c>
      <c r="F235" s="1">
        <v>717.5</v>
      </c>
      <c r="G235" s="1">
        <v>0</v>
      </c>
      <c r="H235" s="1">
        <v>760</v>
      </c>
      <c r="I235" s="1">
        <v>5252.17</v>
      </c>
      <c r="J235" s="1">
        <f t="shared" si="69"/>
        <v>6729.67</v>
      </c>
      <c r="K235" s="1">
        <f t="shared" si="70"/>
        <v>18270.330000000002</v>
      </c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</row>
    <row r="236" spans="1:126" s="28" customFormat="1" x14ac:dyDescent="0.25">
      <c r="A236" s="28" t="s">
        <v>472</v>
      </c>
      <c r="B236" s="28" t="s">
        <v>273</v>
      </c>
      <c r="C236" s="91" t="s">
        <v>383</v>
      </c>
      <c r="D236" s="28" t="s">
        <v>257</v>
      </c>
      <c r="E236" s="92">
        <v>40000</v>
      </c>
      <c r="F236" s="92">
        <v>1148</v>
      </c>
      <c r="G236" s="92">
        <v>442.65</v>
      </c>
      <c r="H236" s="92">
        <v>1216</v>
      </c>
      <c r="I236" s="92">
        <v>25</v>
      </c>
      <c r="J236" s="92">
        <f t="shared" si="69"/>
        <v>2831.65</v>
      </c>
      <c r="K236" s="92">
        <f t="shared" si="70"/>
        <v>37168.35</v>
      </c>
    </row>
    <row r="237" spans="1:126" x14ac:dyDescent="0.25">
      <c r="A237" s="5" t="s">
        <v>468</v>
      </c>
      <c r="B237" t="s">
        <v>152</v>
      </c>
      <c r="C237" s="32" t="s">
        <v>382</v>
      </c>
      <c r="D237" t="s">
        <v>257</v>
      </c>
      <c r="E237" s="30">
        <v>26000</v>
      </c>
      <c r="F237" s="1">
        <v>746.2</v>
      </c>
      <c r="G237" s="1">
        <v>0</v>
      </c>
      <c r="H237" s="1">
        <v>790.4</v>
      </c>
      <c r="I237" s="1">
        <v>25</v>
      </c>
      <c r="J237" s="1">
        <f t="shared" si="69"/>
        <v>1561.6</v>
      </c>
      <c r="K237" s="1">
        <f t="shared" si="70"/>
        <v>24438.400000000001</v>
      </c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</row>
    <row r="238" spans="1:126" x14ac:dyDescent="0.25">
      <c r="A238" s="5" t="s">
        <v>386</v>
      </c>
      <c r="B238" t="s">
        <v>72</v>
      </c>
      <c r="C238" s="32" t="s">
        <v>382</v>
      </c>
      <c r="D238" t="s">
        <v>257</v>
      </c>
      <c r="E238" s="30">
        <v>16500</v>
      </c>
      <c r="F238" s="1">
        <v>473.55</v>
      </c>
      <c r="G238" s="1">
        <v>0</v>
      </c>
      <c r="H238" s="1">
        <v>501.6</v>
      </c>
      <c r="I238" s="1">
        <v>1020</v>
      </c>
      <c r="J238" s="1">
        <f t="shared" si="69"/>
        <v>1995.15</v>
      </c>
      <c r="K238" s="1">
        <f t="shared" si="70"/>
        <v>14504.85</v>
      </c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</row>
    <row r="239" spans="1:126" x14ac:dyDescent="0.25">
      <c r="A239" s="3" t="s">
        <v>12</v>
      </c>
      <c r="B239" s="3">
        <v>34</v>
      </c>
      <c r="C239" s="34"/>
      <c r="D239" s="3"/>
      <c r="E239" s="4">
        <f t="shared" ref="E239:K239" si="72">SUM(E205:E238)</f>
        <v>805755</v>
      </c>
      <c r="F239" s="4">
        <f t="shared" si="72"/>
        <v>23125.18</v>
      </c>
      <c r="G239" s="4">
        <f t="shared" si="72"/>
        <v>442.65</v>
      </c>
      <c r="H239" s="4">
        <f t="shared" si="72"/>
        <v>24494.95</v>
      </c>
      <c r="I239" s="4">
        <f t="shared" si="72"/>
        <v>56258.93</v>
      </c>
      <c r="J239" s="4">
        <f t="shared" si="72"/>
        <v>104321.71</v>
      </c>
      <c r="K239" s="4">
        <f t="shared" si="72"/>
        <v>701433.29</v>
      </c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</row>
    <row r="240" spans="1:126" x14ac:dyDescent="0.25"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</row>
    <row r="241" spans="1:126" x14ac:dyDescent="0.25">
      <c r="A241" s="123" t="s">
        <v>213</v>
      </c>
      <c r="B241" s="123"/>
      <c r="C241" s="123"/>
      <c r="D241" s="123"/>
      <c r="E241" s="123"/>
      <c r="F241" s="123"/>
      <c r="G241" s="123"/>
      <c r="H241" s="123"/>
      <c r="I241" s="123"/>
      <c r="J241" s="123"/>
      <c r="K241" s="123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</row>
    <row r="242" spans="1:126" s="70" customFormat="1" x14ac:dyDescent="0.25">
      <c r="A242" s="13" t="s">
        <v>311</v>
      </c>
      <c r="B242" s="17" t="s">
        <v>20</v>
      </c>
      <c r="C242" s="37" t="s">
        <v>382</v>
      </c>
      <c r="D242" t="s">
        <v>257</v>
      </c>
      <c r="E242" s="1">
        <v>33000</v>
      </c>
      <c r="F242" s="1">
        <f t="shared" ref="F242" si="73">E242*0.0287</f>
        <v>947.1</v>
      </c>
      <c r="G242" s="1">
        <v>0</v>
      </c>
      <c r="H242" s="1">
        <f t="shared" ref="H242:H243" si="74">E242*0.0304</f>
        <v>1003.2</v>
      </c>
      <c r="I242" s="1">
        <v>175</v>
      </c>
      <c r="J242" s="98">
        <f>+F242+G242+H242+I242</f>
        <v>2125.3000000000002</v>
      </c>
      <c r="K242" s="1">
        <f>+E242-J242</f>
        <v>30874.7</v>
      </c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</row>
    <row r="243" spans="1:126" s="14" customFormat="1" x14ac:dyDescent="0.25">
      <c r="A243" t="s">
        <v>310</v>
      </c>
      <c r="B243" s="18" t="s">
        <v>114</v>
      </c>
      <c r="C243" s="33" t="s">
        <v>382</v>
      </c>
      <c r="D243" t="s">
        <v>257</v>
      </c>
      <c r="E243" s="1">
        <v>56000</v>
      </c>
      <c r="F243" s="1">
        <v>1607.2</v>
      </c>
      <c r="G243" s="1">
        <v>2733.96</v>
      </c>
      <c r="H243" s="1">
        <f t="shared" si="74"/>
        <v>1702.4</v>
      </c>
      <c r="I243" s="1">
        <v>175</v>
      </c>
      <c r="J243" s="98">
        <f t="shared" ref="J243:J246" si="75">+F243+G243+H243+I243</f>
        <v>6218.56</v>
      </c>
      <c r="K243" s="1">
        <f t="shared" ref="K243:K246" si="76">+E243-J243</f>
        <v>49781.440000000002</v>
      </c>
    </row>
    <row r="244" spans="1:126" s="14" customFormat="1" x14ac:dyDescent="0.25">
      <c r="A244" t="s">
        <v>214</v>
      </c>
      <c r="B244" t="s">
        <v>219</v>
      </c>
      <c r="C244" s="32" t="s">
        <v>382</v>
      </c>
      <c r="D244" t="s">
        <v>257</v>
      </c>
      <c r="E244" s="1">
        <v>44000</v>
      </c>
      <c r="F244" s="1">
        <v>1262.8</v>
      </c>
      <c r="G244" s="1">
        <v>0</v>
      </c>
      <c r="H244" s="1">
        <f>E244*0.0304</f>
        <v>1337.6</v>
      </c>
      <c r="I244" s="1">
        <v>4210.12</v>
      </c>
      <c r="J244" s="98">
        <f t="shared" si="75"/>
        <v>6810.52</v>
      </c>
      <c r="K244" s="1">
        <f t="shared" si="76"/>
        <v>37189.480000000003</v>
      </c>
    </row>
    <row r="245" spans="1:126" x14ac:dyDescent="0.25">
      <c r="A245" s="13" t="s">
        <v>462</v>
      </c>
      <c r="B245" s="17" t="s">
        <v>219</v>
      </c>
      <c r="C245" s="37" t="s">
        <v>383</v>
      </c>
      <c r="D245" t="s">
        <v>255</v>
      </c>
      <c r="E245" s="1">
        <v>44000</v>
      </c>
      <c r="F245" s="1">
        <v>1262.8</v>
      </c>
      <c r="G245" s="1">
        <v>2733.96</v>
      </c>
      <c r="H245" s="1">
        <v>1337.6</v>
      </c>
      <c r="I245" s="1">
        <v>1035.01</v>
      </c>
      <c r="J245" s="98">
        <f t="shared" si="75"/>
        <v>6369.37</v>
      </c>
      <c r="K245" s="1">
        <f t="shared" si="76"/>
        <v>37630.629999999997</v>
      </c>
    </row>
    <row r="246" spans="1:126" x14ac:dyDescent="0.25">
      <c r="A246" s="13" t="s">
        <v>463</v>
      </c>
      <c r="B246" s="17" t="s">
        <v>114</v>
      </c>
      <c r="C246" s="37" t="s">
        <v>382</v>
      </c>
      <c r="D246" t="s">
        <v>255</v>
      </c>
      <c r="E246" s="1">
        <v>56000</v>
      </c>
      <c r="F246" s="1">
        <v>1607.2</v>
      </c>
      <c r="G246" s="1">
        <v>0</v>
      </c>
      <c r="H246" s="1">
        <v>1702.4</v>
      </c>
      <c r="I246" s="1">
        <v>175</v>
      </c>
      <c r="J246" s="98">
        <f t="shared" si="75"/>
        <v>3484.6</v>
      </c>
      <c r="K246" s="1">
        <f t="shared" si="76"/>
        <v>52515.4</v>
      </c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</row>
    <row r="247" spans="1:126" s="14" customFormat="1" x14ac:dyDescent="0.25">
      <c r="A247" s="3" t="s">
        <v>12</v>
      </c>
      <c r="B247" s="3">
        <v>5</v>
      </c>
      <c r="C247" s="34"/>
      <c r="D247" s="3"/>
      <c r="E247" s="4">
        <f>SUM(E242:E246)</f>
        <v>233000</v>
      </c>
      <c r="F247" s="4">
        <f>SUM(F242:F246)</f>
        <v>6687.1</v>
      </c>
      <c r="G247" s="4">
        <f>SUM(G242:G245)</f>
        <v>5467.92</v>
      </c>
      <c r="H247" s="4">
        <f>SUM(H242:H246)</f>
        <v>7083.2</v>
      </c>
      <c r="I247" s="4">
        <f>SUM(I242:I246)</f>
        <v>5770.13</v>
      </c>
      <c r="J247" s="4">
        <f>SUM(J242:J246)</f>
        <v>25008.35</v>
      </c>
      <c r="K247" s="4">
        <f>SUM(K242:K246)</f>
        <v>207991.65</v>
      </c>
    </row>
    <row r="248" spans="1:126" x14ac:dyDescent="0.25"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</row>
    <row r="249" spans="1:126" x14ac:dyDescent="0.25">
      <c r="A249" s="101" t="s">
        <v>365</v>
      </c>
      <c r="B249" s="101"/>
      <c r="C249" s="101"/>
      <c r="D249" s="101"/>
      <c r="E249" s="101"/>
      <c r="F249" s="101"/>
      <c r="G249" s="101"/>
      <c r="H249" s="101"/>
      <c r="I249" s="101"/>
      <c r="J249" s="101"/>
      <c r="K249" s="101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</row>
    <row r="250" spans="1:126" x14ac:dyDescent="0.25">
      <c r="A250" t="s">
        <v>230</v>
      </c>
      <c r="B250" t="s">
        <v>229</v>
      </c>
      <c r="C250" s="32" t="s">
        <v>382</v>
      </c>
      <c r="D250" t="s">
        <v>257</v>
      </c>
      <c r="E250" s="1">
        <v>40000</v>
      </c>
      <c r="F250" s="1">
        <f>E250*0.0287</f>
        <v>1148</v>
      </c>
      <c r="G250" s="1">
        <v>0</v>
      </c>
      <c r="H250" s="1">
        <f>E250*0.0304</f>
        <v>1216</v>
      </c>
      <c r="I250" s="1">
        <v>175</v>
      </c>
      <c r="J250" s="1">
        <f>F250+G250+H250+I250</f>
        <v>2539</v>
      </c>
      <c r="K250" s="1">
        <f>E250-J250</f>
        <v>37461</v>
      </c>
    </row>
    <row r="251" spans="1:126" x14ac:dyDescent="0.25">
      <c r="A251" s="17" t="s">
        <v>328</v>
      </c>
      <c r="B251" s="17" t="s">
        <v>54</v>
      </c>
      <c r="C251" s="37" t="s">
        <v>383</v>
      </c>
      <c r="D251" s="20" t="s">
        <v>257</v>
      </c>
      <c r="E251" s="1">
        <v>50000</v>
      </c>
      <c r="F251" s="1">
        <f>E251*0.0287</f>
        <v>1435</v>
      </c>
      <c r="G251" s="1">
        <v>0</v>
      </c>
      <c r="H251" s="1">
        <f>E251*0.0304</f>
        <v>1520</v>
      </c>
      <c r="I251" s="1">
        <v>2925</v>
      </c>
      <c r="J251" s="1">
        <f>+F251+G251+H251+I251</f>
        <v>5880</v>
      </c>
      <c r="K251" s="1">
        <f>+E251-J251</f>
        <v>44120</v>
      </c>
    </row>
    <row r="252" spans="1:126" x14ac:dyDescent="0.25">
      <c r="A252" s="3" t="s">
        <v>12</v>
      </c>
      <c r="B252" s="3">
        <v>2</v>
      </c>
      <c r="C252" s="34"/>
      <c r="D252" s="3"/>
      <c r="E252" s="4">
        <f>SUM(E250:E251)</f>
        <v>90000</v>
      </c>
      <c r="F252" s="4">
        <f>SUM(F250:F251)</f>
        <v>2583</v>
      </c>
      <c r="G252" s="4">
        <f>SUM(G250:G251)</f>
        <v>0</v>
      </c>
      <c r="H252" s="4">
        <f>SUM(H250:H251)</f>
        <v>2736</v>
      </c>
      <c r="I252" s="4">
        <f>SUM(I250:I251)</f>
        <v>3100</v>
      </c>
      <c r="J252" s="4">
        <f>SUM(J250:J251)</f>
        <v>8419</v>
      </c>
      <c r="K252" s="4">
        <f>SUM(K250:K251)</f>
        <v>81581</v>
      </c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</row>
    <row r="253" spans="1:126" x14ac:dyDescent="0.25"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</row>
    <row r="254" spans="1:126" x14ac:dyDescent="0.25">
      <c r="A254" s="101" t="s">
        <v>57</v>
      </c>
      <c r="B254" s="101"/>
      <c r="C254" s="101"/>
      <c r="D254" s="101"/>
      <c r="E254" s="101"/>
      <c r="F254" s="101"/>
      <c r="G254" s="101"/>
      <c r="H254" s="101"/>
      <c r="I254" s="101"/>
      <c r="J254" s="101"/>
      <c r="K254" s="101"/>
    </row>
    <row r="255" spans="1:126" x14ac:dyDescent="0.25">
      <c r="A255" t="s">
        <v>53</v>
      </c>
      <c r="B255" t="s">
        <v>54</v>
      </c>
      <c r="C255" s="32" t="s">
        <v>382</v>
      </c>
      <c r="D255" t="s">
        <v>257</v>
      </c>
      <c r="E255" s="1">
        <v>50000</v>
      </c>
      <c r="F255" s="1">
        <f>E255*0.0287</f>
        <v>1435</v>
      </c>
      <c r="G255" s="1">
        <v>0</v>
      </c>
      <c r="H255" s="1">
        <v>1520</v>
      </c>
      <c r="I255" s="1">
        <v>125</v>
      </c>
      <c r="J255" s="1">
        <f>F255+G255+H255+I255</f>
        <v>3080</v>
      </c>
      <c r="K255" s="1">
        <f>E255-J255</f>
        <v>46920</v>
      </c>
    </row>
    <row r="256" spans="1:126" x14ac:dyDescent="0.25">
      <c r="A256" t="s">
        <v>58</v>
      </c>
      <c r="B256" t="s">
        <v>56</v>
      </c>
      <c r="C256" s="32" t="s">
        <v>382</v>
      </c>
      <c r="D256" t="s">
        <v>255</v>
      </c>
      <c r="E256" s="1">
        <v>36500</v>
      </c>
      <c r="F256" s="1">
        <f>E256*0.0287</f>
        <v>1047.55</v>
      </c>
      <c r="G256" s="1">
        <v>0</v>
      </c>
      <c r="H256" s="1">
        <f>E256*0.0304</f>
        <v>1109.5999999999999</v>
      </c>
      <c r="I256" s="1">
        <v>3370</v>
      </c>
      <c r="J256" s="1">
        <f>F256+G256+H256+I256</f>
        <v>5527.15</v>
      </c>
      <c r="K256" s="1">
        <f>E256-J256</f>
        <v>30972.85</v>
      </c>
    </row>
    <row r="257" spans="1:126" x14ac:dyDescent="0.25">
      <c r="A257" s="3" t="s">
        <v>12</v>
      </c>
      <c r="B257" s="3">
        <v>2</v>
      </c>
      <c r="C257" s="34"/>
      <c r="D257" s="3"/>
      <c r="E257" s="4">
        <f t="shared" ref="E257:K257" si="77">SUM(E255:E256)</f>
        <v>86500</v>
      </c>
      <c r="F257" s="4">
        <f t="shared" si="77"/>
        <v>2482.5500000000002</v>
      </c>
      <c r="G257" s="4">
        <v>0</v>
      </c>
      <c r="H257" s="4">
        <f t="shared" si="77"/>
        <v>2629.6</v>
      </c>
      <c r="I257" s="4">
        <f t="shared" si="77"/>
        <v>3495</v>
      </c>
      <c r="J257" s="4">
        <f t="shared" si="77"/>
        <v>8607.15</v>
      </c>
      <c r="K257" s="4">
        <f t="shared" si="77"/>
        <v>77892.850000000006</v>
      </c>
    </row>
    <row r="258" spans="1:126" s="28" customFormat="1" x14ac:dyDescent="0.25">
      <c r="A258" s="26"/>
      <c r="B258" s="26"/>
      <c r="C258" s="35"/>
      <c r="D258" s="26"/>
      <c r="E258" s="27"/>
      <c r="F258" s="27"/>
      <c r="G258" s="27"/>
      <c r="H258" s="27"/>
      <c r="I258" s="27"/>
      <c r="J258" s="27"/>
      <c r="K258" s="27"/>
    </row>
    <row r="259" spans="1:126" s="28" customFormat="1" x14ac:dyDescent="0.25">
      <c r="A259" s="26" t="s">
        <v>473</v>
      </c>
      <c r="B259" s="26"/>
      <c r="C259" s="35"/>
      <c r="D259" s="26"/>
      <c r="E259" s="27"/>
      <c r="F259" s="27"/>
      <c r="G259" s="27"/>
      <c r="H259" s="27"/>
      <c r="I259" s="27"/>
      <c r="J259" s="27"/>
      <c r="K259" s="27"/>
    </row>
    <row r="260" spans="1:126" s="93" customFormat="1" x14ac:dyDescent="0.25">
      <c r="A260" s="93" t="s">
        <v>474</v>
      </c>
      <c r="B260" s="93" t="s">
        <v>475</v>
      </c>
      <c r="C260" s="96"/>
      <c r="D260" s="93" t="s">
        <v>477</v>
      </c>
      <c r="E260" s="95">
        <v>56000</v>
      </c>
      <c r="F260" s="95">
        <v>1607.2</v>
      </c>
      <c r="G260" s="95">
        <v>0</v>
      </c>
      <c r="H260" s="95">
        <v>1702.4</v>
      </c>
      <c r="I260" s="95">
        <v>25</v>
      </c>
      <c r="J260" s="95">
        <v>3334.6</v>
      </c>
      <c r="K260" s="95">
        <v>52665.4</v>
      </c>
    </row>
    <row r="261" spans="1:126" s="67" customFormat="1" ht="13.5" customHeight="1" x14ac:dyDescent="0.25">
      <c r="A261" s="64" t="s">
        <v>476</v>
      </c>
      <c r="B261" s="64">
        <v>1</v>
      </c>
      <c r="C261" s="65"/>
      <c r="D261" s="94"/>
      <c r="E261" s="66">
        <v>56000</v>
      </c>
      <c r="F261" s="66">
        <v>1607.2</v>
      </c>
      <c r="G261" s="66">
        <v>0</v>
      </c>
      <c r="H261" s="66">
        <v>1702.4</v>
      </c>
      <c r="I261" s="66">
        <v>25</v>
      </c>
      <c r="J261" s="66">
        <v>3334.6</v>
      </c>
      <c r="K261" s="66">
        <v>52665.4</v>
      </c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</row>
    <row r="263" spans="1:126" s="2" customFormat="1" x14ac:dyDescent="0.25">
      <c r="A263" s="101" t="s">
        <v>366</v>
      </c>
      <c r="B263" s="101"/>
      <c r="C263" s="101"/>
      <c r="D263" s="101"/>
      <c r="E263" s="101"/>
      <c r="F263" s="101"/>
      <c r="G263" s="101"/>
      <c r="H263" s="101"/>
      <c r="I263" s="101"/>
      <c r="J263" s="101"/>
      <c r="K263" s="101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</row>
    <row r="264" spans="1:126" x14ac:dyDescent="0.25">
      <c r="A264" t="s">
        <v>51</v>
      </c>
      <c r="B264" t="s">
        <v>52</v>
      </c>
      <c r="C264" s="32" t="s">
        <v>382</v>
      </c>
      <c r="D264" t="s">
        <v>255</v>
      </c>
      <c r="E264" s="1">
        <v>57000</v>
      </c>
      <c r="F264" s="1">
        <f>E264*0.0287</f>
        <v>1635.9</v>
      </c>
      <c r="G264" s="1">
        <v>0</v>
      </c>
      <c r="H264" s="1">
        <v>1732.8</v>
      </c>
      <c r="I264" s="1">
        <v>1745.12</v>
      </c>
      <c r="J264" s="1">
        <v>5113.82</v>
      </c>
      <c r="K264" s="1">
        <f>E264-J264</f>
        <v>51886.18</v>
      </c>
    </row>
    <row r="265" spans="1:126" x14ac:dyDescent="0.25">
      <c r="A265" t="s">
        <v>55</v>
      </c>
      <c r="B265" t="s">
        <v>56</v>
      </c>
      <c r="C265" s="32" t="s">
        <v>383</v>
      </c>
      <c r="D265" t="s">
        <v>255</v>
      </c>
      <c r="E265" s="1">
        <v>57000</v>
      </c>
      <c r="F265" s="1">
        <f t="shared" ref="F265:F266" si="78">E265*0.0287</f>
        <v>1635.9</v>
      </c>
      <c r="G265" s="1">
        <v>0</v>
      </c>
      <c r="H265" s="1">
        <v>1732.8</v>
      </c>
      <c r="I265" s="1">
        <v>1315</v>
      </c>
      <c r="J265" s="1">
        <v>4683.7</v>
      </c>
      <c r="K265" s="1">
        <v>52316.3</v>
      </c>
    </row>
    <row r="266" spans="1:126" x14ac:dyDescent="0.25">
      <c r="A266" t="s">
        <v>302</v>
      </c>
      <c r="B266" s="11" t="s">
        <v>327</v>
      </c>
      <c r="C266" s="33" t="s">
        <v>383</v>
      </c>
      <c r="D266" s="16" t="s">
        <v>257</v>
      </c>
      <c r="E266" s="1">
        <v>40000</v>
      </c>
      <c r="F266" s="1">
        <f t="shared" si="78"/>
        <v>1148</v>
      </c>
      <c r="G266" s="1">
        <v>0</v>
      </c>
      <c r="H266" s="1">
        <v>1216</v>
      </c>
      <c r="I266" s="1">
        <v>175</v>
      </c>
      <c r="J266" s="1">
        <v>2539</v>
      </c>
      <c r="K266" s="1">
        <f>+E266-J266</f>
        <v>37461</v>
      </c>
    </row>
    <row r="267" spans="1:126" x14ac:dyDescent="0.25">
      <c r="A267" s="17" t="s">
        <v>326</v>
      </c>
      <c r="B267" s="17" t="s">
        <v>327</v>
      </c>
      <c r="C267" s="37" t="s">
        <v>383</v>
      </c>
      <c r="D267" s="20" t="s">
        <v>257</v>
      </c>
      <c r="E267" s="1">
        <v>44000</v>
      </c>
      <c r="F267" s="1">
        <f>E267*0.0287</f>
        <v>1262.8</v>
      </c>
      <c r="G267" s="1">
        <v>1007.19</v>
      </c>
      <c r="H267" s="1">
        <v>1337.6</v>
      </c>
      <c r="I267" s="1">
        <v>1275</v>
      </c>
      <c r="J267" s="1">
        <v>4882.59</v>
      </c>
      <c r="K267" s="1">
        <f>+E267-J267</f>
        <v>39117.410000000003</v>
      </c>
    </row>
    <row r="268" spans="1:126" x14ac:dyDescent="0.25">
      <c r="A268" s="17" t="s">
        <v>407</v>
      </c>
      <c r="B268" s="17" t="s">
        <v>16</v>
      </c>
      <c r="C268" s="37" t="s">
        <v>382</v>
      </c>
      <c r="D268" s="20" t="s">
        <v>255</v>
      </c>
      <c r="E268" s="1">
        <v>89500</v>
      </c>
      <c r="F268" s="1">
        <f>E268*0.0287</f>
        <v>2568.65</v>
      </c>
      <c r="G268" s="1">
        <v>9635.51</v>
      </c>
      <c r="H268" s="1">
        <v>2720.8</v>
      </c>
      <c r="I268" s="1">
        <v>25</v>
      </c>
      <c r="J268" s="1">
        <v>14949.96</v>
      </c>
      <c r="K268" s="1">
        <v>74550.039999999994</v>
      </c>
    </row>
    <row r="269" spans="1:126" x14ac:dyDescent="0.25">
      <c r="A269" s="3" t="s">
        <v>12</v>
      </c>
      <c r="B269" s="3">
        <v>5</v>
      </c>
      <c r="C269" s="34"/>
      <c r="D269" s="3"/>
      <c r="E269" s="66">
        <f t="shared" ref="E269:J269" si="79">SUM(E264:E268)</f>
        <v>287500</v>
      </c>
      <c r="F269" s="4">
        <f t="shared" si="79"/>
        <v>8251.25</v>
      </c>
      <c r="G269" s="4">
        <f t="shared" si="79"/>
        <v>10642.7</v>
      </c>
      <c r="H269" s="4">
        <f t="shared" si="79"/>
        <v>8740</v>
      </c>
      <c r="I269" s="4">
        <f t="shared" si="79"/>
        <v>4535.12</v>
      </c>
      <c r="J269" s="4">
        <f t="shared" si="79"/>
        <v>32169.07</v>
      </c>
      <c r="K269" s="4">
        <f>SUM(K264:K267)+K268</f>
        <v>255330.93</v>
      </c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</row>
    <row r="270" spans="1:126" x14ac:dyDescent="0.25"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</row>
    <row r="271" spans="1:126" x14ac:dyDescent="0.25">
      <c r="A271" s="101" t="s">
        <v>367</v>
      </c>
      <c r="B271" s="101"/>
      <c r="C271" s="101"/>
      <c r="D271" s="101"/>
      <c r="E271" s="101"/>
      <c r="F271" s="101"/>
      <c r="G271" s="101"/>
      <c r="H271" s="101"/>
      <c r="I271" s="101"/>
      <c r="J271" s="101"/>
      <c r="K271" s="10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</row>
    <row r="272" spans="1:126" x14ac:dyDescent="0.25">
      <c r="A272" t="s">
        <v>408</v>
      </c>
      <c r="B272" t="s">
        <v>260</v>
      </c>
      <c r="C272" s="32" t="s">
        <v>382</v>
      </c>
      <c r="D272" t="s">
        <v>255</v>
      </c>
      <c r="E272" s="1">
        <v>26250</v>
      </c>
      <c r="F272" s="1">
        <v>753.38</v>
      </c>
      <c r="G272" s="1">
        <v>0</v>
      </c>
      <c r="H272" s="1">
        <v>798</v>
      </c>
      <c r="I272" s="1">
        <v>4682.6099999999997</v>
      </c>
      <c r="J272" s="97">
        <f>+F272+G272+H272+I272</f>
        <v>6234</v>
      </c>
      <c r="K272" s="1">
        <v>20016.009999999998</v>
      </c>
    </row>
    <row r="273" spans="1:126" x14ac:dyDescent="0.25">
      <c r="A273" t="s">
        <v>275</v>
      </c>
      <c r="B273" t="s">
        <v>22</v>
      </c>
      <c r="C273" s="32" t="s">
        <v>383</v>
      </c>
      <c r="D273" t="s">
        <v>257</v>
      </c>
      <c r="E273" s="1">
        <v>32000</v>
      </c>
      <c r="F273" s="1">
        <f>E273*0.0287</f>
        <v>918.4</v>
      </c>
      <c r="G273" s="1">
        <v>0</v>
      </c>
      <c r="H273" s="1">
        <f>E273*0.0304</f>
        <v>972.8</v>
      </c>
      <c r="I273" s="1">
        <v>2574.9899999999998</v>
      </c>
      <c r="J273" s="97">
        <f t="shared" ref="J273" si="80">+F273+G273+H273+I273</f>
        <v>4466.2</v>
      </c>
      <c r="K273" s="1">
        <f t="shared" ref="K273" si="81">+E273-J273</f>
        <v>27533.8</v>
      </c>
    </row>
    <row r="274" spans="1:126" x14ac:dyDescent="0.25">
      <c r="A274" s="3" t="s">
        <v>12</v>
      </c>
      <c r="B274" s="3">
        <v>2</v>
      </c>
      <c r="C274" s="34"/>
      <c r="D274" s="3"/>
      <c r="E274" s="4">
        <f>SUM(E272:E273)</f>
        <v>58250</v>
      </c>
      <c r="F274" s="4">
        <f>SUM(F272:F273)</f>
        <v>1671.78</v>
      </c>
      <c r="G274" s="4">
        <f>SUM(G272:G273)</f>
        <v>0</v>
      </c>
      <c r="H274" s="4">
        <f>SUM(H272:H273)</f>
        <v>1770.8</v>
      </c>
      <c r="I274" s="4">
        <f>SUM(I272:I273)</f>
        <v>7257.6</v>
      </c>
      <c r="J274" s="4">
        <f>SUM(J272:J273)</f>
        <v>10700.2</v>
      </c>
      <c r="K274" s="4">
        <f>SUM(K272:K273)</f>
        <v>47549.81</v>
      </c>
    </row>
    <row r="275" spans="1:126" x14ac:dyDescent="0.25"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</row>
    <row r="276" spans="1:126" x14ac:dyDescent="0.25">
      <c r="A276" s="101" t="s">
        <v>368</v>
      </c>
      <c r="B276" s="101"/>
      <c r="C276" s="101"/>
      <c r="D276" s="101"/>
      <c r="E276" s="101"/>
      <c r="F276" s="101"/>
      <c r="G276" s="101"/>
      <c r="H276" s="101"/>
      <c r="I276" s="101"/>
      <c r="J276" s="101"/>
      <c r="K276" s="101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</row>
    <row r="277" spans="1:126" x14ac:dyDescent="0.25">
      <c r="A277" t="s">
        <v>43</v>
      </c>
      <c r="B277" t="s">
        <v>36</v>
      </c>
      <c r="C277" s="32" t="s">
        <v>383</v>
      </c>
      <c r="D277" t="s">
        <v>255</v>
      </c>
      <c r="E277" s="1">
        <v>41000</v>
      </c>
      <c r="F277" s="1">
        <f t="shared" ref="F277" si="82">E277*0.0287</f>
        <v>1176.7</v>
      </c>
      <c r="G277" s="1">
        <v>583.79</v>
      </c>
      <c r="H277" s="1">
        <f t="shared" ref="H277" si="83">E277*0.0304</f>
        <v>1246.4000000000001</v>
      </c>
      <c r="I277" s="1">
        <v>175</v>
      </c>
      <c r="J277" s="1">
        <f t="shared" ref="J277" si="84">F277+G277+H277+I277</f>
        <v>3181.89</v>
      </c>
      <c r="K277" s="1">
        <v>37818.11</v>
      </c>
    </row>
    <row r="278" spans="1:126" s="2" customFormat="1" x14ac:dyDescent="0.25">
      <c r="A278" s="3" t="s">
        <v>12</v>
      </c>
      <c r="B278" s="3">
        <v>1</v>
      </c>
      <c r="C278" s="34"/>
      <c r="D278" s="3"/>
      <c r="E278" s="4">
        <f t="shared" ref="E278:K278" si="85">SUM(E277:E277)</f>
        <v>41000</v>
      </c>
      <c r="F278" s="4">
        <f t="shared" si="85"/>
        <v>1176.7</v>
      </c>
      <c r="G278" s="4">
        <f t="shared" si="85"/>
        <v>583.79</v>
      </c>
      <c r="H278" s="4">
        <f t="shared" si="85"/>
        <v>1246.4000000000001</v>
      </c>
      <c r="I278" s="4">
        <f t="shared" si="85"/>
        <v>175</v>
      </c>
      <c r="J278" s="4">
        <f t="shared" si="85"/>
        <v>3181.89</v>
      </c>
      <c r="K278" s="4">
        <f t="shared" si="85"/>
        <v>37818.11</v>
      </c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</row>
    <row r="279" spans="1:126" s="2" customFormat="1" x14ac:dyDescent="0.25">
      <c r="A279"/>
      <c r="B279"/>
      <c r="C279" s="32"/>
      <c r="D279"/>
      <c r="E279" s="1"/>
      <c r="F279" s="1"/>
      <c r="G279" s="1"/>
      <c r="H279" s="1"/>
      <c r="I279" s="1"/>
      <c r="J279" s="1"/>
      <c r="K279" s="1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</row>
    <row r="280" spans="1:126" s="26" customFormat="1" x14ac:dyDescent="0.25">
      <c r="A280" s="125" t="s">
        <v>369</v>
      </c>
      <c r="B280" s="125"/>
      <c r="C280" s="125"/>
      <c r="D280" s="125"/>
      <c r="E280" s="125"/>
      <c r="F280" s="125"/>
      <c r="G280" s="125"/>
      <c r="H280" s="125"/>
      <c r="I280" s="125"/>
      <c r="J280" s="125"/>
      <c r="K280" s="125"/>
    </row>
    <row r="281" spans="1:126" x14ac:dyDescent="0.25">
      <c r="A281" t="s">
        <v>322</v>
      </c>
      <c r="B281" s="18" t="s">
        <v>490</v>
      </c>
      <c r="C281" s="33" t="s">
        <v>383</v>
      </c>
      <c r="D281" s="16" t="s">
        <v>257</v>
      </c>
      <c r="E281" s="1">
        <v>90000</v>
      </c>
      <c r="F281" s="1">
        <f>E281*0.0287</f>
        <v>2583</v>
      </c>
      <c r="G281" s="1">
        <v>9753.1200000000008</v>
      </c>
      <c r="H281" s="1">
        <f>E281*0.0304</f>
        <v>2736</v>
      </c>
      <c r="I281" s="1">
        <v>175</v>
      </c>
      <c r="J281" s="1">
        <v>15247.12</v>
      </c>
      <c r="K281" s="1">
        <f>E281-J281</f>
        <v>74752.88</v>
      </c>
    </row>
    <row r="282" spans="1:126" x14ac:dyDescent="0.25">
      <c r="A282" t="s">
        <v>464</v>
      </c>
      <c r="B282" s="18" t="s">
        <v>16</v>
      </c>
      <c r="C282" s="33" t="s">
        <v>383</v>
      </c>
      <c r="D282" t="s">
        <v>255</v>
      </c>
      <c r="E282" s="1">
        <v>115000</v>
      </c>
      <c r="F282" s="1">
        <v>3300.5</v>
      </c>
      <c r="G282" s="1">
        <v>14958.68</v>
      </c>
      <c r="H282" s="1">
        <v>3496</v>
      </c>
      <c r="I282" s="1">
        <v>2725.24</v>
      </c>
      <c r="J282" s="1">
        <v>24480.42</v>
      </c>
      <c r="K282" s="1">
        <v>90519.58</v>
      </c>
    </row>
    <row r="283" spans="1:126" s="2" customFormat="1" x14ac:dyDescent="0.25">
      <c r="A283" s="3" t="s">
        <v>12</v>
      </c>
      <c r="B283" s="3">
        <v>2</v>
      </c>
      <c r="C283" s="34"/>
      <c r="D283" s="3"/>
      <c r="E283" s="4">
        <f>SUM(E281:E281)+E282</f>
        <v>205000</v>
      </c>
      <c r="F283" s="4">
        <f>SUM(F281:F282)</f>
        <v>5883.5</v>
      </c>
      <c r="G283" s="4">
        <f>SUM(G281:G281)+G282</f>
        <v>24711.8</v>
      </c>
      <c r="H283" s="4">
        <f>SUM(H281:H281)+H282</f>
        <v>6232</v>
      </c>
      <c r="I283" s="4">
        <f>SUM(I281:I281)+I282</f>
        <v>2900.24</v>
      </c>
      <c r="J283" s="4">
        <f>SUM(J281:J281)+J282</f>
        <v>39727.54</v>
      </c>
      <c r="K283" s="4">
        <f>SUM(K281:K281)+K282</f>
        <v>165272.46</v>
      </c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</row>
    <row r="284" spans="1:126" x14ac:dyDescent="0.25">
      <c r="A284" s="6"/>
      <c r="B284" s="6"/>
      <c r="C284" s="40"/>
      <c r="D284" s="6"/>
      <c r="E284" s="49"/>
      <c r="F284" s="49"/>
      <c r="G284" s="49"/>
      <c r="H284" s="49"/>
      <c r="I284" s="49"/>
      <c r="J284" s="49"/>
      <c r="K284" s="49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</row>
    <row r="285" spans="1:126" x14ac:dyDescent="0.25">
      <c r="A285" s="6" t="s">
        <v>451</v>
      </c>
      <c r="B285" s="6"/>
      <c r="C285" s="40"/>
      <c r="D285" s="6"/>
      <c r="E285" s="49"/>
      <c r="F285" s="49"/>
      <c r="G285" s="49"/>
      <c r="H285" s="49"/>
      <c r="I285" s="49"/>
      <c r="J285" s="49"/>
      <c r="K285" s="49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</row>
    <row r="286" spans="1:126" s="2" customFormat="1" x14ac:dyDescent="0.25">
      <c r="A286" s="44" t="s">
        <v>409</v>
      </c>
      <c r="B286" s="44" t="s">
        <v>41</v>
      </c>
      <c r="C286" s="45" t="s">
        <v>383</v>
      </c>
      <c r="D286" s="44" t="s">
        <v>257</v>
      </c>
      <c r="E286" s="46">
        <v>44000</v>
      </c>
      <c r="F286" s="46">
        <v>1262.8</v>
      </c>
      <c r="G286" s="46">
        <v>0</v>
      </c>
      <c r="H286" s="46">
        <v>1337.6</v>
      </c>
      <c r="I286" s="46">
        <v>175</v>
      </c>
      <c r="J286" s="46">
        <v>2775.4</v>
      </c>
      <c r="K286" s="46">
        <v>41224.6</v>
      </c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</row>
    <row r="287" spans="1:126" s="6" customFormat="1" x14ac:dyDescent="0.25">
      <c r="A287" s="44" t="s">
        <v>411</v>
      </c>
      <c r="B287" s="44" t="s">
        <v>41</v>
      </c>
      <c r="C287" s="45" t="s">
        <v>383</v>
      </c>
      <c r="D287" s="44" t="s">
        <v>385</v>
      </c>
      <c r="E287" s="46">
        <v>44000</v>
      </c>
      <c r="F287" s="46">
        <v>1262.8</v>
      </c>
      <c r="G287" s="46">
        <v>0</v>
      </c>
      <c r="H287" s="46">
        <v>1337.6</v>
      </c>
      <c r="I287" s="46">
        <v>175</v>
      </c>
      <c r="J287" s="46">
        <v>2775.4</v>
      </c>
      <c r="K287" s="46">
        <v>41224.6</v>
      </c>
    </row>
    <row r="288" spans="1:126" s="6" customFormat="1" x14ac:dyDescent="0.25">
      <c r="A288" s="80" t="s">
        <v>12</v>
      </c>
      <c r="B288" s="80">
        <v>2</v>
      </c>
      <c r="C288" s="81"/>
      <c r="D288" s="80"/>
      <c r="E288" s="82">
        <f>E286+E287</f>
        <v>88000</v>
      </c>
      <c r="F288" s="82">
        <f>SUM(F286:F287)</f>
        <v>2525.6</v>
      </c>
      <c r="G288" s="82">
        <f>G286+G287</f>
        <v>0</v>
      </c>
      <c r="H288" s="82">
        <f>H286+H287</f>
        <v>2675.2</v>
      </c>
      <c r="I288" s="82">
        <f>I286+I287</f>
        <v>350</v>
      </c>
      <c r="J288" s="82">
        <f>J286+J287</f>
        <v>5550.8</v>
      </c>
      <c r="K288" s="82">
        <f>K286+K287</f>
        <v>82449.2</v>
      </c>
    </row>
    <row r="290" spans="1:126" s="26" customFormat="1" x14ac:dyDescent="0.25">
      <c r="A290" s="89"/>
      <c r="B290" s="89"/>
      <c r="C290" s="89"/>
      <c r="D290" s="89"/>
      <c r="E290" s="89"/>
      <c r="F290" s="89"/>
      <c r="G290" s="89"/>
      <c r="H290" s="89"/>
      <c r="I290" s="89"/>
      <c r="J290" s="89"/>
      <c r="K290" s="89"/>
    </row>
    <row r="291" spans="1:126" s="26" customFormat="1" x14ac:dyDescent="0.25">
      <c r="A291" s="101" t="s">
        <v>370</v>
      </c>
      <c r="B291" s="101"/>
      <c r="C291" s="101"/>
      <c r="D291" s="101"/>
      <c r="E291" s="101"/>
      <c r="F291" s="101"/>
      <c r="G291" s="101"/>
      <c r="H291" s="101"/>
      <c r="I291" s="101"/>
      <c r="J291" s="101"/>
      <c r="K291" s="101"/>
    </row>
    <row r="292" spans="1:126" s="26" customFormat="1" x14ac:dyDescent="0.25">
      <c r="A292" s="44" t="s">
        <v>40</v>
      </c>
      <c r="B292" s="44" t="s">
        <v>410</v>
      </c>
      <c r="C292" s="45" t="s">
        <v>383</v>
      </c>
      <c r="D292" s="44" t="s">
        <v>257</v>
      </c>
      <c r="E292" s="46">
        <v>91000</v>
      </c>
      <c r="F292" s="46">
        <f>E292*0.0287</f>
        <v>2611.6999999999998</v>
      </c>
      <c r="G292" s="46">
        <v>9988.34</v>
      </c>
      <c r="H292" s="46">
        <f>E292*0.0304</f>
        <v>2766.4</v>
      </c>
      <c r="I292" s="46">
        <v>2300</v>
      </c>
      <c r="J292" s="46">
        <v>17666.439999999999</v>
      </c>
      <c r="K292" s="46">
        <f>E292-J292</f>
        <v>73333.56</v>
      </c>
    </row>
    <row r="293" spans="1:126" s="26" customFormat="1" x14ac:dyDescent="0.25">
      <c r="A293" s="44" t="s">
        <v>412</v>
      </c>
      <c r="B293" s="44" t="s">
        <v>41</v>
      </c>
      <c r="C293" s="45" t="s">
        <v>383</v>
      </c>
      <c r="D293" s="44" t="s">
        <v>257</v>
      </c>
      <c r="E293" s="46">
        <v>44000</v>
      </c>
      <c r="F293" s="46">
        <v>1262.8</v>
      </c>
      <c r="G293" s="46">
        <v>0</v>
      </c>
      <c r="H293" s="46">
        <v>1337.6</v>
      </c>
      <c r="I293" s="46">
        <v>175</v>
      </c>
      <c r="J293" s="46">
        <v>2775.4</v>
      </c>
      <c r="K293" s="46">
        <v>41224.6</v>
      </c>
    </row>
    <row r="294" spans="1:126" x14ac:dyDescent="0.25">
      <c r="A294" s="3" t="s">
        <v>12</v>
      </c>
      <c r="B294" s="3">
        <v>2</v>
      </c>
      <c r="C294" s="34"/>
      <c r="D294" s="3"/>
      <c r="E294" s="4">
        <f>SUM(E292:E292)+E293</f>
        <v>135000</v>
      </c>
      <c r="F294" s="4">
        <f>SUM(F292:F293)</f>
        <v>3874.5</v>
      </c>
      <c r="G294" s="4">
        <f>SUM(G292:G292)+G293</f>
        <v>9988.34</v>
      </c>
      <c r="H294" s="4">
        <f>SUM(H292:H292)+H293</f>
        <v>4104</v>
      </c>
      <c r="I294" s="4">
        <f>SUM(I292:I292)+I293</f>
        <v>2475</v>
      </c>
      <c r="J294" s="4">
        <f>SUM(J292:J292)+J293</f>
        <v>20441.84</v>
      </c>
      <c r="K294" s="4">
        <f>SUM(K292:K292)+K293</f>
        <v>114558.16</v>
      </c>
    </row>
    <row r="295" spans="1:126" s="26" customFormat="1" x14ac:dyDescent="0.25">
      <c r="A295"/>
      <c r="B295"/>
      <c r="C295" s="32"/>
      <c r="D295"/>
      <c r="E295" s="1"/>
      <c r="F295" s="1"/>
      <c r="G295" s="1"/>
      <c r="H295" s="1"/>
      <c r="I295" s="1"/>
      <c r="J295" s="1"/>
      <c r="K295" s="1"/>
    </row>
    <row r="296" spans="1:126" s="26" customFormat="1" x14ac:dyDescent="0.25">
      <c r="A296" s="101" t="s">
        <v>371</v>
      </c>
      <c r="B296" s="101"/>
      <c r="C296" s="101"/>
      <c r="D296" s="101"/>
      <c r="E296" s="101"/>
      <c r="F296" s="101"/>
      <c r="G296" s="101"/>
      <c r="H296" s="101"/>
      <c r="I296" s="101"/>
      <c r="J296" s="101"/>
      <c r="K296" s="101"/>
    </row>
    <row r="297" spans="1:126" x14ac:dyDescent="0.25">
      <c r="A297" s="29" t="s">
        <v>35</v>
      </c>
      <c r="B297" t="s">
        <v>39</v>
      </c>
      <c r="C297" s="32" t="s">
        <v>383</v>
      </c>
      <c r="D297" t="s">
        <v>255</v>
      </c>
      <c r="E297" s="1">
        <v>45000</v>
      </c>
      <c r="F297" s="1">
        <f t="shared" ref="F297" si="86">E297*0.0287</f>
        <v>1291.5</v>
      </c>
      <c r="G297" s="1">
        <v>0</v>
      </c>
      <c r="H297" s="1">
        <v>1368</v>
      </c>
      <c r="I297" s="1">
        <v>1525.12</v>
      </c>
      <c r="J297" s="30">
        <v>4184.62</v>
      </c>
      <c r="K297" s="1">
        <v>40815.379999999997</v>
      </c>
    </row>
    <row r="298" spans="1:126" x14ac:dyDescent="0.25">
      <c r="A298" t="s">
        <v>38</v>
      </c>
      <c r="B298" t="s">
        <v>39</v>
      </c>
      <c r="C298" s="32" t="s">
        <v>383</v>
      </c>
      <c r="D298" t="s">
        <v>257</v>
      </c>
      <c r="E298" s="1">
        <v>45000</v>
      </c>
      <c r="F298" s="1">
        <v>1291.5</v>
      </c>
      <c r="G298" s="1">
        <v>1148.33</v>
      </c>
      <c r="H298" s="1">
        <v>1368</v>
      </c>
      <c r="I298" s="1">
        <v>175</v>
      </c>
      <c r="J298" s="30">
        <v>3982.83</v>
      </c>
      <c r="K298" s="1">
        <v>41017.17</v>
      </c>
    </row>
    <row r="299" spans="1:126" s="2" customFormat="1" x14ac:dyDescent="0.25">
      <c r="A299" s="5" t="s">
        <v>33</v>
      </c>
      <c r="B299" t="s">
        <v>34</v>
      </c>
      <c r="C299" s="32" t="s">
        <v>383</v>
      </c>
      <c r="D299" t="s">
        <v>255</v>
      </c>
      <c r="E299" s="1">
        <v>91000</v>
      </c>
      <c r="F299" s="1">
        <f>E299*0.0287</f>
        <v>2611.6999999999998</v>
      </c>
      <c r="G299" s="1">
        <v>9313.2800000000007</v>
      </c>
      <c r="H299" s="1">
        <v>2766.4</v>
      </c>
      <c r="I299" s="1">
        <v>4690.24</v>
      </c>
      <c r="J299" s="30">
        <v>19381.62</v>
      </c>
      <c r="K299" s="1">
        <f>E299-J299</f>
        <v>71618.38</v>
      </c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</row>
    <row r="300" spans="1:126" s="2" customFormat="1" x14ac:dyDescent="0.25">
      <c r="A300" s="5" t="s">
        <v>478</v>
      </c>
      <c r="B300" t="s">
        <v>479</v>
      </c>
      <c r="C300" s="32" t="s">
        <v>383</v>
      </c>
      <c r="D300" t="s">
        <v>257</v>
      </c>
      <c r="E300" s="1">
        <v>44000</v>
      </c>
      <c r="F300" s="1">
        <v>1262.8</v>
      </c>
      <c r="G300" s="1">
        <v>0</v>
      </c>
      <c r="H300" s="1">
        <v>1337.6</v>
      </c>
      <c r="I300" s="1">
        <v>175</v>
      </c>
      <c r="J300" s="30">
        <v>2775.4</v>
      </c>
      <c r="K300" s="1">
        <v>41224.6</v>
      </c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</row>
    <row r="301" spans="1:126" x14ac:dyDescent="0.25">
      <c r="A301" s="3" t="s">
        <v>12</v>
      </c>
      <c r="B301" s="3">
        <v>4</v>
      </c>
      <c r="C301" s="34"/>
      <c r="D301" s="3"/>
      <c r="E301" s="4">
        <f t="shared" ref="E301:K301" si="87">SUM(E297:E300)</f>
        <v>225000</v>
      </c>
      <c r="F301" s="4">
        <f t="shared" si="87"/>
        <v>6457.5</v>
      </c>
      <c r="G301" s="4">
        <f t="shared" si="87"/>
        <v>10461.61</v>
      </c>
      <c r="H301" s="4">
        <f t="shared" si="87"/>
        <v>6840</v>
      </c>
      <c r="I301" s="4">
        <f t="shared" si="87"/>
        <v>6565.36</v>
      </c>
      <c r="J301" s="4">
        <f t="shared" si="87"/>
        <v>30324.47</v>
      </c>
      <c r="K301" s="4">
        <f t="shared" si="87"/>
        <v>194675.53</v>
      </c>
    </row>
    <row r="303" spans="1:126" s="2" customFormat="1" x14ac:dyDescent="0.25">
      <c r="A303" s="101" t="s">
        <v>372</v>
      </c>
      <c r="B303" s="101"/>
      <c r="C303" s="101"/>
      <c r="D303" s="101"/>
      <c r="E303" s="101"/>
      <c r="F303" s="101"/>
      <c r="G303" s="101"/>
      <c r="H303" s="101"/>
      <c r="I303" s="101"/>
      <c r="J303" s="101"/>
      <c r="K303" s="101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</row>
    <row r="304" spans="1:126" s="2" customFormat="1" x14ac:dyDescent="0.25">
      <c r="A304" s="17" t="s">
        <v>44</v>
      </c>
      <c r="B304" s="17" t="s">
        <v>313</v>
      </c>
      <c r="C304" s="37" t="s">
        <v>383</v>
      </c>
      <c r="D304" s="19" t="s">
        <v>257</v>
      </c>
      <c r="E304" s="1">
        <v>89500</v>
      </c>
      <c r="F304" s="1">
        <f>E304*0.0287</f>
        <v>2568.65</v>
      </c>
      <c r="G304" s="1">
        <v>9297.98</v>
      </c>
      <c r="H304" s="30">
        <f>E304*0.0304</f>
        <v>2720.8</v>
      </c>
      <c r="I304" s="30">
        <v>1525.12</v>
      </c>
      <c r="J304" s="30">
        <f>+F304+G304+H304+I304</f>
        <v>16112.55</v>
      </c>
      <c r="K304" s="30">
        <f>+E304-J304</f>
        <v>73387.45</v>
      </c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</row>
    <row r="305" spans="1:126" s="2" customFormat="1" x14ac:dyDescent="0.25">
      <c r="A305" s="17" t="s">
        <v>324</v>
      </c>
      <c r="B305" s="17" t="s">
        <v>37</v>
      </c>
      <c r="C305" s="37" t="s">
        <v>382</v>
      </c>
      <c r="D305" s="19" t="s">
        <v>257</v>
      </c>
      <c r="E305" s="1">
        <v>44000</v>
      </c>
      <c r="F305" s="1">
        <v>1262.8</v>
      </c>
      <c r="G305" s="1">
        <v>0</v>
      </c>
      <c r="H305" s="30">
        <v>1337.6</v>
      </c>
      <c r="I305" s="30">
        <v>175</v>
      </c>
      <c r="J305" s="30">
        <f t="shared" ref="J305:J309" si="88">+F305+G305+H305+I305</f>
        <v>2775.4</v>
      </c>
      <c r="K305" s="30">
        <f t="shared" ref="K305:K309" si="89">+E305-J305</f>
        <v>41224.6</v>
      </c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</row>
    <row r="306" spans="1:126" s="2" customFormat="1" x14ac:dyDescent="0.25">
      <c r="A306" t="s">
        <v>469</v>
      </c>
      <c r="B306" s="23" t="s">
        <v>236</v>
      </c>
      <c r="C306" s="32" t="s">
        <v>383</v>
      </c>
      <c r="D306" t="s">
        <v>255</v>
      </c>
      <c r="E306" s="1">
        <v>115000</v>
      </c>
      <c r="F306" s="1">
        <v>3300.5</v>
      </c>
      <c r="G306" s="1">
        <v>15633.74</v>
      </c>
      <c r="H306" s="30">
        <v>3496</v>
      </c>
      <c r="I306" s="30">
        <v>75</v>
      </c>
      <c r="J306" s="30">
        <f t="shared" si="88"/>
        <v>22505.24</v>
      </c>
      <c r="K306" s="30">
        <f t="shared" si="89"/>
        <v>92494.76</v>
      </c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</row>
    <row r="307" spans="1:126" s="14" customFormat="1" x14ac:dyDescent="0.25">
      <c r="A307" t="s">
        <v>45</v>
      </c>
      <c r="B307" t="s">
        <v>14</v>
      </c>
      <c r="C307" s="32" t="s">
        <v>382</v>
      </c>
      <c r="D307" t="s">
        <v>255</v>
      </c>
      <c r="E307" s="1">
        <v>46000</v>
      </c>
      <c r="F307" s="1">
        <v>1320.2</v>
      </c>
      <c r="G307" s="1">
        <v>0</v>
      </c>
      <c r="H307" s="30">
        <f t="shared" ref="H307:H309" si="90">E307*0.0304</f>
        <v>1398.4</v>
      </c>
      <c r="I307" s="30">
        <v>4165.24</v>
      </c>
      <c r="J307" s="30">
        <f t="shared" si="88"/>
        <v>6883.84</v>
      </c>
      <c r="K307" s="30">
        <f t="shared" si="89"/>
        <v>39116.160000000003</v>
      </c>
      <c r="M307" s="93"/>
      <c r="N307" s="93"/>
      <c r="O307" s="93"/>
      <c r="P307" s="93"/>
      <c r="Q307" s="93"/>
      <c r="R307" s="93"/>
      <c r="S307" s="93"/>
      <c r="T307" s="93"/>
      <c r="U307" s="93"/>
      <c r="V307" s="93"/>
      <c r="W307" s="93"/>
      <c r="X307" s="93"/>
      <c r="Y307" s="93"/>
      <c r="Z307" s="93"/>
      <c r="AA307" s="93"/>
      <c r="AB307" s="93"/>
      <c r="AC307" s="93"/>
      <c r="AD307" s="93"/>
      <c r="AE307" s="93"/>
      <c r="AF307" s="93"/>
      <c r="AG307" s="93"/>
      <c r="AH307" s="93"/>
      <c r="AI307" s="93"/>
      <c r="AJ307" s="93"/>
      <c r="AK307" s="93"/>
      <c r="AL307" s="93"/>
      <c r="AM307" s="93"/>
      <c r="AN307" s="93"/>
      <c r="AO307" s="93"/>
      <c r="AP307" s="93"/>
      <c r="AQ307" s="93"/>
    </row>
    <row r="308" spans="1:126" s="14" customFormat="1" x14ac:dyDescent="0.25">
      <c r="A308" t="s">
        <v>452</v>
      </c>
      <c r="B308" s="23" t="s">
        <v>36</v>
      </c>
      <c r="C308" s="32" t="s">
        <v>382</v>
      </c>
      <c r="D308" t="s">
        <v>257</v>
      </c>
      <c r="E308" s="1">
        <v>44000</v>
      </c>
      <c r="F308" s="1">
        <v>1262.8</v>
      </c>
      <c r="G308" s="1">
        <v>0</v>
      </c>
      <c r="H308" s="30">
        <v>1337.6</v>
      </c>
      <c r="I308" s="30">
        <v>1275</v>
      </c>
      <c r="J308" s="30">
        <f t="shared" si="88"/>
        <v>3875.4</v>
      </c>
      <c r="K308" s="30">
        <f t="shared" si="89"/>
        <v>40124.6</v>
      </c>
      <c r="M308" s="93"/>
      <c r="N308" s="93"/>
      <c r="O308" s="93"/>
      <c r="P308" s="93"/>
      <c r="Q308" s="93"/>
      <c r="R308" s="93"/>
      <c r="S308" s="93"/>
      <c r="T308" s="93"/>
      <c r="U308" s="93"/>
      <c r="V308" s="93"/>
      <c r="W308" s="93"/>
      <c r="X308" s="93"/>
      <c r="Y308" s="93"/>
      <c r="Z308" s="93"/>
      <c r="AA308" s="93"/>
      <c r="AB308" s="93"/>
      <c r="AC308" s="93"/>
      <c r="AD308" s="93"/>
      <c r="AE308" s="93"/>
      <c r="AF308" s="93"/>
      <c r="AG308" s="93"/>
      <c r="AH308" s="93"/>
      <c r="AI308" s="93"/>
      <c r="AJ308" s="93"/>
      <c r="AK308" s="93"/>
      <c r="AL308" s="93"/>
      <c r="AM308" s="93"/>
      <c r="AN308" s="93"/>
      <c r="AO308" s="93"/>
      <c r="AP308" s="93"/>
      <c r="AQ308" s="93"/>
    </row>
    <row r="309" spans="1:126" s="2" customFormat="1" x14ac:dyDescent="0.25">
      <c r="A309" t="s">
        <v>48</v>
      </c>
      <c r="B309" t="s">
        <v>22</v>
      </c>
      <c r="C309" s="32" t="s">
        <v>382</v>
      </c>
      <c r="D309" t="s">
        <v>255</v>
      </c>
      <c r="E309" s="1">
        <v>32000</v>
      </c>
      <c r="F309" s="1">
        <f t="shared" ref="F309" si="91">E309*0.0287</f>
        <v>918.4</v>
      </c>
      <c r="G309" s="1">
        <v>0</v>
      </c>
      <c r="H309" s="30">
        <f t="shared" si="90"/>
        <v>972.8</v>
      </c>
      <c r="I309" s="30">
        <v>1625.12</v>
      </c>
      <c r="J309" s="30">
        <f t="shared" si="88"/>
        <v>3516.32</v>
      </c>
      <c r="K309" s="30">
        <f t="shared" si="89"/>
        <v>28483.68</v>
      </c>
      <c r="L309" s="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  <c r="DV309" s="6"/>
    </row>
    <row r="310" spans="1:126" s="64" customFormat="1" x14ac:dyDescent="0.25">
      <c r="A310" s="64" t="s">
        <v>12</v>
      </c>
      <c r="B310" s="64">
        <v>6</v>
      </c>
      <c r="C310" s="65"/>
      <c r="E310" s="66">
        <f t="shared" ref="E310:K310" si="92">SUM(E304:E309)</f>
        <v>370500</v>
      </c>
      <c r="F310" s="66">
        <f t="shared" si="92"/>
        <v>10633.35</v>
      </c>
      <c r="G310" s="66">
        <f t="shared" si="92"/>
        <v>24931.72</v>
      </c>
      <c r="H310" s="66">
        <f t="shared" si="92"/>
        <v>11263.2</v>
      </c>
      <c r="I310" s="66">
        <f t="shared" si="92"/>
        <v>8840.48</v>
      </c>
      <c r="J310" s="66">
        <f t="shared" si="92"/>
        <v>55668.75</v>
      </c>
      <c r="K310" s="66">
        <f t="shared" si="92"/>
        <v>314831.25</v>
      </c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</row>
    <row r="311" spans="1:126" s="2" customFormat="1" ht="17.25" customHeight="1" x14ac:dyDescent="0.25">
      <c r="A311"/>
      <c r="B311"/>
      <c r="C311" s="32"/>
      <c r="D311"/>
      <c r="E311" s="1"/>
      <c r="F311" s="1"/>
      <c r="G311" s="1"/>
      <c r="H311" s="1"/>
      <c r="I311" s="1"/>
      <c r="J311" s="1"/>
      <c r="K311" s="1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</row>
    <row r="312" spans="1:126" s="61" customFormat="1" x14ac:dyDescent="0.25">
      <c r="A312" s="83" t="s">
        <v>445</v>
      </c>
      <c r="B312" s="83"/>
      <c r="C312" s="84"/>
      <c r="D312" s="83"/>
      <c r="E312" s="85"/>
      <c r="F312" s="85"/>
      <c r="G312" s="85"/>
      <c r="H312" s="85"/>
      <c r="I312" s="85"/>
      <c r="J312" s="85"/>
      <c r="K312" s="85"/>
    </row>
    <row r="313" spans="1:126" s="61" customFormat="1" x14ac:dyDescent="0.25">
      <c r="A313" s="29" t="s">
        <v>446</v>
      </c>
      <c r="B313" s="29" t="s">
        <v>260</v>
      </c>
      <c r="C313" s="79" t="s">
        <v>382</v>
      </c>
      <c r="D313" s="29" t="s">
        <v>257</v>
      </c>
      <c r="E313" s="48">
        <v>32000</v>
      </c>
      <c r="F313" s="48">
        <v>918.4</v>
      </c>
      <c r="G313" s="48">
        <v>0</v>
      </c>
      <c r="H313" s="48">
        <v>972.8</v>
      </c>
      <c r="I313" s="48">
        <v>3664.84</v>
      </c>
      <c r="J313" s="48">
        <f>+F313+G313+H313+I313</f>
        <v>5556.04</v>
      </c>
      <c r="K313" s="48">
        <f>+E313-J313</f>
        <v>26443.96</v>
      </c>
    </row>
    <row r="314" spans="1:126" s="80" customFormat="1" x14ac:dyDescent="0.25">
      <c r="A314" s="29" t="s">
        <v>160</v>
      </c>
      <c r="B314" s="29" t="s">
        <v>447</v>
      </c>
      <c r="C314" s="79" t="s">
        <v>382</v>
      </c>
      <c r="D314" s="29" t="s">
        <v>255</v>
      </c>
      <c r="E314" s="48">
        <v>45000</v>
      </c>
      <c r="F314" s="48">
        <v>1291.5</v>
      </c>
      <c r="G314" s="48">
        <v>1148.33</v>
      </c>
      <c r="H314" s="48">
        <v>1368</v>
      </c>
      <c r="I314" s="48">
        <v>1650</v>
      </c>
      <c r="J314" s="48">
        <f t="shared" ref="J314:J315" si="93">+F314+G314+H314+I314</f>
        <v>5457.83</v>
      </c>
      <c r="K314" s="48">
        <v>39542.17</v>
      </c>
      <c r="L314" s="83"/>
      <c r="M314" s="83"/>
      <c r="N314" s="83"/>
      <c r="O314" s="83"/>
      <c r="P314" s="83"/>
      <c r="Q314" s="83"/>
      <c r="R314" s="83"/>
      <c r="S314" s="83"/>
      <c r="T314" s="83"/>
      <c r="U314" s="83"/>
      <c r="V314" s="83"/>
      <c r="W314" s="83"/>
      <c r="X314" s="83"/>
      <c r="Y314" s="83"/>
      <c r="Z314" s="83"/>
      <c r="AA314" s="83"/>
      <c r="AB314" s="83"/>
      <c r="AC314" s="83"/>
      <c r="AD314" s="83"/>
      <c r="AE314" s="83"/>
      <c r="AF314" s="83"/>
      <c r="AG314" s="83"/>
      <c r="AH314" s="83"/>
      <c r="AI314" s="83"/>
      <c r="AJ314" s="83"/>
      <c r="AK314" s="83"/>
      <c r="AL314" s="83"/>
      <c r="AM314" s="83"/>
      <c r="AN314" s="83"/>
      <c r="AO314" s="83"/>
      <c r="AP314" s="83"/>
      <c r="AQ314" s="83"/>
      <c r="AR314" s="83"/>
      <c r="AS314" s="83"/>
      <c r="AT314" s="83"/>
      <c r="AU314" s="83"/>
      <c r="AV314" s="83"/>
      <c r="AW314" s="83"/>
    </row>
    <row r="315" spans="1:126" s="29" customFormat="1" x14ac:dyDescent="0.25">
      <c r="A315" s="29" t="s">
        <v>466</v>
      </c>
      <c r="B315" s="29" t="s">
        <v>16</v>
      </c>
      <c r="C315" s="79" t="s">
        <v>382</v>
      </c>
      <c r="D315" s="29" t="s">
        <v>255</v>
      </c>
      <c r="E315" s="48">
        <v>123500</v>
      </c>
      <c r="F315" s="48">
        <v>3544.45</v>
      </c>
      <c r="G315" s="48">
        <v>17633.16</v>
      </c>
      <c r="H315" s="48">
        <v>3754.4</v>
      </c>
      <c r="I315" s="48">
        <v>25</v>
      </c>
      <c r="J315" s="48">
        <f t="shared" si="93"/>
        <v>24957.01</v>
      </c>
      <c r="K315" s="48">
        <v>98542.99</v>
      </c>
    </row>
    <row r="316" spans="1:126" s="44" customFormat="1" x14ac:dyDescent="0.25">
      <c r="A316" s="80" t="s">
        <v>12</v>
      </c>
      <c r="B316" s="80">
        <v>3</v>
      </c>
      <c r="C316" s="81"/>
      <c r="D316" s="80"/>
      <c r="E316" s="82">
        <f>SUM(E313:E315)</f>
        <v>200500</v>
      </c>
      <c r="F316" s="82">
        <f>SUM(F313:F315)</f>
        <v>5754.35</v>
      </c>
      <c r="G316" s="82">
        <f t="shared" ref="G316:K316" si="94">SUM(G313:G315)</f>
        <v>18781.490000000002</v>
      </c>
      <c r="H316" s="82">
        <f t="shared" si="94"/>
        <v>6095.2</v>
      </c>
      <c r="I316" s="82">
        <f t="shared" si="94"/>
        <v>5339.84</v>
      </c>
      <c r="J316" s="82">
        <f t="shared" si="94"/>
        <v>35970.879999999997</v>
      </c>
      <c r="K316" s="82">
        <f t="shared" si="94"/>
        <v>164529.12</v>
      </c>
    </row>
    <row r="317" spans="1:126" s="2" customFormat="1" x14ac:dyDescent="0.25">
      <c r="A317"/>
      <c r="B317"/>
      <c r="C317" s="32"/>
      <c r="D317"/>
      <c r="E317" s="1"/>
      <c r="F317" s="1"/>
      <c r="G317" s="1"/>
      <c r="H317" s="1"/>
      <c r="I317" s="1"/>
      <c r="J317" s="1"/>
      <c r="K317" s="1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</row>
    <row r="318" spans="1:126" s="2" customFormat="1" x14ac:dyDescent="0.25">
      <c r="A318" s="101" t="s">
        <v>95</v>
      </c>
      <c r="B318" s="101"/>
      <c r="C318" s="101"/>
      <c r="D318" s="101"/>
      <c r="E318" s="101"/>
      <c r="F318" s="101"/>
      <c r="G318" s="101"/>
      <c r="H318" s="101"/>
      <c r="I318" s="101"/>
      <c r="J318" s="101"/>
      <c r="K318" s="101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</row>
    <row r="319" spans="1:126" s="2" customFormat="1" x14ac:dyDescent="0.25">
      <c r="A319" t="s">
        <v>93</v>
      </c>
      <c r="B319" t="s">
        <v>94</v>
      </c>
      <c r="C319" s="32" t="s">
        <v>383</v>
      </c>
      <c r="D319" t="s">
        <v>255</v>
      </c>
      <c r="E319" s="1">
        <v>165000</v>
      </c>
      <c r="F319" s="1">
        <v>4735.5</v>
      </c>
      <c r="G319" s="1">
        <v>27413.040000000001</v>
      </c>
      <c r="H319" s="1">
        <v>4943.8</v>
      </c>
      <c r="I319" s="1">
        <v>25</v>
      </c>
      <c r="J319" s="1">
        <v>37117.339999999997</v>
      </c>
      <c r="K319" s="1">
        <v>127882.66</v>
      </c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6"/>
    </row>
    <row r="320" spans="1:126" x14ac:dyDescent="0.25">
      <c r="A320" s="3" t="s">
        <v>12</v>
      </c>
      <c r="B320" s="3">
        <v>1</v>
      </c>
      <c r="C320" s="34"/>
      <c r="D320" s="3"/>
      <c r="E320" s="4">
        <f t="shared" ref="E320:K320" si="95">SUM(E319:E319)</f>
        <v>165000</v>
      </c>
      <c r="F320" s="4">
        <f t="shared" si="95"/>
        <v>4735.5</v>
      </c>
      <c r="G320" s="4">
        <f t="shared" si="95"/>
        <v>27413.040000000001</v>
      </c>
      <c r="H320" s="4">
        <f t="shared" si="95"/>
        <v>4943.8</v>
      </c>
      <c r="I320" s="4">
        <f t="shared" si="95"/>
        <v>25</v>
      </c>
      <c r="J320" s="4">
        <f t="shared" si="95"/>
        <v>37117.339999999997</v>
      </c>
      <c r="K320" s="4">
        <f t="shared" si="95"/>
        <v>127882.66</v>
      </c>
    </row>
    <row r="322" spans="1:126" x14ac:dyDescent="0.25">
      <c r="A322" s="101" t="s">
        <v>97</v>
      </c>
      <c r="B322" s="101"/>
      <c r="C322" s="101"/>
      <c r="D322" s="101"/>
      <c r="E322" s="101"/>
      <c r="F322" s="101"/>
      <c r="G322" s="101"/>
      <c r="H322" s="101"/>
      <c r="I322" s="101"/>
      <c r="J322" s="101"/>
      <c r="K322" s="101"/>
    </row>
    <row r="323" spans="1:126" x14ac:dyDescent="0.25">
      <c r="A323" t="s">
        <v>470</v>
      </c>
      <c r="B323" t="s">
        <v>18</v>
      </c>
      <c r="C323" s="32" t="s">
        <v>382</v>
      </c>
      <c r="D323" t="s">
        <v>257</v>
      </c>
      <c r="E323" s="1">
        <v>41000</v>
      </c>
      <c r="F323" s="1">
        <f t="shared" ref="F323:F331" si="96">E323*0.0287</f>
        <v>1176.7</v>
      </c>
      <c r="G323" s="1">
        <v>0</v>
      </c>
      <c r="H323" s="1">
        <f t="shared" ref="H323:H331" si="97">E323*0.0304</f>
        <v>1246.4000000000001</v>
      </c>
      <c r="I323" s="1">
        <v>1200</v>
      </c>
      <c r="J323" s="1">
        <v>3623.1</v>
      </c>
      <c r="K323" s="30">
        <v>37376.9</v>
      </c>
    </row>
    <row r="324" spans="1:126" x14ac:dyDescent="0.25">
      <c r="A324" t="s">
        <v>100</v>
      </c>
      <c r="B324" t="s">
        <v>101</v>
      </c>
      <c r="C324" s="32" t="s">
        <v>382</v>
      </c>
      <c r="D324" t="s">
        <v>255</v>
      </c>
      <c r="E324" s="1">
        <v>86000</v>
      </c>
      <c r="F324" s="1">
        <f t="shared" si="96"/>
        <v>2468.1999999999998</v>
      </c>
      <c r="G324" s="1">
        <v>8812.2199999999993</v>
      </c>
      <c r="H324" s="1">
        <f t="shared" si="97"/>
        <v>2614.4</v>
      </c>
      <c r="I324" s="1">
        <v>25</v>
      </c>
      <c r="J324" s="1">
        <v>13919.82</v>
      </c>
      <c r="K324" s="30">
        <f t="shared" ref="K324:K330" si="98">E324-J324</f>
        <v>72080.179999999993</v>
      </c>
    </row>
    <row r="325" spans="1:126" x14ac:dyDescent="0.25">
      <c r="A325" t="s">
        <v>242</v>
      </c>
      <c r="B325" t="s">
        <v>103</v>
      </c>
      <c r="C325" s="32" t="s">
        <v>382</v>
      </c>
      <c r="D325" t="s">
        <v>257</v>
      </c>
      <c r="E325" s="1">
        <v>41000</v>
      </c>
      <c r="F325" s="1">
        <f t="shared" si="96"/>
        <v>1176.7</v>
      </c>
      <c r="G325" s="1">
        <v>0</v>
      </c>
      <c r="H325" s="1">
        <f t="shared" si="97"/>
        <v>1246.4000000000001</v>
      </c>
      <c r="I325" s="1">
        <v>175</v>
      </c>
      <c r="J325" s="1">
        <v>2598.1</v>
      </c>
      <c r="K325" s="30">
        <v>38401.9</v>
      </c>
    </row>
    <row r="326" spans="1:126" x14ac:dyDescent="0.25">
      <c r="A326" t="s">
        <v>263</v>
      </c>
      <c r="B326" t="s">
        <v>103</v>
      </c>
      <c r="C326" s="32" t="s">
        <v>382</v>
      </c>
      <c r="D326" t="s">
        <v>257</v>
      </c>
      <c r="E326" s="1">
        <v>41000</v>
      </c>
      <c r="F326" s="1">
        <f t="shared" si="96"/>
        <v>1176.7</v>
      </c>
      <c r="G326" s="1">
        <v>0</v>
      </c>
      <c r="H326" s="1">
        <f t="shared" si="97"/>
        <v>1246.4000000000001</v>
      </c>
      <c r="I326" s="1">
        <v>1525.12</v>
      </c>
      <c r="J326" s="1">
        <v>3948.22</v>
      </c>
      <c r="K326" s="30">
        <v>37051.78</v>
      </c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</row>
    <row r="327" spans="1:126" x14ac:dyDescent="0.25">
      <c r="A327" t="s">
        <v>281</v>
      </c>
      <c r="B327" t="s">
        <v>280</v>
      </c>
      <c r="C327" s="32" t="s">
        <v>383</v>
      </c>
      <c r="D327" t="s">
        <v>257</v>
      </c>
      <c r="E327" s="1">
        <v>41000</v>
      </c>
      <c r="F327" s="1">
        <f>E327*0.0287</f>
        <v>1176.7</v>
      </c>
      <c r="G327" s="1">
        <v>0</v>
      </c>
      <c r="H327" s="1">
        <f>E327*0.0304</f>
        <v>1246.4000000000001</v>
      </c>
      <c r="I327" s="1">
        <v>175</v>
      </c>
      <c r="J327" s="1">
        <v>2598.1</v>
      </c>
      <c r="K327" s="30">
        <v>38401.9</v>
      </c>
    </row>
    <row r="328" spans="1:126" x14ac:dyDescent="0.25">
      <c r="A328" t="s">
        <v>283</v>
      </c>
      <c r="B328" t="s">
        <v>56</v>
      </c>
      <c r="C328" s="32" t="s">
        <v>382</v>
      </c>
      <c r="D328" t="s">
        <v>257</v>
      </c>
      <c r="E328" s="1">
        <v>41000</v>
      </c>
      <c r="F328" s="1">
        <f t="shared" si="96"/>
        <v>1176.7</v>
      </c>
      <c r="G328" s="1">
        <v>0</v>
      </c>
      <c r="H328" s="1">
        <f t="shared" si="97"/>
        <v>1246.4000000000001</v>
      </c>
      <c r="I328" s="1">
        <v>275</v>
      </c>
      <c r="J328" s="1">
        <v>2698.1</v>
      </c>
      <c r="K328" s="30">
        <v>38301.9</v>
      </c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</row>
    <row r="329" spans="1:126" x14ac:dyDescent="0.25">
      <c r="A329" t="s">
        <v>282</v>
      </c>
      <c r="B329" t="s">
        <v>56</v>
      </c>
      <c r="C329" s="32" t="s">
        <v>382</v>
      </c>
      <c r="D329" t="s">
        <v>257</v>
      </c>
      <c r="E329" s="15">
        <v>36000</v>
      </c>
      <c r="F329" s="1">
        <f t="shared" si="96"/>
        <v>1033.2</v>
      </c>
      <c r="G329" s="1">
        <v>0</v>
      </c>
      <c r="H329" s="1">
        <f t="shared" si="97"/>
        <v>1094.4000000000001</v>
      </c>
      <c r="I329" s="1">
        <v>175</v>
      </c>
      <c r="J329" s="1">
        <f t="shared" ref="J329:J330" si="99">F329+G329+H329+I329</f>
        <v>2302.6</v>
      </c>
      <c r="K329" s="1">
        <v>33697.4</v>
      </c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</row>
    <row r="330" spans="1:126" x14ac:dyDescent="0.25">
      <c r="A330" t="s">
        <v>226</v>
      </c>
      <c r="B330" t="s">
        <v>103</v>
      </c>
      <c r="C330" s="32" t="s">
        <v>382</v>
      </c>
      <c r="D330" t="s">
        <v>257</v>
      </c>
      <c r="E330" s="1">
        <v>39000</v>
      </c>
      <c r="F330" s="1">
        <f t="shared" si="96"/>
        <v>1119.3</v>
      </c>
      <c r="G330" s="1">
        <v>301.52</v>
      </c>
      <c r="H330" s="1">
        <f t="shared" si="97"/>
        <v>1185.5999999999999</v>
      </c>
      <c r="I330" s="1">
        <v>175</v>
      </c>
      <c r="J330" s="1">
        <f t="shared" si="99"/>
        <v>2781.42</v>
      </c>
      <c r="K330" s="1">
        <f t="shared" si="98"/>
        <v>36218.58</v>
      </c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</row>
    <row r="331" spans="1:126" x14ac:dyDescent="0.25">
      <c r="A331" t="s">
        <v>225</v>
      </c>
      <c r="B331" t="s">
        <v>103</v>
      </c>
      <c r="C331" s="32" t="s">
        <v>382</v>
      </c>
      <c r="D331" t="s">
        <v>257</v>
      </c>
      <c r="E331" s="1">
        <v>41000</v>
      </c>
      <c r="F331" s="1">
        <f t="shared" si="96"/>
        <v>1176.7</v>
      </c>
      <c r="G331" s="1">
        <v>0</v>
      </c>
      <c r="H331" s="1">
        <f t="shared" si="97"/>
        <v>1246.4000000000001</v>
      </c>
      <c r="I331" s="1">
        <v>1525.12</v>
      </c>
      <c r="J331" s="1">
        <v>3948.22</v>
      </c>
      <c r="K331" s="1">
        <v>37051.78</v>
      </c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</row>
    <row r="332" spans="1:126" x14ac:dyDescent="0.25">
      <c r="A332" s="3" t="s">
        <v>12</v>
      </c>
      <c r="B332" s="3">
        <v>9</v>
      </c>
      <c r="C332" s="34"/>
      <c r="D332" s="3"/>
      <c r="E332" s="4">
        <f t="shared" ref="E332:K332" si="100">SUM(E323:E331)</f>
        <v>407000</v>
      </c>
      <c r="F332" s="4">
        <f t="shared" si="100"/>
        <v>11680.9</v>
      </c>
      <c r="G332" s="4">
        <f t="shared" si="100"/>
        <v>9113.74</v>
      </c>
      <c r="H332" s="4">
        <f t="shared" si="100"/>
        <v>12372.8</v>
      </c>
      <c r="I332" s="4">
        <f t="shared" si="100"/>
        <v>5250.24</v>
      </c>
      <c r="J332" s="4">
        <f t="shared" si="100"/>
        <v>38417.68</v>
      </c>
      <c r="K332" s="4">
        <f t="shared" si="100"/>
        <v>368582.32</v>
      </c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</row>
    <row r="333" spans="1:126" x14ac:dyDescent="0.25"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</row>
    <row r="334" spans="1:126" x14ac:dyDescent="0.25">
      <c r="A334" s="31" t="s">
        <v>104</v>
      </c>
      <c r="B334" s="31"/>
      <c r="C334" s="40"/>
      <c r="D334" s="31"/>
      <c r="E334" s="31"/>
      <c r="F334" s="31"/>
      <c r="G334" s="31"/>
      <c r="H334" s="31"/>
      <c r="I334" s="31"/>
      <c r="J334" s="31"/>
      <c r="K334" s="31"/>
    </row>
    <row r="335" spans="1:126" x14ac:dyDescent="0.25">
      <c r="A335" s="5" t="s">
        <v>105</v>
      </c>
      <c r="B335" s="5" t="s">
        <v>96</v>
      </c>
      <c r="C335" s="39" t="s">
        <v>382</v>
      </c>
      <c r="D335" s="5" t="s">
        <v>255</v>
      </c>
      <c r="E335" s="30">
        <v>101000</v>
      </c>
      <c r="F335" s="30">
        <f>E335*0.0287</f>
        <v>2898.7</v>
      </c>
      <c r="G335" s="30">
        <v>11665.53</v>
      </c>
      <c r="H335" s="30">
        <f>E335*0.0304</f>
        <v>3070.4</v>
      </c>
      <c r="I335" s="30">
        <v>2875.24</v>
      </c>
      <c r="J335" s="30">
        <f>+F335+G335+H335+I335</f>
        <v>20509.87</v>
      </c>
      <c r="K335" s="30">
        <f>E335-J335</f>
        <v>80490.13</v>
      </c>
    </row>
    <row r="336" spans="1:126" x14ac:dyDescent="0.25">
      <c r="A336" s="64" t="s">
        <v>12</v>
      </c>
      <c r="B336" s="64">
        <v>1</v>
      </c>
      <c r="C336" s="65"/>
      <c r="D336" s="64"/>
      <c r="E336" s="66">
        <f t="shared" ref="E336:K336" si="101">SUM(E335)</f>
        <v>101000</v>
      </c>
      <c r="F336" s="66">
        <f t="shared" si="101"/>
        <v>2898.7</v>
      </c>
      <c r="G336" s="66">
        <f t="shared" si="101"/>
        <v>11665.53</v>
      </c>
      <c r="H336" s="66">
        <f t="shared" si="101"/>
        <v>3070.4</v>
      </c>
      <c r="I336" s="66">
        <f t="shared" si="101"/>
        <v>2875.24</v>
      </c>
      <c r="J336" s="66">
        <f t="shared" si="101"/>
        <v>20509.87</v>
      </c>
      <c r="K336" s="66">
        <f t="shared" si="101"/>
        <v>80490.13</v>
      </c>
    </row>
    <row r="338" spans="1:126" x14ac:dyDescent="0.25">
      <c r="A338" s="10" t="s">
        <v>106</v>
      </c>
      <c r="B338" s="10"/>
      <c r="C338" s="36"/>
      <c r="D338" s="12"/>
      <c r="E338" s="10"/>
      <c r="F338" s="10"/>
      <c r="G338" s="10"/>
      <c r="H338" s="10"/>
      <c r="I338" s="10"/>
      <c r="J338" s="10"/>
      <c r="K338" s="10"/>
    </row>
    <row r="339" spans="1:126" x14ac:dyDescent="0.25">
      <c r="A339" t="s">
        <v>227</v>
      </c>
      <c r="B339" t="s">
        <v>117</v>
      </c>
      <c r="C339" s="32" t="s">
        <v>383</v>
      </c>
      <c r="D339" t="s">
        <v>257</v>
      </c>
      <c r="E339" s="1">
        <v>76000</v>
      </c>
      <c r="F339" s="1">
        <f>E339*0.0287</f>
        <v>2181.1999999999998</v>
      </c>
      <c r="G339" s="1">
        <v>6497.56</v>
      </c>
      <c r="H339" s="1">
        <f>E339*0.0304</f>
        <v>2310.4</v>
      </c>
      <c r="I339" s="1">
        <v>175</v>
      </c>
      <c r="J339" s="1">
        <f>+F339+G339+H339+I339</f>
        <v>11164.16</v>
      </c>
      <c r="K339" s="1">
        <f>+E339-J339</f>
        <v>64835.839999999997</v>
      </c>
    </row>
    <row r="340" spans="1:126" x14ac:dyDescent="0.25">
      <c r="A340" t="s">
        <v>107</v>
      </c>
      <c r="B340" t="s">
        <v>108</v>
      </c>
      <c r="C340" s="32" t="s">
        <v>382</v>
      </c>
      <c r="D340" t="s">
        <v>255</v>
      </c>
      <c r="E340" s="1">
        <v>81000</v>
      </c>
      <c r="F340" s="1">
        <f t="shared" ref="F340:F349" si="102">E340*0.0287</f>
        <v>2324.6999999999998</v>
      </c>
      <c r="G340" s="1">
        <v>7636.09</v>
      </c>
      <c r="H340" s="1">
        <f t="shared" ref="H340:H346" si="103">E340*0.0304</f>
        <v>2462.4</v>
      </c>
      <c r="I340" s="1">
        <v>425</v>
      </c>
      <c r="J340" s="1">
        <f t="shared" ref="J340:J349" si="104">+F340+G340+H340+I340</f>
        <v>12848.19</v>
      </c>
      <c r="K340" s="1">
        <f t="shared" ref="K340:K349" si="105">+E340-J340</f>
        <v>68151.81</v>
      </c>
    </row>
    <row r="341" spans="1:126" x14ac:dyDescent="0.25">
      <c r="A341" t="s">
        <v>109</v>
      </c>
      <c r="B341" t="s">
        <v>50</v>
      </c>
      <c r="C341" s="32" t="s">
        <v>383</v>
      </c>
      <c r="D341" t="s">
        <v>257</v>
      </c>
      <c r="E341" s="1">
        <v>24150</v>
      </c>
      <c r="F341" s="1">
        <f>E341*0.0287</f>
        <v>693.11</v>
      </c>
      <c r="G341" s="1">
        <v>0</v>
      </c>
      <c r="H341" s="1">
        <f>E341*0.0304</f>
        <v>734.16</v>
      </c>
      <c r="I341" s="1">
        <v>421</v>
      </c>
      <c r="J341" s="1">
        <f t="shared" si="104"/>
        <v>1848.27</v>
      </c>
      <c r="K341" s="1">
        <f t="shared" si="105"/>
        <v>22301.73</v>
      </c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</row>
    <row r="342" spans="1:126" x14ac:dyDescent="0.25">
      <c r="A342" t="s">
        <v>279</v>
      </c>
      <c r="B342" t="s">
        <v>260</v>
      </c>
      <c r="C342" s="32" t="s">
        <v>382</v>
      </c>
      <c r="D342" t="s">
        <v>257</v>
      </c>
      <c r="E342" s="1">
        <v>33000</v>
      </c>
      <c r="F342" s="1">
        <v>947.1</v>
      </c>
      <c r="G342" s="1">
        <v>0</v>
      </c>
      <c r="H342" s="1">
        <v>1003.2</v>
      </c>
      <c r="I342" s="1">
        <v>1525.12</v>
      </c>
      <c r="J342" s="1">
        <f t="shared" si="104"/>
        <v>3475.42</v>
      </c>
      <c r="K342" s="1">
        <f t="shared" si="105"/>
        <v>29524.58</v>
      </c>
    </row>
    <row r="343" spans="1:126" x14ac:dyDescent="0.25">
      <c r="A343" t="s">
        <v>110</v>
      </c>
      <c r="B343" t="s">
        <v>111</v>
      </c>
      <c r="C343" s="32" t="s">
        <v>382</v>
      </c>
      <c r="D343" t="s">
        <v>257</v>
      </c>
      <c r="E343" s="1">
        <v>81000</v>
      </c>
      <c r="F343" s="1">
        <f t="shared" si="102"/>
        <v>2324.6999999999998</v>
      </c>
      <c r="G343" s="1">
        <v>7636.09</v>
      </c>
      <c r="H343" s="1">
        <f t="shared" si="103"/>
        <v>2462.4</v>
      </c>
      <c r="I343" s="1">
        <v>25</v>
      </c>
      <c r="J343" s="1">
        <f t="shared" si="104"/>
        <v>12448.19</v>
      </c>
      <c r="K343" s="1">
        <f t="shared" si="105"/>
        <v>68551.81</v>
      </c>
    </row>
    <row r="344" spans="1:126" x14ac:dyDescent="0.25">
      <c r="A344" t="s">
        <v>112</v>
      </c>
      <c r="B344" t="s">
        <v>220</v>
      </c>
      <c r="C344" s="32" t="s">
        <v>382</v>
      </c>
      <c r="D344" t="s">
        <v>255</v>
      </c>
      <c r="E344" s="1">
        <v>41000</v>
      </c>
      <c r="F344" s="1">
        <f t="shared" si="102"/>
        <v>1176.7</v>
      </c>
      <c r="G344" s="1">
        <v>0</v>
      </c>
      <c r="H344" s="1">
        <f t="shared" si="103"/>
        <v>1246.4000000000001</v>
      </c>
      <c r="I344" s="1">
        <v>665</v>
      </c>
      <c r="J344" s="1">
        <f t="shared" si="104"/>
        <v>3088.1</v>
      </c>
      <c r="K344" s="1">
        <f t="shared" si="105"/>
        <v>37911.9</v>
      </c>
    </row>
    <row r="345" spans="1:126" x14ac:dyDescent="0.25">
      <c r="A345" t="s">
        <v>245</v>
      </c>
      <c r="B345" t="s">
        <v>484</v>
      </c>
      <c r="C345" s="32" t="s">
        <v>382</v>
      </c>
      <c r="D345" t="s">
        <v>257</v>
      </c>
      <c r="E345" s="1">
        <v>41000</v>
      </c>
      <c r="F345" s="1">
        <f t="shared" si="102"/>
        <v>1176.7</v>
      </c>
      <c r="G345" s="1">
        <v>0</v>
      </c>
      <c r="H345" s="1">
        <f t="shared" si="103"/>
        <v>1246.4000000000001</v>
      </c>
      <c r="I345" s="1">
        <v>863</v>
      </c>
      <c r="J345" s="1">
        <f t="shared" si="104"/>
        <v>3286.1</v>
      </c>
      <c r="K345" s="1">
        <f t="shared" si="105"/>
        <v>37713.9</v>
      </c>
    </row>
    <row r="346" spans="1:126" x14ac:dyDescent="0.25">
      <c r="A346" t="s">
        <v>244</v>
      </c>
      <c r="B346" t="s">
        <v>243</v>
      </c>
      <c r="C346" s="32" t="s">
        <v>383</v>
      </c>
      <c r="D346" t="s">
        <v>257</v>
      </c>
      <c r="E346" s="1">
        <v>59000</v>
      </c>
      <c r="F346" s="1">
        <f t="shared" si="102"/>
        <v>1693.3</v>
      </c>
      <c r="G346" s="1">
        <v>454.16</v>
      </c>
      <c r="H346" s="1">
        <f t="shared" si="103"/>
        <v>1793.6</v>
      </c>
      <c r="I346" s="1">
        <v>2875.24</v>
      </c>
      <c r="J346" s="1">
        <f t="shared" si="104"/>
        <v>6816.3</v>
      </c>
      <c r="K346" s="1">
        <f t="shared" si="105"/>
        <v>52183.7</v>
      </c>
    </row>
    <row r="347" spans="1:126" x14ac:dyDescent="0.25">
      <c r="A347" t="s">
        <v>350</v>
      </c>
      <c r="B347" t="s">
        <v>315</v>
      </c>
      <c r="C347" s="32" t="s">
        <v>382</v>
      </c>
      <c r="D347" t="s">
        <v>257</v>
      </c>
      <c r="E347" s="1">
        <v>32000</v>
      </c>
      <c r="F347" s="1">
        <f t="shared" ref="F347" si="106">E347*0.0287</f>
        <v>918.4</v>
      </c>
      <c r="G347" s="1">
        <v>0</v>
      </c>
      <c r="H347" s="1">
        <f t="shared" ref="H347" si="107">E347*0.0304</f>
        <v>972.8</v>
      </c>
      <c r="I347" s="1">
        <v>175</v>
      </c>
      <c r="J347" s="1">
        <f t="shared" si="104"/>
        <v>2066.1999999999998</v>
      </c>
      <c r="K347" s="1">
        <f t="shared" si="105"/>
        <v>29933.8</v>
      </c>
    </row>
    <row r="348" spans="1:126" x14ac:dyDescent="0.25">
      <c r="A348" t="s">
        <v>491</v>
      </c>
      <c r="B348" t="s">
        <v>16</v>
      </c>
      <c r="C348" s="32" t="s">
        <v>383</v>
      </c>
      <c r="D348" t="s">
        <v>257</v>
      </c>
      <c r="E348" s="1">
        <v>125000</v>
      </c>
      <c r="F348" s="1">
        <f t="shared" si="102"/>
        <v>3587.5</v>
      </c>
      <c r="G348" s="1">
        <v>17985.990000000002</v>
      </c>
      <c r="H348" s="1">
        <v>3800</v>
      </c>
      <c r="I348" s="1">
        <v>25</v>
      </c>
      <c r="J348" s="1">
        <f t="shared" si="104"/>
        <v>25398.49</v>
      </c>
      <c r="K348" s="1">
        <f t="shared" si="105"/>
        <v>99601.51</v>
      </c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</row>
    <row r="349" spans="1:126" x14ac:dyDescent="0.25">
      <c r="A349" t="s">
        <v>413</v>
      </c>
      <c r="B349" t="s">
        <v>414</v>
      </c>
      <c r="C349" s="32" t="s">
        <v>382</v>
      </c>
      <c r="D349" t="s">
        <v>257</v>
      </c>
      <c r="E349" s="1">
        <v>31350</v>
      </c>
      <c r="F349" s="1">
        <f t="shared" si="102"/>
        <v>899.75</v>
      </c>
      <c r="G349" s="1">
        <v>0</v>
      </c>
      <c r="H349" s="1">
        <v>953.04</v>
      </c>
      <c r="I349" s="1">
        <v>1935</v>
      </c>
      <c r="J349" s="1">
        <f t="shared" si="104"/>
        <v>3787.79</v>
      </c>
      <c r="K349" s="1">
        <f t="shared" si="105"/>
        <v>27562.21</v>
      </c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</row>
    <row r="350" spans="1:126" x14ac:dyDescent="0.25">
      <c r="A350" s="3" t="s">
        <v>12</v>
      </c>
      <c r="B350" s="3">
        <v>11</v>
      </c>
      <c r="C350" s="34"/>
      <c r="D350" s="3"/>
      <c r="E350" s="4">
        <f t="shared" ref="E350:K350" si="108">SUM(E339:E349)</f>
        <v>624500</v>
      </c>
      <c r="F350" s="4">
        <f t="shared" si="108"/>
        <v>17923.16</v>
      </c>
      <c r="G350" s="4">
        <f t="shared" si="108"/>
        <v>40209.89</v>
      </c>
      <c r="H350" s="4">
        <f t="shared" si="108"/>
        <v>18984.8</v>
      </c>
      <c r="I350" s="4">
        <f t="shared" si="108"/>
        <v>9109.36</v>
      </c>
      <c r="J350" s="4">
        <f t="shared" si="108"/>
        <v>86227.21</v>
      </c>
      <c r="K350" s="4">
        <f t="shared" si="108"/>
        <v>538272.79</v>
      </c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</row>
    <row r="352" spans="1:126" x14ac:dyDescent="0.25">
      <c r="A352" s="10" t="s">
        <v>332</v>
      </c>
      <c r="B352" s="10"/>
      <c r="C352" s="36"/>
      <c r="D352" s="12"/>
      <c r="E352" s="10"/>
      <c r="F352" s="10"/>
      <c r="G352" s="10"/>
      <c r="H352" s="10"/>
      <c r="I352" s="10"/>
      <c r="J352" s="10"/>
      <c r="K352" s="10"/>
    </row>
    <row r="353" spans="1:126" s="5" customFormat="1" x14ac:dyDescent="0.25">
      <c r="A353" s="5" t="s">
        <v>113</v>
      </c>
      <c r="B353" s="5" t="s">
        <v>114</v>
      </c>
      <c r="C353" s="39" t="s">
        <v>382</v>
      </c>
      <c r="D353" s="5" t="s">
        <v>255</v>
      </c>
      <c r="E353" s="30">
        <v>66000</v>
      </c>
      <c r="F353" s="30">
        <f>E353*0.0287</f>
        <v>1894.2</v>
      </c>
      <c r="G353" s="30">
        <v>4152.09</v>
      </c>
      <c r="H353" s="30">
        <f>E353*0.0304</f>
        <v>2006.4</v>
      </c>
      <c r="I353" s="30">
        <v>125</v>
      </c>
      <c r="J353" s="30">
        <f t="shared" ref="J353" si="109">F353+G353+H353+I353</f>
        <v>8177.69</v>
      </c>
      <c r="K353" s="30">
        <f t="shared" ref="K353" si="110">E353-J353</f>
        <v>57822.31</v>
      </c>
    </row>
    <row r="354" spans="1:126" x14ac:dyDescent="0.25">
      <c r="A354" t="s">
        <v>115</v>
      </c>
      <c r="B354" t="s">
        <v>228</v>
      </c>
      <c r="C354" s="32" t="s">
        <v>382</v>
      </c>
      <c r="D354" t="s">
        <v>255</v>
      </c>
      <c r="E354" s="1">
        <v>66000</v>
      </c>
      <c r="F354" s="1">
        <f t="shared" ref="F354" si="111">E354*0.0287</f>
        <v>1894.2</v>
      </c>
      <c r="G354" s="1">
        <v>4345.7299999999996</v>
      </c>
      <c r="H354" s="1">
        <f t="shared" ref="H354:H355" si="112">E354*0.0304</f>
        <v>2006.4</v>
      </c>
      <c r="I354" s="1">
        <v>1375.12</v>
      </c>
      <c r="J354" s="1">
        <v>9621.4500000000007</v>
      </c>
      <c r="K354" s="1">
        <v>56378.55</v>
      </c>
    </row>
    <row r="355" spans="1:126" x14ac:dyDescent="0.25">
      <c r="A355" t="s">
        <v>116</v>
      </c>
      <c r="B355" t="s">
        <v>117</v>
      </c>
      <c r="C355" s="32" t="s">
        <v>383</v>
      </c>
      <c r="D355" t="s">
        <v>255</v>
      </c>
      <c r="E355" s="1">
        <v>60000</v>
      </c>
      <c r="F355" s="1">
        <v>1722</v>
      </c>
      <c r="G355" s="1">
        <v>2206.59</v>
      </c>
      <c r="H355" s="1">
        <f t="shared" si="112"/>
        <v>1824</v>
      </c>
      <c r="I355" s="1">
        <v>25</v>
      </c>
      <c r="J355" s="1">
        <v>5777.59</v>
      </c>
      <c r="K355" s="1">
        <v>54222.41</v>
      </c>
    </row>
    <row r="356" spans="1:126" x14ac:dyDescent="0.25">
      <c r="A356" t="s">
        <v>335</v>
      </c>
      <c r="B356" t="s">
        <v>114</v>
      </c>
      <c r="C356" s="32" t="s">
        <v>382</v>
      </c>
      <c r="D356" t="s">
        <v>257</v>
      </c>
      <c r="E356" s="1">
        <v>60000</v>
      </c>
      <c r="F356" s="1">
        <v>1722</v>
      </c>
      <c r="G356" s="1">
        <v>0</v>
      </c>
      <c r="H356" s="1">
        <v>1824</v>
      </c>
      <c r="I356" s="1">
        <v>175</v>
      </c>
      <c r="J356" s="1">
        <v>3721</v>
      </c>
      <c r="K356" s="1">
        <v>56279</v>
      </c>
    </row>
    <row r="357" spans="1:126" x14ac:dyDescent="0.25">
      <c r="A357" t="s">
        <v>333</v>
      </c>
      <c r="B357" t="s">
        <v>16</v>
      </c>
      <c r="C357" s="32" t="s">
        <v>382</v>
      </c>
      <c r="D357" t="s">
        <v>257</v>
      </c>
      <c r="E357" s="1">
        <v>90000</v>
      </c>
      <c r="F357" s="1">
        <f t="shared" ref="F357" si="113">E357*0.0287</f>
        <v>2583</v>
      </c>
      <c r="G357" s="1">
        <v>9753.1200000000008</v>
      </c>
      <c r="H357" s="1">
        <f t="shared" ref="H357" si="114">E357*0.0304</f>
        <v>2736</v>
      </c>
      <c r="I357" s="1">
        <v>25</v>
      </c>
      <c r="J357" s="1">
        <f t="shared" ref="J357" si="115">F357+G357+H357+I357</f>
        <v>15097.12</v>
      </c>
      <c r="K357" s="1">
        <v>74902.880000000005</v>
      </c>
    </row>
    <row r="358" spans="1:126" x14ac:dyDescent="0.25">
      <c r="A358" s="3" t="s">
        <v>12</v>
      </c>
      <c r="B358" s="3">
        <v>5</v>
      </c>
      <c r="C358" s="34"/>
      <c r="D358" s="3"/>
      <c r="E358" s="4">
        <f t="shared" ref="E358:K358" si="116">SUM(E353:E357)</f>
        <v>342000</v>
      </c>
      <c r="F358" s="4">
        <f t="shared" si="116"/>
        <v>9815.4</v>
      </c>
      <c r="G358" s="4">
        <f t="shared" si="116"/>
        <v>20457.53</v>
      </c>
      <c r="H358" s="4">
        <f t="shared" si="116"/>
        <v>10396.799999999999</v>
      </c>
      <c r="I358" s="4">
        <f t="shared" si="116"/>
        <v>1725.12</v>
      </c>
      <c r="J358" s="4">
        <f t="shared" si="116"/>
        <v>42394.85</v>
      </c>
      <c r="K358" s="4">
        <f t="shared" si="116"/>
        <v>299605.15000000002</v>
      </c>
    </row>
    <row r="360" spans="1:126" x14ac:dyDescent="0.25">
      <c r="A360" s="10" t="s">
        <v>118</v>
      </c>
      <c r="B360" s="10"/>
      <c r="C360" s="36"/>
      <c r="D360" s="12"/>
      <c r="E360" s="10"/>
      <c r="F360" s="10"/>
      <c r="G360" s="10"/>
      <c r="H360" s="10"/>
      <c r="I360" s="10"/>
      <c r="J360" s="10"/>
      <c r="K360" s="10"/>
    </row>
    <row r="361" spans="1:126" x14ac:dyDescent="0.25">
      <c r="A361" t="s">
        <v>119</v>
      </c>
      <c r="B361" t="s">
        <v>221</v>
      </c>
      <c r="C361" s="32" t="s">
        <v>382</v>
      </c>
      <c r="D361" t="s">
        <v>255</v>
      </c>
      <c r="E361" s="1">
        <v>41000</v>
      </c>
      <c r="F361" s="1">
        <f>E361*0.0287</f>
        <v>1176.7</v>
      </c>
      <c r="G361" s="1">
        <v>0</v>
      </c>
      <c r="H361" s="1">
        <f>E361*0.0304</f>
        <v>1246.4000000000001</v>
      </c>
      <c r="I361" s="1">
        <v>275</v>
      </c>
      <c r="J361" s="1">
        <f t="shared" ref="J361:J363" si="117">F361+G361+H361+I361</f>
        <v>2698.1</v>
      </c>
      <c r="K361" s="1">
        <f t="shared" ref="K361:K363" si="118">E361-J361</f>
        <v>38301.9</v>
      </c>
    </row>
    <row r="362" spans="1:126" x14ac:dyDescent="0.25">
      <c r="A362" t="s">
        <v>121</v>
      </c>
      <c r="B362" t="s">
        <v>222</v>
      </c>
      <c r="C362" s="32" t="s">
        <v>383</v>
      </c>
      <c r="D362" t="s">
        <v>255</v>
      </c>
      <c r="E362" s="1">
        <v>41000</v>
      </c>
      <c r="F362" s="1">
        <f t="shared" ref="F362:F363" si="119">E362*0.0287</f>
        <v>1176.7</v>
      </c>
      <c r="G362" s="1">
        <v>0</v>
      </c>
      <c r="H362" s="1">
        <f t="shared" ref="H362:H364" si="120">E362*0.0304</f>
        <v>1246.4000000000001</v>
      </c>
      <c r="I362" s="1">
        <v>295</v>
      </c>
      <c r="J362" s="1">
        <f t="shared" si="117"/>
        <v>2718.1</v>
      </c>
      <c r="K362" s="1">
        <f t="shared" si="118"/>
        <v>38281.9</v>
      </c>
    </row>
    <row r="363" spans="1:126" x14ac:dyDescent="0.25">
      <c r="A363" t="s">
        <v>122</v>
      </c>
      <c r="B363" t="s">
        <v>222</v>
      </c>
      <c r="C363" s="32" t="s">
        <v>383</v>
      </c>
      <c r="D363" t="s">
        <v>255</v>
      </c>
      <c r="E363" s="1">
        <v>41000</v>
      </c>
      <c r="F363" s="1">
        <f t="shared" si="119"/>
        <v>1176.7</v>
      </c>
      <c r="G363" s="1">
        <v>0</v>
      </c>
      <c r="H363" s="1">
        <f t="shared" si="120"/>
        <v>1246.4000000000001</v>
      </c>
      <c r="I363" s="1">
        <v>175</v>
      </c>
      <c r="J363" s="1">
        <f t="shared" si="117"/>
        <v>2598.1</v>
      </c>
      <c r="K363" s="1">
        <f t="shared" si="118"/>
        <v>38401.9</v>
      </c>
    </row>
    <row r="364" spans="1:126" x14ac:dyDescent="0.25">
      <c r="A364" t="s">
        <v>453</v>
      </c>
      <c r="B364" t="s">
        <v>96</v>
      </c>
      <c r="C364" s="32" t="s">
        <v>383</v>
      </c>
      <c r="D364" t="s">
        <v>257</v>
      </c>
      <c r="E364" s="1">
        <v>41000</v>
      </c>
      <c r="F364" s="1">
        <v>1176.7</v>
      </c>
      <c r="G364" s="1">
        <v>0</v>
      </c>
      <c r="H364" s="1">
        <f t="shared" si="120"/>
        <v>1246.4000000000001</v>
      </c>
      <c r="I364" s="1">
        <v>565</v>
      </c>
      <c r="J364" s="1">
        <v>2988.1</v>
      </c>
      <c r="K364" s="1">
        <v>38011.9</v>
      </c>
    </row>
    <row r="365" spans="1:126" x14ac:dyDescent="0.25">
      <c r="A365" s="3" t="s">
        <v>12</v>
      </c>
      <c r="B365" s="3">
        <v>4</v>
      </c>
      <c r="C365" s="34"/>
      <c r="D365" s="3"/>
      <c r="E365" s="4">
        <f>SUM(E361:E364)</f>
        <v>164000</v>
      </c>
      <c r="F365" s="4">
        <f>SUM(F361:F364)</f>
        <v>4706.8</v>
      </c>
      <c r="G365" s="4">
        <f>SUM(G361:G363)+G364</f>
        <v>0</v>
      </c>
      <c r="H365" s="4">
        <f>SUM(H361:H363)+H364</f>
        <v>4985.6000000000004</v>
      </c>
      <c r="I365" s="4">
        <f>SUM(I361:I364)</f>
        <v>1310</v>
      </c>
      <c r="J365" s="4">
        <f>SUM(J361:J363)+J364</f>
        <v>11002.4</v>
      </c>
      <c r="K365" s="4">
        <f>SUM(K361:K363)+K364</f>
        <v>152997.6</v>
      </c>
    </row>
    <row r="366" spans="1:126" s="5" customFormat="1" x14ac:dyDescent="0.25">
      <c r="C366" s="39"/>
      <c r="E366" s="30"/>
      <c r="F366" s="30"/>
      <c r="G366" s="30"/>
      <c r="H366" s="30"/>
      <c r="I366" s="30"/>
      <c r="J366" s="30"/>
      <c r="K366" s="30"/>
    </row>
    <row r="367" spans="1:126" x14ac:dyDescent="0.25">
      <c r="A367" s="2" t="s">
        <v>235</v>
      </c>
    </row>
    <row r="368" spans="1:126" s="3" customFormat="1" x14ac:dyDescent="0.25">
      <c r="A368" s="61" t="s">
        <v>400</v>
      </c>
      <c r="B368" s="5" t="s">
        <v>401</v>
      </c>
      <c r="C368" s="39" t="s">
        <v>382</v>
      </c>
      <c r="D368" s="5" t="s">
        <v>257</v>
      </c>
      <c r="E368" s="30">
        <v>32000</v>
      </c>
      <c r="F368" s="30">
        <v>918.4</v>
      </c>
      <c r="G368" s="30">
        <v>0</v>
      </c>
      <c r="H368" s="30">
        <v>972.8</v>
      </c>
      <c r="I368" s="30">
        <v>3075</v>
      </c>
      <c r="J368" s="30">
        <v>4966.2</v>
      </c>
      <c r="K368" s="30">
        <v>27033.8</v>
      </c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  <c r="CW368" s="6"/>
      <c r="CX368" s="6"/>
      <c r="CY368" s="6"/>
      <c r="CZ368" s="6"/>
      <c r="DA368" s="6"/>
      <c r="DB368" s="6"/>
      <c r="DC368" s="6"/>
      <c r="DD368" s="6"/>
      <c r="DE368" s="6"/>
      <c r="DF368" s="6"/>
      <c r="DG368" s="6"/>
      <c r="DH368" s="6"/>
      <c r="DI368" s="6"/>
      <c r="DJ368" s="6"/>
      <c r="DK368" s="6"/>
      <c r="DL368" s="6"/>
      <c r="DM368" s="6"/>
      <c r="DN368" s="6"/>
      <c r="DO368" s="6"/>
      <c r="DP368" s="6"/>
      <c r="DQ368" s="6"/>
      <c r="DR368" s="6"/>
      <c r="DS368" s="6"/>
      <c r="DT368" s="6"/>
      <c r="DU368" s="6"/>
      <c r="DV368" s="6"/>
    </row>
    <row r="369" spans="1:136" x14ac:dyDescent="0.25">
      <c r="A369" s="60" t="s">
        <v>337</v>
      </c>
      <c r="B369" s="60" t="s">
        <v>338</v>
      </c>
      <c r="C369" s="62" t="s">
        <v>382</v>
      </c>
      <c r="D369" s="63" t="s">
        <v>257</v>
      </c>
      <c r="E369" s="30">
        <v>23000</v>
      </c>
      <c r="F369" s="30">
        <v>660.1</v>
      </c>
      <c r="G369" s="30">
        <v>0</v>
      </c>
      <c r="H369" s="30">
        <f>E369*0.0304</f>
        <v>699.2</v>
      </c>
      <c r="I369" s="30">
        <v>1965</v>
      </c>
      <c r="J369" s="30">
        <v>3324.3</v>
      </c>
      <c r="K369" s="30">
        <v>19675.7</v>
      </c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28"/>
      <c r="BE369" s="28"/>
      <c r="BF369" s="28"/>
      <c r="BG369" s="28"/>
      <c r="BH369" s="28"/>
      <c r="BI369" s="28"/>
      <c r="BJ369" s="28"/>
      <c r="BK369" s="28"/>
      <c r="BL369" s="28"/>
      <c r="BM369" s="28"/>
      <c r="BN369" s="28"/>
      <c r="BO369" s="28"/>
      <c r="BP369" s="28"/>
      <c r="BQ369" s="28"/>
      <c r="BR369" s="28"/>
      <c r="BS369" s="28"/>
      <c r="BT369" s="28"/>
      <c r="BU369" s="28"/>
      <c r="BV369" s="28"/>
      <c r="BW369" s="28"/>
      <c r="BX369" s="28"/>
      <c r="BY369" s="28"/>
      <c r="BZ369" s="28"/>
      <c r="CA369" s="28"/>
      <c r="CB369" s="28"/>
      <c r="CC369" s="28"/>
      <c r="CD369" s="28"/>
      <c r="CE369" s="28"/>
      <c r="CF369" s="28"/>
      <c r="CG369" s="28"/>
      <c r="CH369" s="28"/>
      <c r="CI369" s="28"/>
      <c r="CJ369" s="28"/>
      <c r="CK369" s="28"/>
      <c r="CL369" s="28"/>
      <c r="CM369" s="28"/>
      <c r="CN369" s="28"/>
      <c r="CO369" s="28"/>
      <c r="CP369" s="28"/>
      <c r="CQ369" s="28"/>
      <c r="CR369" s="28"/>
      <c r="CS369" s="28"/>
      <c r="CT369" s="28"/>
      <c r="CU369" s="28"/>
      <c r="CV369" s="28"/>
      <c r="CW369" s="28"/>
      <c r="CX369" s="28"/>
      <c r="CY369" s="28"/>
      <c r="CZ369" s="28"/>
      <c r="DA369" s="28"/>
      <c r="DB369" s="28"/>
      <c r="DC369" s="28"/>
      <c r="DD369" s="28"/>
      <c r="DE369" s="28"/>
      <c r="DF369" s="28"/>
      <c r="DG369" s="28"/>
      <c r="DH369" s="28"/>
      <c r="DI369" s="28"/>
      <c r="DJ369" s="28"/>
      <c r="DK369" s="28"/>
      <c r="DL369" s="28"/>
      <c r="DM369" s="28"/>
      <c r="DN369" s="28"/>
      <c r="DO369" s="28"/>
      <c r="DP369" s="28"/>
      <c r="DQ369" s="28"/>
      <c r="DR369" s="28"/>
      <c r="DS369" s="28"/>
      <c r="DT369" s="28"/>
      <c r="DU369" s="28"/>
      <c r="DV369" s="28"/>
      <c r="DW369" s="28"/>
      <c r="DX369" s="28"/>
      <c r="DY369" s="28"/>
      <c r="DZ369" s="28"/>
      <c r="EA369" s="28"/>
      <c r="EB369" s="28"/>
      <c r="EC369" s="28"/>
      <c r="ED369" s="28"/>
      <c r="EE369" s="28"/>
      <c r="EF369" s="28"/>
    </row>
    <row r="370" spans="1:136" x14ac:dyDescent="0.25">
      <c r="A370" s="60" t="s">
        <v>231</v>
      </c>
      <c r="B370" s="60" t="s">
        <v>108</v>
      </c>
      <c r="C370" s="62" t="s">
        <v>383</v>
      </c>
      <c r="D370" s="63" t="s">
        <v>257</v>
      </c>
      <c r="E370" s="30">
        <v>65000</v>
      </c>
      <c r="F370" s="30">
        <v>1865.5</v>
      </c>
      <c r="G370" s="30">
        <v>3035.15</v>
      </c>
      <c r="H370" s="30">
        <v>1976</v>
      </c>
      <c r="I370" s="30">
        <v>175</v>
      </c>
      <c r="J370" s="30">
        <v>7051.65</v>
      </c>
      <c r="K370" s="30">
        <v>57948.35</v>
      </c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28"/>
      <c r="BE370" s="28"/>
      <c r="BF370" s="28"/>
      <c r="BG370" s="28"/>
      <c r="BH370" s="28"/>
      <c r="BI370" s="28"/>
      <c r="BJ370" s="28"/>
      <c r="BK370" s="28"/>
      <c r="BL370" s="28"/>
      <c r="BM370" s="28"/>
      <c r="BN370" s="28"/>
      <c r="BO370" s="28"/>
      <c r="BP370" s="28"/>
      <c r="BQ370" s="28"/>
      <c r="BR370" s="28"/>
      <c r="BS370" s="28"/>
      <c r="BT370" s="28"/>
      <c r="BU370" s="28"/>
      <c r="BV370" s="28"/>
      <c r="BW370" s="28"/>
      <c r="BX370" s="28"/>
      <c r="BY370" s="28"/>
      <c r="BZ370" s="28"/>
      <c r="CA370" s="28"/>
      <c r="CB370" s="28"/>
      <c r="CC370" s="28"/>
      <c r="CD370" s="28"/>
      <c r="CE370" s="28"/>
      <c r="CF370" s="28"/>
      <c r="CG370" s="28"/>
      <c r="CH370" s="28"/>
      <c r="CI370" s="28"/>
      <c r="CJ370" s="28"/>
      <c r="CK370" s="28"/>
      <c r="CL370" s="28"/>
      <c r="CM370" s="28"/>
      <c r="CN370" s="28"/>
      <c r="CO370" s="28"/>
      <c r="CP370" s="28"/>
      <c r="CQ370" s="28"/>
      <c r="CR370" s="28"/>
      <c r="CS370" s="28"/>
      <c r="CT370" s="28"/>
      <c r="CU370" s="28"/>
      <c r="CV370" s="28"/>
      <c r="CW370" s="28"/>
      <c r="CX370" s="28"/>
      <c r="CY370" s="28"/>
      <c r="CZ370" s="28"/>
      <c r="DA370" s="28"/>
      <c r="DB370" s="28"/>
      <c r="DC370" s="28"/>
      <c r="DD370" s="28"/>
      <c r="DE370" s="28"/>
      <c r="DF370" s="28"/>
      <c r="DG370" s="28"/>
      <c r="DH370" s="28"/>
      <c r="DI370" s="28"/>
      <c r="DJ370" s="28"/>
      <c r="DK370" s="28"/>
      <c r="DL370" s="28"/>
      <c r="DM370" s="28"/>
      <c r="DN370" s="28"/>
      <c r="DO370" s="28"/>
      <c r="DP370" s="28"/>
      <c r="DQ370" s="28"/>
      <c r="DR370" s="28"/>
      <c r="DS370" s="28"/>
      <c r="DT370" s="28"/>
      <c r="DU370" s="28"/>
      <c r="DV370" s="28"/>
      <c r="DW370" s="28"/>
      <c r="DX370" s="28"/>
      <c r="DY370" s="28"/>
      <c r="DZ370" s="28"/>
      <c r="EA370" s="28"/>
      <c r="EB370" s="28"/>
      <c r="EC370" s="28"/>
      <c r="ED370" s="28"/>
      <c r="EE370" s="28"/>
      <c r="EF370" s="28"/>
    </row>
    <row r="371" spans="1:136" s="5" customFormat="1" x14ac:dyDescent="0.25">
      <c r="A371" s="64" t="s">
        <v>12</v>
      </c>
      <c r="B371" s="64">
        <v>3</v>
      </c>
      <c r="C371" s="65"/>
      <c r="D371" s="64"/>
      <c r="E371" s="66">
        <f>SUM(E369:E369)+E368+E370</f>
        <v>120000</v>
      </c>
      <c r="F371" s="66">
        <f>SUM(F369:F369)+F368+F370</f>
        <v>3444</v>
      </c>
      <c r="G371" s="66">
        <f>+G370+G369+G368</f>
        <v>3035.15</v>
      </c>
      <c r="H371" s="66">
        <f>SUM(H369:H369)+H368+H370</f>
        <v>3648</v>
      </c>
      <c r="I371" s="66">
        <f>SUM(I369:I369)+I368+I370</f>
        <v>5215</v>
      </c>
      <c r="J371" s="66">
        <f>SUM(J369:J369)+J368+J370</f>
        <v>15342.15</v>
      </c>
      <c r="K371" s="66">
        <f>SUM(K369:K369)+K368+K370</f>
        <v>104657.85</v>
      </c>
      <c r="L371" s="72"/>
      <c r="M371" s="72"/>
      <c r="N371" s="72"/>
      <c r="O371" s="72"/>
      <c r="P371" s="72"/>
      <c r="Q371" s="72"/>
      <c r="R371" s="72"/>
      <c r="S371" s="72"/>
      <c r="T371" s="72"/>
      <c r="U371" s="72"/>
      <c r="V371" s="72"/>
      <c r="W371" s="72"/>
      <c r="X371" s="72"/>
      <c r="Y371" s="72"/>
      <c r="Z371" s="72"/>
      <c r="AA371" s="72"/>
      <c r="AB371" s="72"/>
      <c r="AC371" s="72"/>
      <c r="AD371" s="72"/>
      <c r="AE371" s="72"/>
      <c r="AF371" s="72"/>
      <c r="AG371" s="72"/>
      <c r="AH371" s="72"/>
      <c r="AI371" s="72"/>
      <c r="AJ371" s="72"/>
      <c r="AK371" s="72"/>
      <c r="AL371" s="72"/>
      <c r="AM371" s="72"/>
      <c r="AN371" s="72"/>
      <c r="AO371" s="72"/>
      <c r="AP371" s="72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28"/>
      <c r="BE371" s="28"/>
      <c r="BF371" s="28"/>
      <c r="BG371" s="28"/>
      <c r="BH371" s="28"/>
      <c r="BI371" s="28"/>
      <c r="BJ371" s="28"/>
      <c r="BK371" s="28"/>
      <c r="BL371" s="28"/>
      <c r="BM371" s="28"/>
      <c r="BN371" s="28"/>
      <c r="BO371" s="28"/>
      <c r="BP371" s="28"/>
      <c r="BQ371" s="28"/>
      <c r="BR371" s="28"/>
      <c r="BS371" s="28"/>
      <c r="BT371" s="28"/>
      <c r="BU371" s="28"/>
      <c r="BV371" s="28"/>
      <c r="BW371" s="28"/>
      <c r="BX371" s="28"/>
      <c r="BY371" s="28"/>
      <c r="BZ371" s="28"/>
      <c r="CA371" s="28"/>
      <c r="CB371" s="28"/>
      <c r="CC371" s="28"/>
      <c r="CD371" s="28"/>
      <c r="CE371" s="28"/>
      <c r="CF371" s="28"/>
      <c r="CG371" s="28"/>
      <c r="CH371" s="28"/>
      <c r="CI371" s="28"/>
      <c r="CJ371" s="28"/>
      <c r="CK371" s="28"/>
      <c r="CL371" s="28"/>
      <c r="CM371" s="28"/>
      <c r="CN371" s="28"/>
      <c r="CO371" s="28"/>
      <c r="CP371" s="28"/>
      <c r="CQ371" s="28"/>
      <c r="CR371" s="28"/>
      <c r="CS371" s="28"/>
      <c r="CT371" s="28"/>
      <c r="CU371" s="28"/>
      <c r="CV371" s="28"/>
      <c r="CW371" s="28"/>
      <c r="CX371" s="28"/>
      <c r="CY371" s="28"/>
      <c r="CZ371" s="28"/>
      <c r="DA371" s="28"/>
      <c r="DB371" s="28"/>
      <c r="DC371" s="28"/>
      <c r="DD371" s="28"/>
      <c r="DE371" s="28"/>
      <c r="DF371" s="28"/>
      <c r="DG371" s="28"/>
      <c r="DH371" s="28"/>
      <c r="DI371" s="28"/>
      <c r="DJ371" s="28"/>
      <c r="DK371" s="28"/>
      <c r="DL371" s="28"/>
      <c r="DM371" s="28"/>
      <c r="DN371" s="28"/>
      <c r="DO371" s="28"/>
      <c r="DP371" s="28"/>
      <c r="DQ371" s="28"/>
      <c r="DR371" s="28"/>
      <c r="DS371" s="28"/>
      <c r="DT371" s="28"/>
      <c r="DU371" s="28"/>
      <c r="DV371" s="28"/>
      <c r="DW371" s="28"/>
      <c r="DX371" s="28"/>
      <c r="DY371" s="28"/>
      <c r="DZ371" s="28"/>
      <c r="EA371" s="28"/>
      <c r="EB371" s="28"/>
      <c r="EC371" s="28"/>
      <c r="ED371" s="28"/>
      <c r="EE371" s="28"/>
      <c r="EF371" s="28"/>
    </row>
    <row r="372" spans="1:136" x14ac:dyDescent="0.25"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28"/>
      <c r="BE372" s="28"/>
      <c r="BF372" s="28"/>
      <c r="BG372" s="28"/>
      <c r="BH372" s="28"/>
      <c r="BI372" s="28"/>
      <c r="BJ372" s="28"/>
      <c r="BK372" s="28"/>
      <c r="BL372" s="28"/>
      <c r="BM372" s="28"/>
      <c r="BN372" s="28"/>
      <c r="BO372" s="28"/>
      <c r="BP372" s="28"/>
      <c r="BQ372" s="28"/>
      <c r="BR372" s="28"/>
      <c r="BS372" s="28"/>
      <c r="BT372" s="28"/>
      <c r="BU372" s="28"/>
      <c r="BV372" s="28"/>
      <c r="BW372" s="28"/>
      <c r="BX372" s="28"/>
      <c r="BY372" s="28"/>
      <c r="BZ372" s="28"/>
      <c r="CA372" s="28"/>
      <c r="CB372" s="28"/>
      <c r="CC372" s="28"/>
      <c r="CD372" s="28"/>
      <c r="CE372" s="28"/>
      <c r="CF372" s="28"/>
      <c r="CG372" s="28"/>
      <c r="CH372" s="28"/>
      <c r="CI372" s="28"/>
      <c r="CJ372" s="28"/>
      <c r="CK372" s="28"/>
      <c r="CL372" s="28"/>
      <c r="CM372" s="28"/>
      <c r="CN372" s="28"/>
      <c r="CO372" s="28"/>
      <c r="CP372" s="28"/>
      <c r="CQ372" s="28"/>
      <c r="CR372" s="28"/>
      <c r="CS372" s="28"/>
      <c r="CT372" s="28"/>
      <c r="CU372" s="28"/>
      <c r="CV372" s="28"/>
      <c r="CW372" s="28"/>
      <c r="CX372" s="28"/>
      <c r="CY372" s="28"/>
      <c r="CZ372" s="28"/>
      <c r="DA372" s="28"/>
      <c r="DB372" s="28"/>
      <c r="DC372" s="28"/>
      <c r="DD372" s="28"/>
      <c r="DE372" s="28"/>
      <c r="DF372" s="28"/>
      <c r="DG372" s="28"/>
      <c r="DH372" s="28"/>
      <c r="DI372" s="28"/>
      <c r="DJ372" s="28"/>
      <c r="DK372" s="28"/>
      <c r="DL372" s="28"/>
      <c r="DM372" s="28"/>
      <c r="DN372" s="28"/>
      <c r="DO372" s="28"/>
      <c r="DP372" s="28"/>
      <c r="DQ372" s="28"/>
      <c r="DR372" s="28"/>
      <c r="DS372" s="28"/>
      <c r="DT372" s="28"/>
      <c r="DU372" s="28"/>
      <c r="DV372" s="28"/>
      <c r="DW372" s="28"/>
      <c r="DX372" s="28"/>
      <c r="DY372" s="28"/>
      <c r="DZ372" s="28"/>
      <c r="EA372" s="28"/>
      <c r="EB372" s="28"/>
      <c r="EC372" s="28"/>
      <c r="ED372" s="28"/>
      <c r="EE372" s="28"/>
      <c r="EF372" s="28"/>
    </row>
    <row r="373" spans="1:136" s="5" customFormat="1" x14ac:dyDescent="0.25">
      <c r="A373" s="6" t="s">
        <v>406</v>
      </c>
      <c r="B373" s="6"/>
      <c r="C373" s="68"/>
      <c r="D373" s="61"/>
      <c r="E373" s="49"/>
      <c r="F373" s="49"/>
      <c r="G373" s="49"/>
      <c r="H373" s="49"/>
      <c r="I373" s="49"/>
      <c r="J373" s="49"/>
      <c r="K373" s="49"/>
      <c r="L373" s="72"/>
      <c r="M373" s="72"/>
      <c r="N373" s="72"/>
      <c r="O373" s="72"/>
      <c r="P373" s="72"/>
      <c r="Q373" s="72"/>
      <c r="R373" s="72"/>
      <c r="S373" s="72"/>
      <c r="T373" s="72"/>
      <c r="U373" s="72"/>
      <c r="V373" s="72"/>
      <c r="W373" s="72"/>
      <c r="X373" s="72"/>
      <c r="Y373" s="72"/>
      <c r="Z373" s="72"/>
      <c r="AA373" s="72"/>
      <c r="AB373" s="72"/>
      <c r="AC373" s="72"/>
      <c r="AD373" s="72"/>
      <c r="AE373" s="72"/>
      <c r="AF373" s="72"/>
      <c r="AG373" s="72"/>
      <c r="AH373" s="72"/>
      <c r="AI373" s="72"/>
      <c r="AJ373" s="72"/>
      <c r="AK373" s="72"/>
      <c r="AL373" s="72"/>
      <c r="AM373" s="72"/>
      <c r="AN373" s="72"/>
      <c r="AO373" s="72"/>
      <c r="AP373" s="72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28"/>
      <c r="BE373" s="28"/>
      <c r="BF373" s="28"/>
      <c r="BG373" s="28"/>
      <c r="BH373" s="28"/>
      <c r="BI373" s="28"/>
      <c r="BJ373" s="28"/>
      <c r="BK373" s="28"/>
      <c r="BL373" s="28"/>
      <c r="BM373" s="28"/>
      <c r="BN373" s="28"/>
      <c r="BO373" s="28"/>
      <c r="BP373" s="28"/>
      <c r="BQ373" s="28"/>
      <c r="BR373" s="28"/>
      <c r="BS373" s="28"/>
      <c r="BT373" s="28"/>
      <c r="BU373" s="28"/>
      <c r="BV373" s="28"/>
      <c r="BW373" s="28"/>
      <c r="BX373" s="28"/>
      <c r="BY373" s="28"/>
      <c r="BZ373" s="28"/>
      <c r="CA373" s="28"/>
      <c r="CB373" s="28"/>
      <c r="CC373" s="28"/>
      <c r="CD373" s="28"/>
      <c r="CE373" s="28"/>
      <c r="CF373" s="28"/>
      <c r="CG373" s="28"/>
      <c r="CH373" s="28"/>
      <c r="CI373" s="28"/>
      <c r="CJ373" s="28"/>
      <c r="CK373" s="28"/>
      <c r="CL373" s="28"/>
      <c r="CM373" s="28"/>
      <c r="CN373" s="28"/>
      <c r="CO373" s="28"/>
      <c r="CP373" s="28"/>
      <c r="CQ373" s="28"/>
      <c r="CR373" s="28"/>
      <c r="CS373" s="28"/>
      <c r="CT373" s="28"/>
      <c r="CU373" s="28"/>
      <c r="CV373" s="28"/>
      <c r="CW373" s="28"/>
      <c r="CX373" s="28"/>
      <c r="CY373" s="28"/>
      <c r="CZ373" s="28"/>
      <c r="DA373" s="28"/>
      <c r="DB373" s="28"/>
      <c r="DC373" s="28"/>
      <c r="DD373" s="28"/>
      <c r="DE373" s="28"/>
      <c r="DF373" s="28"/>
      <c r="DG373" s="28"/>
      <c r="DH373" s="28"/>
      <c r="DI373" s="28"/>
      <c r="DJ373" s="28"/>
      <c r="DK373" s="28"/>
      <c r="DL373" s="28"/>
      <c r="DM373" s="28"/>
      <c r="DN373" s="28"/>
      <c r="DO373" s="28"/>
      <c r="DP373" s="28"/>
      <c r="DQ373" s="28"/>
      <c r="DR373" s="28"/>
      <c r="DS373" s="28"/>
      <c r="DT373" s="28"/>
      <c r="DU373" s="28"/>
      <c r="DV373" s="28"/>
      <c r="DW373" s="28"/>
      <c r="DX373" s="28"/>
      <c r="DY373" s="28"/>
      <c r="DZ373" s="28"/>
      <c r="EA373" s="28"/>
      <c r="EB373" s="28"/>
      <c r="EC373" s="28"/>
      <c r="ED373" s="28"/>
      <c r="EE373" s="28"/>
      <c r="EF373" s="28"/>
    </row>
    <row r="374" spans="1:136" s="5" customFormat="1" x14ac:dyDescent="0.25">
      <c r="A374" s="61" t="s">
        <v>47</v>
      </c>
      <c r="B374" s="61" t="s">
        <v>338</v>
      </c>
      <c r="C374" s="68" t="s">
        <v>382</v>
      </c>
      <c r="D374" s="5" t="s">
        <v>255</v>
      </c>
      <c r="E374" s="69">
        <v>32000</v>
      </c>
      <c r="F374" s="69">
        <v>918.4</v>
      </c>
      <c r="G374" s="69">
        <v>0</v>
      </c>
      <c r="H374" s="69">
        <v>972.8</v>
      </c>
      <c r="I374" s="69">
        <v>3809.99</v>
      </c>
      <c r="J374" s="99">
        <f>+F374+G374+H374+I374</f>
        <v>5701.2</v>
      </c>
      <c r="K374" s="69">
        <f>+E374-J374</f>
        <v>26298.799999999999</v>
      </c>
      <c r="L374" s="72"/>
      <c r="M374" s="72"/>
      <c r="N374" s="72"/>
      <c r="O374" s="72"/>
      <c r="P374" s="72"/>
      <c r="Q374" s="72"/>
      <c r="R374" s="72"/>
      <c r="S374" s="72"/>
      <c r="T374" s="72"/>
      <c r="U374" s="72"/>
      <c r="V374" s="72"/>
      <c r="W374" s="72"/>
      <c r="X374" s="72"/>
      <c r="Y374" s="72"/>
      <c r="Z374" s="72"/>
      <c r="AA374" s="72"/>
      <c r="AB374" s="72"/>
      <c r="AC374" s="72"/>
      <c r="AD374" s="72"/>
      <c r="AE374" s="72"/>
      <c r="AF374" s="72"/>
      <c r="AG374" s="72"/>
      <c r="AH374" s="72"/>
      <c r="AI374" s="72"/>
      <c r="AJ374" s="72"/>
      <c r="AK374" s="72"/>
      <c r="AL374" s="72"/>
      <c r="AM374" s="72"/>
      <c r="AN374" s="72"/>
      <c r="AO374" s="72"/>
      <c r="AP374" s="72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28"/>
      <c r="BE374" s="28"/>
      <c r="BF374" s="28"/>
      <c r="BG374" s="28"/>
      <c r="BH374" s="28"/>
      <c r="BI374" s="28"/>
      <c r="BJ374" s="28"/>
      <c r="BK374" s="28"/>
      <c r="BL374" s="28"/>
      <c r="BM374" s="28"/>
      <c r="BN374" s="28"/>
      <c r="BO374" s="28"/>
      <c r="BP374" s="28"/>
      <c r="BQ374" s="28"/>
      <c r="BR374" s="28"/>
      <c r="BS374" s="28"/>
      <c r="BT374" s="28"/>
      <c r="BU374" s="28"/>
      <c r="BV374" s="28"/>
      <c r="BW374" s="28"/>
      <c r="BX374" s="28"/>
      <c r="BY374" s="28"/>
      <c r="BZ374" s="28"/>
      <c r="CA374" s="28"/>
      <c r="CB374" s="28"/>
      <c r="CC374" s="28"/>
      <c r="CD374" s="28"/>
      <c r="CE374" s="28"/>
      <c r="CF374" s="28"/>
      <c r="CG374" s="28"/>
      <c r="CH374" s="28"/>
      <c r="CI374" s="28"/>
      <c r="CJ374" s="28"/>
      <c r="CK374" s="28"/>
      <c r="CL374" s="28"/>
      <c r="CM374" s="28"/>
      <c r="CN374" s="28"/>
      <c r="CO374" s="28"/>
      <c r="CP374" s="28"/>
      <c r="CQ374" s="28"/>
      <c r="CR374" s="28"/>
      <c r="CS374" s="28"/>
      <c r="CT374" s="28"/>
      <c r="CU374" s="28"/>
      <c r="CV374" s="28"/>
      <c r="CW374" s="28"/>
      <c r="CX374" s="28"/>
      <c r="CY374" s="28"/>
      <c r="CZ374" s="28"/>
      <c r="DA374" s="28"/>
      <c r="DB374" s="28"/>
      <c r="DC374" s="28"/>
      <c r="DD374" s="28"/>
      <c r="DE374" s="28"/>
      <c r="DF374" s="28"/>
      <c r="DG374" s="28"/>
      <c r="DH374" s="28"/>
      <c r="DI374" s="28"/>
      <c r="DJ374" s="28"/>
      <c r="DK374" s="28"/>
      <c r="DL374" s="28"/>
      <c r="DM374" s="28"/>
      <c r="DN374" s="28"/>
      <c r="DO374" s="28"/>
      <c r="DP374" s="28"/>
      <c r="DQ374" s="28"/>
      <c r="DR374" s="28"/>
      <c r="DS374" s="28"/>
      <c r="DT374" s="28"/>
      <c r="DU374" s="28"/>
      <c r="DV374" s="28"/>
      <c r="DW374" s="28"/>
      <c r="DX374" s="28"/>
      <c r="DY374" s="28"/>
      <c r="DZ374" s="28"/>
      <c r="EA374" s="28"/>
      <c r="EB374" s="28"/>
      <c r="EC374" s="28"/>
      <c r="ED374" s="28"/>
      <c r="EE374" s="28"/>
      <c r="EF374" s="28"/>
    </row>
    <row r="375" spans="1:136" s="67" customFormat="1" x14ac:dyDescent="0.25">
      <c r="A375" s="3" t="s">
        <v>12</v>
      </c>
      <c r="B375" s="3">
        <v>1</v>
      </c>
      <c r="C375" s="34"/>
      <c r="D375" s="3"/>
      <c r="E375" s="4">
        <f>E374</f>
        <v>32000</v>
      </c>
      <c r="F375" s="4">
        <f>SUM(F374)</f>
        <v>918.4</v>
      </c>
      <c r="G375" s="4">
        <f>G374</f>
        <v>0</v>
      </c>
      <c r="H375" s="4">
        <f>H374</f>
        <v>972.8</v>
      </c>
      <c r="I375" s="4">
        <f>I374</f>
        <v>3809.99</v>
      </c>
      <c r="J375" s="4">
        <f>J374</f>
        <v>5701.2</v>
      </c>
      <c r="K375" s="4">
        <f>K374</f>
        <v>26298.799999999999</v>
      </c>
      <c r="L375" s="72"/>
      <c r="M375" s="72"/>
      <c r="N375" s="72"/>
      <c r="O375" s="72"/>
      <c r="P375" s="72"/>
      <c r="Q375" s="72"/>
      <c r="R375" s="72"/>
      <c r="S375" s="72"/>
      <c r="T375" s="72"/>
      <c r="U375" s="72"/>
      <c r="V375" s="72"/>
      <c r="W375" s="72"/>
      <c r="X375" s="72"/>
      <c r="Y375" s="72"/>
      <c r="Z375" s="72"/>
      <c r="AA375" s="72"/>
      <c r="AB375" s="72"/>
      <c r="AC375" s="72"/>
      <c r="AD375" s="72"/>
      <c r="AE375" s="72"/>
      <c r="AF375" s="72"/>
      <c r="AG375" s="72"/>
      <c r="AH375" s="72"/>
      <c r="AI375" s="72"/>
      <c r="AJ375" s="72"/>
      <c r="AK375" s="72"/>
      <c r="AL375" s="72"/>
      <c r="AM375" s="72"/>
      <c r="AN375" s="72"/>
      <c r="AO375" s="72"/>
      <c r="AP375" s="72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28"/>
      <c r="BE375" s="28"/>
      <c r="BF375" s="28"/>
      <c r="BG375" s="28"/>
      <c r="BH375" s="28"/>
      <c r="BI375" s="28"/>
      <c r="BJ375" s="28"/>
      <c r="BK375" s="28"/>
      <c r="BL375" s="28"/>
      <c r="BM375" s="28"/>
      <c r="BN375" s="28"/>
      <c r="BO375" s="28"/>
      <c r="BP375" s="28"/>
      <c r="BQ375" s="28"/>
      <c r="BR375" s="28"/>
      <c r="BS375" s="28"/>
      <c r="BT375" s="28"/>
      <c r="BU375" s="28"/>
      <c r="BV375" s="28"/>
      <c r="BW375" s="28"/>
      <c r="BX375" s="28"/>
      <c r="BY375" s="28"/>
      <c r="BZ375" s="28"/>
      <c r="CA375" s="28"/>
      <c r="CB375" s="28"/>
      <c r="CC375" s="28"/>
      <c r="CD375" s="28"/>
      <c r="CE375" s="28"/>
      <c r="CF375" s="28"/>
      <c r="CG375" s="28"/>
      <c r="CH375" s="28"/>
      <c r="CI375" s="28"/>
      <c r="CJ375" s="28"/>
      <c r="CK375" s="28"/>
      <c r="CL375" s="28"/>
      <c r="CM375" s="28"/>
      <c r="CN375" s="28"/>
      <c r="CO375" s="28"/>
      <c r="CP375" s="28"/>
      <c r="CQ375" s="28"/>
      <c r="CR375" s="28"/>
      <c r="CS375" s="28"/>
      <c r="CT375" s="28"/>
      <c r="CU375" s="28"/>
      <c r="CV375" s="28"/>
      <c r="CW375" s="28"/>
      <c r="CX375" s="28"/>
      <c r="CY375" s="28"/>
      <c r="CZ375" s="28"/>
      <c r="DA375" s="28"/>
      <c r="DB375" s="28"/>
      <c r="DC375" s="28"/>
      <c r="DD375" s="28"/>
      <c r="DE375" s="28"/>
      <c r="DF375" s="28"/>
      <c r="DG375" s="28"/>
      <c r="DH375" s="28"/>
      <c r="DI375" s="28"/>
      <c r="DJ375" s="28"/>
      <c r="DK375" s="28"/>
      <c r="DL375" s="28"/>
      <c r="DM375" s="28"/>
      <c r="DN375" s="28"/>
      <c r="DO375" s="28"/>
      <c r="DP375" s="28"/>
      <c r="DQ375" s="28"/>
      <c r="DR375" s="28"/>
      <c r="DS375" s="28"/>
      <c r="DT375" s="28"/>
      <c r="DU375" s="28"/>
      <c r="DV375" s="28"/>
      <c r="DW375" s="28"/>
      <c r="DX375" s="28"/>
      <c r="DY375" s="28"/>
      <c r="DZ375" s="28"/>
      <c r="EA375" s="28"/>
      <c r="EB375" s="28"/>
      <c r="EC375" s="28"/>
      <c r="ED375" s="28"/>
      <c r="EE375" s="28"/>
      <c r="EF375" s="28"/>
    </row>
    <row r="376" spans="1:136" x14ac:dyDescent="0.25"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28"/>
      <c r="BE376" s="28"/>
      <c r="BF376" s="28"/>
      <c r="BG376" s="28"/>
      <c r="BH376" s="28"/>
      <c r="BI376" s="28"/>
      <c r="BJ376" s="28"/>
      <c r="BK376" s="28"/>
      <c r="BL376" s="28"/>
      <c r="BM376" s="28"/>
      <c r="BN376" s="28"/>
      <c r="BO376" s="28"/>
      <c r="BP376" s="28"/>
      <c r="BQ376" s="28"/>
      <c r="BR376" s="28"/>
      <c r="BS376" s="28"/>
      <c r="BT376" s="28"/>
      <c r="BU376" s="28"/>
      <c r="BV376" s="28"/>
      <c r="BW376" s="28"/>
      <c r="BX376" s="28"/>
      <c r="BY376" s="28"/>
      <c r="BZ376" s="28"/>
      <c r="CA376" s="28"/>
      <c r="CB376" s="28"/>
      <c r="CC376" s="28"/>
      <c r="CD376" s="28"/>
      <c r="CE376" s="28"/>
      <c r="CF376" s="28"/>
      <c r="CG376" s="28"/>
      <c r="CH376" s="28"/>
      <c r="CI376" s="28"/>
      <c r="CJ376" s="28"/>
      <c r="CK376" s="28"/>
      <c r="CL376" s="28"/>
      <c r="CM376" s="28"/>
      <c r="CN376" s="28"/>
      <c r="CO376" s="28"/>
      <c r="CP376" s="28"/>
      <c r="CQ376" s="28"/>
      <c r="CR376" s="28"/>
      <c r="CS376" s="28"/>
      <c r="CT376" s="28"/>
      <c r="CU376" s="28"/>
      <c r="CV376" s="28"/>
      <c r="CW376" s="28"/>
      <c r="CX376" s="28"/>
      <c r="CY376" s="28"/>
      <c r="CZ376" s="28"/>
      <c r="DA376" s="28"/>
      <c r="DB376" s="28"/>
      <c r="DC376" s="28"/>
      <c r="DD376" s="28"/>
      <c r="DE376" s="28"/>
      <c r="DF376" s="28"/>
      <c r="DG376" s="28"/>
      <c r="DH376" s="28"/>
      <c r="DI376" s="28"/>
      <c r="DJ376" s="28"/>
      <c r="DK376" s="28"/>
      <c r="DL376" s="28"/>
      <c r="DM376" s="28"/>
      <c r="DN376" s="28"/>
      <c r="DO376" s="28"/>
      <c r="DP376" s="28"/>
      <c r="DQ376" s="28"/>
      <c r="DR376" s="28"/>
      <c r="DS376" s="28"/>
      <c r="DT376" s="28"/>
      <c r="DU376" s="28"/>
      <c r="DV376" s="28"/>
      <c r="DW376" s="28"/>
      <c r="DX376" s="28"/>
      <c r="DY376" s="28"/>
      <c r="DZ376" s="28"/>
      <c r="EA376" s="28"/>
      <c r="EB376" s="28"/>
      <c r="EC376" s="28"/>
      <c r="ED376" s="28"/>
      <c r="EE376" s="28"/>
      <c r="EF376" s="28"/>
    </row>
    <row r="377" spans="1:136" s="5" customFormat="1" x14ac:dyDescent="0.25">
      <c r="A377" s="10" t="s">
        <v>376</v>
      </c>
      <c r="B377" s="10"/>
      <c r="C377" s="36"/>
      <c r="D377" s="12"/>
      <c r="E377" s="10"/>
      <c r="F377" s="10"/>
      <c r="G377" s="10"/>
      <c r="H377" s="10"/>
      <c r="I377" s="10"/>
      <c r="J377" s="10"/>
      <c r="K377" s="10"/>
      <c r="L377" s="72"/>
      <c r="M377" s="72"/>
      <c r="N377" s="72"/>
      <c r="O377" s="72"/>
      <c r="P377" s="72"/>
      <c r="Q377" s="72"/>
      <c r="R377" s="72"/>
      <c r="S377" s="72"/>
      <c r="T377" s="72"/>
      <c r="U377" s="72"/>
      <c r="V377" s="72"/>
      <c r="W377" s="72"/>
      <c r="X377" s="72"/>
      <c r="Y377" s="72"/>
      <c r="Z377" s="72"/>
      <c r="AA377" s="72"/>
      <c r="AB377" s="72"/>
      <c r="AC377" s="72"/>
      <c r="AD377" s="72"/>
      <c r="AE377" s="72"/>
      <c r="AF377" s="72"/>
      <c r="AG377" s="72"/>
      <c r="AH377" s="72"/>
      <c r="AI377" s="72"/>
      <c r="AJ377" s="72"/>
      <c r="AK377" s="72"/>
      <c r="AL377" s="72"/>
      <c r="AM377" s="72"/>
      <c r="AN377" s="72"/>
      <c r="AO377" s="72"/>
      <c r="AP377" s="72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28"/>
      <c r="BE377" s="28"/>
      <c r="BF377" s="28"/>
      <c r="BG377" s="28"/>
      <c r="BH377" s="28"/>
      <c r="BI377" s="28"/>
      <c r="BJ377" s="28"/>
      <c r="BK377" s="28"/>
      <c r="BL377" s="28"/>
      <c r="BM377" s="28"/>
      <c r="BN377" s="28"/>
      <c r="BO377" s="28"/>
      <c r="BP377" s="28"/>
      <c r="BQ377" s="28"/>
      <c r="BR377" s="28"/>
      <c r="BS377" s="28"/>
      <c r="BT377" s="28"/>
      <c r="BU377" s="28"/>
      <c r="BV377" s="28"/>
      <c r="BW377" s="28"/>
      <c r="BX377" s="28"/>
      <c r="BY377" s="28"/>
      <c r="BZ377" s="28"/>
      <c r="CA377" s="28"/>
      <c r="CB377" s="28"/>
      <c r="CC377" s="28"/>
      <c r="CD377" s="28"/>
      <c r="CE377" s="28"/>
      <c r="CF377" s="28"/>
      <c r="CG377" s="28"/>
      <c r="CH377" s="28"/>
      <c r="CI377" s="28"/>
      <c r="CJ377" s="28"/>
      <c r="CK377" s="28"/>
      <c r="CL377" s="28"/>
      <c r="CM377" s="28"/>
      <c r="CN377" s="28"/>
      <c r="CO377" s="28"/>
      <c r="CP377" s="28"/>
      <c r="CQ377" s="28"/>
      <c r="CR377" s="28"/>
      <c r="CS377" s="28"/>
      <c r="CT377" s="28"/>
      <c r="CU377" s="28"/>
      <c r="CV377" s="28"/>
      <c r="CW377" s="28"/>
      <c r="CX377" s="28"/>
      <c r="CY377" s="28"/>
      <c r="CZ377" s="28"/>
      <c r="DA377" s="28"/>
      <c r="DB377" s="28"/>
      <c r="DC377" s="28"/>
      <c r="DD377" s="28"/>
      <c r="DE377" s="28"/>
      <c r="DF377" s="28"/>
      <c r="DG377" s="28"/>
      <c r="DH377" s="28"/>
      <c r="DI377" s="28"/>
      <c r="DJ377" s="28"/>
      <c r="DK377" s="28"/>
      <c r="DL377" s="28"/>
      <c r="DM377" s="28"/>
      <c r="DN377" s="28"/>
      <c r="DO377" s="28"/>
      <c r="DP377" s="28"/>
      <c r="DQ377" s="28"/>
      <c r="DR377" s="28"/>
      <c r="DS377" s="28"/>
      <c r="DT377" s="28"/>
      <c r="DU377" s="28"/>
      <c r="DV377" s="28"/>
      <c r="DW377" s="28"/>
      <c r="DX377" s="28"/>
      <c r="DY377" s="28"/>
      <c r="DZ377" s="28"/>
      <c r="EA377" s="28"/>
      <c r="EB377" s="28"/>
      <c r="EC377" s="28"/>
      <c r="ED377" s="28"/>
      <c r="EE377" s="28"/>
      <c r="EF377" s="28"/>
    </row>
    <row r="378" spans="1:136" s="70" customFormat="1" x14ac:dyDescent="0.25">
      <c r="A378" s="5" t="s">
        <v>124</v>
      </c>
      <c r="B378" t="s">
        <v>125</v>
      </c>
      <c r="C378" s="32" t="s">
        <v>382</v>
      </c>
      <c r="D378" t="s">
        <v>257</v>
      </c>
      <c r="E378" s="1">
        <v>45000</v>
      </c>
      <c r="F378" s="1">
        <f t="shared" ref="F378:F382" si="121">E378*0.0287</f>
        <v>1291.5</v>
      </c>
      <c r="G378" s="1">
        <v>0</v>
      </c>
      <c r="H378" s="1">
        <f t="shared" ref="H378:H382" si="122">E378*0.0304</f>
        <v>1368</v>
      </c>
      <c r="I378" s="1">
        <v>175</v>
      </c>
      <c r="J378" s="1">
        <v>2834.5</v>
      </c>
      <c r="K378" s="1">
        <v>42165.5</v>
      </c>
      <c r="L378" s="72"/>
      <c r="M378" s="72"/>
      <c r="N378" s="72"/>
      <c r="O378" s="72"/>
      <c r="P378" s="72"/>
      <c r="Q378" s="72"/>
      <c r="R378" s="72"/>
      <c r="S378" s="72"/>
      <c r="T378" s="72"/>
      <c r="U378" s="72"/>
      <c r="V378" s="72"/>
      <c r="W378" s="72"/>
      <c r="X378" s="72"/>
      <c r="Y378" s="72"/>
      <c r="Z378" s="72"/>
      <c r="AA378" s="72"/>
      <c r="AB378" s="72"/>
      <c r="AC378" s="72"/>
      <c r="AD378" s="72"/>
      <c r="AE378" s="72"/>
      <c r="AF378" s="72"/>
      <c r="AG378" s="72"/>
      <c r="AH378" s="72"/>
      <c r="AI378" s="72"/>
      <c r="AJ378" s="72"/>
      <c r="AK378" s="72"/>
      <c r="AL378" s="72"/>
      <c r="AM378" s="72"/>
      <c r="AN378" s="72"/>
      <c r="AO378" s="72"/>
      <c r="AP378" s="72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28"/>
      <c r="BE378" s="28"/>
      <c r="BF378" s="28"/>
      <c r="BG378" s="28"/>
      <c r="BH378" s="28"/>
      <c r="BI378" s="28"/>
      <c r="BJ378" s="28"/>
      <c r="BK378" s="28"/>
      <c r="BL378" s="28"/>
      <c r="BM378" s="28"/>
      <c r="BN378" s="28"/>
      <c r="BO378" s="28"/>
      <c r="BP378" s="28"/>
      <c r="BQ378" s="28"/>
      <c r="BR378" s="28"/>
      <c r="BS378" s="28"/>
      <c r="BT378" s="28"/>
      <c r="BU378" s="28"/>
      <c r="BV378" s="28"/>
      <c r="BW378" s="28"/>
      <c r="BX378" s="28"/>
      <c r="BY378" s="28"/>
      <c r="BZ378" s="28"/>
      <c r="CA378" s="28"/>
      <c r="CB378" s="28"/>
      <c r="CC378" s="28"/>
      <c r="CD378" s="28"/>
      <c r="CE378" s="28"/>
      <c r="CF378" s="28"/>
      <c r="CG378" s="28"/>
      <c r="CH378" s="28"/>
      <c r="CI378" s="28"/>
      <c r="CJ378" s="28"/>
      <c r="CK378" s="28"/>
      <c r="CL378" s="28"/>
      <c r="CM378" s="28"/>
      <c r="CN378" s="28"/>
      <c r="CO378" s="28"/>
      <c r="CP378" s="28"/>
      <c r="CQ378" s="28"/>
      <c r="CR378" s="28"/>
      <c r="CS378" s="28"/>
      <c r="CT378" s="28"/>
      <c r="CU378" s="28"/>
      <c r="CV378" s="28"/>
      <c r="CW378" s="28"/>
      <c r="CX378" s="28"/>
      <c r="CY378" s="28"/>
      <c r="CZ378" s="28"/>
      <c r="DA378" s="28"/>
      <c r="DB378" s="28"/>
      <c r="DC378" s="28"/>
      <c r="DD378" s="28"/>
      <c r="DE378" s="28"/>
      <c r="DF378" s="28"/>
      <c r="DG378" s="28"/>
      <c r="DH378" s="28"/>
      <c r="DI378" s="28"/>
      <c r="DJ378" s="28"/>
      <c r="DK378" s="28"/>
      <c r="DL378" s="28"/>
      <c r="DM378" s="28"/>
      <c r="DN378" s="28"/>
      <c r="DO378" s="28"/>
      <c r="DP378" s="28"/>
      <c r="DQ378" s="28"/>
      <c r="DR378" s="28"/>
      <c r="DS378" s="28"/>
      <c r="DT378" s="28"/>
      <c r="DU378" s="28"/>
      <c r="DV378" s="28"/>
      <c r="DW378" s="28"/>
      <c r="DX378" s="28"/>
      <c r="DY378" s="28"/>
      <c r="DZ378" s="28"/>
      <c r="EA378" s="28"/>
      <c r="EB378" s="28"/>
      <c r="EC378" s="28"/>
      <c r="ED378" s="28"/>
      <c r="EE378" s="28"/>
      <c r="EF378" s="28"/>
    </row>
    <row r="379" spans="1:136" x14ac:dyDescent="0.25">
      <c r="A379" s="5" t="s">
        <v>287</v>
      </c>
      <c r="B379" t="s">
        <v>286</v>
      </c>
      <c r="C379" s="32" t="s">
        <v>383</v>
      </c>
      <c r="D379" t="s">
        <v>257</v>
      </c>
      <c r="E379" s="1">
        <v>26000</v>
      </c>
      <c r="F379" s="1">
        <f t="shared" si="121"/>
        <v>746.2</v>
      </c>
      <c r="G379" s="1">
        <v>0</v>
      </c>
      <c r="H379" s="1">
        <f t="shared" si="122"/>
        <v>790.4</v>
      </c>
      <c r="I379" s="1">
        <v>175</v>
      </c>
      <c r="J379" s="1">
        <v>1711.6</v>
      </c>
      <c r="K379" s="1">
        <v>24288.400000000001</v>
      </c>
      <c r="L379" s="71"/>
      <c r="M379" s="71"/>
      <c r="N379" s="71"/>
      <c r="O379" s="71"/>
      <c r="P379" s="71"/>
      <c r="Q379" s="71"/>
      <c r="R379" s="71"/>
      <c r="S379" s="71"/>
      <c r="T379" s="71"/>
      <c r="U379" s="71"/>
      <c r="V379" s="71"/>
      <c r="W379" s="71"/>
      <c r="X379" s="71"/>
      <c r="Y379" s="71"/>
      <c r="Z379" s="71"/>
      <c r="AA379" s="71"/>
      <c r="AB379" s="71"/>
      <c r="AC379" s="72"/>
      <c r="AD379" s="72"/>
      <c r="AE379" s="72"/>
      <c r="AF379" s="72"/>
      <c r="AG379" s="72"/>
      <c r="AH379" s="72"/>
      <c r="AI379" s="72"/>
      <c r="AJ379" s="72"/>
      <c r="AK379" s="72"/>
      <c r="AL379" s="72"/>
      <c r="AM379" s="72"/>
      <c r="AN379" s="72"/>
      <c r="AO379" s="72"/>
      <c r="AP379" s="72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28"/>
      <c r="BE379" s="28"/>
      <c r="BF379" s="28"/>
      <c r="BG379" s="28"/>
      <c r="BH379" s="28"/>
      <c r="BI379" s="28"/>
      <c r="BJ379" s="28"/>
      <c r="BK379" s="28"/>
      <c r="BL379" s="28"/>
      <c r="BM379" s="28"/>
      <c r="BN379" s="28"/>
      <c r="BO379" s="28"/>
      <c r="BP379" s="28"/>
      <c r="BQ379" s="28"/>
      <c r="BR379" s="28"/>
      <c r="BS379" s="28"/>
      <c r="BT379" s="28"/>
      <c r="BU379" s="28"/>
      <c r="BV379" s="28"/>
      <c r="BW379" s="28"/>
      <c r="BX379" s="28"/>
      <c r="BY379" s="28"/>
      <c r="BZ379" s="28"/>
      <c r="CA379" s="28"/>
      <c r="CB379" s="28"/>
      <c r="CC379" s="28"/>
      <c r="CD379" s="28"/>
      <c r="CE379" s="28"/>
      <c r="CF379" s="28"/>
      <c r="CG379" s="28"/>
      <c r="CH379" s="28"/>
      <c r="CI379" s="28"/>
      <c r="CJ379" s="28"/>
      <c r="CK379" s="28"/>
      <c r="CL379" s="28"/>
      <c r="CM379" s="28"/>
      <c r="CN379" s="28"/>
      <c r="CO379" s="28"/>
      <c r="CP379" s="28"/>
      <c r="CQ379" s="28"/>
      <c r="CR379" s="28"/>
      <c r="CS379" s="28"/>
      <c r="CT379" s="28"/>
      <c r="CU379" s="28"/>
      <c r="CV379" s="28"/>
      <c r="CW379" s="28"/>
      <c r="CX379" s="28"/>
      <c r="CY379" s="28"/>
      <c r="CZ379" s="28"/>
      <c r="DA379" s="28"/>
      <c r="DB379" s="28"/>
      <c r="DC379" s="28"/>
      <c r="DD379" s="28"/>
      <c r="DE379" s="28"/>
      <c r="DF379" s="28"/>
      <c r="DG379" s="28"/>
      <c r="DH379" s="28"/>
      <c r="DI379" s="28"/>
      <c r="DJ379" s="28"/>
      <c r="DK379" s="28"/>
      <c r="DL379" s="28"/>
      <c r="DM379" s="28"/>
      <c r="DN379" s="28"/>
      <c r="DO379" s="28"/>
      <c r="DP379" s="28"/>
      <c r="DQ379" s="28"/>
      <c r="DR379" s="28"/>
      <c r="DS379" s="28"/>
      <c r="DT379" s="28"/>
      <c r="DU379" s="28"/>
      <c r="DV379" s="28"/>
      <c r="DW379" s="28"/>
      <c r="DX379" s="28"/>
      <c r="DY379" s="28"/>
      <c r="DZ379" s="28"/>
      <c r="EA379" s="28"/>
      <c r="EB379" s="28"/>
      <c r="EC379" s="28"/>
      <c r="ED379" s="28"/>
      <c r="EE379" s="28"/>
      <c r="EF379" s="28"/>
    </row>
    <row r="380" spans="1:136" x14ac:dyDescent="0.25">
      <c r="A380" s="5" t="s">
        <v>265</v>
      </c>
      <c r="B380" t="s">
        <v>14</v>
      </c>
      <c r="C380" s="32" t="s">
        <v>383</v>
      </c>
      <c r="D380" t="s">
        <v>257</v>
      </c>
      <c r="E380" s="1">
        <v>28000</v>
      </c>
      <c r="F380" s="1">
        <f t="shared" si="121"/>
        <v>803.6</v>
      </c>
      <c r="G380" s="1">
        <v>0</v>
      </c>
      <c r="H380" s="1">
        <f t="shared" si="122"/>
        <v>851.2</v>
      </c>
      <c r="I380" s="1">
        <v>1525.12</v>
      </c>
      <c r="J380" s="1">
        <v>3179.92</v>
      </c>
      <c r="K380" s="1">
        <v>24820.080000000002</v>
      </c>
      <c r="L380" s="73"/>
      <c r="M380" s="73"/>
      <c r="N380" s="73"/>
      <c r="O380" s="73"/>
      <c r="P380" s="73"/>
      <c r="Q380" s="73"/>
      <c r="R380" s="73"/>
      <c r="S380" s="73"/>
      <c r="T380" s="73"/>
      <c r="U380" s="73"/>
      <c r="V380" s="73"/>
      <c r="W380" s="73"/>
      <c r="X380" s="73"/>
      <c r="Y380" s="73"/>
      <c r="Z380" s="73"/>
      <c r="AA380" s="73"/>
      <c r="AB380" s="73"/>
      <c r="AC380" s="72"/>
      <c r="AD380" s="72"/>
      <c r="AE380" s="72"/>
      <c r="AF380" s="72"/>
      <c r="AG380" s="72"/>
      <c r="AH380" s="72"/>
      <c r="AI380" s="72"/>
      <c r="AJ380" s="72"/>
      <c r="AK380" s="72"/>
      <c r="AL380" s="72"/>
      <c r="AM380" s="72"/>
      <c r="AN380" s="72"/>
      <c r="AO380" s="72"/>
      <c r="AP380" s="72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28"/>
      <c r="BE380" s="28"/>
      <c r="BF380" s="28"/>
      <c r="BG380" s="28"/>
      <c r="BH380" s="28"/>
      <c r="BI380" s="28"/>
      <c r="BJ380" s="28"/>
      <c r="BK380" s="28"/>
      <c r="BL380" s="28"/>
      <c r="BM380" s="28"/>
      <c r="BN380" s="28"/>
      <c r="BO380" s="28"/>
      <c r="BP380" s="28"/>
      <c r="BQ380" s="28"/>
      <c r="BR380" s="28"/>
      <c r="BS380" s="28"/>
      <c r="BT380" s="28"/>
      <c r="BU380" s="28"/>
      <c r="BV380" s="28"/>
      <c r="BW380" s="28"/>
      <c r="BX380" s="28"/>
      <c r="BY380" s="28"/>
      <c r="BZ380" s="28"/>
      <c r="CA380" s="28"/>
      <c r="CB380" s="28"/>
      <c r="CC380" s="28"/>
      <c r="CD380" s="28"/>
      <c r="CE380" s="28"/>
      <c r="CF380" s="28"/>
      <c r="CG380" s="28"/>
      <c r="CH380" s="28"/>
      <c r="CI380" s="28"/>
      <c r="CJ380" s="28"/>
      <c r="CK380" s="28"/>
      <c r="CL380" s="28"/>
      <c r="CM380" s="28"/>
      <c r="CN380" s="28"/>
      <c r="CO380" s="28"/>
      <c r="CP380" s="28"/>
      <c r="CQ380" s="28"/>
      <c r="CR380" s="28"/>
      <c r="CS380" s="28"/>
      <c r="CT380" s="28"/>
      <c r="CU380" s="28"/>
      <c r="CV380" s="28"/>
      <c r="CW380" s="28"/>
      <c r="CX380" s="28"/>
      <c r="CY380" s="28"/>
      <c r="CZ380" s="28"/>
      <c r="DA380" s="28"/>
      <c r="DB380" s="28"/>
      <c r="DC380" s="28"/>
      <c r="DD380" s="28"/>
      <c r="DE380" s="28"/>
      <c r="DF380" s="28"/>
      <c r="DG380" s="28"/>
      <c r="DH380" s="28"/>
      <c r="DI380" s="28"/>
      <c r="DJ380" s="28"/>
      <c r="DK380" s="28"/>
      <c r="DL380" s="28"/>
      <c r="DM380" s="28"/>
      <c r="DN380" s="28"/>
      <c r="DO380" s="28"/>
      <c r="DP380" s="28"/>
      <c r="DQ380" s="28"/>
      <c r="DR380" s="28"/>
      <c r="DS380" s="28"/>
      <c r="DT380" s="28"/>
      <c r="DU380" s="28"/>
      <c r="DV380" s="28"/>
      <c r="DW380" s="28"/>
      <c r="DX380" s="28"/>
      <c r="DY380" s="28"/>
      <c r="DZ380" s="28"/>
      <c r="EA380" s="28"/>
      <c r="EB380" s="28"/>
      <c r="EC380" s="28"/>
      <c r="ED380" s="28"/>
      <c r="EE380" s="28"/>
      <c r="EF380" s="28"/>
    </row>
    <row r="381" spans="1:136" x14ac:dyDescent="0.25">
      <c r="A381" s="5" t="s">
        <v>290</v>
      </c>
      <c r="B381" t="s">
        <v>145</v>
      </c>
      <c r="C381" s="32" t="s">
        <v>382</v>
      </c>
      <c r="D381" s="11" t="s">
        <v>257</v>
      </c>
      <c r="E381" s="1">
        <v>26000</v>
      </c>
      <c r="F381" s="1">
        <f t="shared" si="121"/>
        <v>746.2</v>
      </c>
      <c r="G381" s="1">
        <v>0</v>
      </c>
      <c r="H381" s="1">
        <f t="shared" si="122"/>
        <v>790.4</v>
      </c>
      <c r="I381" s="1">
        <v>175</v>
      </c>
      <c r="J381" s="1">
        <v>1711.6</v>
      </c>
      <c r="K381" s="1">
        <v>24288.400000000001</v>
      </c>
      <c r="L381" s="71"/>
      <c r="M381" s="71"/>
      <c r="N381" s="71"/>
      <c r="O381" s="71"/>
      <c r="P381" s="71"/>
      <c r="Q381" s="71"/>
      <c r="R381" s="71"/>
      <c r="S381" s="71"/>
      <c r="T381" s="71"/>
      <c r="U381" s="71"/>
      <c r="V381" s="71"/>
      <c r="W381" s="71"/>
      <c r="X381" s="71"/>
      <c r="Y381" s="71"/>
      <c r="Z381" s="71"/>
      <c r="AA381" s="71"/>
      <c r="AB381" s="71"/>
      <c r="AC381" s="72"/>
      <c r="AD381" s="72"/>
      <c r="AE381" s="72"/>
      <c r="AF381" s="72"/>
      <c r="AG381" s="72"/>
      <c r="AH381" s="72"/>
      <c r="AI381" s="72"/>
      <c r="AJ381" s="72"/>
      <c r="AK381" s="72"/>
      <c r="AL381" s="72"/>
      <c r="AM381" s="72"/>
      <c r="AN381" s="72"/>
      <c r="AO381" s="72"/>
      <c r="AP381" s="72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28"/>
      <c r="BE381" s="28"/>
      <c r="BF381" s="28"/>
      <c r="BG381" s="28"/>
      <c r="BH381" s="28"/>
      <c r="BI381" s="28"/>
      <c r="BJ381" s="28"/>
      <c r="BK381" s="28"/>
      <c r="BL381" s="28"/>
      <c r="BM381" s="28"/>
      <c r="BN381" s="28"/>
      <c r="BO381" s="28"/>
      <c r="BP381" s="28"/>
      <c r="BQ381" s="28"/>
      <c r="BR381" s="28"/>
      <c r="BS381" s="28"/>
      <c r="BT381" s="28"/>
      <c r="BU381" s="28"/>
      <c r="BV381" s="28"/>
      <c r="BW381" s="28"/>
      <c r="BX381" s="28"/>
      <c r="BY381" s="28"/>
      <c r="BZ381" s="28"/>
      <c r="CA381" s="28"/>
      <c r="CB381" s="28"/>
      <c r="CC381" s="28"/>
      <c r="CD381" s="28"/>
      <c r="CE381" s="28"/>
      <c r="CF381" s="28"/>
      <c r="CG381" s="28"/>
      <c r="CH381" s="28"/>
      <c r="CI381" s="28"/>
      <c r="CJ381" s="28"/>
      <c r="CK381" s="28"/>
      <c r="CL381" s="28"/>
      <c r="CM381" s="28"/>
      <c r="CN381" s="28"/>
      <c r="CO381" s="28"/>
      <c r="CP381" s="28"/>
      <c r="CQ381" s="28"/>
      <c r="CR381" s="28"/>
      <c r="CS381" s="28"/>
      <c r="CT381" s="28"/>
      <c r="CU381" s="28"/>
      <c r="CV381" s="28"/>
      <c r="CW381" s="28"/>
      <c r="CX381" s="28"/>
      <c r="CY381" s="28"/>
      <c r="CZ381" s="28"/>
      <c r="DA381" s="28"/>
      <c r="DB381" s="28"/>
      <c r="DC381" s="28"/>
      <c r="DD381" s="28"/>
      <c r="DE381" s="28"/>
      <c r="DF381" s="28"/>
      <c r="DG381" s="28"/>
      <c r="DH381" s="28"/>
      <c r="DI381" s="28"/>
      <c r="DJ381" s="28"/>
      <c r="DK381" s="28"/>
      <c r="DL381" s="28"/>
      <c r="DM381" s="28"/>
      <c r="DN381" s="28"/>
      <c r="DO381" s="28"/>
      <c r="DP381" s="28"/>
      <c r="DQ381" s="28"/>
      <c r="DR381" s="28"/>
      <c r="DS381" s="28"/>
      <c r="DT381" s="28"/>
      <c r="DU381" s="28"/>
      <c r="DV381" s="28"/>
      <c r="DW381" s="28"/>
      <c r="DX381" s="28"/>
      <c r="DY381" s="28"/>
      <c r="DZ381" s="28"/>
      <c r="EA381" s="28"/>
      <c r="EB381" s="28"/>
      <c r="EC381" s="28"/>
      <c r="ED381" s="28"/>
      <c r="EE381" s="28"/>
      <c r="EF381" s="28"/>
    </row>
    <row r="382" spans="1:136" x14ac:dyDescent="0.25">
      <c r="A382" s="5" t="s">
        <v>314</v>
      </c>
      <c r="B382" s="21" t="s">
        <v>120</v>
      </c>
      <c r="C382" s="32" t="s">
        <v>383</v>
      </c>
      <c r="D382" s="16" t="s">
        <v>257</v>
      </c>
      <c r="E382" s="1">
        <v>26000</v>
      </c>
      <c r="F382" s="1">
        <f t="shared" si="121"/>
        <v>746.2</v>
      </c>
      <c r="G382" s="1">
        <v>0</v>
      </c>
      <c r="H382" s="1">
        <f t="shared" si="122"/>
        <v>790.4</v>
      </c>
      <c r="I382" s="1">
        <v>175</v>
      </c>
      <c r="J382" s="1">
        <v>1711.6</v>
      </c>
      <c r="K382" s="1">
        <f>E382-J382</f>
        <v>24288.400000000001</v>
      </c>
      <c r="L382" s="73"/>
      <c r="M382" s="73"/>
      <c r="N382" s="73"/>
      <c r="O382" s="73"/>
      <c r="P382" s="73"/>
      <c r="Q382" s="73"/>
      <c r="R382" s="73"/>
      <c r="S382" s="73"/>
      <c r="T382" s="73"/>
      <c r="U382" s="73"/>
      <c r="V382" s="73"/>
      <c r="W382" s="73"/>
      <c r="X382" s="73"/>
      <c r="Y382" s="73"/>
      <c r="Z382" s="73"/>
      <c r="AA382" s="73"/>
      <c r="AB382" s="73"/>
      <c r="AC382" s="72"/>
      <c r="AD382" s="72"/>
      <c r="AE382" s="72"/>
      <c r="AF382" s="72"/>
      <c r="AG382" s="72"/>
      <c r="AH382" s="72"/>
      <c r="AI382" s="72"/>
      <c r="AJ382" s="72"/>
      <c r="AK382" s="72"/>
      <c r="AL382" s="72"/>
      <c r="AM382" s="72"/>
      <c r="AN382" s="72"/>
      <c r="AO382" s="72"/>
      <c r="AP382" s="72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28"/>
      <c r="BE382" s="28"/>
      <c r="BF382" s="28"/>
      <c r="BG382" s="28"/>
      <c r="BH382" s="28"/>
      <c r="BI382" s="28"/>
      <c r="BJ382" s="28"/>
      <c r="BK382" s="28"/>
      <c r="BL382" s="28"/>
      <c r="BM382" s="28"/>
      <c r="BN382" s="28"/>
      <c r="BO382" s="28"/>
      <c r="BP382" s="28"/>
      <c r="BQ382" s="28"/>
      <c r="BR382" s="28"/>
      <c r="BS382" s="28"/>
      <c r="BT382" s="28"/>
      <c r="BU382" s="28"/>
      <c r="BV382" s="28"/>
      <c r="BW382" s="28"/>
      <c r="BX382" s="28"/>
      <c r="BY382" s="28"/>
      <c r="BZ382" s="28"/>
      <c r="CA382" s="28"/>
      <c r="CB382" s="28"/>
      <c r="CC382" s="28"/>
      <c r="CD382" s="28"/>
      <c r="CE382" s="28"/>
      <c r="CF382" s="28"/>
      <c r="CG382" s="28"/>
      <c r="CH382" s="28"/>
      <c r="CI382" s="28"/>
      <c r="CJ382" s="28"/>
      <c r="CK382" s="28"/>
      <c r="CL382" s="28"/>
      <c r="CM382" s="28"/>
      <c r="CN382" s="28"/>
      <c r="CO382" s="28"/>
      <c r="CP382" s="28"/>
      <c r="CQ382" s="28"/>
      <c r="CR382" s="28"/>
      <c r="CS382" s="28"/>
      <c r="CT382" s="28"/>
      <c r="CU382" s="28"/>
      <c r="CV382" s="28"/>
      <c r="CW382" s="28"/>
      <c r="CX382" s="28"/>
      <c r="CY382" s="28"/>
      <c r="CZ382" s="28"/>
      <c r="DA382" s="28"/>
      <c r="DB382" s="28"/>
      <c r="DC382" s="28"/>
      <c r="DD382" s="28"/>
      <c r="DE382" s="28"/>
      <c r="DF382" s="28"/>
      <c r="DG382" s="28"/>
      <c r="DH382" s="28"/>
      <c r="DI382" s="28"/>
      <c r="DJ382" s="28"/>
      <c r="DK382" s="28"/>
      <c r="DL382" s="28"/>
      <c r="DM382" s="28"/>
      <c r="DN382" s="28"/>
      <c r="DO382" s="28"/>
      <c r="DP382" s="28"/>
      <c r="DQ382" s="28"/>
      <c r="DR382" s="28"/>
      <c r="DS382" s="28"/>
      <c r="DT382" s="28"/>
      <c r="DU382" s="28"/>
      <c r="DV382" s="28"/>
      <c r="DW382" s="28"/>
      <c r="DX382" s="28"/>
      <c r="DY382" s="28"/>
      <c r="DZ382" s="28"/>
      <c r="EA382" s="28"/>
      <c r="EB382" s="28"/>
      <c r="EC382" s="28"/>
      <c r="ED382" s="28"/>
      <c r="EE382" s="28"/>
      <c r="EF382" s="28"/>
    </row>
    <row r="383" spans="1:136" x14ac:dyDescent="0.25">
      <c r="A383" s="47" t="s">
        <v>289</v>
      </c>
      <c r="B383" s="13" t="s">
        <v>114</v>
      </c>
      <c r="C383" s="38" t="s">
        <v>382</v>
      </c>
      <c r="D383" t="s">
        <v>257</v>
      </c>
      <c r="E383" s="1">
        <v>82000</v>
      </c>
      <c r="F383" s="1">
        <f t="shared" ref="F383:F384" si="123">E383*0.0287</f>
        <v>2353.4</v>
      </c>
      <c r="G383" s="1">
        <v>7196.26</v>
      </c>
      <c r="H383" s="1">
        <f t="shared" ref="H383:H384" si="124">E383*0.0304</f>
        <v>2492.8000000000002</v>
      </c>
      <c r="I383" s="1">
        <v>4395.24</v>
      </c>
      <c r="J383" s="1">
        <v>16437.7</v>
      </c>
      <c r="K383" s="1">
        <f t="shared" ref="K383" si="125">E383-J383</f>
        <v>65562.3</v>
      </c>
      <c r="L383" s="73"/>
      <c r="M383" s="73"/>
      <c r="N383" s="73"/>
      <c r="O383" s="73"/>
      <c r="P383" s="73"/>
      <c r="Q383" s="73"/>
      <c r="R383" s="73"/>
      <c r="S383" s="73"/>
      <c r="T383" s="73"/>
      <c r="U383" s="73"/>
      <c r="V383" s="73"/>
      <c r="W383" s="73"/>
      <c r="X383" s="73"/>
      <c r="Y383" s="73"/>
      <c r="Z383" s="73"/>
      <c r="AA383" s="73"/>
      <c r="AB383" s="73"/>
      <c r="AC383" s="72"/>
      <c r="AD383" s="72"/>
      <c r="AE383" s="72"/>
      <c r="AF383" s="72"/>
      <c r="AG383" s="72"/>
      <c r="AH383" s="72"/>
      <c r="AI383" s="72"/>
      <c r="AJ383" s="72"/>
      <c r="AK383" s="72"/>
      <c r="AL383" s="72"/>
      <c r="AM383" s="72"/>
      <c r="AN383" s="72"/>
      <c r="AO383" s="72"/>
      <c r="AP383" s="72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28"/>
      <c r="BE383" s="28"/>
      <c r="BF383" s="28"/>
      <c r="BG383" s="28"/>
      <c r="BH383" s="28"/>
      <c r="BI383" s="28"/>
      <c r="BJ383" s="28"/>
      <c r="BK383" s="28"/>
      <c r="BL383" s="28"/>
      <c r="BM383" s="28"/>
      <c r="BN383" s="28"/>
      <c r="BO383" s="28"/>
      <c r="BP383" s="28"/>
      <c r="BQ383" s="28"/>
      <c r="BR383" s="28"/>
      <c r="BS383" s="28"/>
      <c r="BT383" s="28"/>
      <c r="BU383" s="28"/>
      <c r="BV383" s="28"/>
      <c r="BW383" s="28"/>
      <c r="BX383" s="28"/>
      <c r="BY383" s="28"/>
      <c r="BZ383" s="28"/>
      <c r="CA383" s="28"/>
      <c r="CB383" s="28"/>
      <c r="CC383" s="28"/>
      <c r="CD383" s="28"/>
      <c r="CE383" s="28"/>
      <c r="CF383" s="28"/>
      <c r="CG383" s="28"/>
      <c r="CH383" s="28"/>
      <c r="CI383" s="28"/>
      <c r="CJ383" s="28"/>
      <c r="CK383" s="28"/>
      <c r="CL383" s="28"/>
      <c r="CM383" s="28"/>
      <c r="CN383" s="28"/>
      <c r="CO383" s="28"/>
      <c r="CP383" s="28"/>
      <c r="CQ383" s="28"/>
      <c r="CR383" s="28"/>
      <c r="CS383" s="28"/>
      <c r="CT383" s="28"/>
      <c r="CU383" s="28"/>
      <c r="CV383" s="28"/>
      <c r="CW383" s="28"/>
      <c r="CX383" s="28"/>
      <c r="CY383" s="28"/>
      <c r="CZ383" s="28"/>
      <c r="DA383" s="28"/>
      <c r="DB383" s="28"/>
      <c r="DC383" s="28"/>
      <c r="DD383" s="28"/>
      <c r="DE383" s="28"/>
      <c r="DF383" s="28"/>
      <c r="DG383" s="28"/>
      <c r="DH383" s="28"/>
      <c r="DI383" s="28"/>
      <c r="DJ383" s="28"/>
      <c r="DK383" s="28"/>
      <c r="DL383" s="28"/>
      <c r="DM383" s="28"/>
      <c r="DN383" s="28"/>
      <c r="DO383" s="28"/>
      <c r="DP383" s="28"/>
      <c r="DQ383" s="28"/>
      <c r="DR383" s="28"/>
      <c r="DS383" s="28"/>
      <c r="DT383" s="28"/>
      <c r="DU383" s="28"/>
      <c r="DV383" s="28"/>
      <c r="DW383" s="28"/>
      <c r="DX383" s="28"/>
      <c r="DY383" s="28"/>
      <c r="DZ383" s="28"/>
      <c r="EA383" s="28"/>
      <c r="EB383" s="28"/>
      <c r="EC383" s="28"/>
      <c r="ED383" s="28"/>
      <c r="EE383" s="28"/>
      <c r="EF383" s="28"/>
    </row>
    <row r="384" spans="1:136" x14ac:dyDescent="0.25">
      <c r="A384" s="5" t="s">
        <v>248</v>
      </c>
      <c r="B384" s="11" t="s">
        <v>14</v>
      </c>
      <c r="C384" s="33" t="s">
        <v>382</v>
      </c>
      <c r="D384" s="11" t="s">
        <v>257</v>
      </c>
      <c r="E384" s="1">
        <v>42000</v>
      </c>
      <c r="F384" s="1">
        <f t="shared" si="123"/>
        <v>1205.4000000000001</v>
      </c>
      <c r="G384" s="1">
        <v>0</v>
      </c>
      <c r="H384" s="1">
        <f t="shared" si="124"/>
        <v>1276.8</v>
      </c>
      <c r="I384" s="1">
        <v>175</v>
      </c>
      <c r="J384" s="1">
        <v>2657.2</v>
      </c>
      <c r="K384" s="1">
        <v>39342.800000000003</v>
      </c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100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28"/>
      <c r="BE384" s="28"/>
      <c r="BF384" s="28"/>
      <c r="BG384" s="28"/>
      <c r="BH384" s="28"/>
      <c r="BI384" s="28"/>
      <c r="BJ384" s="28"/>
      <c r="BK384" s="28"/>
      <c r="BL384" s="28"/>
      <c r="BM384" s="28"/>
      <c r="BN384" s="28"/>
      <c r="BO384" s="28"/>
      <c r="BP384" s="28"/>
      <c r="BQ384" s="28"/>
      <c r="BR384" s="28"/>
      <c r="BS384" s="28"/>
      <c r="BT384" s="28"/>
      <c r="BU384" s="28"/>
      <c r="BV384" s="28"/>
      <c r="BW384" s="28"/>
      <c r="BX384" s="28"/>
      <c r="BY384" s="28"/>
      <c r="BZ384" s="28"/>
      <c r="CA384" s="28"/>
      <c r="CB384" s="28"/>
      <c r="CC384" s="28"/>
      <c r="CD384" s="28"/>
      <c r="CE384" s="28"/>
      <c r="CF384" s="28"/>
      <c r="CG384" s="28"/>
      <c r="CH384" s="28"/>
      <c r="CI384" s="28"/>
      <c r="CJ384" s="28"/>
      <c r="CK384" s="28"/>
      <c r="CL384" s="28"/>
      <c r="CM384" s="28"/>
      <c r="CN384" s="28"/>
      <c r="CO384" s="28"/>
      <c r="CP384" s="28"/>
      <c r="CQ384" s="28"/>
      <c r="CR384" s="28"/>
      <c r="CS384" s="28"/>
      <c r="CT384" s="28"/>
      <c r="CU384" s="28"/>
      <c r="CV384" s="28"/>
      <c r="CW384" s="28"/>
      <c r="CX384" s="28"/>
      <c r="CY384" s="28"/>
      <c r="CZ384" s="28"/>
      <c r="DA384" s="28"/>
      <c r="DB384" s="28"/>
      <c r="DC384" s="28"/>
      <c r="DD384" s="28"/>
      <c r="DE384" s="28"/>
      <c r="DF384" s="28"/>
      <c r="DG384" s="28"/>
      <c r="DH384" s="28"/>
      <c r="DI384" s="28"/>
      <c r="DJ384" s="28"/>
      <c r="DK384" s="28"/>
      <c r="DL384" s="28"/>
      <c r="DM384" s="28"/>
      <c r="DN384" s="28"/>
      <c r="DO384" s="28"/>
      <c r="DP384" s="28"/>
      <c r="DQ384" s="28"/>
      <c r="DR384" s="28"/>
      <c r="DS384" s="28"/>
      <c r="DT384" s="28"/>
      <c r="DU384" s="28"/>
      <c r="DV384" s="28"/>
      <c r="DW384" s="28"/>
      <c r="DX384" s="28"/>
      <c r="DY384" s="28"/>
      <c r="DZ384" s="28"/>
      <c r="EA384" s="28"/>
      <c r="EB384" s="28"/>
      <c r="EC384" s="28"/>
      <c r="ED384" s="28"/>
      <c r="EE384" s="28"/>
      <c r="EF384" s="28"/>
    </row>
    <row r="385" spans="1:136" x14ac:dyDescent="0.25">
      <c r="A385" s="3" t="s">
        <v>12</v>
      </c>
      <c r="B385" s="3">
        <v>7</v>
      </c>
      <c r="C385" s="34"/>
      <c r="D385" s="3"/>
      <c r="E385" s="4">
        <f t="shared" ref="E385:K385" si="126">SUM(E378:E384)</f>
        <v>275000</v>
      </c>
      <c r="F385" s="4">
        <f t="shared" si="126"/>
        <v>7892.5</v>
      </c>
      <c r="G385" s="4">
        <f t="shared" si="126"/>
        <v>7196.26</v>
      </c>
      <c r="H385" s="4">
        <f t="shared" si="126"/>
        <v>8360</v>
      </c>
      <c r="I385" s="4">
        <f t="shared" si="126"/>
        <v>6795.36</v>
      </c>
      <c r="J385" s="4">
        <f t="shared" si="126"/>
        <v>30244.12</v>
      </c>
      <c r="K385" s="4">
        <f t="shared" si="126"/>
        <v>244755.88</v>
      </c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28"/>
      <c r="BE385" s="28"/>
      <c r="BF385" s="28"/>
      <c r="BG385" s="28"/>
      <c r="BH385" s="28"/>
      <c r="BI385" s="28"/>
      <c r="BJ385" s="28"/>
      <c r="BK385" s="28"/>
      <c r="BL385" s="28"/>
      <c r="BM385" s="28"/>
      <c r="BN385" s="28"/>
      <c r="BO385" s="28"/>
      <c r="BP385" s="28"/>
      <c r="BQ385" s="28"/>
      <c r="BR385" s="28"/>
      <c r="BS385" s="28"/>
      <c r="BT385" s="28"/>
      <c r="BU385" s="28"/>
      <c r="BV385" s="28"/>
      <c r="BW385" s="28"/>
      <c r="BX385" s="28"/>
      <c r="BY385" s="28"/>
      <c r="BZ385" s="28"/>
      <c r="CA385" s="28"/>
      <c r="CB385" s="28"/>
      <c r="CC385" s="28"/>
      <c r="CD385" s="28"/>
      <c r="CE385" s="28"/>
      <c r="CF385" s="28"/>
      <c r="CG385" s="28"/>
      <c r="CH385" s="28"/>
      <c r="CI385" s="28"/>
      <c r="CJ385" s="28"/>
      <c r="CK385" s="28"/>
      <c r="CL385" s="28"/>
      <c r="CM385" s="28"/>
      <c r="CN385" s="28"/>
      <c r="CO385" s="28"/>
      <c r="CP385" s="28"/>
      <c r="CQ385" s="28"/>
      <c r="CR385" s="28"/>
      <c r="CS385" s="28"/>
      <c r="CT385" s="28"/>
      <c r="CU385" s="28"/>
      <c r="CV385" s="28"/>
      <c r="CW385" s="28"/>
      <c r="CX385" s="28"/>
      <c r="CY385" s="28"/>
      <c r="CZ385" s="28"/>
      <c r="DA385" s="28"/>
      <c r="DB385" s="28"/>
      <c r="DC385" s="28"/>
      <c r="DD385" s="28"/>
      <c r="DE385" s="28"/>
      <c r="DF385" s="28"/>
      <c r="DG385" s="28"/>
      <c r="DH385" s="28"/>
      <c r="DI385" s="28"/>
      <c r="DJ385" s="28"/>
      <c r="DK385" s="28"/>
      <c r="DL385" s="28"/>
      <c r="DM385" s="28"/>
      <c r="DN385" s="28"/>
      <c r="DO385" s="28"/>
      <c r="DP385" s="28"/>
      <c r="DQ385" s="28"/>
      <c r="DR385" s="28"/>
      <c r="DS385" s="28"/>
      <c r="DT385" s="28"/>
      <c r="DU385" s="28"/>
      <c r="DV385" s="28"/>
      <c r="DW385" s="28"/>
      <c r="DX385" s="28"/>
      <c r="DY385" s="28"/>
      <c r="DZ385" s="28"/>
      <c r="EA385" s="28"/>
      <c r="EB385" s="28"/>
      <c r="EC385" s="28"/>
      <c r="ED385" s="28"/>
      <c r="EE385" s="28"/>
      <c r="EF385" s="28"/>
    </row>
    <row r="386" spans="1:136" x14ac:dyDescent="0.25">
      <c r="A386" s="6"/>
      <c r="B386" s="6"/>
      <c r="C386" s="40"/>
      <c r="D386" s="6"/>
      <c r="E386" s="49"/>
      <c r="F386" s="49"/>
      <c r="G386" s="49"/>
      <c r="H386" s="49"/>
      <c r="I386" s="49"/>
      <c r="J386" s="49"/>
      <c r="K386" s="49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28"/>
      <c r="BE386" s="28"/>
      <c r="BF386" s="28"/>
      <c r="BG386" s="28"/>
      <c r="BH386" s="28"/>
      <c r="BI386" s="28"/>
      <c r="BJ386" s="28"/>
      <c r="BK386" s="28"/>
      <c r="BL386" s="28"/>
      <c r="BM386" s="28"/>
      <c r="BN386" s="28"/>
      <c r="BO386" s="28"/>
      <c r="BP386" s="28"/>
      <c r="BQ386" s="28"/>
      <c r="BR386" s="28"/>
      <c r="BS386" s="28"/>
      <c r="BT386" s="28"/>
      <c r="BU386" s="28"/>
      <c r="BV386" s="28"/>
      <c r="BW386" s="28"/>
      <c r="BX386" s="28"/>
      <c r="BY386" s="28"/>
      <c r="BZ386" s="28"/>
      <c r="CA386" s="28"/>
      <c r="CB386" s="28"/>
      <c r="CC386" s="28"/>
      <c r="CD386" s="28"/>
      <c r="CE386" s="28"/>
      <c r="CF386" s="28"/>
      <c r="CG386" s="28"/>
      <c r="CH386" s="28"/>
      <c r="CI386" s="28"/>
      <c r="CJ386" s="28"/>
      <c r="CK386" s="28"/>
      <c r="CL386" s="28"/>
      <c r="CM386" s="28"/>
      <c r="CN386" s="28"/>
      <c r="CO386" s="28"/>
      <c r="CP386" s="28"/>
      <c r="CQ386" s="28"/>
      <c r="CR386" s="28"/>
      <c r="CS386" s="28"/>
      <c r="CT386" s="28"/>
      <c r="CU386" s="28"/>
      <c r="CV386" s="28"/>
      <c r="CW386" s="28"/>
      <c r="CX386" s="28"/>
      <c r="CY386" s="28"/>
      <c r="CZ386" s="28"/>
      <c r="DA386" s="28"/>
      <c r="DB386" s="28"/>
      <c r="DC386" s="28"/>
      <c r="DD386" s="28"/>
      <c r="DE386" s="28"/>
      <c r="DF386" s="28"/>
      <c r="DG386" s="28"/>
      <c r="DH386" s="28"/>
      <c r="DI386" s="28"/>
      <c r="DJ386" s="28"/>
      <c r="DK386" s="28"/>
      <c r="DL386" s="28"/>
      <c r="DM386" s="28"/>
      <c r="DN386" s="28"/>
      <c r="DO386" s="28"/>
      <c r="DP386" s="28"/>
      <c r="DQ386" s="28"/>
      <c r="DR386" s="28"/>
      <c r="DS386" s="28"/>
      <c r="DT386" s="28"/>
      <c r="DU386" s="28"/>
      <c r="DV386" s="28"/>
      <c r="DW386" s="28"/>
      <c r="DX386" s="28"/>
      <c r="DY386" s="28"/>
      <c r="DZ386" s="28"/>
      <c r="EA386" s="28"/>
      <c r="EB386" s="28"/>
      <c r="EC386" s="28"/>
      <c r="ED386" s="28"/>
      <c r="EE386" s="28"/>
      <c r="EF386" s="28"/>
    </row>
    <row r="387" spans="1:136" x14ac:dyDescent="0.25">
      <c r="A387" s="6" t="s">
        <v>454</v>
      </c>
      <c r="B387" s="6"/>
      <c r="C387" s="40"/>
      <c r="D387" s="6"/>
      <c r="E387" s="49"/>
      <c r="F387" s="49"/>
      <c r="G387" s="49"/>
      <c r="H387" s="49"/>
      <c r="I387" s="49"/>
      <c r="J387" s="49"/>
      <c r="K387" s="49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28"/>
      <c r="BE387" s="28"/>
      <c r="BF387" s="28"/>
      <c r="BG387" s="28"/>
      <c r="BH387" s="28"/>
      <c r="BI387" s="28"/>
      <c r="BJ387" s="28"/>
      <c r="BK387" s="28"/>
      <c r="BL387" s="28"/>
      <c r="BM387" s="28"/>
      <c r="BN387" s="28"/>
      <c r="BO387" s="28"/>
      <c r="BP387" s="28"/>
      <c r="BQ387" s="28"/>
      <c r="BR387" s="28"/>
      <c r="BS387" s="28"/>
      <c r="BT387" s="28"/>
      <c r="BU387" s="28"/>
      <c r="BV387" s="28"/>
      <c r="BW387" s="28"/>
      <c r="BX387" s="28"/>
      <c r="BY387" s="28"/>
      <c r="BZ387" s="28"/>
      <c r="CA387" s="28"/>
      <c r="CB387" s="28"/>
      <c r="CC387" s="28"/>
      <c r="CD387" s="28"/>
      <c r="CE387" s="28"/>
      <c r="CF387" s="28"/>
      <c r="CG387" s="28"/>
      <c r="CH387" s="28"/>
      <c r="CI387" s="28"/>
      <c r="CJ387" s="28"/>
      <c r="CK387" s="28"/>
      <c r="CL387" s="28"/>
      <c r="CM387" s="28"/>
      <c r="CN387" s="28"/>
      <c r="CO387" s="28"/>
      <c r="CP387" s="28"/>
      <c r="CQ387" s="28"/>
      <c r="CR387" s="28"/>
      <c r="CS387" s="28"/>
      <c r="CT387" s="28"/>
      <c r="CU387" s="28"/>
      <c r="CV387" s="28"/>
      <c r="CW387" s="28"/>
      <c r="CX387" s="28"/>
      <c r="CY387" s="28"/>
      <c r="CZ387" s="28"/>
      <c r="DA387" s="28"/>
      <c r="DB387" s="28"/>
      <c r="DC387" s="28"/>
      <c r="DD387" s="28"/>
      <c r="DE387" s="28"/>
      <c r="DF387" s="28"/>
      <c r="DG387" s="28"/>
      <c r="DH387" s="28"/>
      <c r="DI387" s="28"/>
      <c r="DJ387" s="28"/>
      <c r="DK387" s="28"/>
      <c r="DL387" s="28"/>
      <c r="DM387" s="28"/>
      <c r="DN387" s="28"/>
      <c r="DO387" s="28"/>
      <c r="DP387" s="28"/>
      <c r="DQ387" s="28"/>
      <c r="DR387" s="28"/>
      <c r="DS387" s="28"/>
      <c r="DT387" s="28"/>
      <c r="DU387" s="28"/>
      <c r="DV387" s="28"/>
      <c r="DW387" s="28"/>
      <c r="DX387" s="28"/>
      <c r="DY387" s="28"/>
      <c r="DZ387" s="28"/>
      <c r="EA387" s="28"/>
      <c r="EB387" s="28"/>
      <c r="EC387" s="28"/>
      <c r="ED387" s="28"/>
      <c r="EE387" s="28"/>
      <c r="EF387" s="28"/>
    </row>
    <row r="388" spans="1:136" x14ac:dyDescent="0.25">
      <c r="A388" s="61" t="s">
        <v>143</v>
      </c>
      <c r="B388" s="61" t="s">
        <v>56</v>
      </c>
      <c r="C388" s="68" t="s">
        <v>382</v>
      </c>
      <c r="D388" s="61" t="s">
        <v>257</v>
      </c>
      <c r="E388" s="69">
        <v>19800</v>
      </c>
      <c r="F388" s="69">
        <v>568.26</v>
      </c>
      <c r="G388" s="69">
        <v>0</v>
      </c>
      <c r="H388" s="69">
        <v>601.91999999999996</v>
      </c>
      <c r="I388" s="69">
        <v>25</v>
      </c>
      <c r="J388" s="69">
        <v>1195.18</v>
      </c>
      <c r="K388" s="69">
        <v>18604.82</v>
      </c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28"/>
      <c r="BE388" s="28"/>
      <c r="BF388" s="28"/>
      <c r="BG388" s="28"/>
      <c r="BH388" s="28"/>
      <c r="BI388" s="28"/>
      <c r="BJ388" s="28"/>
      <c r="BK388" s="28"/>
      <c r="BL388" s="28"/>
      <c r="BM388" s="28"/>
      <c r="BN388" s="28"/>
      <c r="BO388" s="28"/>
      <c r="BP388" s="28"/>
      <c r="BQ388" s="28"/>
      <c r="BR388" s="28"/>
      <c r="BS388" s="28"/>
      <c r="BT388" s="28"/>
      <c r="BU388" s="28"/>
      <c r="BV388" s="28"/>
      <c r="BW388" s="28"/>
      <c r="BX388" s="28"/>
      <c r="BY388" s="28"/>
      <c r="BZ388" s="28"/>
      <c r="CA388" s="28"/>
      <c r="CB388" s="28"/>
      <c r="CC388" s="28"/>
      <c r="CD388" s="28"/>
      <c r="CE388" s="28"/>
      <c r="CF388" s="28"/>
      <c r="CG388" s="28"/>
      <c r="CH388" s="28"/>
      <c r="CI388" s="28"/>
      <c r="CJ388" s="28"/>
      <c r="CK388" s="28"/>
      <c r="CL388" s="28"/>
      <c r="CM388" s="28"/>
      <c r="CN388" s="28"/>
      <c r="CO388" s="28"/>
      <c r="CP388" s="28"/>
      <c r="CQ388" s="28"/>
      <c r="CR388" s="28"/>
      <c r="CS388" s="28"/>
      <c r="CT388" s="28"/>
      <c r="CU388" s="28"/>
      <c r="CV388" s="28"/>
      <c r="CW388" s="28"/>
      <c r="CX388" s="28"/>
      <c r="CY388" s="28"/>
      <c r="CZ388" s="28"/>
      <c r="DA388" s="28"/>
      <c r="DB388" s="28"/>
      <c r="DC388" s="28"/>
      <c r="DD388" s="28"/>
      <c r="DE388" s="28"/>
      <c r="DF388" s="28"/>
      <c r="DG388" s="28"/>
      <c r="DH388" s="28"/>
      <c r="DI388" s="28"/>
      <c r="DJ388" s="28"/>
      <c r="DK388" s="28"/>
      <c r="DL388" s="28"/>
      <c r="DM388" s="28"/>
      <c r="DN388" s="28"/>
      <c r="DO388" s="28"/>
      <c r="DP388" s="28"/>
      <c r="DQ388" s="28"/>
      <c r="DR388" s="28"/>
      <c r="DS388" s="28"/>
      <c r="DT388" s="28"/>
      <c r="DU388" s="28"/>
      <c r="DV388" s="28"/>
      <c r="DW388" s="28"/>
      <c r="DX388" s="28"/>
      <c r="DY388" s="28"/>
      <c r="DZ388" s="28"/>
      <c r="EA388" s="28"/>
      <c r="EB388" s="28"/>
      <c r="EC388" s="28"/>
      <c r="ED388" s="28"/>
      <c r="EE388" s="28"/>
      <c r="EF388" s="28"/>
    </row>
    <row r="389" spans="1:136" s="5" customFormat="1" x14ac:dyDescent="0.25">
      <c r="A389" s="64" t="s">
        <v>12</v>
      </c>
      <c r="B389" s="64">
        <v>1</v>
      </c>
      <c r="C389" s="65"/>
      <c r="D389" s="64"/>
      <c r="E389" s="66">
        <f>E388</f>
        <v>19800</v>
      </c>
      <c r="F389" s="66">
        <f>SUM(F388)</f>
        <v>568.26</v>
      </c>
      <c r="G389" s="66">
        <f>G388</f>
        <v>0</v>
      </c>
      <c r="H389" s="66">
        <f>H388</f>
        <v>601.91999999999996</v>
      </c>
      <c r="I389" s="66">
        <f>I388</f>
        <v>25</v>
      </c>
      <c r="J389" s="66">
        <f>J388</f>
        <v>1195.18</v>
      </c>
      <c r="K389" s="66">
        <f>K388</f>
        <v>18604.82</v>
      </c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  <c r="AA389" s="61"/>
      <c r="AB389" s="61"/>
      <c r="AC389" s="93"/>
      <c r="AD389" s="93"/>
      <c r="AE389" s="93"/>
      <c r="AF389" s="93"/>
      <c r="AG389" s="93"/>
      <c r="AH389" s="93"/>
      <c r="AI389" s="93"/>
      <c r="AJ389" s="93"/>
      <c r="AK389" s="93"/>
      <c r="AL389" s="93"/>
      <c r="AM389" s="93"/>
      <c r="AN389" s="93"/>
      <c r="AO389" s="93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28"/>
      <c r="BE389" s="28"/>
      <c r="BF389" s="28"/>
      <c r="BG389" s="28"/>
      <c r="BH389" s="28"/>
      <c r="BI389" s="28"/>
      <c r="BJ389" s="28"/>
      <c r="BK389" s="28"/>
      <c r="BL389" s="28"/>
      <c r="BM389" s="28"/>
      <c r="BN389" s="28"/>
      <c r="BO389" s="28"/>
      <c r="BP389" s="28"/>
      <c r="BQ389" s="28"/>
      <c r="BR389" s="28"/>
      <c r="BS389" s="28"/>
      <c r="BT389" s="28"/>
      <c r="BU389" s="28"/>
      <c r="BV389" s="28"/>
      <c r="BW389" s="28"/>
      <c r="BX389" s="28"/>
      <c r="BY389" s="28"/>
      <c r="BZ389" s="28"/>
      <c r="CA389" s="28"/>
      <c r="CB389" s="28"/>
      <c r="CC389" s="28"/>
      <c r="CD389" s="28"/>
      <c r="CE389" s="28"/>
      <c r="CF389" s="28"/>
      <c r="CG389" s="28"/>
      <c r="CH389" s="28"/>
      <c r="CI389" s="28"/>
      <c r="CJ389" s="28"/>
      <c r="CK389" s="28"/>
      <c r="CL389" s="28"/>
      <c r="CM389" s="28"/>
      <c r="CN389" s="28"/>
      <c r="CO389" s="28"/>
      <c r="CP389" s="28"/>
      <c r="CQ389" s="28"/>
      <c r="CR389" s="28"/>
      <c r="CS389" s="28"/>
      <c r="CT389" s="28"/>
      <c r="CU389" s="28"/>
      <c r="CV389" s="28"/>
      <c r="CW389" s="28"/>
      <c r="CX389" s="28"/>
      <c r="CY389" s="28"/>
      <c r="CZ389" s="28"/>
      <c r="DA389" s="28"/>
      <c r="DB389" s="28"/>
      <c r="DC389" s="28"/>
      <c r="DD389" s="28"/>
      <c r="DE389" s="28"/>
      <c r="DF389" s="28"/>
      <c r="DG389" s="28"/>
      <c r="DH389" s="28"/>
      <c r="DI389" s="28"/>
      <c r="DJ389" s="28"/>
      <c r="DK389" s="28"/>
      <c r="DL389" s="28"/>
      <c r="DM389" s="28"/>
      <c r="DN389" s="28"/>
      <c r="DO389" s="28"/>
      <c r="DP389" s="28"/>
      <c r="DQ389" s="28"/>
      <c r="DR389" s="28"/>
      <c r="DS389" s="28"/>
      <c r="DT389" s="28"/>
      <c r="DU389" s="28"/>
      <c r="DV389" s="28"/>
      <c r="DW389" s="28"/>
      <c r="DX389" s="28"/>
      <c r="DY389" s="28"/>
      <c r="DZ389" s="28"/>
      <c r="EA389" s="28"/>
      <c r="EB389" s="28"/>
      <c r="EC389" s="28"/>
      <c r="ED389" s="28"/>
      <c r="EE389" s="28"/>
      <c r="EF389" s="28"/>
    </row>
    <row r="390" spans="1:136" x14ac:dyDescent="0.25"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28"/>
      <c r="BE390" s="28"/>
      <c r="BF390" s="28"/>
      <c r="BG390" s="28"/>
      <c r="BH390" s="28"/>
      <c r="BI390" s="28"/>
      <c r="BJ390" s="28"/>
      <c r="BK390" s="28"/>
      <c r="BL390" s="28"/>
      <c r="BM390" s="28"/>
      <c r="BN390" s="28"/>
      <c r="BO390" s="28"/>
      <c r="BP390" s="28"/>
      <c r="BQ390" s="28"/>
      <c r="BR390" s="28"/>
      <c r="BS390" s="28"/>
      <c r="BT390" s="28"/>
      <c r="BU390" s="28"/>
      <c r="BV390" s="28"/>
      <c r="BW390" s="28"/>
      <c r="BX390" s="28"/>
      <c r="BY390" s="28"/>
      <c r="BZ390" s="28"/>
      <c r="CA390" s="28"/>
      <c r="CB390" s="28"/>
      <c r="CC390" s="28"/>
      <c r="CD390" s="28"/>
      <c r="CE390" s="28"/>
      <c r="CF390" s="28"/>
      <c r="CG390" s="28"/>
      <c r="CH390" s="28"/>
      <c r="CI390" s="28"/>
      <c r="CJ390" s="28"/>
      <c r="CK390" s="28"/>
      <c r="CL390" s="28"/>
      <c r="CM390" s="28"/>
      <c r="CN390" s="28"/>
      <c r="CO390" s="28"/>
      <c r="CP390" s="28"/>
      <c r="CQ390" s="28"/>
      <c r="CR390" s="28"/>
      <c r="CS390" s="28"/>
      <c r="CT390" s="28"/>
      <c r="CU390" s="28"/>
      <c r="CV390" s="28"/>
      <c r="CW390" s="28"/>
      <c r="CX390" s="28"/>
      <c r="CY390" s="28"/>
      <c r="CZ390" s="28"/>
      <c r="DA390" s="28"/>
      <c r="DB390" s="28"/>
      <c r="DC390" s="28"/>
      <c r="DD390" s="28"/>
      <c r="DE390" s="28"/>
      <c r="DF390" s="28"/>
      <c r="DG390" s="28"/>
      <c r="DH390" s="28"/>
      <c r="DI390" s="28"/>
      <c r="DJ390" s="28"/>
      <c r="DK390" s="28"/>
      <c r="DL390" s="28"/>
      <c r="DM390" s="28"/>
      <c r="DN390" s="28"/>
      <c r="DO390" s="28"/>
      <c r="DP390" s="28"/>
      <c r="DQ390" s="28"/>
      <c r="DR390" s="28"/>
      <c r="DS390" s="28"/>
      <c r="DT390" s="28"/>
      <c r="DU390" s="28"/>
      <c r="DV390" s="28"/>
      <c r="DW390" s="28"/>
      <c r="DX390" s="28"/>
      <c r="DY390" s="28"/>
      <c r="DZ390" s="28"/>
      <c r="EA390" s="28"/>
      <c r="EB390" s="28"/>
      <c r="EC390" s="28"/>
      <c r="ED390" s="28"/>
      <c r="EE390" s="28"/>
      <c r="EF390" s="28"/>
    </row>
    <row r="391" spans="1:136" s="5" customFormat="1" x14ac:dyDescent="0.25">
      <c r="A391" s="25" t="s">
        <v>377</v>
      </c>
      <c r="B391" s="25"/>
      <c r="C391" s="36"/>
      <c r="D391" s="25"/>
      <c r="E391" s="25"/>
      <c r="F391" s="25"/>
      <c r="G391" s="25"/>
      <c r="H391" s="25"/>
      <c r="I391" s="25"/>
      <c r="J391" s="25"/>
      <c r="K391" s="25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28"/>
      <c r="BE391" s="28"/>
      <c r="BF391" s="28"/>
      <c r="BG391" s="28"/>
      <c r="BH391" s="28"/>
      <c r="BI391" s="28"/>
      <c r="BJ391" s="28"/>
      <c r="BK391" s="28"/>
      <c r="BL391" s="28"/>
      <c r="BM391" s="28"/>
      <c r="BN391" s="28"/>
      <c r="BO391" s="28"/>
      <c r="BP391" s="28"/>
      <c r="BQ391" s="28"/>
      <c r="BR391" s="28"/>
      <c r="BS391" s="28"/>
      <c r="BT391" s="28"/>
      <c r="BU391" s="28"/>
      <c r="BV391" s="28"/>
      <c r="BW391" s="28"/>
      <c r="BX391" s="28"/>
      <c r="BY391" s="28"/>
      <c r="BZ391" s="28"/>
      <c r="CA391" s="28"/>
      <c r="CB391" s="28"/>
      <c r="CC391" s="28"/>
      <c r="CD391" s="28"/>
      <c r="CE391" s="28"/>
      <c r="CF391" s="28"/>
      <c r="CG391" s="28"/>
      <c r="CH391" s="28"/>
      <c r="CI391" s="28"/>
      <c r="CJ391" s="28"/>
      <c r="CK391" s="28"/>
      <c r="CL391" s="28"/>
      <c r="CM391" s="28"/>
      <c r="CN391" s="28"/>
      <c r="CO391" s="28"/>
      <c r="CP391" s="28"/>
      <c r="CQ391" s="28"/>
      <c r="CR391" s="28"/>
      <c r="CS391" s="28"/>
      <c r="CT391" s="28"/>
      <c r="CU391" s="28"/>
      <c r="CV391" s="28"/>
      <c r="CW391" s="28"/>
      <c r="CX391" s="28"/>
      <c r="CY391" s="28"/>
      <c r="CZ391" s="28"/>
      <c r="DA391" s="28"/>
      <c r="DB391" s="28"/>
      <c r="DC391" s="28"/>
      <c r="DD391" s="28"/>
      <c r="DE391" s="28"/>
      <c r="DF391" s="28"/>
      <c r="DG391" s="28"/>
      <c r="DH391" s="28"/>
      <c r="DI391" s="28"/>
      <c r="DJ391" s="28"/>
      <c r="DK391" s="28"/>
      <c r="DL391" s="28"/>
      <c r="DM391" s="28"/>
      <c r="DN391" s="28"/>
      <c r="DO391" s="28"/>
      <c r="DP391" s="28"/>
      <c r="DQ391" s="28"/>
      <c r="DR391" s="28"/>
      <c r="DS391" s="28"/>
      <c r="DT391" s="28"/>
      <c r="DU391" s="28"/>
      <c r="DV391" s="28"/>
      <c r="DW391" s="28"/>
      <c r="DX391" s="28"/>
      <c r="DY391" s="28"/>
      <c r="DZ391" s="28"/>
      <c r="EA391" s="28"/>
      <c r="EB391" s="28"/>
      <c r="EC391" s="28"/>
      <c r="ED391" s="28"/>
      <c r="EE391" s="28"/>
      <c r="EF391" s="28"/>
    </row>
    <row r="392" spans="1:136" s="61" customFormat="1" x14ac:dyDescent="0.25">
      <c r="A392" t="s">
        <v>264</v>
      </c>
      <c r="B392" t="s">
        <v>129</v>
      </c>
      <c r="C392" s="32" t="s">
        <v>382</v>
      </c>
      <c r="D392" t="s">
        <v>257</v>
      </c>
      <c r="E392" s="1">
        <v>40000</v>
      </c>
      <c r="F392" s="1">
        <f>E392*0.0287</f>
        <v>1148</v>
      </c>
      <c r="G392" s="1">
        <v>0</v>
      </c>
      <c r="H392" s="1">
        <f>E392*0.0304</f>
        <v>1216</v>
      </c>
      <c r="I392" s="1">
        <v>175</v>
      </c>
      <c r="J392" s="1">
        <v>2539</v>
      </c>
      <c r="K392" s="1">
        <v>37461</v>
      </c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93"/>
      <c r="AQ392" s="93"/>
      <c r="AR392" s="93"/>
      <c r="AS392" s="93"/>
      <c r="AT392" s="93"/>
      <c r="AU392" s="93"/>
      <c r="AV392" s="93"/>
      <c r="AW392" s="93"/>
      <c r="AX392" s="93"/>
      <c r="AY392" s="93"/>
      <c r="AZ392" s="93"/>
      <c r="BA392" s="93"/>
      <c r="BB392" s="93"/>
      <c r="BC392" s="93"/>
      <c r="BD392" s="93"/>
      <c r="BE392" s="93"/>
      <c r="BF392" s="93"/>
      <c r="BG392" s="93"/>
      <c r="BH392" s="93"/>
      <c r="BI392" s="93"/>
      <c r="BJ392" s="93"/>
      <c r="BK392" s="93"/>
      <c r="BL392" s="93"/>
      <c r="BM392" s="93"/>
      <c r="BN392" s="93"/>
      <c r="BO392" s="93"/>
      <c r="BP392" s="93"/>
      <c r="BQ392" s="93"/>
      <c r="BR392" s="93"/>
      <c r="BS392" s="93"/>
      <c r="BT392" s="93"/>
      <c r="BU392" s="93"/>
      <c r="BV392" s="93"/>
      <c r="BW392" s="93"/>
      <c r="BX392" s="93"/>
      <c r="BY392" s="93"/>
      <c r="BZ392" s="93"/>
      <c r="CA392" s="93"/>
      <c r="CB392" s="93"/>
      <c r="CC392" s="93"/>
      <c r="CD392" s="93"/>
      <c r="CE392" s="93"/>
      <c r="CF392" s="93"/>
      <c r="CG392" s="93"/>
      <c r="CH392" s="93"/>
      <c r="CI392" s="93"/>
      <c r="CJ392" s="93"/>
      <c r="CK392" s="93"/>
      <c r="CL392" s="93"/>
      <c r="CM392" s="93"/>
      <c r="CN392" s="93"/>
      <c r="CO392" s="93"/>
      <c r="CP392" s="93"/>
      <c r="CQ392" s="93"/>
      <c r="CR392" s="93"/>
      <c r="CS392" s="93"/>
      <c r="CT392" s="93"/>
      <c r="CU392" s="93"/>
      <c r="CV392" s="93"/>
      <c r="CW392" s="93"/>
      <c r="CX392" s="93"/>
      <c r="CY392" s="93"/>
      <c r="CZ392" s="93"/>
      <c r="DA392" s="93"/>
      <c r="DB392" s="93"/>
      <c r="DC392" s="93"/>
      <c r="DD392" s="93"/>
      <c r="DE392" s="93"/>
      <c r="DF392" s="93"/>
      <c r="DG392" s="93"/>
      <c r="DH392" s="93"/>
      <c r="DI392" s="93"/>
      <c r="DJ392" s="93"/>
      <c r="DK392" s="93"/>
      <c r="DL392" s="93"/>
      <c r="DM392" s="93"/>
      <c r="DN392" s="93"/>
      <c r="DO392" s="93"/>
      <c r="DP392" s="93"/>
      <c r="DQ392" s="93"/>
      <c r="DR392" s="93"/>
      <c r="DS392" s="93"/>
      <c r="DT392" s="93"/>
      <c r="DU392" s="93"/>
      <c r="DV392" s="93"/>
      <c r="DW392" s="93"/>
      <c r="DX392" s="93"/>
      <c r="DY392" s="93"/>
      <c r="DZ392" s="93"/>
      <c r="EA392" s="93"/>
      <c r="EB392" s="93"/>
      <c r="EC392" s="93"/>
      <c r="ED392" s="93"/>
      <c r="EE392" s="93"/>
      <c r="EF392" s="93"/>
    </row>
    <row r="393" spans="1:136" s="64" customFormat="1" x14ac:dyDescent="0.25">
      <c r="A393" t="s">
        <v>126</v>
      </c>
      <c r="B393" t="s">
        <v>125</v>
      </c>
      <c r="C393" s="32" t="s">
        <v>382</v>
      </c>
      <c r="D393" t="s">
        <v>257</v>
      </c>
      <c r="E393" s="1">
        <v>40000</v>
      </c>
      <c r="F393" s="1">
        <f>E393*0.0287</f>
        <v>1148</v>
      </c>
      <c r="G393" s="1">
        <v>0</v>
      </c>
      <c r="H393" s="1">
        <f>E393*0.0304</f>
        <v>1216</v>
      </c>
      <c r="I393" s="1">
        <v>275</v>
      </c>
      <c r="J393" s="1">
        <v>2639</v>
      </c>
      <c r="K393" s="1">
        <v>37361</v>
      </c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  <c r="CC393" s="26"/>
      <c r="CD393" s="26"/>
      <c r="CE393" s="26"/>
      <c r="CF393" s="26"/>
      <c r="CG393" s="26"/>
      <c r="CH393" s="26"/>
      <c r="CI393" s="26"/>
      <c r="CJ393" s="26"/>
      <c r="CK393" s="26"/>
      <c r="CL393" s="26"/>
      <c r="CM393" s="26"/>
      <c r="CN393" s="26"/>
      <c r="CO393" s="26"/>
      <c r="CP393" s="26"/>
      <c r="CQ393" s="26"/>
      <c r="CR393" s="26"/>
      <c r="CS393" s="26"/>
      <c r="CT393" s="26"/>
      <c r="CU393" s="26"/>
      <c r="CV393" s="26"/>
      <c r="CW393" s="26"/>
      <c r="CX393" s="26"/>
      <c r="CY393" s="26"/>
      <c r="CZ393" s="26"/>
      <c r="DA393" s="26"/>
      <c r="DB393" s="26"/>
      <c r="DC393" s="26"/>
      <c r="DD393" s="26"/>
      <c r="DE393" s="26"/>
      <c r="DF393" s="26"/>
      <c r="DG393" s="26"/>
      <c r="DH393" s="26"/>
      <c r="DI393" s="26"/>
      <c r="DJ393" s="26"/>
      <c r="DK393" s="26"/>
      <c r="DL393" s="26"/>
      <c r="DM393" s="26"/>
      <c r="DN393" s="26"/>
      <c r="DO393" s="26"/>
      <c r="DP393" s="26"/>
      <c r="DQ393" s="26"/>
      <c r="DR393" s="26"/>
      <c r="DS393" s="26"/>
      <c r="DT393" s="26"/>
      <c r="DU393" s="26"/>
      <c r="DV393" s="26"/>
      <c r="DW393" s="26"/>
      <c r="DX393" s="26"/>
      <c r="DY393" s="26"/>
      <c r="DZ393" s="26"/>
      <c r="EA393" s="26"/>
      <c r="EB393" s="26"/>
      <c r="EC393" s="26"/>
      <c r="ED393" s="26"/>
      <c r="EE393" s="26"/>
      <c r="EF393" s="26"/>
    </row>
    <row r="394" spans="1:136" x14ac:dyDescent="0.25">
      <c r="A394" s="3" t="s">
        <v>12</v>
      </c>
      <c r="B394" s="3">
        <v>2</v>
      </c>
      <c r="C394" s="34"/>
      <c r="D394" s="3"/>
      <c r="E394" s="4">
        <f t="shared" ref="E394:K394" si="127">SUM(E392:E393)</f>
        <v>80000</v>
      </c>
      <c r="F394" s="4">
        <f t="shared" si="127"/>
        <v>2296</v>
      </c>
      <c r="G394" s="4">
        <f t="shared" si="127"/>
        <v>0</v>
      </c>
      <c r="H394" s="4">
        <f t="shared" si="127"/>
        <v>2432</v>
      </c>
      <c r="I394" s="4">
        <f t="shared" si="127"/>
        <v>450</v>
      </c>
      <c r="J394" s="4">
        <f t="shared" si="127"/>
        <v>5178</v>
      </c>
      <c r="K394" s="4">
        <f t="shared" si="127"/>
        <v>74822</v>
      </c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28"/>
      <c r="BE394" s="28"/>
      <c r="BF394" s="28"/>
      <c r="BG394" s="28"/>
      <c r="BH394" s="28"/>
      <c r="BI394" s="28"/>
      <c r="BJ394" s="28"/>
      <c r="BK394" s="28"/>
      <c r="BL394" s="28"/>
      <c r="BM394" s="28"/>
      <c r="BN394" s="28"/>
      <c r="BO394" s="28"/>
      <c r="BP394" s="28"/>
      <c r="BQ394" s="28"/>
      <c r="BR394" s="28"/>
      <c r="BS394" s="28"/>
      <c r="BT394" s="28"/>
      <c r="BU394" s="28"/>
      <c r="BV394" s="28"/>
      <c r="BW394" s="28"/>
      <c r="BX394" s="28"/>
      <c r="BY394" s="28"/>
      <c r="BZ394" s="28"/>
      <c r="CA394" s="28"/>
      <c r="CB394" s="28"/>
      <c r="CC394" s="28"/>
      <c r="CD394" s="28"/>
      <c r="CE394" s="28"/>
      <c r="CF394" s="28"/>
      <c r="CG394" s="28"/>
      <c r="CH394" s="28"/>
      <c r="CI394" s="28"/>
      <c r="CJ394" s="28"/>
      <c r="CK394" s="28"/>
      <c r="CL394" s="28"/>
      <c r="CM394" s="28"/>
      <c r="CN394" s="28"/>
      <c r="CO394" s="28"/>
      <c r="CP394" s="28"/>
      <c r="CQ394" s="28"/>
      <c r="CR394" s="28"/>
      <c r="CS394" s="28"/>
      <c r="CT394" s="28"/>
      <c r="CU394" s="28"/>
      <c r="CV394" s="28"/>
      <c r="CW394" s="28"/>
      <c r="CX394" s="28"/>
      <c r="CY394" s="28"/>
      <c r="CZ394" s="28"/>
      <c r="DA394" s="28"/>
      <c r="DB394" s="28"/>
      <c r="DC394" s="28"/>
      <c r="DD394" s="28"/>
      <c r="DE394" s="28"/>
      <c r="DF394" s="28"/>
      <c r="DG394" s="28"/>
      <c r="DH394" s="28"/>
      <c r="DI394" s="28"/>
      <c r="DJ394" s="28"/>
      <c r="DK394" s="28"/>
      <c r="DL394" s="28"/>
      <c r="DM394" s="28"/>
      <c r="DN394" s="28"/>
      <c r="DO394" s="28"/>
      <c r="DP394" s="28"/>
      <c r="DQ394" s="28"/>
      <c r="DR394" s="28"/>
      <c r="DS394" s="28"/>
      <c r="DT394" s="28"/>
      <c r="DU394" s="28"/>
      <c r="DV394" s="28"/>
      <c r="DW394" s="28"/>
      <c r="DX394" s="28"/>
      <c r="DY394" s="28"/>
      <c r="DZ394" s="28"/>
      <c r="EA394" s="28"/>
      <c r="EB394" s="28"/>
      <c r="EC394" s="28"/>
      <c r="ED394" s="28"/>
      <c r="EE394" s="28"/>
      <c r="EF394" s="28"/>
    </row>
    <row r="395" spans="1:136" s="2" customFormat="1" x14ac:dyDescent="0.25">
      <c r="A395"/>
      <c r="B395"/>
      <c r="C395" s="32"/>
      <c r="D395"/>
      <c r="E395" s="1"/>
      <c r="F395" s="1"/>
      <c r="G395" s="1"/>
      <c r="H395" s="1"/>
      <c r="I395" s="1"/>
      <c r="J395" s="1"/>
      <c r="K395" s="1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  <c r="CC395" s="26"/>
      <c r="CD395" s="26"/>
      <c r="CE395" s="26"/>
      <c r="CF395" s="26"/>
      <c r="CG395" s="26"/>
      <c r="CH395" s="26"/>
      <c r="CI395" s="26"/>
      <c r="CJ395" s="26"/>
      <c r="CK395" s="26"/>
      <c r="CL395" s="26"/>
      <c r="CM395" s="26"/>
      <c r="CN395" s="26"/>
      <c r="CO395" s="26"/>
      <c r="CP395" s="26"/>
      <c r="CQ395" s="26"/>
      <c r="CR395" s="26"/>
      <c r="CS395" s="26"/>
      <c r="CT395" s="26"/>
      <c r="CU395" s="26"/>
      <c r="CV395" s="26"/>
      <c r="CW395" s="26"/>
      <c r="CX395" s="26"/>
      <c r="CY395" s="26"/>
      <c r="CZ395" s="26"/>
      <c r="DA395" s="26"/>
      <c r="DB395" s="26"/>
      <c r="DC395" s="26"/>
      <c r="DD395" s="26"/>
      <c r="DE395" s="26"/>
      <c r="DF395" s="26"/>
      <c r="DG395" s="26"/>
      <c r="DH395" s="26"/>
      <c r="DI395" s="26"/>
      <c r="DJ395" s="26"/>
      <c r="DK395" s="26"/>
      <c r="DL395" s="26"/>
      <c r="DM395" s="26"/>
      <c r="DN395" s="26"/>
      <c r="DO395" s="26"/>
      <c r="DP395" s="26"/>
      <c r="DQ395" s="26"/>
      <c r="DR395" s="26"/>
      <c r="DS395" s="26"/>
      <c r="DT395" s="26"/>
      <c r="DU395" s="26"/>
      <c r="DV395" s="26"/>
      <c r="DW395" s="26"/>
      <c r="DX395" s="26"/>
      <c r="DY395" s="26"/>
      <c r="DZ395" s="26"/>
      <c r="EA395" s="26"/>
      <c r="EB395" s="26"/>
      <c r="EC395" s="26"/>
      <c r="ED395" s="26"/>
      <c r="EE395" s="26"/>
      <c r="EF395" s="26"/>
    </row>
    <row r="396" spans="1:136" x14ac:dyDescent="0.25">
      <c r="A396" s="25" t="s">
        <v>378</v>
      </c>
      <c r="B396" s="25"/>
      <c r="C396" s="36"/>
      <c r="D396" s="25"/>
      <c r="E396" s="25"/>
      <c r="F396" s="25"/>
      <c r="G396" s="25"/>
      <c r="H396" s="25"/>
      <c r="I396" s="25"/>
      <c r="J396" s="25"/>
      <c r="K396" s="25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28"/>
      <c r="BE396" s="28"/>
      <c r="BF396" s="28"/>
      <c r="BG396" s="28"/>
      <c r="BH396" s="28"/>
      <c r="BI396" s="28"/>
      <c r="BJ396" s="28"/>
      <c r="BK396" s="28"/>
      <c r="BL396" s="28"/>
      <c r="BM396" s="28"/>
      <c r="BN396" s="28"/>
      <c r="BO396" s="28"/>
      <c r="BP396" s="28"/>
      <c r="BQ396" s="28"/>
      <c r="BR396" s="28"/>
      <c r="BS396" s="28"/>
      <c r="BT396" s="28"/>
      <c r="BU396" s="28"/>
      <c r="BV396" s="28"/>
      <c r="BW396" s="28"/>
      <c r="BX396" s="28"/>
      <c r="BY396" s="28"/>
      <c r="BZ396" s="28"/>
      <c r="CA396" s="28"/>
      <c r="CB396" s="28"/>
      <c r="CC396" s="28"/>
      <c r="CD396" s="28"/>
      <c r="CE396" s="28"/>
      <c r="CF396" s="28"/>
      <c r="CG396" s="28"/>
      <c r="CH396" s="28"/>
      <c r="CI396" s="28"/>
      <c r="CJ396" s="28"/>
      <c r="CK396" s="28"/>
      <c r="CL396" s="28"/>
      <c r="CM396" s="28"/>
      <c r="CN396" s="28"/>
      <c r="CO396" s="28"/>
      <c r="CP396" s="28"/>
      <c r="CQ396" s="28"/>
      <c r="CR396" s="28"/>
      <c r="CS396" s="28"/>
      <c r="CT396" s="28"/>
      <c r="CU396" s="28"/>
      <c r="CV396" s="28"/>
      <c r="CW396" s="28"/>
      <c r="CX396" s="28"/>
      <c r="CY396" s="28"/>
      <c r="CZ396" s="28"/>
      <c r="DA396" s="28"/>
      <c r="DB396" s="28"/>
      <c r="DC396" s="28"/>
      <c r="DD396" s="28"/>
      <c r="DE396" s="28"/>
      <c r="DF396" s="28"/>
      <c r="DG396" s="28"/>
      <c r="DH396" s="28"/>
      <c r="DI396" s="28"/>
      <c r="DJ396" s="28"/>
      <c r="DK396" s="28"/>
      <c r="DL396" s="28"/>
      <c r="DM396" s="28"/>
      <c r="DN396" s="28"/>
      <c r="DO396" s="28"/>
      <c r="DP396" s="28"/>
      <c r="DQ396" s="28"/>
      <c r="DR396" s="28"/>
      <c r="DS396" s="28"/>
      <c r="DT396" s="28"/>
      <c r="DU396" s="28"/>
      <c r="DV396" s="28"/>
      <c r="DW396" s="28"/>
      <c r="DX396" s="28"/>
      <c r="DY396" s="28"/>
      <c r="DZ396" s="28"/>
      <c r="EA396" s="28"/>
      <c r="EB396" s="28"/>
      <c r="EC396" s="28"/>
      <c r="ED396" s="28"/>
      <c r="EE396" s="28"/>
      <c r="EF396" s="28"/>
    </row>
    <row r="397" spans="1:136" x14ac:dyDescent="0.25">
      <c r="A397" t="s">
        <v>334</v>
      </c>
      <c r="B397" t="s">
        <v>492</v>
      </c>
      <c r="C397" s="32" t="s">
        <v>383</v>
      </c>
      <c r="D397" t="s">
        <v>257</v>
      </c>
      <c r="E397" s="1">
        <v>100000</v>
      </c>
      <c r="F397" s="1">
        <f>E397*0.0287</f>
        <v>2870</v>
      </c>
      <c r="G397" s="1">
        <v>12105.37</v>
      </c>
      <c r="H397" s="1">
        <v>3040</v>
      </c>
      <c r="I397" s="1">
        <v>25</v>
      </c>
      <c r="J397" s="1">
        <v>18040.37</v>
      </c>
      <c r="K397" s="1">
        <v>81959.63</v>
      </c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28"/>
      <c r="BE397" s="28"/>
      <c r="BF397" s="28"/>
      <c r="BG397" s="28"/>
      <c r="BH397" s="28"/>
      <c r="BI397" s="28"/>
      <c r="BJ397" s="28"/>
      <c r="BK397" s="28"/>
      <c r="BL397" s="28"/>
      <c r="BM397" s="28"/>
      <c r="BN397" s="28"/>
      <c r="BO397" s="28"/>
      <c r="BP397" s="28"/>
      <c r="BQ397" s="28"/>
      <c r="BR397" s="28"/>
      <c r="BS397" s="28"/>
      <c r="BT397" s="28"/>
      <c r="BU397" s="28"/>
      <c r="BV397" s="28"/>
      <c r="BW397" s="28"/>
      <c r="BX397" s="28"/>
      <c r="BY397" s="28"/>
      <c r="BZ397" s="28"/>
      <c r="CA397" s="28"/>
      <c r="CB397" s="28"/>
      <c r="CC397" s="28"/>
      <c r="CD397" s="28"/>
      <c r="CE397" s="28"/>
      <c r="CF397" s="28"/>
      <c r="CG397" s="28"/>
      <c r="CH397" s="28"/>
      <c r="CI397" s="28"/>
      <c r="CJ397" s="28"/>
      <c r="CK397" s="28"/>
      <c r="CL397" s="28"/>
      <c r="CM397" s="28"/>
      <c r="CN397" s="28"/>
      <c r="CO397" s="28"/>
      <c r="CP397" s="28"/>
      <c r="CQ397" s="28"/>
      <c r="CR397" s="28"/>
      <c r="CS397" s="28"/>
      <c r="CT397" s="28"/>
      <c r="CU397" s="28"/>
      <c r="CV397" s="28"/>
      <c r="CW397" s="28"/>
      <c r="CX397" s="28"/>
      <c r="CY397" s="28"/>
      <c r="CZ397" s="28"/>
      <c r="DA397" s="28"/>
      <c r="DB397" s="28"/>
      <c r="DC397" s="28"/>
      <c r="DD397" s="28"/>
      <c r="DE397" s="28"/>
      <c r="DF397" s="28"/>
      <c r="DG397" s="28"/>
      <c r="DH397" s="28"/>
      <c r="DI397" s="28"/>
      <c r="DJ397" s="28"/>
      <c r="DK397" s="28"/>
      <c r="DL397" s="28"/>
      <c r="DM397" s="28"/>
      <c r="DN397" s="28"/>
      <c r="DO397" s="28"/>
      <c r="DP397" s="28"/>
      <c r="DQ397" s="28"/>
      <c r="DR397" s="28"/>
      <c r="DS397" s="28"/>
      <c r="DT397" s="28"/>
      <c r="DU397" s="28"/>
      <c r="DV397" s="28"/>
      <c r="DW397" s="28"/>
      <c r="DX397" s="28"/>
      <c r="DY397" s="28"/>
      <c r="DZ397" s="28"/>
      <c r="EA397" s="28"/>
      <c r="EB397" s="28"/>
      <c r="EC397" s="28"/>
      <c r="ED397" s="28"/>
      <c r="EE397" s="28"/>
      <c r="EF397" s="28"/>
    </row>
    <row r="398" spans="1:136" x14ac:dyDescent="0.25">
      <c r="A398" t="s">
        <v>285</v>
      </c>
      <c r="B398" t="s">
        <v>129</v>
      </c>
      <c r="C398" s="32" t="s">
        <v>382</v>
      </c>
      <c r="D398" t="s">
        <v>257</v>
      </c>
      <c r="E398" s="1">
        <v>26000</v>
      </c>
      <c r="F398" s="1">
        <f>E398*0.0287</f>
        <v>746.2</v>
      </c>
      <c r="G398" s="1">
        <v>0</v>
      </c>
      <c r="H398" s="1">
        <f>E398*0.0304</f>
        <v>790.4</v>
      </c>
      <c r="I398" s="1">
        <v>175</v>
      </c>
      <c r="J398" s="1">
        <v>1711.6</v>
      </c>
      <c r="K398" s="1">
        <v>24288.400000000001</v>
      </c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28"/>
      <c r="BE398" s="28"/>
      <c r="BF398" s="28"/>
      <c r="BG398" s="28"/>
      <c r="BH398" s="28"/>
      <c r="BI398" s="28"/>
      <c r="BJ398" s="28"/>
      <c r="BK398" s="28"/>
      <c r="BL398" s="28"/>
      <c r="BM398" s="28"/>
      <c r="BN398" s="28"/>
      <c r="BO398" s="28"/>
      <c r="BP398" s="28"/>
      <c r="BQ398" s="28"/>
      <c r="BR398" s="28"/>
      <c r="BS398" s="28"/>
      <c r="BT398" s="28"/>
      <c r="BU398" s="28"/>
      <c r="BV398" s="28"/>
      <c r="BW398" s="28"/>
      <c r="BX398" s="28"/>
      <c r="BY398" s="28"/>
      <c r="BZ398" s="28"/>
      <c r="CA398" s="28"/>
      <c r="CB398" s="28"/>
      <c r="CC398" s="28"/>
      <c r="CD398" s="28"/>
      <c r="CE398" s="28"/>
      <c r="CF398" s="28"/>
      <c r="CG398" s="28"/>
      <c r="CH398" s="28"/>
      <c r="CI398" s="28"/>
      <c r="CJ398" s="28"/>
      <c r="CK398" s="28"/>
      <c r="CL398" s="28"/>
      <c r="CM398" s="28"/>
      <c r="CN398" s="28"/>
      <c r="CO398" s="28"/>
      <c r="CP398" s="28"/>
      <c r="CQ398" s="28"/>
      <c r="CR398" s="28"/>
      <c r="CS398" s="28"/>
      <c r="CT398" s="28"/>
      <c r="CU398" s="28"/>
      <c r="CV398" s="28"/>
      <c r="CW398" s="28"/>
      <c r="CX398" s="28"/>
      <c r="CY398" s="28"/>
      <c r="CZ398" s="28"/>
      <c r="DA398" s="28"/>
      <c r="DB398" s="28"/>
      <c r="DC398" s="28"/>
      <c r="DD398" s="28"/>
      <c r="DE398" s="28"/>
      <c r="DF398" s="28"/>
      <c r="DG398" s="28"/>
      <c r="DH398" s="28"/>
      <c r="DI398" s="28"/>
      <c r="DJ398" s="28"/>
      <c r="DK398" s="28"/>
      <c r="DL398" s="28"/>
      <c r="DM398" s="28"/>
      <c r="DN398" s="28"/>
      <c r="DO398" s="28"/>
      <c r="DP398" s="28"/>
      <c r="DQ398" s="28"/>
      <c r="DR398" s="28"/>
      <c r="DS398" s="28"/>
      <c r="DT398" s="28"/>
      <c r="DU398" s="28"/>
      <c r="DV398" s="28"/>
      <c r="DW398" s="28"/>
      <c r="DX398" s="28"/>
      <c r="DY398" s="28"/>
      <c r="DZ398" s="28"/>
      <c r="EA398" s="28"/>
      <c r="EB398" s="28"/>
      <c r="EC398" s="28"/>
      <c r="ED398" s="28"/>
      <c r="EE398" s="28"/>
      <c r="EF398" s="28"/>
    </row>
    <row r="399" spans="1:136" x14ac:dyDescent="0.25">
      <c r="A399" t="s">
        <v>232</v>
      </c>
      <c r="B399" t="s">
        <v>14</v>
      </c>
      <c r="C399" s="32" t="s">
        <v>382</v>
      </c>
      <c r="D399" t="s">
        <v>257</v>
      </c>
      <c r="E399" s="1">
        <v>33000</v>
      </c>
      <c r="F399" s="1">
        <f t="shared" ref="F399" si="128">E399*0.0287</f>
        <v>947.1</v>
      </c>
      <c r="G399" s="1">
        <v>0</v>
      </c>
      <c r="H399" s="1">
        <f t="shared" ref="H399" si="129">E399*0.0304</f>
        <v>1003.2</v>
      </c>
      <c r="I399" s="1">
        <v>1600</v>
      </c>
      <c r="J399" s="1">
        <v>3550.3</v>
      </c>
      <c r="K399" s="1">
        <v>29449.7</v>
      </c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28"/>
      <c r="BE399" s="28"/>
      <c r="BF399" s="28"/>
      <c r="BG399" s="28"/>
      <c r="BH399" s="28"/>
      <c r="BI399" s="28"/>
      <c r="BJ399" s="28"/>
      <c r="BK399" s="28"/>
      <c r="BL399" s="28"/>
      <c r="BM399" s="28"/>
      <c r="BN399" s="28"/>
      <c r="BO399" s="28"/>
      <c r="BP399" s="28"/>
      <c r="BQ399" s="28"/>
      <c r="BR399" s="28"/>
      <c r="BS399" s="28"/>
      <c r="BT399" s="28"/>
      <c r="BU399" s="28"/>
      <c r="BV399" s="28"/>
      <c r="BW399" s="28"/>
      <c r="BX399" s="28"/>
      <c r="BY399" s="28"/>
      <c r="BZ399" s="28"/>
      <c r="CA399" s="28"/>
      <c r="CB399" s="28"/>
      <c r="CC399" s="28"/>
      <c r="CD399" s="28"/>
      <c r="CE399" s="28"/>
      <c r="CF399" s="28"/>
      <c r="CG399" s="28"/>
      <c r="CH399" s="28"/>
      <c r="CI399" s="28"/>
      <c r="CJ399" s="28"/>
      <c r="CK399" s="28"/>
      <c r="CL399" s="28"/>
      <c r="CM399" s="28"/>
      <c r="CN399" s="28"/>
      <c r="CO399" s="28"/>
      <c r="CP399" s="28"/>
      <c r="CQ399" s="28"/>
      <c r="CR399" s="28"/>
      <c r="CS399" s="28"/>
      <c r="CT399" s="28"/>
      <c r="CU399" s="28"/>
      <c r="CV399" s="28"/>
      <c r="CW399" s="28"/>
      <c r="CX399" s="28"/>
      <c r="CY399" s="28"/>
      <c r="CZ399" s="28"/>
      <c r="DA399" s="28"/>
      <c r="DB399" s="28"/>
      <c r="DC399" s="28"/>
      <c r="DD399" s="28"/>
      <c r="DE399" s="28"/>
      <c r="DF399" s="28"/>
      <c r="DG399" s="28"/>
      <c r="DH399" s="28"/>
      <c r="DI399" s="28"/>
      <c r="DJ399" s="28"/>
      <c r="DK399" s="28"/>
      <c r="DL399" s="28"/>
      <c r="DM399" s="28"/>
      <c r="DN399" s="28"/>
      <c r="DO399" s="28"/>
      <c r="DP399" s="28"/>
      <c r="DQ399" s="28"/>
      <c r="DR399" s="28"/>
      <c r="DS399" s="28"/>
      <c r="DT399" s="28"/>
      <c r="DU399" s="28"/>
      <c r="DV399" s="28"/>
      <c r="DW399" s="28"/>
      <c r="DX399" s="28"/>
      <c r="DY399" s="28"/>
      <c r="DZ399" s="28"/>
      <c r="EA399" s="28"/>
      <c r="EB399" s="28"/>
      <c r="EC399" s="28"/>
      <c r="ED399" s="28"/>
      <c r="EE399" s="28"/>
      <c r="EF399" s="28"/>
    </row>
    <row r="400" spans="1:136" x14ac:dyDescent="0.25">
      <c r="A400" t="s">
        <v>293</v>
      </c>
      <c r="B400" t="s">
        <v>129</v>
      </c>
      <c r="C400" s="32" t="s">
        <v>382</v>
      </c>
      <c r="D400" s="11" t="s">
        <v>257</v>
      </c>
      <c r="E400" s="1">
        <v>26000</v>
      </c>
      <c r="F400" s="1">
        <f t="shared" ref="F400" si="130">E400*0.0287</f>
        <v>746.2</v>
      </c>
      <c r="G400" s="1">
        <v>0</v>
      </c>
      <c r="H400" s="1">
        <f t="shared" ref="H400" si="131">E400*0.0304</f>
        <v>790.4</v>
      </c>
      <c r="I400" s="1">
        <v>4682.17</v>
      </c>
      <c r="J400" s="1">
        <v>6218.77</v>
      </c>
      <c r="K400" s="1">
        <v>19781.23</v>
      </c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28"/>
      <c r="BE400" s="28"/>
      <c r="BF400" s="28"/>
      <c r="BG400" s="28"/>
      <c r="BH400" s="28"/>
      <c r="BI400" s="28"/>
      <c r="BJ400" s="28"/>
      <c r="BK400" s="28"/>
      <c r="BL400" s="28"/>
      <c r="BM400" s="28"/>
      <c r="BN400" s="28"/>
      <c r="BO400" s="28"/>
      <c r="BP400" s="28"/>
      <c r="BQ400" s="28"/>
      <c r="BR400" s="28"/>
      <c r="BS400" s="28"/>
      <c r="BT400" s="28"/>
      <c r="BU400" s="28"/>
      <c r="BV400" s="28"/>
      <c r="BW400" s="28"/>
      <c r="BX400" s="28"/>
      <c r="BY400" s="28"/>
      <c r="BZ400" s="28"/>
      <c r="CA400" s="28"/>
      <c r="CB400" s="28"/>
      <c r="CC400" s="28"/>
      <c r="CD400" s="28"/>
      <c r="CE400" s="28"/>
      <c r="CF400" s="28"/>
      <c r="CG400" s="28"/>
      <c r="CH400" s="28"/>
      <c r="CI400" s="28"/>
      <c r="CJ400" s="28"/>
      <c r="CK400" s="28"/>
      <c r="CL400" s="28"/>
      <c r="CM400" s="28"/>
      <c r="CN400" s="28"/>
      <c r="CO400" s="28"/>
      <c r="CP400" s="28"/>
      <c r="CQ400" s="28"/>
      <c r="CR400" s="28"/>
      <c r="CS400" s="28"/>
      <c r="CT400" s="28"/>
      <c r="CU400" s="28"/>
      <c r="CV400" s="28"/>
      <c r="CW400" s="28"/>
      <c r="CX400" s="28"/>
      <c r="CY400" s="28"/>
      <c r="CZ400" s="28"/>
      <c r="DA400" s="28"/>
      <c r="DB400" s="28"/>
      <c r="DC400" s="28"/>
      <c r="DD400" s="28"/>
      <c r="DE400" s="28"/>
      <c r="DF400" s="28"/>
      <c r="DG400" s="28"/>
      <c r="DH400" s="28"/>
      <c r="DI400" s="28"/>
      <c r="DJ400" s="28"/>
      <c r="DK400" s="28"/>
      <c r="DL400" s="28"/>
      <c r="DM400" s="28"/>
      <c r="DN400" s="28"/>
      <c r="DO400" s="28"/>
      <c r="DP400" s="28"/>
      <c r="DQ400" s="28"/>
      <c r="DR400" s="28"/>
      <c r="DS400" s="28"/>
      <c r="DT400" s="28"/>
      <c r="DU400" s="28"/>
      <c r="DV400" s="28"/>
      <c r="DW400" s="28"/>
      <c r="DX400" s="28"/>
      <c r="DY400" s="28"/>
      <c r="DZ400" s="28"/>
      <c r="EA400" s="28"/>
      <c r="EB400" s="28"/>
      <c r="EC400" s="28"/>
      <c r="ED400" s="28"/>
      <c r="EE400" s="28"/>
      <c r="EF400" s="28"/>
    </row>
    <row r="401" spans="1:136" x14ac:dyDescent="0.25">
      <c r="A401" t="s">
        <v>300</v>
      </c>
      <c r="B401" t="s">
        <v>14</v>
      </c>
      <c r="C401" s="32" t="s">
        <v>382</v>
      </c>
      <c r="D401" t="s">
        <v>257</v>
      </c>
      <c r="E401" s="1">
        <v>38500</v>
      </c>
      <c r="F401" s="1">
        <f t="shared" ref="F401:F405" si="132">E401*0.0287</f>
        <v>1104.95</v>
      </c>
      <c r="G401" s="1">
        <v>0</v>
      </c>
      <c r="H401" s="1">
        <f t="shared" ref="H401" si="133">E401*0.0304</f>
        <v>1170.4000000000001</v>
      </c>
      <c r="I401" s="1">
        <v>3680.12</v>
      </c>
      <c r="J401" s="1">
        <v>5955.47</v>
      </c>
      <c r="K401" s="1">
        <v>32544.53</v>
      </c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28"/>
      <c r="BE401" s="28"/>
      <c r="BF401" s="28"/>
      <c r="BG401" s="28"/>
      <c r="BH401" s="28"/>
      <c r="BI401" s="28"/>
      <c r="BJ401" s="28"/>
      <c r="BK401" s="28"/>
      <c r="BL401" s="28"/>
      <c r="BM401" s="28"/>
      <c r="BN401" s="28"/>
      <c r="BO401" s="28"/>
      <c r="BP401" s="28"/>
      <c r="BQ401" s="28"/>
      <c r="BR401" s="28"/>
      <c r="BS401" s="28"/>
      <c r="BT401" s="28"/>
      <c r="BU401" s="28"/>
      <c r="BV401" s="28"/>
      <c r="BW401" s="28"/>
      <c r="BX401" s="28"/>
      <c r="BY401" s="28"/>
      <c r="BZ401" s="28"/>
      <c r="CA401" s="28"/>
      <c r="CB401" s="28"/>
      <c r="CC401" s="28"/>
      <c r="CD401" s="28"/>
      <c r="CE401" s="28"/>
      <c r="CF401" s="28"/>
      <c r="CG401" s="28"/>
      <c r="CH401" s="28"/>
      <c r="CI401" s="28"/>
      <c r="CJ401" s="28"/>
      <c r="CK401" s="28"/>
      <c r="CL401" s="28"/>
      <c r="CM401" s="28"/>
      <c r="CN401" s="28"/>
      <c r="CO401" s="28"/>
      <c r="CP401" s="28"/>
      <c r="CQ401" s="28"/>
      <c r="CR401" s="28"/>
      <c r="CS401" s="28"/>
      <c r="CT401" s="28"/>
      <c r="CU401" s="28"/>
      <c r="CV401" s="28"/>
      <c r="CW401" s="28"/>
      <c r="CX401" s="28"/>
      <c r="CY401" s="28"/>
      <c r="CZ401" s="28"/>
      <c r="DA401" s="28"/>
      <c r="DB401" s="28"/>
      <c r="DC401" s="28"/>
      <c r="DD401" s="28"/>
      <c r="DE401" s="28"/>
      <c r="DF401" s="28"/>
      <c r="DG401" s="28"/>
      <c r="DH401" s="28"/>
      <c r="DI401" s="28"/>
      <c r="DJ401" s="28"/>
      <c r="DK401" s="28"/>
      <c r="DL401" s="28"/>
      <c r="DM401" s="28"/>
      <c r="DN401" s="28"/>
      <c r="DO401" s="28"/>
      <c r="DP401" s="28"/>
      <c r="DQ401" s="28"/>
      <c r="DR401" s="28"/>
      <c r="DS401" s="28"/>
      <c r="DT401" s="28"/>
      <c r="DU401" s="28"/>
      <c r="DV401" s="28"/>
      <c r="DW401" s="28"/>
      <c r="DX401" s="28"/>
      <c r="DY401" s="28"/>
      <c r="DZ401" s="28"/>
      <c r="EA401" s="28"/>
      <c r="EB401" s="28"/>
      <c r="EC401" s="28"/>
      <c r="ED401" s="28"/>
      <c r="EE401" s="28"/>
      <c r="EF401" s="28"/>
    </row>
    <row r="402" spans="1:136" x14ac:dyDescent="0.25">
      <c r="A402" t="s">
        <v>144</v>
      </c>
      <c r="B402" t="s">
        <v>123</v>
      </c>
      <c r="C402" s="32" t="s">
        <v>383</v>
      </c>
      <c r="D402" t="s">
        <v>255</v>
      </c>
      <c r="E402" s="1">
        <v>25000</v>
      </c>
      <c r="F402" s="1">
        <f>E402*0.0287</f>
        <v>717.5</v>
      </c>
      <c r="G402" s="1">
        <v>0</v>
      </c>
      <c r="H402" s="1">
        <f>E402*0.0304</f>
        <v>760</v>
      </c>
      <c r="I402" s="1">
        <v>1335</v>
      </c>
      <c r="J402" s="1">
        <v>2812.5</v>
      </c>
      <c r="K402" s="1">
        <v>22187.5</v>
      </c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28"/>
      <c r="BE402" s="28"/>
      <c r="BF402" s="28"/>
      <c r="BG402" s="28"/>
      <c r="BH402" s="28"/>
      <c r="BI402" s="28"/>
      <c r="BJ402" s="28"/>
      <c r="BK402" s="28"/>
      <c r="BL402" s="28"/>
      <c r="BM402" s="28"/>
      <c r="BN402" s="28"/>
      <c r="BO402" s="28"/>
      <c r="BP402" s="28"/>
      <c r="BQ402" s="28"/>
      <c r="BR402" s="28"/>
      <c r="BS402" s="28"/>
      <c r="BT402" s="28"/>
      <c r="BU402" s="28"/>
      <c r="BV402" s="28"/>
      <c r="BW402" s="28"/>
      <c r="BX402" s="28"/>
      <c r="BY402" s="28"/>
      <c r="BZ402" s="28"/>
      <c r="CA402" s="28"/>
      <c r="CB402" s="28"/>
      <c r="CC402" s="28"/>
      <c r="CD402" s="28"/>
      <c r="CE402" s="28"/>
      <c r="CF402" s="28"/>
      <c r="CG402" s="28"/>
      <c r="CH402" s="28"/>
      <c r="CI402" s="28"/>
      <c r="CJ402" s="28"/>
      <c r="CK402" s="28"/>
      <c r="CL402" s="28"/>
      <c r="CM402" s="28"/>
      <c r="CN402" s="28"/>
      <c r="CO402" s="28"/>
      <c r="CP402" s="28"/>
      <c r="CQ402" s="28"/>
      <c r="CR402" s="28"/>
      <c r="CS402" s="28"/>
      <c r="CT402" s="28"/>
      <c r="CU402" s="28"/>
      <c r="CV402" s="28"/>
      <c r="CW402" s="28"/>
      <c r="CX402" s="28"/>
      <c r="CY402" s="28"/>
      <c r="CZ402" s="28"/>
      <c r="DA402" s="28"/>
      <c r="DB402" s="28"/>
      <c r="DC402" s="28"/>
      <c r="DD402" s="28"/>
      <c r="DE402" s="28"/>
      <c r="DF402" s="28"/>
      <c r="DG402" s="28"/>
      <c r="DH402" s="28"/>
      <c r="DI402" s="28"/>
      <c r="DJ402" s="28"/>
      <c r="DK402" s="28"/>
      <c r="DL402" s="28"/>
      <c r="DM402" s="28"/>
      <c r="DN402" s="28"/>
      <c r="DO402" s="28"/>
      <c r="DP402" s="28"/>
      <c r="DQ402" s="28"/>
      <c r="DR402" s="28"/>
      <c r="DS402" s="28"/>
      <c r="DT402" s="28"/>
      <c r="DU402" s="28"/>
      <c r="DV402" s="28"/>
      <c r="DW402" s="28"/>
      <c r="DX402" s="28"/>
      <c r="DY402" s="28"/>
      <c r="DZ402" s="28"/>
      <c r="EA402" s="28"/>
      <c r="EB402" s="28"/>
      <c r="EC402" s="28"/>
      <c r="ED402" s="28"/>
      <c r="EE402" s="28"/>
      <c r="EF402" s="28"/>
    </row>
    <row r="403" spans="1:136" x14ac:dyDescent="0.25">
      <c r="A403" t="s">
        <v>133</v>
      </c>
      <c r="B403" t="s">
        <v>123</v>
      </c>
      <c r="C403" s="32" t="s">
        <v>382</v>
      </c>
      <c r="D403" t="s">
        <v>255</v>
      </c>
      <c r="E403" s="1">
        <v>25000</v>
      </c>
      <c r="F403" s="1">
        <f>E403*0.0287</f>
        <v>717.5</v>
      </c>
      <c r="G403" s="1">
        <v>0</v>
      </c>
      <c r="H403" s="1">
        <f>E403*0.0304</f>
        <v>760</v>
      </c>
      <c r="I403" s="1">
        <v>335</v>
      </c>
      <c r="J403" s="1">
        <v>1812.5</v>
      </c>
      <c r="K403" s="1">
        <v>23187.5</v>
      </c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28"/>
      <c r="BE403" s="28"/>
      <c r="BF403" s="28"/>
      <c r="BG403" s="28"/>
      <c r="BH403" s="28"/>
      <c r="BI403" s="28"/>
      <c r="BJ403" s="28"/>
      <c r="BK403" s="28"/>
      <c r="BL403" s="28"/>
      <c r="BM403" s="28"/>
      <c r="BN403" s="28"/>
      <c r="BO403" s="28"/>
      <c r="BP403" s="28"/>
      <c r="BQ403" s="28"/>
      <c r="BR403" s="28"/>
      <c r="BS403" s="28"/>
      <c r="BT403" s="28"/>
      <c r="BU403" s="28"/>
      <c r="BV403" s="28"/>
      <c r="BW403" s="28"/>
      <c r="BX403" s="28"/>
      <c r="BY403" s="28"/>
      <c r="BZ403" s="28"/>
      <c r="CA403" s="28"/>
      <c r="CB403" s="28"/>
      <c r="CC403" s="28"/>
      <c r="CD403" s="28"/>
      <c r="CE403" s="28"/>
      <c r="CF403" s="28"/>
      <c r="CG403" s="28"/>
      <c r="CH403" s="28"/>
      <c r="CI403" s="28"/>
      <c r="CJ403" s="28"/>
      <c r="CK403" s="28"/>
      <c r="CL403" s="28"/>
      <c r="CM403" s="28"/>
      <c r="CN403" s="28"/>
      <c r="CO403" s="28"/>
      <c r="CP403" s="28"/>
      <c r="CQ403" s="28"/>
      <c r="CR403" s="28"/>
      <c r="CS403" s="28"/>
      <c r="CT403" s="28"/>
      <c r="CU403" s="28"/>
      <c r="CV403" s="28"/>
      <c r="CW403" s="28"/>
      <c r="CX403" s="28"/>
      <c r="CY403" s="28"/>
      <c r="CZ403" s="28"/>
      <c r="DA403" s="28"/>
      <c r="DB403" s="28"/>
      <c r="DC403" s="28"/>
      <c r="DD403" s="28"/>
      <c r="DE403" s="28"/>
      <c r="DF403" s="28"/>
      <c r="DG403" s="28"/>
      <c r="DH403" s="28"/>
      <c r="DI403" s="28"/>
      <c r="DJ403" s="28"/>
      <c r="DK403" s="28"/>
      <c r="DL403" s="28"/>
      <c r="DM403" s="28"/>
      <c r="DN403" s="28"/>
      <c r="DO403" s="28"/>
      <c r="DP403" s="28"/>
      <c r="DQ403" s="28"/>
      <c r="DR403" s="28"/>
      <c r="DS403" s="28"/>
      <c r="DT403" s="28"/>
      <c r="DU403" s="28"/>
      <c r="DV403" s="28"/>
      <c r="DW403" s="28"/>
      <c r="DX403" s="28"/>
      <c r="DY403" s="28"/>
      <c r="DZ403" s="28"/>
      <c r="EA403" s="28"/>
      <c r="EB403" s="28"/>
      <c r="EC403" s="28"/>
      <c r="ED403" s="28"/>
      <c r="EE403" s="28"/>
      <c r="EF403" s="28"/>
    </row>
    <row r="404" spans="1:136" x14ac:dyDescent="0.25">
      <c r="A404" t="s">
        <v>141</v>
      </c>
      <c r="B404" t="s">
        <v>142</v>
      </c>
      <c r="C404" s="32" t="s">
        <v>383</v>
      </c>
      <c r="D404" t="s">
        <v>257</v>
      </c>
      <c r="E404" s="1">
        <v>19580</v>
      </c>
      <c r="F404" s="1">
        <f>E404*0.0287</f>
        <v>561.95000000000005</v>
      </c>
      <c r="G404" s="1">
        <v>0</v>
      </c>
      <c r="H404" s="1">
        <f>E404*0.0304</f>
        <v>595.23</v>
      </c>
      <c r="I404" s="1">
        <v>145</v>
      </c>
      <c r="J404" s="1">
        <v>1302.18</v>
      </c>
      <c r="K404" s="1">
        <v>18277.82</v>
      </c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28"/>
      <c r="BE404" s="28"/>
      <c r="BF404" s="28"/>
      <c r="BG404" s="28"/>
      <c r="BH404" s="28"/>
      <c r="BI404" s="28"/>
      <c r="BJ404" s="28"/>
      <c r="BK404" s="28"/>
      <c r="BL404" s="28"/>
      <c r="BM404" s="28"/>
      <c r="BN404" s="28"/>
      <c r="BO404" s="28"/>
      <c r="BP404" s="28"/>
      <c r="BQ404" s="28"/>
      <c r="BR404" s="28"/>
      <c r="BS404" s="28"/>
      <c r="BT404" s="28"/>
      <c r="BU404" s="28"/>
      <c r="BV404" s="28"/>
      <c r="BW404" s="28"/>
      <c r="BX404" s="28"/>
      <c r="BY404" s="28"/>
      <c r="BZ404" s="28"/>
      <c r="CA404" s="28"/>
      <c r="CB404" s="28"/>
      <c r="CC404" s="28"/>
      <c r="CD404" s="28"/>
      <c r="CE404" s="28"/>
      <c r="CF404" s="28"/>
      <c r="CG404" s="28"/>
      <c r="CH404" s="28"/>
      <c r="CI404" s="28"/>
      <c r="CJ404" s="28"/>
      <c r="CK404" s="28"/>
      <c r="CL404" s="28"/>
      <c r="CM404" s="28"/>
      <c r="CN404" s="28"/>
      <c r="CO404" s="28"/>
      <c r="CP404" s="28"/>
      <c r="CQ404" s="28"/>
      <c r="CR404" s="28"/>
      <c r="CS404" s="28"/>
      <c r="CT404" s="28"/>
      <c r="CU404" s="28"/>
      <c r="CV404" s="28"/>
      <c r="CW404" s="28"/>
      <c r="CX404" s="28"/>
      <c r="CY404" s="28"/>
      <c r="CZ404" s="28"/>
      <c r="DA404" s="28"/>
      <c r="DB404" s="28"/>
      <c r="DC404" s="28"/>
      <c r="DD404" s="28"/>
      <c r="DE404" s="28"/>
      <c r="DF404" s="28"/>
      <c r="DG404" s="28"/>
      <c r="DH404" s="28"/>
      <c r="DI404" s="28"/>
      <c r="DJ404" s="28"/>
      <c r="DK404" s="28"/>
      <c r="DL404" s="28"/>
      <c r="DM404" s="28"/>
      <c r="DN404" s="28"/>
      <c r="DO404" s="28"/>
      <c r="DP404" s="28"/>
      <c r="DQ404" s="28"/>
      <c r="DR404" s="28"/>
      <c r="DS404" s="28"/>
      <c r="DT404" s="28"/>
      <c r="DU404" s="28"/>
      <c r="DV404" s="28"/>
      <c r="DW404" s="28"/>
      <c r="DX404" s="28"/>
      <c r="DY404" s="28"/>
      <c r="DZ404" s="28"/>
      <c r="EA404" s="28"/>
      <c r="EB404" s="28"/>
      <c r="EC404" s="28"/>
      <c r="ED404" s="28"/>
      <c r="EE404" s="28"/>
      <c r="EF404" s="28"/>
    </row>
    <row r="405" spans="1:136" x14ac:dyDescent="0.25">
      <c r="A405" t="s">
        <v>134</v>
      </c>
      <c r="B405" t="s">
        <v>123</v>
      </c>
      <c r="C405" s="32" t="s">
        <v>382</v>
      </c>
      <c r="D405" t="s">
        <v>255</v>
      </c>
      <c r="E405" s="1">
        <v>25000</v>
      </c>
      <c r="F405" s="1">
        <f t="shared" si="132"/>
        <v>717.5</v>
      </c>
      <c r="G405" s="1">
        <v>0</v>
      </c>
      <c r="H405" s="1">
        <v>760</v>
      </c>
      <c r="I405" s="1">
        <v>295</v>
      </c>
      <c r="J405" s="1">
        <v>1772.5</v>
      </c>
      <c r="K405" s="1">
        <v>23227.5</v>
      </c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28"/>
      <c r="BE405" s="28"/>
      <c r="BF405" s="28"/>
      <c r="BG405" s="28"/>
      <c r="BH405" s="28"/>
      <c r="BI405" s="28"/>
      <c r="BJ405" s="28"/>
      <c r="BK405" s="28"/>
      <c r="BL405" s="28"/>
      <c r="BM405" s="28"/>
      <c r="BN405" s="28"/>
      <c r="BO405" s="28"/>
      <c r="BP405" s="28"/>
      <c r="BQ405" s="28"/>
      <c r="BR405" s="28"/>
      <c r="BS405" s="28"/>
      <c r="BT405" s="28"/>
      <c r="BU405" s="28"/>
      <c r="BV405" s="28"/>
      <c r="BW405" s="28"/>
      <c r="BX405" s="28"/>
      <c r="BY405" s="28"/>
      <c r="BZ405" s="28"/>
      <c r="CA405" s="28"/>
      <c r="CB405" s="28"/>
      <c r="CC405" s="28"/>
      <c r="CD405" s="28"/>
      <c r="CE405" s="28"/>
      <c r="CF405" s="28"/>
      <c r="CG405" s="28"/>
      <c r="CH405" s="28"/>
      <c r="CI405" s="28"/>
      <c r="CJ405" s="28"/>
      <c r="CK405" s="28"/>
      <c r="CL405" s="28"/>
      <c r="CM405" s="28"/>
      <c r="CN405" s="28"/>
      <c r="CO405" s="28"/>
      <c r="CP405" s="28"/>
      <c r="CQ405" s="28"/>
      <c r="CR405" s="28"/>
      <c r="CS405" s="28"/>
      <c r="CT405" s="28"/>
      <c r="CU405" s="28"/>
      <c r="CV405" s="28"/>
      <c r="CW405" s="28"/>
      <c r="CX405" s="28"/>
      <c r="CY405" s="28"/>
      <c r="CZ405" s="28"/>
      <c r="DA405" s="28"/>
      <c r="DB405" s="28"/>
      <c r="DC405" s="28"/>
      <c r="DD405" s="28"/>
      <c r="DE405" s="28"/>
      <c r="DF405" s="28"/>
      <c r="DG405" s="28"/>
      <c r="DH405" s="28"/>
      <c r="DI405" s="28"/>
      <c r="DJ405" s="28"/>
      <c r="DK405" s="28"/>
      <c r="DL405" s="28"/>
      <c r="DM405" s="28"/>
      <c r="DN405" s="28"/>
      <c r="DO405" s="28"/>
      <c r="DP405" s="28"/>
      <c r="DQ405" s="28"/>
      <c r="DR405" s="28"/>
      <c r="DS405" s="28"/>
      <c r="DT405" s="28"/>
      <c r="DU405" s="28"/>
      <c r="DV405" s="28"/>
      <c r="DW405" s="28"/>
      <c r="DX405" s="28"/>
      <c r="DY405" s="28"/>
      <c r="DZ405" s="28"/>
      <c r="EA405" s="28"/>
      <c r="EB405" s="28"/>
      <c r="EC405" s="28"/>
      <c r="ED405" s="28"/>
      <c r="EE405" s="28"/>
      <c r="EF405" s="28"/>
    </row>
    <row r="406" spans="1:136" x14ac:dyDescent="0.25">
      <c r="A406" s="3" t="s">
        <v>12</v>
      </c>
      <c r="B406" s="3">
        <v>9</v>
      </c>
      <c r="C406" s="34"/>
      <c r="D406" s="3"/>
      <c r="E406" s="4">
        <f t="shared" ref="E406:K406" si="134">SUM(E397:E405)</f>
        <v>318080</v>
      </c>
      <c r="F406" s="4">
        <f t="shared" si="134"/>
        <v>9128.9</v>
      </c>
      <c r="G406" s="4">
        <f t="shared" si="134"/>
        <v>12105.37</v>
      </c>
      <c r="H406" s="4">
        <f t="shared" si="134"/>
        <v>9669.6299999999992</v>
      </c>
      <c r="I406" s="4">
        <f t="shared" si="134"/>
        <v>12272.29</v>
      </c>
      <c r="J406" s="4">
        <f>SUM(J397:J405)</f>
        <v>43176.19</v>
      </c>
      <c r="K406" s="4">
        <f t="shared" si="134"/>
        <v>274903.81</v>
      </c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28"/>
      <c r="BE406" s="28"/>
      <c r="BF406" s="28"/>
      <c r="BG406" s="28"/>
      <c r="BH406" s="28"/>
      <c r="BI406" s="28"/>
      <c r="BJ406" s="28"/>
      <c r="BK406" s="28"/>
      <c r="BL406" s="28"/>
      <c r="BM406" s="28"/>
      <c r="BN406" s="28"/>
      <c r="BO406" s="28"/>
      <c r="BP406" s="28"/>
      <c r="BQ406" s="28"/>
      <c r="BR406" s="28"/>
      <c r="BS406" s="28"/>
      <c r="BT406" s="28"/>
      <c r="BU406" s="28"/>
      <c r="BV406" s="28"/>
      <c r="BW406" s="28"/>
      <c r="BX406" s="28"/>
      <c r="BY406" s="28"/>
      <c r="BZ406" s="28"/>
      <c r="CA406" s="28"/>
      <c r="CB406" s="28"/>
      <c r="CC406" s="28"/>
      <c r="CD406" s="28"/>
      <c r="CE406" s="28"/>
      <c r="CF406" s="28"/>
      <c r="CG406" s="28"/>
      <c r="CH406" s="28"/>
      <c r="CI406" s="28"/>
      <c r="CJ406" s="28"/>
      <c r="CK406" s="28"/>
      <c r="CL406" s="28"/>
      <c r="CM406" s="28"/>
      <c r="CN406" s="28"/>
      <c r="CO406" s="28"/>
      <c r="CP406" s="28"/>
      <c r="CQ406" s="28"/>
      <c r="CR406" s="28"/>
      <c r="CS406" s="28"/>
      <c r="CT406" s="28"/>
      <c r="CU406" s="28"/>
      <c r="CV406" s="28"/>
      <c r="CW406" s="28"/>
      <c r="CX406" s="28"/>
      <c r="CY406" s="28"/>
      <c r="CZ406" s="28"/>
      <c r="DA406" s="28"/>
      <c r="DB406" s="28"/>
      <c r="DC406" s="28"/>
      <c r="DD406" s="28"/>
      <c r="DE406" s="28"/>
      <c r="DF406" s="28"/>
      <c r="DG406" s="28"/>
      <c r="DH406" s="28"/>
      <c r="DI406" s="28"/>
      <c r="DJ406" s="28"/>
      <c r="DK406" s="28"/>
      <c r="DL406" s="28"/>
      <c r="DM406" s="28"/>
      <c r="DN406" s="28"/>
      <c r="DO406" s="28"/>
      <c r="DP406" s="28"/>
      <c r="DQ406" s="28"/>
      <c r="DR406" s="28"/>
      <c r="DS406" s="28"/>
      <c r="DT406" s="28"/>
      <c r="DU406" s="28"/>
      <c r="DV406" s="28"/>
      <c r="DW406" s="28"/>
      <c r="DX406" s="28"/>
      <c r="DY406" s="28"/>
      <c r="DZ406" s="28"/>
      <c r="EA406" s="28"/>
      <c r="EB406" s="28"/>
      <c r="EC406" s="28"/>
      <c r="ED406" s="28"/>
      <c r="EE406" s="28"/>
      <c r="EF406" s="28"/>
    </row>
    <row r="407" spans="1:136" x14ac:dyDescent="0.25">
      <c r="A407" s="5"/>
      <c r="B407" s="5"/>
      <c r="C407" s="39"/>
      <c r="D407" s="5"/>
      <c r="E407" s="30"/>
      <c r="F407" s="30"/>
      <c r="G407" s="30"/>
      <c r="H407" s="30"/>
      <c r="I407" s="30"/>
      <c r="J407" s="30"/>
      <c r="K407" s="30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28"/>
      <c r="BE407" s="28"/>
      <c r="BF407" s="28"/>
      <c r="BG407" s="28"/>
      <c r="BH407" s="28"/>
      <c r="BI407" s="28"/>
      <c r="BJ407" s="28"/>
      <c r="BK407" s="28"/>
      <c r="BL407" s="28"/>
      <c r="BM407" s="28"/>
      <c r="BN407" s="28"/>
      <c r="BO407" s="28"/>
      <c r="BP407" s="28"/>
      <c r="BQ407" s="28"/>
      <c r="BR407" s="28"/>
      <c r="BS407" s="28"/>
      <c r="BT407" s="28"/>
      <c r="BU407" s="28"/>
      <c r="BV407" s="28"/>
      <c r="BW407" s="28"/>
      <c r="BX407" s="28"/>
      <c r="BY407" s="28"/>
      <c r="BZ407" s="28"/>
      <c r="CA407" s="28"/>
      <c r="CB407" s="28"/>
      <c r="CC407" s="28"/>
      <c r="CD407" s="28"/>
      <c r="CE407" s="28"/>
      <c r="CF407" s="28"/>
      <c r="CG407" s="28"/>
      <c r="CH407" s="28"/>
      <c r="CI407" s="28"/>
      <c r="CJ407" s="28"/>
      <c r="CK407" s="28"/>
      <c r="CL407" s="28"/>
      <c r="CM407" s="28"/>
      <c r="CN407" s="28"/>
      <c r="CO407" s="28"/>
      <c r="CP407" s="28"/>
      <c r="CQ407" s="28"/>
      <c r="CR407" s="28"/>
      <c r="CS407" s="28"/>
      <c r="CT407" s="28"/>
      <c r="CU407" s="28"/>
      <c r="CV407" s="28"/>
      <c r="CW407" s="28"/>
      <c r="CX407" s="28"/>
      <c r="CY407" s="28"/>
      <c r="CZ407" s="28"/>
      <c r="DA407" s="28"/>
      <c r="DB407" s="28"/>
      <c r="DC407" s="28"/>
      <c r="DD407" s="28"/>
      <c r="DE407" s="28"/>
      <c r="DF407" s="28"/>
      <c r="DG407" s="28"/>
      <c r="DH407" s="28"/>
      <c r="DI407" s="28"/>
      <c r="DJ407" s="28"/>
      <c r="DK407" s="28"/>
      <c r="DL407" s="28"/>
      <c r="DM407" s="28"/>
      <c r="DN407" s="28"/>
      <c r="DO407" s="28"/>
      <c r="DP407" s="28"/>
      <c r="DQ407" s="28"/>
      <c r="DR407" s="28"/>
      <c r="DS407" s="28"/>
      <c r="DT407" s="28"/>
      <c r="DU407" s="28"/>
      <c r="DV407" s="28"/>
      <c r="DW407" s="28"/>
      <c r="DX407" s="28"/>
      <c r="DY407" s="28"/>
      <c r="DZ407" s="28"/>
      <c r="EA407" s="28"/>
      <c r="EB407" s="28"/>
      <c r="EC407" s="28"/>
      <c r="ED407" s="28"/>
      <c r="EE407" s="28"/>
      <c r="EF407" s="28"/>
    </row>
    <row r="408" spans="1:136" x14ac:dyDescent="0.25">
      <c r="A408" s="31" t="s">
        <v>379</v>
      </c>
      <c r="B408" s="31"/>
      <c r="C408" s="40"/>
      <c r="D408" s="31"/>
      <c r="E408" s="31"/>
      <c r="F408" s="31"/>
      <c r="G408" s="31"/>
      <c r="H408" s="31"/>
      <c r="I408" s="31"/>
      <c r="J408" s="31"/>
      <c r="K408" s="31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28"/>
      <c r="BE408" s="28"/>
      <c r="BF408" s="28"/>
      <c r="BG408" s="28"/>
      <c r="BH408" s="28"/>
      <c r="BI408" s="28"/>
      <c r="BJ408" s="28"/>
      <c r="BK408" s="28"/>
      <c r="BL408" s="28"/>
      <c r="BM408" s="28"/>
      <c r="BN408" s="28"/>
      <c r="BO408" s="28"/>
      <c r="BP408" s="28"/>
      <c r="BQ408" s="28"/>
      <c r="BR408" s="28"/>
      <c r="BS408" s="28"/>
      <c r="BT408" s="28"/>
      <c r="BU408" s="28"/>
      <c r="BV408" s="28"/>
      <c r="BW408" s="28"/>
      <c r="BX408" s="28"/>
      <c r="BY408" s="28"/>
      <c r="BZ408" s="28"/>
      <c r="CA408" s="28"/>
      <c r="CB408" s="28"/>
      <c r="CC408" s="28"/>
      <c r="CD408" s="28"/>
      <c r="CE408" s="28"/>
      <c r="CF408" s="28"/>
      <c r="CG408" s="28"/>
      <c r="CH408" s="28"/>
      <c r="CI408" s="28"/>
      <c r="CJ408" s="28"/>
      <c r="CK408" s="28"/>
      <c r="CL408" s="28"/>
      <c r="CM408" s="28"/>
      <c r="CN408" s="28"/>
      <c r="CO408" s="28"/>
      <c r="CP408" s="28"/>
      <c r="CQ408" s="28"/>
      <c r="CR408" s="28"/>
      <c r="CS408" s="28"/>
      <c r="CT408" s="28"/>
      <c r="CU408" s="28"/>
      <c r="CV408" s="28"/>
      <c r="CW408" s="28"/>
      <c r="CX408" s="28"/>
      <c r="CY408" s="28"/>
      <c r="CZ408" s="28"/>
      <c r="DA408" s="28"/>
      <c r="DB408" s="28"/>
      <c r="DC408" s="28"/>
      <c r="DD408" s="28"/>
      <c r="DE408" s="28"/>
      <c r="DF408" s="28"/>
      <c r="DG408" s="28"/>
      <c r="DH408" s="28"/>
      <c r="DI408" s="28"/>
      <c r="DJ408" s="28"/>
      <c r="DK408" s="28"/>
      <c r="DL408" s="28"/>
      <c r="DM408" s="28"/>
      <c r="DN408" s="28"/>
      <c r="DO408" s="28"/>
      <c r="DP408" s="28"/>
      <c r="DQ408" s="28"/>
      <c r="DR408" s="28"/>
      <c r="DS408" s="28"/>
      <c r="DT408" s="28"/>
      <c r="DU408" s="28"/>
      <c r="DV408" s="28"/>
      <c r="DW408" s="28"/>
      <c r="DX408" s="28"/>
      <c r="DY408" s="28"/>
      <c r="DZ408" s="28"/>
      <c r="EA408" s="28"/>
      <c r="EB408" s="28"/>
      <c r="EC408" s="28"/>
      <c r="ED408" s="28"/>
      <c r="EE408" s="28"/>
      <c r="EF408" s="28"/>
    </row>
    <row r="409" spans="1:136" x14ac:dyDescent="0.25">
      <c r="A409" t="s">
        <v>131</v>
      </c>
      <c r="B409" t="s">
        <v>108</v>
      </c>
      <c r="C409" s="32" t="s">
        <v>383</v>
      </c>
      <c r="D409" t="s">
        <v>257</v>
      </c>
      <c r="E409" s="1">
        <v>82000</v>
      </c>
      <c r="F409" s="1">
        <f t="shared" ref="F409:F415" si="135">E409*0.0287</f>
        <v>2353.4</v>
      </c>
      <c r="G409" s="1">
        <v>7871.32</v>
      </c>
      <c r="H409" s="1">
        <v>2492.8000000000002</v>
      </c>
      <c r="I409" s="1">
        <v>275</v>
      </c>
      <c r="J409" s="1">
        <v>12992.52</v>
      </c>
      <c r="K409" s="1">
        <v>69007.48</v>
      </c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28"/>
      <c r="BE409" s="28"/>
      <c r="BF409" s="28"/>
      <c r="BG409" s="28"/>
      <c r="BH409" s="28"/>
      <c r="BI409" s="28"/>
      <c r="BJ409" s="28"/>
      <c r="BK409" s="28"/>
      <c r="BL409" s="28"/>
      <c r="BM409" s="28"/>
      <c r="BN409" s="28"/>
      <c r="BO409" s="28"/>
      <c r="BP409" s="28"/>
      <c r="BQ409" s="28"/>
      <c r="BR409" s="28"/>
      <c r="BS409" s="28"/>
      <c r="BT409" s="28"/>
      <c r="BU409" s="28"/>
      <c r="BV409" s="28"/>
      <c r="BW409" s="28"/>
      <c r="BX409" s="28"/>
      <c r="BY409" s="28"/>
      <c r="BZ409" s="28"/>
      <c r="CA409" s="28"/>
      <c r="CB409" s="28"/>
      <c r="CC409" s="28"/>
      <c r="CD409" s="28"/>
      <c r="CE409" s="28"/>
      <c r="CF409" s="28"/>
      <c r="CG409" s="28"/>
      <c r="CH409" s="28"/>
      <c r="CI409" s="28"/>
      <c r="CJ409" s="28"/>
      <c r="CK409" s="28"/>
      <c r="CL409" s="28"/>
      <c r="CM409" s="28"/>
      <c r="CN409" s="28"/>
      <c r="CO409" s="28"/>
      <c r="CP409" s="28"/>
      <c r="CQ409" s="28"/>
      <c r="CR409" s="28"/>
      <c r="CS409" s="28"/>
      <c r="CT409" s="28"/>
      <c r="CU409" s="28"/>
      <c r="CV409" s="28"/>
      <c r="CW409" s="28"/>
      <c r="CX409" s="28"/>
      <c r="CY409" s="28"/>
      <c r="CZ409" s="28"/>
      <c r="DA409" s="28"/>
      <c r="DB409" s="28"/>
      <c r="DC409" s="28"/>
      <c r="DD409" s="28"/>
      <c r="DE409" s="28"/>
      <c r="DF409" s="28"/>
      <c r="DG409" s="28"/>
      <c r="DH409" s="28"/>
      <c r="DI409" s="28"/>
      <c r="DJ409" s="28"/>
      <c r="DK409" s="28"/>
      <c r="DL409" s="28"/>
      <c r="DM409" s="28"/>
      <c r="DN409" s="28"/>
      <c r="DO409" s="28"/>
      <c r="DP409" s="28"/>
      <c r="DQ409" s="28"/>
      <c r="DR409" s="28"/>
      <c r="DS409" s="28"/>
      <c r="DT409" s="28"/>
      <c r="DU409" s="28"/>
      <c r="DV409" s="28"/>
      <c r="DW409" s="28"/>
      <c r="DX409" s="28"/>
      <c r="DY409" s="28"/>
      <c r="DZ409" s="28"/>
      <c r="EA409" s="28"/>
      <c r="EB409" s="28"/>
      <c r="EC409" s="28"/>
      <c r="ED409" s="28"/>
      <c r="EE409" s="28"/>
      <c r="EF409" s="28"/>
    </row>
    <row r="410" spans="1:136" x14ac:dyDescent="0.25">
      <c r="A410" t="s">
        <v>132</v>
      </c>
      <c r="B410" t="s">
        <v>125</v>
      </c>
      <c r="C410" s="32" t="s">
        <v>382</v>
      </c>
      <c r="D410" t="s">
        <v>257</v>
      </c>
      <c r="E410" s="1">
        <v>41000</v>
      </c>
      <c r="F410" s="1">
        <f t="shared" si="135"/>
        <v>1176.7</v>
      </c>
      <c r="G410" s="1">
        <v>0</v>
      </c>
      <c r="H410" s="1">
        <f t="shared" ref="H410:H415" si="136">E410*0.0304</f>
        <v>1246.4000000000001</v>
      </c>
      <c r="I410" s="1">
        <v>175</v>
      </c>
      <c r="J410" s="1">
        <v>2598.1</v>
      </c>
      <c r="K410" s="1">
        <v>38401.9</v>
      </c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28"/>
      <c r="BE410" s="28"/>
      <c r="BF410" s="28"/>
      <c r="BG410" s="28"/>
      <c r="BH410" s="28"/>
      <c r="BI410" s="28"/>
      <c r="BJ410" s="28"/>
      <c r="BK410" s="28"/>
      <c r="BL410" s="28"/>
      <c r="BM410" s="28"/>
      <c r="BN410" s="28"/>
      <c r="BO410" s="28"/>
      <c r="BP410" s="28"/>
      <c r="BQ410" s="28"/>
      <c r="BR410" s="28"/>
      <c r="BS410" s="28"/>
      <c r="BT410" s="28"/>
      <c r="BU410" s="28"/>
      <c r="BV410" s="28"/>
      <c r="BW410" s="28"/>
      <c r="BX410" s="28"/>
      <c r="BY410" s="28"/>
      <c r="BZ410" s="28"/>
      <c r="CA410" s="28"/>
      <c r="CB410" s="28"/>
      <c r="CC410" s="28"/>
      <c r="CD410" s="28"/>
      <c r="CE410" s="28"/>
      <c r="CF410" s="28"/>
      <c r="CG410" s="28"/>
      <c r="CH410" s="28"/>
      <c r="CI410" s="28"/>
      <c r="CJ410" s="28"/>
      <c r="CK410" s="28"/>
      <c r="CL410" s="28"/>
      <c r="CM410" s="28"/>
      <c r="CN410" s="28"/>
      <c r="CO410" s="28"/>
      <c r="CP410" s="28"/>
      <c r="CQ410" s="28"/>
      <c r="CR410" s="28"/>
      <c r="CS410" s="28"/>
      <c r="CT410" s="28"/>
      <c r="CU410" s="28"/>
      <c r="CV410" s="28"/>
      <c r="CW410" s="28"/>
      <c r="CX410" s="28"/>
      <c r="CY410" s="28"/>
      <c r="CZ410" s="28"/>
      <c r="DA410" s="28"/>
      <c r="DB410" s="28"/>
      <c r="DC410" s="28"/>
      <c r="DD410" s="28"/>
      <c r="DE410" s="28"/>
      <c r="DF410" s="28"/>
      <c r="DG410" s="28"/>
      <c r="DH410" s="28"/>
      <c r="DI410" s="28"/>
      <c r="DJ410" s="28"/>
      <c r="DK410" s="28"/>
      <c r="DL410" s="28"/>
      <c r="DM410" s="28"/>
      <c r="DN410" s="28"/>
      <c r="DO410" s="28"/>
      <c r="DP410" s="28"/>
      <c r="DQ410" s="28"/>
      <c r="DR410" s="28"/>
      <c r="DS410" s="28"/>
      <c r="DT410" s="28"/>
      <c r="DU410" s="28"/>
      <c r="DV410" s="28"/>
      <c r="DW410" s="28"/>
      <c r="DX410" s="28"/>
      <c r="DY410" s="28"/>
      <c r="DZ410" s="28"/>
      <c r="EA410" s="28"/>
      <c r="EB410" s="28"/>
      <c r="EC410" s="28"/>
      <c r="ED410" s="28"/>
      <c r="EE410" s="28"/>
      <c r="EF410" s="28"/>
    </row>
    <row r="411" spans="1:136" x14ac:dyDescent="0.25">
      <c r="A411" t="s">
        <v>130</v>
      </c>
      <c r="B411" t="s">
        <v>14</v>
      </c>
      <c r="C411" s="32" t="s">
        <v>383</v>
      </c>
      <c r="D411" t="s">
        <v>255</v>
      </c>
      <c r="E411" s="1">
        <v>38500</v>
      </c>
      <c r="F411" s="1">
        <f t="shared" si="135"/>
        <v>1104.95</v>
      </c>
      <c r="G411" s="1">
        <v>0</v>
      </c>
      <c r="H411" s="1">
        <f t="shared" si="136"/>
        <v>1170.4000000000001</v>
      </c>
      <c r="I411" s="1">
        <v>1527.5</v>
      </c>
      <c r="J411" s="1">
        <v>3802.85</v>
      </c>
      <c r="K411" s="1">
        <v>34697.15</v>
      </c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  <c r="BA411" s="28"/>
      <c r="BB411" s="28"/>
      <c r="BC411" s="28"/>
      <c r="BD411" s="28"/>
      <c r="BE411" s="28"/>
      <c r="BF411" s="28"/>
      <c r="BG411" s="28"/>
      <c r="BH411" s="28"/>
      <c r="BI411" s="28"/>
      <c r="BJ411" s="28"/>
      <c r="BK411" s="28"/>
      <c r="BL411" s="28"/>
      <c r="BM411" s="28"/>
      <c r="BN411" s="28"/>
      <c r="BO411" s="28"/>
      <c r="BP411" s="28"/>
      <c r="BQ411" s="28"/>
      <c r="BR411" s="28"/>
      <c r="BS411" s="28"/>
      <c r="BT411" s="28"/>
      <c r="BU411" s="28"/>
      <c r="BV411" s="28"/>
      <c r="BW411" s="28"/>
      <c r="BX411" s="28"/>
      <c r="BY411" s="28"/>
      <c r="BZ411" s="28"/>
      <c r="CA411" s="28"/>
      <c r="CB411" s="28"/>
      <c r="CC411" s="28"/>
      <c r="CD411" s="28"/>
      <c r="CE411" s="28"/>
      <c r="CF411" s="28"/>
      <c r="CG411" s="28"/>
      <c r="CH411" s="28"/>
      <c r="CI411" s="28"/>
      <c r="CJ411" s="28"/>
      <c r="CK411" s="28"/>
      <c r="CL411" s="28"/>
      <c r="CM411" s="28"/>
      <c r="CN411" s="28"/>
      <c r="CO411" s="28"/>
      <c r="CP411" s="28"/>
      <c r="CQ411" s="28"/>
      <c r="CR411" s="28"/>
      <c r="CS411" s="28"/>
      <c r="CT411" s="28"/>
      <c r="CU411" s="28"/>
      <c r="CV411" s="28"/>
      <c r="CW411" s="28"/>
      <c r="CX411" s="28"/>
      <c r="CY411" s="28"/>
      <c r="CZ411" s="28"/>
      <c r="DA411" s="28"/>
      <c r="DB411" s="28"/>
      <c r="DC411" s="28"/>
      <c r="DD411" s="28"/>
      <c r="DE411" s="28"/>
      <c r="DF411" s="28"/>
      <c r="DG411" s="28"/>
      <c r="DH411" s="28"/>
      <c r="DI411" s="28"/>
      <c r="DJ411" s="28"/>
      <c r="DK411" s="28"/>
      <c r="DL411" s="28"/>
    </row>
    <row r="412" spans="1:136" x14ac:dyDescent="0.25">
      <c r="A412" t="s">
        <v>246</v>
      </c>
      <c r="B412" t="s">
        <v>114</v>
      </c>
      <c r="C412" s="32" t="s">
        <v>383</v>
      </c>
      <c r="D412" t="s">
        <v>257</v>
      </c>
      <c r="E412" s="1">
        <v>38000</v>
      </c>
      <c r="F412" s="1">
        <f t="shared" si="135"/>
        <v>1090.5999999999999</v>
      </c>
      <c r="G412" s="1">
        <v>0</v>
      </c>
      <c r="H412" s="1">
        <f t="shared" si="136"/>
        <v>1155.2</v>
      </c>
      <c r="I412" s="1">
        <v>4315</v>
      </c>
      <c r="J412" s="1">
        <v>6560.8</v>
      </c>
      <c r="K412" s="1">
        <v>31439.200000000001</v>
      </c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28"/>
      <c r="BD412" s="28"/>
      <c r="BE412" s="28"/>
      <c r="BF412" s="28"/>
      <c r="BG412" s="28"/>
      <c r="BH412" s="28"/>
      <c r="BI412" s="28"/>
      <c r="BJ412" s="28"/>
      <c r="BK412" s="28"/>
      <c r="BL412" s="28"/>
      <c r="BM412" s="28"/>
      <c r="BN412" s="28"/>
      <c r="BO412" s="28"/>
      <c r="BP412" s="28"/>
      <c r="BQ412" s="28"/>
      <c r="BR412" s="28"/>
      <c r="BS412" s="28"/>
      <c r="BT412" s="28"/>
      <c r="BU412" s="28"/>
      <c r="BV412" s="28"/>
      <c r="BW412" s="28"/>
      <c r="BX412" s="28"/>
      <c r="BY412" s="28"/>
      <c r="BZ412" s="28"/>
      <c r="CA412" s="28"/>
      <c r="CB412" s="28"/>
      <c r="CC412" s="28"/>
      <c r="CD412" s="28"/>
      <c r="CE412" s="28"/>
      <c r="CF412" s="28"/>
      <c r="CG412" s="28"/>
      <c r="CH412" s="28"/>
      <c r="CI412" s="28"/>
      <c r="CJ412" s="28"/>
      <c r="CK412" s="28"/>
      <c r="CL412" s="28"/>
      <c r="CM412" s="28"/>
      <c r="CN412" s="28"/>
      <c r="CO412" s="28"/>
      <c r="CP412" s="28"/>
      <c r="CQ412" s="28"/>
      <c r="CR412" s="28"/>
      <c r="CS412" s="28"/>
      <c r="CT412" s="28"/>
      <c r="CU412" s="28"/>
      <c r="CV412" s="28"/>
      <c r="CW412" s="28"/>
      <c r="CX412" s="28"/>
      <c r="CY412" s="28"/>
      <c r="CZ412" s="28"/>
      <c r="DA412" s="28"/>
      <c r="DB412" s="28"/>
      <c r="DC412" s="28"/>
      <c r="DD412" s="28"/>
      <c r="DE412" s="28"/>
      <c r="DF412" s="28"/>
      <c r="DG412" s="28"/>
      <c r="DH412" s="28"/>
      <c r="DI412" s="28"/>
      <c r="DJ412" s="28"/>
      <c r="DK412" s="28"/>
      <c r="DL412" s="28"/>
    </row>
    <row r="413" spans="1:136" x14ac:dyDescent="0.25">
      <c r="A413" t="s">
        <v>233</v>
      </c>
      <c r="B413" t="s">
        <v>125</v>
      </c>
      <c r="C413" s="32" t="s">
        <v>382</v>
      </c>
      <c r="D413" t="s">
        <v>257</v>
      </c>
      <c r="E413" s="1">
        <v>38000</v>
      </c>
      <c r="F413" s="1">
        <f t="shared" si="135"/>
        <v>1090.5999999999999</v>
      </c>
      <c r="G413" s="1">
        <v>0</v>
      </c>
      <c r="H413" s="1">
        <f t="shared" si="136"/>
        <v>1155.2</v>
      </c>
      <c r="I413" s="1">
        <v>175</v>
      </c>
      <c r="J413" s="1">
        <v>2420.8000000000002</v>
      </c>
      <c r="K413" s="1">
        <v>35579.199999999997</v>
      </c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28"/>
      <c r="BE413" s="28"/>
      <c r="BF413" s="28"/>
      <c r="BG413" s="28"/>
      <c r="BH413" s="28"/>
      <c r="BI413" s="28"/>
      <c r="BJ413" s="28"/>
      <c r="BK413" s="28"/>
      <c r="BL413" s="28"/>
      <c r="BM413" s="28"/>
      <c r="BN413" s="28"/>
      <c r="BO413" s="28"/>
      <c r="BP413" s="28"/>
      <c r="BQ413" s="28"/>
      <c r="BR413" s="28"/>
      <c r="BS413" s="28"/>
      <c r="BT413" s="28"/>
      <c r="BU413" s="28"/>
      <c r="BV413" s="28"/>
      <c r="BW413" s="28"/>
      <c r="BX413" s="28"/>
      <c r="BY413" s="28"/>
      <c r="BZ413" s="28"/>
      <c r="CA413" s="28"/>
      <c r="CB413" s="28"/>
      <c r="CC413" s="28"/>
      <c r="CD413" s="28"/>
      <c r="CE413" s="28"/>
      <c r="CF413" s="28"/>
      <c r="CG413" s="28"/>
      <c r="CH413" s="28"/>
      <c r="CI413" s="28"/>
      <c r="CJ413" s="28"/>
      <c r="CK413" s="28"/>
      <c r="CL413" s="28"/>
      <c r="CM413" s="28"/>
      <c r="CN413" s="28"/>
      <c r="CO413" s="28"/>
      <c r="CP413" s="28"/>
      <c r="CQ413" s="28"/>
      <c r="CR413" s="28"/>
      <c r="CS413" s="28"/>
      <c r="CT413" s="28"/>
      <c r="CU413" s="28"/>
      <c r="CV413" s="28"/>
      <c r="CW413" s="28"/>
      <c r="CX413" s="28"/>
      <c r="CY413" s="28"/>
      <c r="CZ413" s="28"/>
      <c r="DA413" s="28"/>
      <c r="DB413" s="28"/>
      <c r="DC413" s="28"/>
      <c r="DD413" s="28"/>
      <c r="DE413" s="28"/>
      <c r="DF413" s="28"/>
      <c r="DG413" s="28"/>
      <c r="DH413" s="28"/>
      <c r="DI413" s="28"/>
      <c r="DJ413" s="28"/>
      <c r="DK413" s="28"/>
      <c r="DL413" s="28"/>
    </row>
    <row r="414" spans="1:136" x14ac:dyDescent="0.25">
      <c r="A414" t="s">
        <v>128</v>
      </c>
      <c r="B414" t="s">
        <v>123</v>
      </c>
      <c r="C414" s="32" t="s">
        <v>383</v>
      </c>
      <c r="D414" t="s">
        <v>257</v>
      </c>
      <c r="E414" s="1">
        <v>38000</v>
      </c>
      <c r="F414" s="1">
        <f t="shared" si="135"/>
        <v>1090.5999999999999</v>
      </c>
      <c r="G414" s="1">
        <v>0</v>
      </c>
      <c r="H414" s="1">
        <f t="shared" si="136"/>
        <v>1155.2</v>
      </c>
      <c r="I414" s="1">
        <v>3025.12</v>
      </c>
      <c r="J414" s="1">
        <v>5270.92</v>
      </c>
      <c r="K414" s="1">
        <v>32729.08</v>
      </c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  <c r="BC414" s="28"/>
      <c r="BD414" s="28"/>
      <c r="BE414" s="28"/>
      <c r="BF414" s="28"/>
      <c r="BG414" s="28"/>
      <c r="BH414" s="28"/>
      <c r="BI414" s="28"/>
      <c r="BJ414" s="28"/>
      <c r="BK414" s="28"/>
      <c r="BL414" s="28"/>
      <c r="BM414" s="28"/>
      <c r="BN414" s="28"/>
      <c r="BO414" s="28"/>
      <c r="BP414" s="28"/>
      <c r="BQ414" s="28"/>
      <c r="BR414" s="28"/>
      <c r="BS414" s="28"/>
      <c r="BT414" s="28"/>
      <c r="BU414" s="28"/>
      <c r="BV414" s="28"/>
      <c r="BW414" s="28"/>
      <c r="BX414" s="28"/>
      <c r="BY414" s="28"/>
      <c r="BZ414" s="28"/>
      <c r="CA414" s="28"/>
      <c r="CB414" s="28"/>
      <c r="CC414" s="28"/>
      <c r="CD414" s="28"/>
      <c r="CE414" s="28"/>
      <c r="CF414" s="28"/>
      <c r="CG414" s="28"/>
      <c r="CH414" s="28"/>
      <c r="CI414" s="28"/>
      <c r="CJ414" s="28"/>
      <c r="CK414" s="28"/>
      <c r="CL414" s="28"/>
      <c r="CM414" s="28"/>
      <c r="CN414" s="28"/>
      <c r="CO414" s="28"/>
      <c r="CP414" s="28"/>
      <c r="CQ414" s="28"/>
      <c r="CR414" s="28"/>
      <c r="CS414" s="28"/>
      <c r="CT414" s="28"/>
      <c r="CU414" s="28"/>
      <c r="CV414" s="28"/>
      <c r="CW414" s="28"/>
      <c r="CX414" s="28"/>
      <c r="CY414" s="28"/>
      <c r="CZ414" s="28"/>
      <c r="DA414" s="28"/>
      <c r="DB414" s="28"/>
      <c r="DC414" s="28"/>
      <c r="DD414" s="28"/>
      <c r="DE414" s="28"/>
      <c r="DF414" s="28"/>
      <c r="DG414" s="28"/>
      <c r="DH414" s="28"/>
      <c r="DI414" s="28"/>
      <c r="DJ414" s="28"/>
      <c r="DK414" s="28"/>
      <c r="DL414" s="28"/>
    </row>
    <row r="415" spans="1:136" x14ac:dyDescent="0.25">
      <c r="A415" t="s">
        <v>135</v>
      </c>
      <c r="B415" t="s">
        <v>123</v>
      </c>
      <c r="C415" s="32" t="s">
        <v>382</v>
      </c>
      <c r="D415" t="s">
        <v>255</v>
      </c>
      <c r="E415" s="1">
        <v>25000</v>
      </c>
      <c r="F415" s="1">
        <f t="shared" si="135"/>
        <v>717.5</v>
      </c>
      <c r="G415" s="1">
        <v>0</v>
      </c>
      <c r="H415" s="1">
        <f t="shared" si="136"/>
        <v>760</v>
      </c>
      <c r="I415" s="1">
        <v>275</v>
      </c>
      <c r="J415" s="1">
        <v>1752.5</v>
      </c>
      <c r="K415" s="1">
        <v>23247.5</v>
      </c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28"/>
      <c r="BE415" s="28"/>
      <c r="BF415" s="28"/>
      <c r="BG415" s="28"/>
      <c r="BH415" s="28"/>
      <c r="BI415" s="28"/>
      <c r="BJ415" s="28"/>
      <c r="BK415" s="28"/>
      <c r="BL415" s="28"/>
      <c r="BM415" s="28"/>
      <c r="BN415" s="28"/>
      <c r="BO415" s="28"/>
      <c r="BP415" s="28"/>
      <c r="BQ415" s="28"/>
      <c r="BR415" s="28"/>
      <c r="BS415" s="28"/>
      <c r="BT415" s="28"/>
      <c r="BU415" s="28"/>
      <c r="BV415" s="28"/>
      <c r="BW415" s="28"/>
      <c r="BX415" s="28"/>
      <c r="BY415" s="28"/>
      <c r="BZ415" s="28"/>
      <c r="CA415" s="28"/>
      <c r="CB415" s="28"/>
      <c r="CC415" s="28"/>
      <c r="CD415" s="28"/>
      <c r="CE415" s="28"/>
      <c r="CF415" s="28"/>
      <c r="CG415" s="28"/>
      <c r="CH415" s="28"/>
      <c r="CI415" s="28"/>
      <c r="CJ415" s="28"/>
      <c r="CK415" s="28"/>
      <c r="CL415" s="28"/>
      <c r="CM415" s="28"/>
      <c r="CN415" s="28"/>
      <c r="CO415" s="28"/>
      <c r="CP415" s="28"/>
      <c r="CQ415" s="28"/>
      <c r="CR415" s="28"/>
      <c r="CS415" s="28"/>
      <c r="CT415" s="28"/>
      <c r="CU415" s="28"/>
      <c r="CV415" s="28"/>
      <c r="CW415" s="28"/>
      <c r="CX415" s="28"/>
      <c r="CY415" s="28"/>
      <c r="CZ415" s="28"/>
      <c r="DA415" s="28"/>
      <c r="DB415" s="28"/>
      <c r="DC415" s="28"/>
      <c r="DD415" s="28"/>
      <c r="DE415" s="28"/>
      <c r="DF415" s="28"/>
      <c r="DG415" s="28"/>
      <c r="DH415" s="28"/>
      <c r="DI415" s="28"/>
      <c r="DJ415" s="28"/>
      <c r="DK415" s="28"/>
      <c r="DL415" s="28"/>
      <c r="DM415"/>
      <c r="DN415"/>
      <c r="DO415"/>
      <c r="DP415"/>
      <c r="DQ415"/>
      <c r="DR415"/>
      <c r="DS415"/>
      <c r="DT415"/>
      <c r="DU415"/>
      <c r="DV415"/>
    </row>
    <row r="416" spans="1:136" x14ac:dyDescent="0.25">
      <c r="A416" t="s">
        <v>127</v>
      </c>
      <c r="B416" t="s">
        <v>123</v>
      </c>
      <c r="C416" s="32" t="s">
        <v>382</v>
      </c>
      <c r="D416" t="s">
        <v>255</v>
      </c>
      <c r="E416" s="1">
        <v>31500</v>
      </c>
      <c r="F416" s="1">
        <f t="shared" ref="F416:F419" si="137">E416*0.0287</f>
        <v>904.05</v>
      </c>
      <c r="G416" s="1">
        <v>0</v>
      </c>
      <c r="H416" s="1">
        <f t="shared" ref="H416:H419" si="138">E416*0.0304</f>
        <v>957.6</v>
      </c>
      <c r="I416" s="1">
        <v>1362.5</v>
      </c>
      <c r="J416" s="1">
        <v>3224.15</v>
      </c>
      <c r="K416" s="1">
        <v>28275.85</v>
      </c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26"/>
      <c r="AN416" s="26"/>
      <c r="AO416" s="26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28"/>
      <c r="BE416" s="28"/>
      <c r="BF416" s="28"/>
      <c r="BG416" s="28"/>
      <c r="BH416" s="28"/>
      <c r="BI416" s="28"/>
      <c r="BJ416" s="28"/>
      <c r="BK416" s="28"/>
      <c r="BL416" s="28"/>
      <c r="BM416" s="28"/>
      <c r="BN416" s="28"/>
      <c r="BO416" s="28"/>
      <c r="BP416" s="28"/>
      <c r="BQ416" s="28"/>
      <c r="BR416" s="28"/>
      <c r="BS416" s="28"/>
      <c r="BT416" s="28"/>
      <c r="BU416" s="28"/>
      <c r="BV416" s="28"/>
      <c r="BW416" s="28"/>
      <c r="BX416" s="28"/>
      <c r="BY416" s="28"/>
      <c r="BZ416" s="28"/>
      <c r="CA416" s="28"/>
      <c r="CB416" s="28"/>
      <c r="CC416" s="28"/>
      <c r="CD416" s="28"/>
      <c r="CE416" s="28"/>
      <c r="CF416" s="28"/>
      <c r="CG416" s="28"/>
      <c r="CH416" s="28"/>
      <c r="CI416" s="28"/>
      <c r="CJ416" s="28"/>
      <c r="CK416" s="28"/>
      <c r="CL416" s="28"/>
      <c r="CM416" s="28"/>
      <c r="CN416" s="28"/>
      <c r="CO416" s="28"/>
      <c r="CP416" s="28"/>
      <c r="CQ416" s="28"/>
      <c r="CR416" s="28"/>
      <c r="CS416" s="28"/>
      <c r="CT416" s="28"/>
      <c r="CU416" s="28"/>
      <c r="CV416" s="28"/>
      <c r="CW416" s="28"/>
      <c r="CX416" s="28"/>
      <c r="CY416" s="28"/>
      <c r="CZ416" s="28"/>
      <c r="DA416" s="28"/>
      <c r="DB416" s="28"/>
      <c r="DC416" s="28"/>
      <c r="DD416" s="28"/>
      <c r="DE416" s="28"/>
      <c r="DF416" s="28"/>
      <c r="DG416" s="28"/>
      <c r="DH416" s="28"/>
      <c r="DI416" s="28"/>
      <c r="DJ416" s="28"/>
      <c r="DK416" s="28"/>
      <c r="DL416" s="28"/>
      <c r="DM416"/>
      <c r="DN416"/>
      <c r="DO416"/>
      <c r="DP416"/>
      <c r="DQ416"/>
      <c r="DR416"/>
      <c r="DS416"/>
      <c r="DT416"/>
      <c r="DU416"/>
      <c r="DV416"/>
    </row>
    <row r="417" spans="1:126" x14ac:dyDescent="0.25">
      <c r="A417" t="s">
        <v>292</v>
      </c>
      <c r="B417" t="s">
        <v>145</v>
      </c>
      <c r="C417" s="32" t="s">
        <v>382</v>
      </c>
      <c r="D417" s="11" t="s">
        <v>257</v>
      </c>
      <c r="E417" s="1">
        <v>26000</v>
      </c>
      <c r="F417" s="1">
        <f t="shared" si="137"/>
        <v>746.2</v>
      </c>
      <c r="G417" s="1">
        <v>0</v>
      </c>
      <c r="H417" s="1">
        <f t="shared" si="138"/>
        <v>790.4</v>
      </c>
      <c r="I417" s="1">
        <v>315</v>
      </c>
      <c r="J417" s="1">
        <v>1851.6</v>
      </c>
      <c r="K417" s="1">
        <v>24148.400000000001</v>
      </c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28"/>
      <c r="BE417" s="28"/>
      <c r="BF417" s="28"/>
      <c r="BG417" s="28"/>
      <c r="BH417" s="28"/>
      <c r="BI417" s="28"/>
      <c r="BJ417" s="28"/>
      <c r="BK417" s="28"/>
      <c r="BL417" s="28"/>
      <c r="BM417" s="28"/>
      <c r="BN417" s="28"/>
      <c r="BO417" s="28"/>
      <c r="BP417" s="28"/>
      <c r="BQ417" s="28"/>
      <c r="BR417" s="28"/>
      <c r="BS417" s="28"/>
      <c r="BT417" s="28"/>
      <c r="BU417" s="28"/>
      <c r="BV417" s="28"/>
      <c r="BW417" s="28"/>
      <c r="BX417" s="28"/>
      <c r="BY417" s="28"/>
      <c r="BZ417" s="28"/>
      <c r="CA417" s="28"/>
      <c r="CB417" s="28"/>
      <c r="CC417" s="28"/>
      <c r="CD417" s="28"/>
      <c r="CE417" s="28"/>
      <c r="CF417" s="28"/>
      <c r="CG417" s="28"/>
      <c r="CH417" s="28"/>
      <c r="CI417" s="28"/>
      <c r="CJ417" s="28"/>
      <c r="CK417" s="28"/>
      <c r="CL417" s="28"/>
      <c r="CM417" s="28"/>
      <c r="CN417" s="28"/>
      <c r="CO417" s="28"/>
      <c r="CP417" s="28"/>
      <c r="CQ417" s="28"/>
      <c r="CR417" s="28"/>
      <c r="CS417" s="28"/>
      <c r="CT417" s="28"/>
      <c r="CU417" s="28"/>
      <c r="CV417" s="28"/>
      <c r="CW417" s="28"/>
      <c r="CX417" s="28"/>
      <c r="CY417" s="28"/>
      <c r="CZ417" s="28"/>
      <c r="DA417" s="28"/>
      <c r="DB417" s="28"/>
      <c r="DC417" s="28"/>
      <c r="DD417" s="28"/>
      <c r="DE417" s="28"/>
      <c r="DF417" s="28"/>
      <c r="DG417" s="28"/>
      <c r="DH417" s="28"/>
      <c r="DI417" s="28"/>
      <c r="DJ417" s="28"/>
      <c r="DK417" s="28"/>
      <c r="DL417" s="28"/>
    </row>
    <row r="418" spans="1:126" x14ac:dyDescent="0.25">
      <c r="A418" t="s">
        <v>288</v>
      </c>
      <c r="B418" t="s">
        <v>145</v>
      </c>
      <c r="C418" s="32" t="s">
        <v>382</v>
      </c>
      <c r="D418" t="s">
        <v>257</v>
      </c>
      <c r="E418" s="1">
        <v>26000</v>
      </c>
      <c r="F418" s="1">
        <f t="shared" si="137"/>
        <v>746.2</v>
      </c>
      <c r="G418" s="1">
        <v>0</v>
      </c>
      <c r="H418" s="1">
        <f t="shared" si="138"/>
        <v>790.4</v>
      </c>
      <c r="I418" s="1">
        <v>275</v>
      </c>
      <c r="J418" s="1">
        <v>1811.6</v>
      </c>
      <c r="K418" s="1">
        <f t="shared" ref="K418" si="139">E418-J418</f>
        <v>24188.400000000001</v>
      </c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28"/>
      <c r="BD418" s="28"/>
      <c r="BE418" s="28"/>
      <c r="BF418" s="28"/>
      <c r="BG418" s="28"/>
      <c r="BH418" s="28"/>
      <c r="BI418" s="28"/>
      <c r="BJ418" s="28"/>
      <c r="BK418" s="28"/>
      <c r="BL418" s="28"/>
      <c r="BM418" s="28"/>
      <c r="BN418" s="28"/>
      <c r="BO418" s="28"/>
      <c r="BP418" s="28"/>
      <c r="BQ418" s="28"/>
      <c r="BR418" s="28"/>
      <c r="BS418" s="28"/>
      <c r="BT418" s="28"/>
      <c r="BU418" s="28"/>
      <c r="BV418" s="28"/>
      <c r="BW418" s="28"/>
      <c r="BX418" s="28"/>
      <c r="BY418" s="28"/>
      <c r="BZ418" s="28"/>
      <c r="CA418" s="28"/>
      <c r="CB418" s="28"/>
      <c r="CC418" s="28"/>
      <c r="CD418" s="28"/>
      <c r="CE418" s="28"/>
      <c r="CF418" s="28"/>
      <c r="CG418" s="28"/>
      <c r="CH418" s="28"/>
      <c r="CI418" s="28"/>
      <c r="CJ418" s="28"/>
      <c r="CK418" s="28"/>
      <c r="CL418" s="28"/>
      <c r="CM418" s="28"/>
      <c r="CN418" s="28"/>
      <c r="CO418" s="28"/>
      <c r="CP418" s="28"/>
      <c r="CQ418" s="28"/>
      <c r="CR418" s="28"/>
      <c r="CS418" s="28"/>
      <c r="CT418" s="28"/>
      <c r="CU418" s="28"/>
      <c r="CV418" s="28"/>
      <c r="CW418" s="28"/>
      <c r="CX418" s="28"/>
      <c r="CY418" s="28"/>
      <c r="CZ418" s="28"/>
      <c r="DA418" s="28"/>
      <c r="DB418" s="28"/>
      <c r="DC418" s="28"/>
      <c r="DD418" s="28"/>
      <c r="DE418" s="28"/>
      <c r="DF418" s="28"/>
      <c r="DG418" s="28"/>
      <c r="DH418" s="28"/>
      <c r="DI418" s="28"/>
      <c r="DJ418" s="28"/>
      <c r="DK418" s="28"/>
      <c r="DL418" s="28"/>
    </row>
    <row r="419" spans="1:126" s="2" customFormat="1" x14ac:dyDescent="0.25">
      <c r="A419" t="s">
        <v>291</v>
      </c>
      <c r="B419" t="s">
        <v>22</v>
      </c>
      <c r="C419" s="32" t="s">
        <v>382</v>
      </c>
      <c r="D419" s="11" t="s">
        <v>257</v>
      </c>
      <c r="E419" s="1">
        <v>26000</v>
      </c>
      <c r="F419" s="1">
        <f t="shared" si="137"/>
        <v>746.2</v>
      </c>
      <c r="G419" s="1">
        <v>0</v>
      </c>
      <c r="H419" s="1">
        <f t="shared" si="138"/>
        <v>790.4</v>
      </c>
      <c r="I419" s="1">
        <v>515</v>
      </c>
      <c r="J419" s="1">
        <v>2051.6</v>
      </c>
      <c r="K419" s="1">
        <v>23948.400000000001</v>
      </c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28"/>
      <c r="AN419" s="28"/>
      <c r="AO419" s="28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  <c r="CC419" s="26"/>
      <c r="CD419" s="26"/>
      <c r="CE419" s="26"/>
      <c r="CF419" s="26"/>
      <c r="CG419" s="26"/>
      <c r="CH419" s="26"/>
      <c r="CI419" s="26"/>
      <c r="CJ419" s="26"/>
      <c r="CK419" s="26"/>
      <c r="CL419" s="26"/>
      <c r="CM419" s="26"/>
      <c r="CN419" s="26"/>
      <c r="CO419" s="26"/>
      <c r="CP419" s="26"/>
      <c r="CQ419" s="26"/>
      <c r="CR419" s="26"/>
      <c r="CS419" s="26"/>
      <c r="CT419" s="26"/>
      <c r="CU419" s="26"/>
      <c r="CV419" s="26"/>
      <c r="CW419" s="26"/>
      <c r="CX419" s="26"/>
      <c r="CY419" s="26"/>
      <c r="CZ419" s="26"/>
      <c r="DA419" s="26"/>
      <c r="DB419" s="26"/>
      <c r="DC419" s="26"/>
      <c r="DD419" s="26"/>
      <c r="DE419" s="26"/>
      <c r="DF419" s="26"/>
      <c r="DG419" s="26"/>
      <c r="DH419" s="26"/>
      <c r="DI419" s="26"/>
      <c r="DJ419" s="26"/>
      <c r="DK419" s="26"/>
      <c r="DL419" s="26"/>
      <c r="DM419" s="6"/>
      <c r="DN419" s="6"/>
      <c r="DO419" s="6"/>
      <c r="DP419" s="6"/>
      <c r="DQ419" s="6"/>
      <c r="DR419" s="6"/>
      <c r="DS419" s="6"/>
      <c r="DT419" s="6"/>
      <c r="DU419" s="6"/>
      <c r="DV419" s="6"/>
    </row>
    <row r="420" spans="1:126" x14ac:dyDescent="0.25">
      <c r="A420" s="3" t="s">
        <v>12</v>
      </c>
      <c r="B420" s="3">
        <v>11</v>
      </c>
      <c r="C420" s="34"/>
      <c r="D420" s="3"/>
      <c r="E420" s="4">
        <f t="shared" ref="E420:K420" si="140">SUM(E409:E419)</f>
        <v>410000</v>
      </c>
      <c r="F420" s="4">
        <f t="shared" si="140"/>
        <v>11767</v>
      </c>
      <c r="G420" s="4">
        <f t="shared" si="140"/>
        <v>7871.32</v>
      </c>
      <c r="H420" s="4">
        <f t="shared" si="140"/>
        <v>12464</v>
      </c>
      <c r="I420" s="4">
        <f t="shared" si="140"/>
        <v>12235.12</v>
      </c>
      <c r="J420" s="4">
        <f>SUM(J409:J419)</f>
        <v>44337.440000000002</v>
      </c>
      <c r="K420" s="4">
        <f t="shared" si="140"/>
        <v>365662.56</v>
      </c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28"/>
      <c r="BE420" s="28"/>
      <c r="BF420" s="28"/>
      <c r="BG420" s="28"/>
      <c r="BH420" s="28"/>
      <c r="BI420" s="28"/>
      <c r="BJ420" s="28"/>
      <c r="BK420" s="28"/>
      <c r="BL420" s="28"/>
      <c r="BM420" s="28"/>
      <c r="BN420" s="28"/>
      <c r="BO420" s="28"/>
      <c r="BP420" s="28"/>
      <c r="BQ420" s="28"/>
      <c r="BR420" s="28"/>
      <c r="BS420" s="28"/>
      <c r="BT420" s="28"/>
      <c r="BU420" s="28"/>
      <c r="BV420" s="28"/>
      <c r="BW420" s="28"/>
      <c r="BX420" s="28"/>
      <c r="BY420" s="28"/>
      <c r="BZ420" s="28"/>
      <c r="CA420" s="28"/>
      <c r="CB420" s="28"/>
      <c r="CC420" s="28"/>
      <c r="CD420" s="28"/>
      <c r="CE420" s="28"/>
      <c r="CF420" s="28"/>
      <c r="CG420" s="28"/>
      <c r="CH420" s="28"/>
      <c r="CI420" s="28"/>
      <c r="CJ420" s="28"/>
      <c r="CK420" s="28"/>
      <c r="CL420" s="28"/>
      <c r="CM420" s="28"/>
      <c r="CN420" s="28"/>
      <c r="CO420" s="28"/>
      <c r="CP420" s="28"/>
      <c r="CQ420" s="28"/>
      <c r="CR420" s="28"/>
      <c r="CS420" s="28"/>
      <c r="CT420" s="28"/>
      <c r="CU420" s="28"/>
      <c r="CV420" s="28"/>
      <c r="CW420" s="28"/>
      <c r="CX420" s="28"/>
      <c r="CY420" s="28"/>
      <c r="CZ420" s="28"/>
      <c r="DA420" s="28"/>
      <c r="DB420" s="28"/>
      <c r="DC420" s="28"/>
      <c r="DD420" s="28"/>
      <c r="DE420" s="28"/>
      <c r="DF420" s="28"/>
      <c r="DG420" s="28"/>
      <c r="DH420" s="28"/>
      <c r="DI420" s="28"/>
      <c r="DJ420" s="28"/>
      <c r="DK420" s="28"/>
      <c r="DL420" s="28"/>
      <c r="DM420"/>
      <c r="DN420"/>
      <c r="DO420"/>
      <c r="DP420"/>
      <c r="DQ420"/>
      <c r="DR420"/>
      <c r="DS420"/>
      <c r="DT420"/>
      <c r="DU420"/>
      <c r="DV420"/>
    </row>
    <row r="421" spans="1:126" x14ac:dyDescent="0.25"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  <c r="BA421" s="28"/>
      <c r="BB421" s="28"/>
      <c r="BC421" s="28"/>
      <c r="BD421" s="28"/>
      <c r="BE421" s="28"/>
      <c r="BF421" s="28"/>
      <c r="BG421" s="28"/>
      <c r="BH421" s="28"/>
      <c r="BI421" s="28"/>
      <c r="BJ421" s="28"/>
      <c r="BK421" s="28"/>
      <c r="BL421" s="28"/>
      <c r="BM421" s="28"/>
      <c r="BN421" s="28"/>
      <c r="BO421" s="28"/>
      <c r="BP421" s="28"/>
      <c r="BQ421" s="28"/>
      <c r="BR421" s="28"/>
      <c r="BS421" s="28"/>
      <c r="BT421" s="28"/>
      <c r="BU421" s="28"/>
      <c r="BV421" s="28"/>
      <c r="BW421" s="28"/>
      <c r="BX421" s="28"/>
      <c r="BY421" s="28"/>
      <c r="BZ421" s="28"/>
      <c r="CA421" s="28"/>
      <c r="CB421" s="28"/>
      <c r="CC421" s="28"/>
      <c r="CD421" s="28"/>
      <c r="CE421" s="28"/>
      <c r="CF421" s="28"/>
      <c r="CG421" s="28"/>
      <c r="CH421" s="28"/>
      <c r="CI421" s="28"/>
      <c r="CJ421" s="28"/>
      <c r="CK421" s="28"/>
      <c r="CL421" s="28"/>
      <c r="CM421" s="28"/>
      <c r="CN421" s="28"/>
      <c r="CO421" s="28"/>
      <c r="CP421" s="28"/>
      <c r="CQ421" s="28"/>
      <c r="CR421" s="28"/>
      <c r="CS421" s="28"/>
      <c r="CT421" s="28"/>
      <c r="CU421" s="28"/>
      <c r="CV421" s="28"/>
      <c r="CW421" s="28"/>
      <c r="CX421" s="28"/>
      <c r="CY421" s="28"/>
      <c r="CZ421" s="28"/>
      <c r="DA421" s="28"/>
      <c r="DB421" s="28"/>
      <c r="DC421" s="28"/>
      <c r="DD421" s="28"/>
      <c r="DE421" s="28"/>
      <c r="DF421" s="28"/>
      <c r="DG421" s="28"/>
      <c r="DH421" s="28"/>
      <c r="DI421" s="28"/>
      <c r="DJ421" s="28"/>
      <c r="DK421" s="28"/>
      <c r="DL421" s="28"/>
      <c r="DM421"/>
      <c r="DN421"/>
      <c r="DO421"/>
      <c r="DP421"/>
      <c r="DQ421"/>
      <c r="DR421"/>
      <c r="DS421"/>
      <c r="DT421"/>
      <c r="DU421"/>
      <c r="DV421"/>
    </row>
    <row r="422" spans="1:126" x14ac:dyDescent="0.25">
      <c r="A422" s="10" t="s">
        <v>380</v>
      </c>
      <c r="B422" s="10"/>
      <c r="C422" s="36"/>
      <c r="D422" s="12"/>
      <c r="E422" s="10"/>
      <c r="F422" s="10"/>
      <c r="G422" s="10"/>
      <c r="H422" s="10"/>
      <c r="I422" s="10"/>
      <c r="J422" s="10"/>
      <c r="K422" s="10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26"/>
      <c r="AN422" s="26"/>
      <c r="AO422" s="26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28"/>
      <c r="BE422" s="28"/>
      <c r="BF422" s="28"/>
      <c r="BG422" s="28"/>
      <c r="BH422" s="28"/>
      <c r="BI422" s="28"/>
      <c r="BJ422" s="28"/>
      <c r="BK422" s="28"/>
      <c r="BL422" s="28"/>
      <c r="BM422" s="28"/>
      <c r="BN422" s="28"/>
      <c r="BO422" s="28"/>
      <c r="BP422" s="28"/>
      <c r="BQ422" s="28"/>
      <c r="BR422" s="28"/>
      <c r="BS422" s="28"/>
      <c r="BT422" s="28"/>
      <c r="BU422" s="28"/>
      <c r="BV422" s="28"/>
      <c r="BW422" s="28"/>
      <c r="BX422" s="28"/>
      <c r="BY422" s="28"/>
      <c r="BZ422" s="28"/>
      <c r="CA422" s="28"/>
      <c r="CB422" s="28"/>
      <c r="CC422" s="28"/>
      <c r="CD422" s="28"/>
      <c r="CE422" s="28"/>
      <c r="CF422" s="28"/>
      <c r="CG422" s="28"/>
      <c r="CH422" s="28"/>
      <c r="CI422" s="28"/>
      <c r="CJ422" s="28"/>
      <c r="CK422" s="28"/>
      <c r="CL422" s="28"/>
      <c r="CM422" s="28"/>
      <c r="CN422" s="28"/>
      <c r="CO422" s="28"/>
      <c r="CP422" s="28"/>
      <c r="CQ422" s="28"/>
      <c r="CR422" s="28"/>
      <c r="CS422" s="28"/>
      <c r="CT422" s="28"/>
      <c r="CU422" s="28"/>
      <c r="CV422" s="28"/>
      <c r="CW422" s="28"/>
      <c r="CX422" s="28"/>
      <c r="CY422" s="28"/>
      <c r="CZ422" s="28"/>
      <c r="DA422" s="28"/>
      <c r="DB422" s="28"/>
      <c r="DC422" s="28"/>
      <c r="DD422" s="28"/>
      <c r="DE422" s="28"/>
      <c r="DF422" s="28"/>
      <c r="DG422" s="28"/>
      <c r="DH422" s="28"/>
      <c r="DI422" s="28"/>
      <c r="DJ422" s="28"/>
      <c r="DK422" s="28"/>
      <c r="DL422" s="28"/>
    </row>
    <row r="423" spans="1:126" x14ac:dyDescent="0.25">
      <c r="A423" t="s">
        <v>209</v>
      </c>
      <c r="B423" t="s">
        <v>108</v>
      </c>
      <c r="C423" s="32" t="s">
        <v>383</v>
      </c>
      <c r="D423" t="s">
        <v>257</v>
      </c>
      <c r="E423" s="1">
        <v>112000</v>
      </c>
      <c r="F423" s="1">
        <f>E423*0.0287</f>
        <v>3214.4</v>
      </c>
      <c r="G423" s="1">
        <v>14928.07</v>
      </c>
      <c r="H423" s="1">
        <f>E423*0.0304</f>
        <v>3404.8</v>
      </c>
      <c r="I423" s="1">
        <v>25</v>
      </c>
      <c r="J423" s="1">
        <f>F423+G423+H423+I423</f>
        <v>21572.27</v>
      </c>
      <c r="K423" s="1">
        <f>E423-J423</f>
        <v>90427.73</v>
      </c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28"/>
      <c r="BE423" s="28"/>
      <c r="BF423" s="28"/>
      <c r="BG423" s="28"/>
      <c r="BH423" s="28"/>
      <c r="BI423" s="28"/>
      <c r="BJ423" s="28"/>
      <c r="BK423" s="28"/>
      <c r="BL423" s="28"/>
      <c r="BM423" s="28"/>
      <c r="BN423" s="28"/>
      <c r="BO423" s="28"/>
      <c r="BP423" s="28"/>
      <c r="BQ423" s="28"/>
      <c r="BR423" s="28"/>
      <c r="BS423" s="28"/>
      <c r="BT423" s="28"/>
      <c r="BU423" s="28"/>
      <c r="BV423" s="28"/>
      <c r="BW423" s="28"/>
      <c r="BX423" s="28"/>
      <c r="BY423" s="28"/>
      <c r="BZ423" s="28"/>
      <c r="CA423" s="28"/>
      <c r="CB423" s="28"/>
      <c r="CC423" s="28"/>
      <c r="CD423" s="28"/>
      <c r="CE423" s="28"/>
      <c r="CF423" s="28"/>
      <c r="CG423" s="28"/>
      <c r="CH423" s="28"/>
      <c r="CI423" s="28"/>
      <c r="CJ423" s="28"/>
      <c r="CK423" s="28"/>
      <c r="CL423" s="28"/>
      <c r="CM423" s="28"/>
      <c r="CN423" s="28"/>
      <c r="CO423" s="28"/>
      <c r="CP423" s="28"/>
      <c r="CQ423" s="28"/>
      <c r="CR423" s="28"/>
      <c r="CS423" s="28"/>
      <c r="CT423" s="28"/>
      <c r="CU423" s="28"/>
      <c r="CV423" s="28"/>
      <c r="CW423" s="28"/>
      <c r="CX423" s="28"/>
      <c r="CY423" s="28"/>
      <c r="CZ423" s="28"/>
      <c r="DA423" s="28"/>
      <c r="DB423" s="28"/>
      <c r="DC423" s="28"/>
      <c r="DD423" s="28"/>
      <c r="DE423" s="28"/>
      <c r="DF423" s="28"/>
      <c r="DG423" s="28"/>
      <c r="DH423" s="28"/>
      <c r="DI423" s="28"/>
      <c r="DJ423" s="28"/>
      <c r="DK423" s="28"/>
      <c r="DL423" s="28"/>
    </row>
    <row r="424" spans="1:126" x14ac:dyDescent="0.25">
      <c r="A424" t="s">
        <v>140</v>
      </c>
      <c r="B424" t="s">
        <v>237</v>
      </c>
      <c r="C424" s="32" t="s">
        <v>382</v>
      </c>
      <c r="D424" t="s">
        <v>255</v>
      </c>
      <c r="E424" s="1">
        <v>38000</v>
      </c>
      <c r="F424" s="1">
        <f>E424*0.0287</f>
        <v>1090.5999999999999</v>
      </c>
      <c r="G424" s="1">
        <v>0</v>
      </c>
      <c r="H424" s="1">
        <f>E424*0.0304</f>
        <v>1155.2</v>
      </c>
      <c r="I424" s="1">
        <v>165</v>
      </c>
      <c r="J424" s="1">
        <v>2410.8000000000002</v>
      </c>
      <c r="K424" s="1">
        <v>35589.199999999997</v>
      </c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28"/>
      <c r="BE424" s="28"/>
      <c r="BF424" s="28"/>
      <c r="BG424" s="28"/>
      <c r="BH424" s="28"/>
      <c r="BI424" s="28"/>
      <c r="BJ424" s="28"/>
      <c r="BK424" s="28"/>
      <c r="BL424" s="28"/>
      <c r="BM424" s="28"/>
      <c r="BN424" s="28"/>
      <c r="BO424" s="28"/>
      <c r="BP424" s="28"/>
      <c r="BQ424" s="28"/>
      <c r="BR424" s="28"/>
      <c r="BS424" s="28"/>
      <c r="BT424" s="28"/>
      <c r="BU424" s="28"/>
      <c r="BV424" s="28"/>
      <c r="BW424" s="28"/>
      <c r="BX424" s="28"/>
      <c r="BY424" s="28"/>
      <c r="BZ424" s="28"/>
      <c r="CA424" s="28"/>
      <c r="CB424" s="28"/>
      <c r="CC424" s="28"/>
      <c r="CD424" s="28"/>
      <c r="CE424" s="28"/>
      <c r="CF424" s="28"/>
      <c r="CG424" s="28"/>
      <c r="CH424" s="28"/>
      <c r="CI424" s="28"/>
      <c r="CJ424" s="28"/>
      <c r="CK424" s="28"/>
      <c r="CL424" s="28"/>
      <c r="CM424" s="28"/>
      <c r="CN424" s="28"/>
      <c r="CO424" s="28"/>
      <c r="CP424" s="28"/>
      <c r="CQ424" s="28"/>
      <c r="CR424" s="28"/>
      <c r="CS424" s="28"/>
      <c r="CT424" s="28"/>
      <c r="CU424" s="28"/>
      <c r="CV424" s="28"/>
      <c r="CW424" s="28"/>
      <c r="CX424" s="28"/>
      <c r="CY424" s="28"/>
      <c r="CZ424" s="28"/>
      <c r="DA424" s="28"/>
      <c r="DB424" s="28"/>
      <c r="DC424" s="28"/>
      <c r="DD424" s="28"/>
      <c r="DE424" s="28"/>
      <c r="DF424" s="28"/>
      <c r="DG424" s="28"/>
      <c r="DH424" s="28"/>
      <c r="DI424" s="28"/>
      <c r="DJ424" s="28"/>
      <c r="DK424" s="28"/>
      <c r="DL424" s="28"/>
    </row>
    <row r="425" spans="1:126" s="2" customFormat="1" x14ac:dyDescent="0.25">
      <c r="A425" t="s">
        <v>249</v>
      </c>
      <c r="B425" t="s">
        <v>237</v>
      </c>
      <c r="C425" s="32" t="s">
        <v>383</v>
      </c>
      <c r="D425" t="s">
        <v>257</v>
      </c>
      <c r="E425" s="1">
        <v>56000</v>
      </c>
      <c r="F425" s="1">
        <v>1607.2</v>
      </c>
      <c r="G425" s="1">
        <v>0</v>
      </c>
      <c r="H425" s="1">
        <v>1702.4</v>
      </c>
      <c r="I425" s="1">
        <v>2875.24</v>
      </c>
      <c r="J425" s="1">
        <v>6184.84</v>
      </c>
      <c r="K425" s="1">
        <v>49815.16</v>
      </c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28"/>
      <c r="AN425" s="28"/>
      <c r="AO425" s="28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  <c r="CC425" s="26"/>
      <c r="CD425" s="26"/>
      <c r="CE425" s="26"/>
      <c r="CF425" s="26"/>
      <c r="CG425" s="26"/>
      <c r="CH425" s="26"/>
      <c r="CI425" s="26"/>
      <c r="CJ425" s="26"/>
      <c r="CK425" s="26"/>
      <c r="CL425" s="26"/>
      <c r="CM425" s="26"/>
      <c r="CN425" s="26"/>
      <c r="CO425" s="26"/>
      <c r="CP425" s="26"/>
      <c r="CQ425" s="26"/>
      <c r="CR425" s="26"/>
      <c r="CS425" s="26"/>
      <c r="CT425" s="26"/>
      <c r="CU425" s="26"/>
      <c r="CV425" s="26"/>
      <c r="CW425" s="26"/>
      <c r="CX425" s="26"/>
      <c r="CY425" s="26"/>
      <c r="CZ425" s="26"/>
      <c r="DA425" s="26"/>
      <c r="DB425" s="26"/>
      <c r="DC425" s="26"/>
      <c r="DD425" s="26"/>
      <c r="DE425" s="26"/>
      <c r="DF425" s="26"/>
      <c r="DG425" s="26"/>
      <c r="DH425" s="26"/>
      <c r="DI425" s="26"/>
      <c r="DJ425" s="26"/>
      <c r="DK425" s="26"/>
      <c r="DL425" s="26"/>
      <c r="DM425" s="6"/>
      <c r="DN425" s="6"/>
      <c r="DO425" s="6"/>
      <c r="DP425" s="6"/>
      <c r="DQ425" s="6"/>
      <c r="DR425" s="6"/>
      <c r="DS425" s="6"/>
      <c r="DT425" s="6"/>
      <c r="DU425" s="6"/>
      <c r="DV425" s="6"/>
    </row>
    <row r="426" spans="1:126" x14ac:dyDescent="0.25">
      <c r="A426" s="3" t="s">
        <v>12</v>
      </c>
      <c r="B426" s="3">
        <v>3</v>
      </c>
      <c r="C426" s="34"/>
      <c r="D426" s="3"/>
      <c r="E426" s="4">
        <f t="shared" ref="E426:K426" si="141">SUM(E423:E424)+E425</f>
        <v>206000</v>
      </c>
      <c r="F426" s="4">
        <f t="shared" si="141"/>
        <v>5912.2</v>
      </c>
      <c r="G426" s="4">
        <f t="shared" si="141"/>
        <v>14928.07</v>
      </c>
      <c r="H426" s="4">
        <f t="shared" si="141"/>
        <v>6262.4</v>
      </c>
      <c r="I426" s="4">
        <f t="shared" si="141"/>
        <v>3065.24</v>
      </c>
      <c r="J426" s="4">
        <f t="shared" si="141"/>
        <v>30167.91</v>
      </c>
      <c r="K426" s="4">
        <f t="shared" si="141"/>
        <v>175832.09</v>
      </c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28"/>
      <c r="BD426" s="28"/>
      <c r="BE426" s="28"/>
      <c r="BF426" s="28"/>
      <c r="BG426" s="28"/>
      <c r="BH426" s="28"/>
      <c r="BI426" s="28"/>
      <c r="BJ426" s="28"/>
      <c r="BK426" s="28"/>
      <c r="BL426" s="28"/>
      <c r="BM426" s="28"/>
      <c r="BN426" s="28"/>
      <c r="BO426" s="28"/>
      <c r="BP426" s="28"/>
      <c r="BQ426" s="28"/>
      <c r="BR426" s="28"/>
      <c r="BS426" s="28"/>
      <c r="BT426" s="28"/>
      <c r="BU426" s="28"/>
      <c r="BV426" s="28"/>
      <c r="BW426" s="28"/>
      <c r="BX426" s="28"/>
      <c r="BY426" s="28"/>
      <c r="BZ426" s="28"/>
      <c r="CA426" s="28"/>
      <c r="CB426" s="28"/>
      <c r="CC426" s="28"/>
      <c r="CD426" s="28"/>
      <c r="CE426" s="28"/>
      <c r="CF426" s="28"/>
      <c r="CG426" s="28"/>
      <c r="CH426" s="28"/>
      <c r="CI426" s="28"/>
      <c r="CJ426" s="28"/>
      <c r="CK426" s="28"/>
      <c r="CL426" s="28"/>
      <c r="CM426" s="28"/>
      <c r="CN426" s="28"/>
      <c r="CO426" s="28"/>
      <c r="CP426" s="28"/>
      <c r="CQ426" s="28"/>
      <c r="CR426" s="28"/>
      <c r="CS426" s="28"/>
      <c r="CT426" s="28"/>
      <c r="CU426" s="28"/>
      <c r="CV426" s="28"/>
      <c r="CW426" s="28"/>
      <c r="CX426" s="28"/>
      <c r="CY426" s="28"/>
      <c r="CZ426" s="28"/>
      <c r="DA426" s="28"/>
      <c r="DB426" s="28"/>
      <c r="DC426" s="28"/>
      <c r="DD426" s="28"/>
      <c r="DE426" s="28"/>
      <c r="DF426" s="28"/>
      <c r="DG426" s="28"/>
      <c r="DH426" s="28"/>
      <c r="DI426" s="28"/>
      <c r="DJ426" s="28"/>
      <c r="DK426" s="28"/>
      <c r="DL426" s="28"/>
    </row>
    <row r="427" spans="1:126" x14ac:dyDescent="0.25">
      <c r="A427" s="26"/>
      <c r="B427" s="26"/>
      <c r="C427" s="35"/>
      <c r="D427" s="26"/>
      <c r="E427" s="27"/>
      <c r="F427" s="27"/>
      <c r="G427" s="27"/>
      <c r="H427" s="27"/>
      <c r="I427" s="27"/>
      <c r="J427" s="27"/>
      <c r="K427" s="27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  <c r="BA427" s="28"/>
      <c r="BB427" s="28"/>
      <c r="BC427" s="28"/>
      <c r="BD427" s="28"/>
      <c r="BE427" s="28"/>
      <c r="BF427" s="28"/>
      <c r="BG427" s="28"/>
      <c r="BH427" s="28"/>
      <c r="BI427" s="28"/>
      <c r="BJ427" s="28"/>
      <c r="BK427" s="28"/>
      <c r="BL427" s="28"/>
      <c r="BM427" s="28"/>
      <c r="BN427" s="28"/>
      <c r="BO427" s="28"/>
      <c r="BP427" s="28"/>
      <c r="BQ427" s="28"/>
      <c r="BR427" s="28"/>
      <c r="BS427" s="28"/>
      <c r="BT427" s="28"/>
      <c r="BU427" s="28"/>
      <c r="BV427" s="28"/>
      <c r="BW427" s="28"/>
      <c r="BX427" s="28"/>
      <c r="BY427" s="28"/>
      <c r="BZ427" s="28"/>
      <c r="CA427" s="28"/>
      <c r="CB427" s="28"/>
      <c r="CC427" s="28"/>
      <c r="CD427" s="28"/>
      <c r="CE427" s="28"/>
      <c r="CF427" s="28"/>
      <c r="CG427" s="28"/>
      <c r="CH427" s="28"/>
      <c r="CI427" s="28"/>
      <c r="CJ427" s="28"/>
      <c r="CK427" s="28"/>
      <c r="CL427" s="28"/>
      <c r="CM427" s="28"/>
      <c r="CN427" s="28"/>
      <c r="CO427" s="28"/>
      <c r="CP427" s="28"/>
      <c r="CQ427" s="28"/>
      <c r="CR427" s="28"/>
      <c r="CS427" s="28"/>
      <c r="CT427" s="28"/>
      <c r="CU427" s="28"/>
      <c r="CV427" s="28"/>
      <c r="CW427" s="28"/>
      <c r="CX427" s="28"/>
      <c r="CY427" s="28"/>
      <c r="CZ427" s="28"/>
      <c r="DA427" s="28"/>
      <c r="DB427" s="28"/>
      <c r="DC427" s="28"/>
      <c r="DD427" s="28"/>
      <c r="DE427" s="28"/>
      <c r="DF427" s="28"/>
      <c r="DG427" s="28"/>
      <c r="DH427" s="28"/>
      <c r="DI427" s="28"/>
      <c r="DJ427" s="28"/>
      <c r="DK427" s="28"/>
      <c r="DL427" s="28"/>
    </row>
    <row r="428" spans="1:126" x14ac:dyDescent="0.25">
      <c r="A428" s="10" t="s">
        <v>381</v>
      </c>
      <c r="B428" s="26"/>
      <c r="C428" s="35"/>
      <c r="D428" s="26"/>
      <c r="E428" s="27"/>
      <c r="F428" s="27"/>
      <c r="G428" s="27"/>
      <c r="H428" s="27"/>
      <c r="I428" s="27"/>
      <c r="J428" s="27"/>
      <c r="K428" s="27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28"/>
      <c r="BE428" s="28"/>
      <c r="BF428" s="28"/>
      <c r="BG428" s="28"/>
      <c r="BH428" s="28"/>
      <c r="BI428" s="28"/>
      <c r="BJ428" s="28"/>
      <c r="BK428" s="28"/>
      <c r="BL428" s="28"/>
      <c r="BM428" s="28"/>
      <c r="BN428" s="28"/>
      <c r="BO428" s="28"/>
      <c r="BP428" s="28"/>
      <c r="BQ428" s="28"/>
      <c r="BR428" s="28"/>
      <c r="BS428" s="28"/>
      <c r="BT428" s="28"/>
      <c r="BU428" s="28"/>
      <c r="BV428" s="28"/>
      <c r="BW428" s="28"/>
      <c r="BX428" s="28"/>
      <c r="BY428" s="28"/>
      <c r="BZ428" s="28"/>
      <c r="CA428" s="28"/>
      <c r="CB428" s="28"/>
      <c r="CC428" s="28"/>
      <c r="CD428" s="28"/>
      <c r="CE428" s="28"/>
      <c r="CF428" s="28"/>
      <c r="CG428" s="28"/>
      <c r="CH428" s="28"/>
      <c r="CI428" s="28"/>
      <c r="CJ428" s="28"/>
      <c r="CK428" s="28"/>
      <c r="CL428" s="28"/>
      <c r="CM428" s="28"/>
      <c r="CN428" s="28"/>
      <c r="CO428" s="28"/>
      <c r="CP428" s="28"/>
      <c r="CQ428" s="28"/>
      <c r="CR428" s="28"/>
      <c r="CS428" s="28"/>
      <c r="CT428" s="28"/>
      <c r="CU428" s="28"/>
      <c r="CV428" s="28"/>
      <c r="CW428" s="28"/>
      <c r="CX428" s="28"/>
      <c r="CY428" s="28"/>
      <c r="CZ428" s="28"/>
      <c r="DA428" s="28"/>
      <c r="DB428" s="28"/>
      <c r="DC428" s="28"/>
      <c r="DD428" s="28"/>
      <c r="DE428" s="28"/>
      <c r="DF428" s="28"/>
      <c r="DG428" s="28"/>
      <c r="DH428" s="28"/>
      <c r="DI428" s="28"/>
      <c r="DJ428" s="28"/>
      <c r="DK428" s="28"/>
      <c r="DL428" s="28"/>
    </row>
    <row r="429" spans="1:126" x14ac:dyDescent="0.25">
      <c r="A429" t="s">
        <v>138</v>
      </c>
      <c r="B429" t="s">
        <v>14</v>
      </c>
      <c r="C429" s="32" t="s">
        <v>382</v>
      </c>
      <c r="D429" t="s">
        <v>255</v>
      </c>
      <c r="E429" s="1">
        <v>32500</v>
      </c>
      <c r="F429" s="1">
        <f t="shared" ref="F429:F434" si="142">E429*0.0287</f>
        <v>932.75</v>
      </c>
      <c r="G429" s="1">
        <v>0</v>
      </c>
      <c r="H429" s="1">
        <f t="shared" ref="H429:H434" si="143">E429*0.0304</f>
        <v>988</v>
      </c>
      <c r="I429" s="1">
        <v>125</v>
      </c>
      <c r="J429" s="1">
        <f>+F429+G429+H429+I429</f>
        <v>2045.75</v>
      </c>
      <c r="K429" s="1">
        <v>30454.25</v>
      </c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28"/>
      <c r="BE429" s="28"/>
      <c r="BF429" s="28"/>
      <c r="BG429" s="28"/>
      <c r="BH429" s="28"/>
      <c r="BI429" s="28"/>
      <c r="BJ429" s="28"/>
      <c r="BK429" s="28"/>
      <c r="BL429" s="28"/>
      <c r="BM429" s="28"/>
      <c r="BN429" s="28"/>
      <c r="BO429" s="28"/>
      <c r="BP429" s="28"/>
      <c r="BQ429" s="28"/>
      <c r="BR429" s="28"/>
      <c r="BS429" s="28"/>
      <c r="BT429" s="28"/>
      <c r="BU429" s="28"/>
      <c r="BV429" s="28"/>
      <c r="BW429" s="28"/>
      <c r="BX429" s="28"/>
      <c r="BY429" s="28"/>
      <c r="BZ429" s="28"/>
      <c r="CA429" s="28"/>
      <c r="CB429" s="28"/>
      <c r="CC429" s="28"/>
      <c r="CD429" s="28"/>
      <c r="CE429" s="28"/>
      <c r="CF429" s="28"/>
      <c r="CG429" s="28"/>
      <c r="CH429" s="28"/>
      <c r="CI429" s="28"/>
      <c r="CJ429" s="28"/>
      <c r="CK429" s="28"/>
      <c r="CL429" s="28"/>
      <c r="CM429" s="28"/>
      <c r="CN429" s="28"/>
      <c r="CO429" s="28"/>
      <c r="CP429" s="28"/>
      <c r="CQ429" s="28"/>
      <c r="CR429" s="28"/>
      <c r="CS429" s="28"/>
      <c r="CT429" s="28"/>
      <c r="CU429" s="28"/>
      <c r="CV429" s="28"/>
      <c r="CW429" s="28"/>
      <c r="CX429" s="28"/>
      <c r="CY429" s="28"/>
      <c r="CZ429" s="28"/>
      <c r="DA429" s="28"/>
      <c r="DB429" s="28"/>
      <c r="DC429" s="28"/>
      <c r="DD429" s="28"/>
      <c r="DE429" s="28"/>
      <c r="DF429" s="28"/>
      <c r="DG429" s="28"/>
      <c r="DH429" s="28"/>
      <c r="DI429" s="28"/>
      <c r="DJ429" s="28"/>
      <c r="DK429" s="28"/>
      <c r="DL429" s="28"/>
      <c r="DM429"/>
      <c r="DN429"/>
      <c r="DO429"/>
      <c r="DP429"/>
      <c r="DQ429"/>
      <c r="DR429"/>
      <c r="DS429"/>
      <c r="DT429"/>
      <c r="DU429"/>
      <c r="DV429"/>
    </row>
    <row r="430" spans="1:126" x14ac:dyDescent="0.25">
      <c r="A430" t="s">
        <v>139</v>
      </c>
      <c r="B430" t="s">
        <v>137</v>
      </c>
      <c r="C430" s="32" t="s">
        <v>382</v>
      </c>
      <c r="D430" t="s">
        <v>257</v>
      </c>
      <c r="E430" s="1">
        <v>32500</v>
      </c>
      <c r="F430" s="1">
        <f t="shared" si="142"/>
        <v>932.75</v>
      </c>
      <c r="G430" s="1">
        <v>0</v>
      </c>
      <c r="H430" s="1">
        <f t="shared" si="143"/>
        <v>988</v>
      </c>
      <c r="I430" s="1">
        <v>125</v>
      </c>
      <c r="J430" s="1">
        <v>2045.75</v>
      </c>
      <c r="K430" s="1">
        <v>30454.25</v>
      </c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  <c r="BA430" s="28"/>
      <c r="BB430" s="28"/>
      <c r="BC430" s="28"/>
      <c r="BD430" s="28"/>
      <c r="BE430" s="28"/>
      <c r="BF430" s="28"/>
      <c r="BG430" s="28"/>
      <c r="BH430" s="28"/>
      <c r="BI430" s="28"/>
      <c r="BJ430" s="28"/>
      <c r="BK430" s="28"/>
      <c r="BL430" s="28"/>
      <c r="BM430" s="28"/>
      <c r="BN430" s="28"/>
      <c r="BO430" s="28"/>
      <c r="BP430" s="28"/>
      <c r="BQ430" s="28"/>
      <c r="BR430" s="28"/>
      <c r="BS430" s="28"/>
      <c r="BT430" s="28"/>
      <c r="BU430" s="28"/>
      <c r="BV430" s="28"/>
      <c r="BW430" s="28"/>
      <c r="BX430" s="28"/>
      <c r="BY430" s="28"/>
      <c r="BZ430" s="28"/>
      <c r="CA430" s="28"/>
      <c r="CB430" s="28"/>
      <c r="CC430" s="28"/>
      <c r="CD430" s="28"/>
      <c r="CE430" s="28"/>
      <c r="CF430" s="28"/>
      <c r="CG430" s="28"/>
      <c r="CH430" s="28"/>
      <c r="CI430" s="28"/>
      <c r="CJ430" s="28"/>
      <c r="CK430" s="28"/>
      <c r="CL430" s="28"/>
      <c r="CM430" s="28"/>
      <c r="CN430" s="28"/>
      <c r="CO430" s="28"/>
      <c r="CP430" s="28"/>
      <c r="CQ430" s="28"/>
      <c r="CR430" s="28"/>
      <c r="CS430" s="28"/>
      <c r="CT430" s="28"/>
      <c r="CU430" s="28"/>
      <c r="CV430" s="28"/>
      <c r="CW430" s="28"/>
      <c r="CX430" s="28"/>
      <c r="CY430" s="28"/>
      <c r="CZ430" s="28"/>
      <c r="DA430" s="28"/>
      <c r="DB430" s="28"/>
      <c r="DC430" s="28"/>
      <c r="DD430" s="28"/>
      <c r="DE430" s="28"/>
      <c r="DF430" s="28"/>
      <c r="DG430" s="28"/>
      <c r="DH430" s="28"/>
      <c r="DI430" s="28"/>
      <c r="DJ430" s="28"/>
      <c r="DK430" s="28"/>
      <c r="DL430" s="28"/>
    </row>
    <row r="431" spans="1:126" x14ac:dyDescent="0.25">
      <c r="A431" t="s">
        <v>387</v>
      </c>
      <c r="B431" t="s">
        <v>108</v>
      </c>
      <c r="C431" s="32" t="s">
        <v>383</v>
      </c>
      <c r="D431" t="s">
        <v>257</v>
      </c>
      <c r="E431" s="1">
        <v>64000</v>
      </c>
      <c r="F431" s="1">
        <f t="shared" si="142"/>
        <v>1836.8</v>
      </c>
      <c r="G431" s="1">
        <v>2434.96</v>
      </c>
      <c r="H431" s="1">
        <f t="shared" si="143"/>
        <v>1945.6</v>
      </c>
      <c r="I431" s="1">
        <v>25</v>
      </c>
      <c r="J431" s="1">
        <v>6242.36</v>
      </c>
      <c r="K431" s="1">
        <v>57757.64</v>
      </c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28"/>
      <c r="BE431" s="28"/>
      <c r="BF431" s="28"/>
      <c r="BG431" s="28"/>
      <c r="BH431" s="28"/>
      <c r="BI431" s="28"/>
      <c r="BJ431" s="28"/>
      <c r="BK431" s="28"/>
      <c r="BL431" s="28"/>
      <c r="BM431" s="28"/>
      <c r="BN431" s="28"/>
      <c r="BO431" s="28"/>
      <c r="BP431" s="28"/>
      <c r="BQ431" s="28"/>
      <c r="BR431" s="28"/>
      <c r="BS431" s="28"/>
      <c r="BT431" s="28"/>
      <c r="BU431" s="28"/>
      <c r="BV431" s="28"/>
      <c r="BW431" s="28"/>
      <c r="BX431" s="28"/>
      <c r="BY431" s="28"/>
      <c r="BZ431" s="28"/>
      <c r="CA431" s="28"/>
      <c r="CB431" s="28"/>
      <c r="CC431" s="28"/>
      <c r="CD431" s="28"/>
      <c r="CE431" s="28"/>
      <c r="CF431" s="28"/>
      <c r="CG431" s="28"/>
      <c r="CH431" s="28"/>
      <c r="CI431" s="28"/>
      <c r="CJ431" s="28"/>
      <c r="CK431" s="28"/>
      <c r="CL431" s="28"/>
      <c r="CM431" s="28"/>
      <c r="CN431" s="28"/>
      <c r="CO431" s="28"/>
      <c r="CP431" s="28"/>
      <c r="CQ431" s="28"/>
      <c r="CR431" s="28"/>
      <c r="CS431" s="28"/>
      <c r="CT431" s="28"/>
      <c r="CU431" s="28"/>
      <c r="CV431" s="28"/>
      <c r="CW431" s="28"/>
      <c r="CX431" s="28"/>
      <c r="CY431" s="28"/>
      <c r="CZ431" s="28"/>
      <c r="DA431" s="28"/>
      <c r="DB431" s="28"/>
      <c r="DC431" s="28"/>
      <c r="DD431" s="28"/>
      <c r="DE431" s="28"/>
      <c r="DF431" s="28"/>
      <c r="DG431" s="28"/>
      <c r="DH431" s="28"/>
      <c r="DI431" s="28"/>
      <c r="DJ431" s="28"/>
      <c r="DK431" s="28"/>
      <c r="DL431" s="28"/>
      <c r="DM431"/>
      <c r="DN431"/>
      <c r="DO431"/>
      <c r="DP431"/>
      <c r="DQ431"/>
      <c r="DR431"/>
      <c r="DS431"/>
      <c r="DT431"/>
      <c r="DU431"/>
      <c r="DV431"/>
    </row>
    <row r="432" spans="1:126" x14ac:dyDescent="0.25">
      <c r="A432" t="s">
        <v>455</v>
      </c>
      <c r="B432" t="s">
        <v>16</v>
      </c>
      <c r="C432" s="32" t="s">
        <v>383</v>
      </c>
      <c r="D432" t="s">
        <v>257</v>
      </c>
      <c r="E432" s="1">
        <v>41000</v>
      </c>
      <c r="F432" s="1">
        <f t="shared" si="142"/>
        <v>1176.7</v>
      </c>
      <c r="G432" s="1">
        <v>583.79</v>
      </c>
      <c r="H432" s="1">
        <f t="shared" si="143"/>
        <v>1246.4000000000001</v>
      </c>
      <c r="I432" s="1">
        <v>275</v>
      </c>
      <c r="J432" s="1">
        <v>3281.89</v>
      </c>
      <c r="K432" s="1">
        <v>37718.11</v>
      </c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/>
      <c r="BD432" s="28"/>
      <c r="BE432" s="28"/>
      <c r="BF432" s="28"/>
      <c r="BG432" s="28"/>
      <c r="BH432" s="28"/>
      <c r="BI432" s="28"/>
      <c r="BJ432" s="28"/>
      <c r="BK432" s="28"/>
      <c r="BL432" s="28"/>
      <c r="BM432" s="28"/>
      <c r="BN432" s="28"/>
      <c r="BO432" s="28"/>
      <c r="BP432" s="28"/>
      <c r="BQ432" s="28"/>
      <c r="BR432" s="28"/>
      <c r="BS432" s="28"/>
      <c r="BT432" s="28"/>
      <c r="BU432" s="28"/>
      <c r="BV432" s="28"/>
      <c r="BW432" s="28"/>
      <c r="BX432" s="28"/>
      <c r="BY432" s="28"/>
      <c r="BZ432" s="28"/>
      <c r="CA432" s="28"/>
      <c r="CB432" s="28"/>
      <c r="CC432" s="28"/>
      <c r="CD432" s="28"/>
      <c r="CE432" s="28"/>
      <c r="CF432" s="28"/>
      <c r="CG432" s="28"/>
      <c r="CH432" s="28"/>
      <c r="CI432" s="28"/>
      <c r="CJ432" s="28"/>
      <c r="CK432" s="28"/>
      <c r="CL432" s="28"/>
      <c r="CM432" s="28"/>
      <c r="CN432" s="28"/>
      <c r="CO432" s="28"/>
      <c r="CP432" s="28"/>
      <c r="CQ432" s="28"/>
      <c r="CR432" s="28"/>
      <c r="CS432" s="28"/>
      <c r="CT432" s="28"/>
      <c r="CU432" s="28"/>
      <c r="CV432" s="28"/>
      <c r="CW432" s="28"/>
      <c r="CX432" s="28"/>
      <c r="CY432" s="28"/>
      <c r="CZ432" s="28"/>
      <c r="DA432" s="28"/>
      <c r="DB432" s="28"/>
      <c r="DC432" s="28"/>
      <c r="DD432" s="28"/>
      <c r="DE432" s="28"/>
      <c r="DF432" s="28"/>
      <c r="DG432" s="28"/>
      <c r="DH432" s="28"/>
      <c r="DI432" s="28"/>
      <c r="DJ432" s="28"/>
      <c r="DK432" s="28"/>
      <c r="DL432" s="28"/>
    </row>
    <row r="433" spans="1:116" x14ac:dyDescent="0.25">
      <c r="A433" t="s">
        <v>456</v>
      </c>
      <c r="B433" t="s">
        <v>457</v>
      </c>
      <c r="C433" s="32" t="s">
        <v>382</v>
      </c>
      <c r="D433" t="s">
        <v>257</v>
      </c>
      <c r="E433" s="1">
        <v>76000</v>
      </c>
      <c r="F433" s="1">
        <f t="shared" si="142"/>
        <v>2181.1999999999998</v>
      </c>
      <c r="G433" s="1">
        <v>3420.69</v>
      </c>
      <c r="H433" s="1">
        <f t="shared" si="143"/>
        <v>2310.4</v>
      </c>
      <c r="I433" s="1">
        <v>175</v>
      </c>
      <c r="J433" s="1">
        <v>8087.29</v>
      </c>
      <c r="K433" s="1">
        <v>67912.710000000006</v>
      </c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  <c r="BA433" s="28"/>
      <c r="BB433" s="28"/>
      <c r="BC433" s="28"/>
      <c r="BD433" s="28"/>
      <c r="BE433" s="28"/>
      <c r="BF433" s="28"/>
      <c r="BG433" s="28"/>
      <c r="BH433" s="28"/>
      <c r="BI433" s="28"/>
      <c r="BJ433" s="28"/>
      <c r="BK433" s="28"/>
      <c r="BL433" s="28"/>
      <c r="BM433" s="28"/>
      <c r="BN433" s="28"/>
      <c r="BO433" s="28"/>
      <c r="BP433" s="28"/>
      <c r="BQ433" s="28"/>
      <c r="BR433" s="28"/>
      <c r="BS433" s="28"/>
      <c r="BT433" s="28"/>
      <c r="BU433" s="28"/>
      <c r="BV433" s="28"/>
      <c r="BW433" s="28"/>
      <c r="BX433" s="28"/>
      <c r="BY433" s="28"/>
      <c r="BZ433" s="28"/>
      <c r="CA433" s="28"/>
      <c r="CB433" s="28"/>
      <c r="CC433" s="28"/>
      <c r="CD433" s="28"/>
      <c r="CE433" s="28"/>
      <c r="CF433" s="28"/>
      <c r="CG433" s="28"/>
      <c r="CH433" s="28"/>
      <c r="CI433" s="28"/>
      <c r="CJ433" s="28"/>
      <c r="CK433" s="28"/>
      <c r="CL433" s="28"/>
      <c r="CM433" s="28"/>
      <c r="CN433" s="28"/>
      <c r="CO433" s="28"/>
      <c r="CP433" s="28"/>
      <c r="CQ433" s="28"/>
      <c r="CR433" s="28"/>
      <c r="CS433" s="28"/>
      <c r="CT433" s="28"/>
      <c r="CU433" s="28"/>
      <c r="CV433" s="28"/>
      <c r="CW433" s="28"/>
      <c r="CX433" s="28"/>
      <c r="CY433" s="28"/>
      <c r="CZ433" s="28"/>
      <c r="DA433" s="28"/>
      <c r="DB433" s="28"/>
      <c r="DC433" s="28"/>
      <c r="DD433" s="28"/>
      <c r="DE433" s="28"/>
      <c r="DF433" s="28"/>
      <c r="DG433" s="28"/>
      <c r="DH433" s="28"/>
      <c r="DI433" s="28"/>
      <c r="DJ433" s="28"/>
      <c r="DK433" s="28"/>
      <c r="DL433" s="28"/>
    </row>
    <row r="434" spans="1:116" x14ac:dyDescent="0.25">
      <c r="A434" t="s">
        <v>325</v>
      </c>
      <c r="B434" t="s">
        <v>457</v>
      </c>
      <c r="C434" s="32" t="s">
        <v>383</v>
      </c>
      <c r="D434" t="s">
        <v>257</v>
      </c>
      <c r="E434" s="1">
        <v>50000</v>
      </c>
      <c r="F434" s="1">
        <f t="shared" si="142"/>
        <v>1435</v>
      </c>
      <c r="G434" s="1">
        <v>0</v>
      </c>
      <c r="H434" s="1">
        <f t="shared" si="143"/>
        <v>1520</v>
      </c>
      <c r="I434" s="1">
        <v>524.99</v>
      </c>
      <c r="J434" s="1">
        <v>3479.99</v>
      </c>
      <c r="K434" s="1">
        <v>46520.01</v>
      </c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  <c r="BA434" s="28"/>
      <c r="BB434" s="28"/>
      <c r="BC434" s="28"/>
      <c r="BD434" s="28"/>
      <c r="BE434" s="28"/>
      <c r="BF434" s="28"/>
      <c r="BG434" s="28"/>
      <c r="BH434" s="28"/>
      <c r="BI434" s="28"/>
      <c r="BJ434" s="28"/>
      <c r="BK434" s="28"/>
      <c r="BL434" s="28"/>
      <c r="BM434" s="28"/>
      <c r="BN434" s="28"/>
      <c r="BO434" s="28"/>
      <c r="BP434" s="28"/>
      <c r="BQ434" s="28"/>
      <c r="BR434" s="28"/>
      <c r="BS434" s="28"/>
      <c r="BT434" s="28"/>
      <c r="BU434" s="28"/>
      <c r="BV434" s="28"/>
      <c r="BW434" s="28"/>
      <c r="BX434" s="28"/>
      <c r="BY434" s="28"/>
      <c r="BZ434" s="28"/>
      <c r="CA434" s="28"/>
      <c r="CB434" s="28"/>
      <c r="CC434" s="28"/>
      <c r="CD434" s="28"/>
      <c r="CE434" s="28"/>
      <c r="CF434" s="28"/>
      <c r="CG434" s="28"/>
      <c r="CH434" s="28"/>
      <c r="CI434" s="28"/>
      <c r="CJ434" s="28"/>
      <c r="CK434" s="28"/>
      <c r="CL434" s="28"/>
      <c r="CM434" s="28"/>
      <c r="CN434" s="28"/>
      <c r="CO434" s="28"/>
      <c r="CP434" s="28"/>
      <c r="CQ434" s="28"/>
      <c r="CR434" s="28"/>
      <c r="CS434" s="28"/>
      <c r="CT434" s="28"/>
      <c r="CU434" s="28"/>
      <c r="CV434" s="28"/>
      <c r="CW434" s="28"/>
      <c r="CX434" s="28"/>
      <c r="CY434" s="28"/>
      <c r="CZ434" s="28"/>
      <c r="DA434" s="28"/>
      <c r="DB434" s="28"/>
      <c r="DC434" s="28"/>
      <c r="DD434" s="28"/>
      <c r="DE434" s="28"/>
      <c r="DF434" s="28"/>
      <c r="DG434" s="28"/>
      <c r="DH434" s="28"/>
      <c r="DI434" s="28"/>
      <c r="DJ434" s="28"/>
      <c r="DK434" s="28"/>
      <c r="DL434" s="28"/>
    </row>
    <row r="435" spans="1:116" x14ac:dyDescent="0.25">
      <c r="A435" s="3" t="s">
        <v>12</v>
      </c>
      <c r="B435" s="3">
        <v>6</v>
      </c>
      <c r="C435" s="34"/>
      <c r="D435" s="3"/>
      <c r="E435" s="4">
        <f>SUM(E429:E434)</f>
        <v>296000</v>
      </c>
      <c r="F435" s="4">
        <f>SUM(F429:F434)</f>
        <v>8495.2000000000007</v>
      </c>
      <c r="G435" s="4">
        <f>SUM(G429:G434)</f>
        <v>6439.44</v>
      </c>
      <c r="H435" s="4">
        <f>SUM(H429:H434)</f>
        <v>8998.4</v>
      </c>
      <c r="I435" s="4">
        <f>SUM(I429:I434)</f>
        <v>1249.99</v>
      </c>
      <c r="J435" s="4">
        <f>SUM(J429:J430)+J431+J432+J433+J434</f>
        <v>25183.03</v>
      </c>
      <c r="K435" s="4">
        <f>SUM(K429:K430)+K431+K432+K433+K434</f>
        <v>270816.96999999997</v>
      </c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28"/>
      <c r="BD435" s="28"/>
      <c r="BE435" s="28"/>
      <c r="BF435" s="28"/>
      <c r="BG435" s="28"/>
      <c r="BH435" s="28"/>
      <c r="BI435" s="28"/>
      <c r="BJ435" s="28"/>
      <c r="BK435" s="28"/>
      <c r="BL435" s="28"/>
      <c r="BM435" s="28"/>
      <c r="BN435" s="28"/>
      <c r="BO435" s="28"/>
      <c r="BP435" s="28"/>
      <c r="BQ435" s="28"/>
      <c r="BR435" s="28"/>
      <c r="BS435" s="28"/>
      <c r="BT435" s="28"/>
      <c r="BU435" s="28"/>
      <c r="BV435" s="28"/>
      <c r="BW435" s="28"/>
      <c r="BX435" s="28"/>
      <c r="BY435" s="28"/>
      <c r="BZ435" s="28"/>
      <c r="CA435" s="28"/>
      <c r="CB435" s="28"/>
      <c r="CC435" s="28"/>
      <c r="CD435" s="28"/>
      <c r="CE435" s="28"/>
      <c r="CF435" s="28"/>
      <c r="CG435" s="28"/>
      <c r="CH435" s="28"/>
      <c r="CI435" s="28"/>
      <c r="CJ435" s="28"/>
      <c r="CK435" s="28"/>
      <c r="CL435" s="28"/>
      <c r="CM435" s="28"/>
      <c r="CN435" s="28"/>
      <c r="CO435" s="28"/>
      <c r="CP435" s="28"/>
      <c r="CQ435" s="28"/>
      <c r="CR435" s="28"/>
      <c r="CS435" s="28"/>
      <c r="CT435" s="28"/>
      <c r="CU435" s="28"/>
      <c r="CV435" s="28"/>
      <c r="CW435" s="28"/>
      <c r="CX435" s="28"/>
      <c r="CY435" s="28"/>
      <c r="CZ435" s="28"/>
      <c r="DA435" s="28"/>
      <c r="DB435" s="28"/>
      <c r="DC435" s="28"/>
      <c r="DD435" s="28"/>
      <c r="DE435" s="28"/>
      <c r="DF435" s="28"/>
      <c r="DG435" s="28"/>
      <c r="DH435" s="28"/>
      <c r="DI435" s="28"/>
      <c r="DJ435" s="28"/>
      <c r="DK435" s="28"/>
      <c r="DL435" s="28"/>
    </row>
    <row r="436" spans="1:116" s="5" customFormat="1" x14ac:dyDescent="0.25">
      <c r="C436" s="39"/>
      <c r="E436" s="30"/>
      <c r="F436" s="30"/>
      <c r="G436" s="30"/>
      <c r="H436" s="30"/>
      <c r="I436" s="30"/>
      <c r="J436" s="30"/>
      <c r="K436" s="30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28"/>
      <c r="BD436" s="28"/>
      <c r="BE436" s="28"/>
      <c r="BF436" s="28"/>
      <c r="BG436" s="28"/>
      <c r="BH436" s="28"/>
      <c r="BI436" s="28"/>
      <c r="BJ436" s="28"/>
      <c r="BK436" s="28"/>
      <c r="BL436" s="28"/>
      <c r="BM436" s="28"/>
      <c r="BN436" s="28"/>
      <c r="BO436" s="28"/>
      <c r="BP436" s="28"/>
      <c r="BQ436" s="28"/>
      <c r="BR436" s="28"/>
      <c r="BS436" s="28"/>
      <c r="BT436" s="28"/>
      <c r="BU436" s="28"/>
      <c r="BV436" s="28"/>
      <c r="BW436" s="28"/>
      <c r="BX436" s="28"/>
      <c r="BY436" s="28"/>
      <c r="BZ436" s="28"/>
      <c r="CA436" s="28"/>
      <c r="CB436" s="28"/>
      <c r="CC436" s="28"/>
      <c r="CD436" s="28"/>
      <c r="CE436" s="28"/>
      <c r="CF436" s="28"/>
      <c r="CG436" s="28"/>
      <c r="CH436" s="28"/>
      <c r="CI436" s="28"/>
      <c r="CJ436" s="28"/>
      <c r="CK436" s="28"/>
      <c r="CL436" s="28"/>
      <c r="CM436" s="28"/>
      <c r="CN436" s="28"/>
      <c r="CO436" s="28"/>
      <c r="CP436" s="28"/>
      <c r="CQ436" s="28"/>
      <c r="CR436" s="28"/>
      <c r="CS436" s="28"/>
      <c r="CT436" s="28"/>
      <c r="CU436" s="28"/>
      <c r="CV436" s="28"/>
      <c r="CW436" s="28"/>
      <c r="CX436" s="28"/>
      <c r="CY436" s="28"/>
      <c r="CZ436" s="28"/>
      <c r="DA436" s="28"/>
      <c r="DB436" s="28"/>
      <c r="DC436" s="28"/>
      <c r="DD436" s="28"/>
      <c r="DE436" s="28"/>
      <c r="DF436" s="28"/>
      <c r="DG436" s="28"/>
      <c r="DH436" s="28"/>
      <c r="DI436" s="28"/>
      <c r="DJ436" s="28"/>
      <c r="DK436" s="28"/>
      <c r="DL436" s="28"/>
    </row>
    <row r="437" spans="1:116" x14ac:dyDescent="0.25">
      <c r="A437" s="6" t="s">
        <v>373</v>
      </c>
      <c r="B437" s="5"/>
      <c r="C437" s="39"/>
      <c r="D437" s="5"/>
      <c r="E437" s="30"/>
      <c r="F437" s="30"/>
      <c r="G437" s="30"/>
      <c r="H437" s="30"/>
      <c r="I437" s="30"/>
      <c r="J437" s="30"/>
      <c r="K437" s="30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  <c r="BA437" s="28"/>
      <c r="BB437" s="28"/>
      <c r="BC437" s="28"/>
      <c r="BD437" s="28"/>
      <c r="BE437" s="28"/>
      <c r="BF437" s="28"/>
      <c r="BG437" s="28"/>
      <c r="BH437" s="28"/>
      <c r="BI437" s="28"/>
      <c r="BJ437" s="28"/>
      <c r="BK437" s="28"/>
      <c r="BL437" s="28"/>
      <c r="BM437" s="28"/>
      <c r="BN437" s="28"/>
      <c r="BO437" s="28"/>
      <c r="BP437" s="28"/>
      <c r="BQ437" s="28"/>
      <c r="BR437" s="28"/>
      <c r="BS437" s="28"/>
      <c r="BT437" s="28"/>
      <c r="BU437" s="28"/>
      <c r="BV437" s="28"/>
      <c r="BW437" s="28"/>
      <c r="BX437" s="28"/>
      <c r="BY437" s="28"/>
      <c r="BZ437" s="28"/>
      <c r="CA437" s="28"/>
      <c r="CB437" s="28"/>
      <c r="CC437" s="28"/>
      <c r="CD437" s="28"/>
      <c r="CE437" s="28"/>
      <c r="CF437" s="28"/>
      <c r="CG437" s="28"/>
      <c r="CH437" s="28"/>
      <c r="CI437" s="28"/>
      <c r="CJ437" s="28"/>
      <c r="CK437" s="28"/>
      <c r="CL437" s="28"/>
      <c r="CM437" s="28"/>
      <c r="CN437" s="28"/>
      <c r="CO437" s="28"/>
      <c r="CP437" s="28"/>
      <c r="CQ437" s="28"/>
      <c r="CR437" s="28"/>
      <c r="CS437" s="28"/>
      <c r="CT437" s="28"/>
      <c r="CU437" s="28"/>
      <c r="CV437" s="28"/>
      <c r="CW437" s="28"/>
      <c r="CX437" s="28"/>
      <c r="CY437" s="28"/>
      <c r="CZ437" s="28"/>
      <c r="DA437" s="28"/>
      <c r="DB437" s="28"/>
      <c r="DC437" s="28"/>
      <c r="DD437" s="28"/>
      <c r="DE437" s="28"/>
      <c r="DF437" s="28"/>
      <c r="DG437" s="28"/>
      <c r="DH437" s="28"/>
      <c r="DI437" s="28"/>
      <c r="DJ437" s="28"/>
      <c r="DK437" s="28"/>
      <c r="DL437" s="28"/>
    </row>
    <row r="438" spans="1:116" ht="17.25" customHeight="1" x14ac:dyDescent="0.25">
      <c r="A438" s="61" t="s">
        <v>458</v>
      </c>
      <c r="B438" s="5" t="s">
        <v>11</v>
      </c>
      <c r="C438" s="39" t="s">
        <v>382</v>
      </c>
      <c r="D438" s="5" t="s">
        <v>255</v>
      </c>
      <c r="E438" s="30">
        <v>165000</v>
      </c>
      <c r="F438" s="30">
        <v>4735.5</v>
      </c>
      <c r="G438" s="30">
        <v>27413.040000000001</v>
      </c>
      <c r="H438" s="30">
        <v>4943.8</v>
      </c>
      <c r="I438" s="30">
        <v>4815</v>
      </c>
      <c r="J438" s="30">
        <f>+F438+G438+H438+I438</f>
        <v>41907.339999999997</v>
      </c>
      <c r="K438" s="30">
        <f>+E438-J438</f>
        <v>123092.66</v>
      </c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  <c r="BA438" s="28"/>
      <c r="BB438" s="28"/>
      <c r="BC438" s="28"/>
      <c r="BD438" s="28"/>
      <c r="BE438" s="28"/>
      <c r="BF438" s="28"/>
      <c r="BG438" s="28"/>
      <c r="BH438" s="28"/>
      <c r="BI438" s="28"/>
      <c r="BJ438" s="28"/>
      <c r="BK438" s="28"/>
      <c r="BL438" s="28"/>
      <c r="BM438" s="28"/>
      <c r="BN438" s="28"/>
      <c r="BO438" s="28"/>
      <c r="BP438" s="28"/>
      <c r="BQ438" s="28"/>
      <c r="BR438" s="28"/>
      <c r="BS438" s="28"/>
      <c r="BT438" s="28"/>
      <c r="BU438" s="28"/>
      <c r="BV438" s="28"/>
      <c r="BW438" s="28"/>
      <c r="BX438" s="28"/>
      <c r="BY438" s="28"/>
      <c r="BZ438" s="28"/>
      <c r="CA438" s="28"/>
      <c r="CB438" s="28"/>
      <c r="CC438" s="28"/>
      <c r="CD438" s="28"/>
      <c r="CE438" s="28"/>
      <c r="CF438" s="28"/>
      <c r="CG438" s="28"/>
      <c r="CH438" s="28"/>
      <c r="CI438" s="28"/>
      <c r="CJ438" s="28"/>
      <c r="CK438" s="28"/>
      <c r="CL438" s="28"/>
      <c r="CM438" s="28"/>
      <c r="CN438" s="28"/>
      <c r="CO438" s="28"/>
      <c r="CP438" s="28"/>
      <c r="CQ438" s="28"/>
      <c r="CR438" s="28"/>
      <c r="CS438" s="28"/>
      <c r="CT438" s="28"/>
      <c r="CU438" s="28"/>
      <c r="CV438" s="28"/>
      <c r="CW438" s="28"/>
      <c r="CX438" s="28"/>
      <c r="CY438" s="28"/>
      <c r="CZ438" s="28"/>
      <c r="DA438" s="28"/>
      <c r="DB438" s="28"/>
      <c r="DC438" s="28"/>
      <c r="DD438" s="28"/>
      <c r="DE438" s="28"/>
      <c r="DF438" s="28"/>
      <c r="DG438" s="28"/>
      <c r="DH438" s="28"/>
      <c r="DI438" s="28"/>
      <c r="DJ438" s="28"/>
      <c r="DK438" s="28"/>
      <c r="DL438" s="28"/>
    </row>
    <row r="439" spans="1:116" s="77" customFormat="1" x14ac:dyDescent="0.25">
      <c r="A439" s="5" t="s">
        <v>164</v>
      </c>
      <c r="B439" s="5" t="s">
        <v>20</v>
      </c>
      <c r="C439" s="39" t="s">
        <v>382</v>
      </c>
      <c r="D439" s="5" t="s">
        <v>255</v>
      </c>
      <c r="E439" s="30">
        <v>32000</v>
      </c>
      <c r="F439" s="30">
        <v>918.4</v>
      </c>
      <c r="G439" s="30">
        <v>0</v>
      </c>
      <c r="H439" s="30">
        <f>E439*0.0304</f>
        <v>972.8</v>
      </c>
      <c r="I439" s="30">
        <v>275</v>
      </c>
      <c r="J439" s="30">
        <f t="shared" ref="J439:J441" si="144">+F439+G439+H439+I439</f>
        <v>2166.1999999999998</v>
      </c>
      <c r="K439" s="30">
        <f t="shared" ref="K439:K441" si="145">+E439-J439</f>
        <v>29833.8</v>
      </c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26"/>
      <c r="AN439" s="26"/>
      <c r="AO439" s="26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28"/>
      <c r="BE439" s="28"/>
      <c r="BF439" s="28"/>
      <c r="BG439" s="28"/>
      <c r="BH439" s="28"/>
      <c r="BI439" s="28"/>
      <c r="BJ439" s="28"/>
      <c r="BK439" s="28"/>
      <c r="BL439" s="28"/>
      <c r="BM439" s="28"/>
      <c r="BN439" s="28"/>
      <c r="BO439" s="28"/>
      <c r="BP439" s="28"/>
      <c r="BQ439" s="28"/>
      <c r="BR439" s="28"/>
      <c r="BS439" s="28"/>
      <c r="BT439" s="28"/>
      <c r="BU439" s="28"/>
      <c r="BV439" s="28"/>
      <c r="BW439" s="28"/>
      <c r="BX439" s="28"/>
      <c r="BY439" s="28"/>
      <c r="BZ439" s="28"/>
      <c r="CA439" s="28"/>
      <c r="CB439" s="28"/>
      <c r="CC439" s="28"/>
      <c r="CD439" s="28"/>
      <c r="CE439" s="28"/>
      <c r="CF439" s="28"/>
      <c r="CG439" s="28"/>
      <c r="CH439" s="28"/>
      <c r="CI439" s="28"/>
      <c r="CJ439" s="28"/>
      <c r="CK439" s="28"/>
      <c r="CL439" s="28"/>
      <c r="CM439" s="28"/>
      <c r="CN439" s="28"/>
      <c r="CO439" s="28"/>
      <c r="CP439" s="28"/>
      <c r="CQ439" s="28"/>
      <c r="CR439" s="28"/>
      <c r="CS439" s="28"/>
      <c r="CT439" s="28"/>
      <c r="CU439" s="28"/>
      <c r="CV439" s="28"/>
      <c r="CW439" s="28"/>
      <c r="CX439" s="28"/>
      <c r="CY439" s="28"/>
      <c r="CZ439" s="28"/>
      <c r="DA439" s="28"/>
      <c r="DB439" s="28"/>
      <c r="DC439" s="28"/>
      <c r="DD439" s="28"/>
      <c r="DE439" s="28"/>
      <c r="DF439" s="28"/>
      <c r="DG439" s="28"/>
      <c r="DH439" s="28"/>
      <c r="DI439" s="28"/>
      <c r="DJ439" s="28"/>
      <c r="DK439" s="28"/>
      <c r="DL439" s="28"/>
    </row>
    <row r="440" spans="1:116" s="77" customFormat="1" ht="16.5" customHeight="1" x14ac:dyDescent="0.25">
      <c r="A440" s="5" t="s">
        <v>157</v>
      </c>
      <c r="B440" s="5" t="s">
        <v>351</v>
      </c>
      <c r="C440" s="39" t="s">
        <v>383</v>
      </c>
      <c r="D440" s="5" t="s">
        <v>255</v>
      </c>
      <c r="E440" s="30">
        <v>44000</v>
      </c>
      <c r="F440" s="30">
        <v>1262.8</v>
      </c>
      <c r="G440" s="30">
        <v>0</v>
      </c>
      <c r="H440" s="30">
        <f t="shared" ref="H440" si="146">E440*0.0304</f>
        <v>1337.6</v>
      </c>
      <c r="I440" s="30">
        <v>275</v>
      </c>
      <c r="J440" s="30">
        <f t="shared" si="144"/>
        <v>2875.4</v>
      </c>
      <c r="K440" s="30">
        <f t="shared" si="145"/>
        <v>41124.6</v>
      </c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  <c r="BA440" s="28"/>
      <c r="BB440" s="28"/>
      <c r="BC440" s="28"/>
      <c r="BD440" s="28"/>
      <c r="BE440" s="28"/>
      <c r="BF440" s="28"/>
      <c r="BG440" s="28"/>
      <c r="BH440" s="28"/>
      <c r="BI440" s="28"/>
      <c r="BJ440" s="28"/>
      <c r="BK440" s="28"/>
      <c r="BL440" s="28"/>
      <c r="BM440" s="28"/>
      <c r="BN440" s="28"/>
      <c r="BO440" s="28"/>
      <c r="BP440" s="28"/>
      <c r="BQ440" s="28"/>
      <c r="BR440" s="28"/>
      <c r="BS440" s="28"/>
      <c r="BT440" s="28"/>
      <c r="BU440" s="28"/>
      <c r="BV440" s="28"/>
      <c r="BW440" s="28"/>
      <c r="BX440" s="28"/>
      <c r="BY440" s="28"/>
      <c r="BZ440" s="28"/>
      <c r="CA440" s="28"/>
      <c r="CB440" s="28"/>
      <c r="CC440" s="28"/>
      <c r="CD440" s="28"/>
      <c r="CE440" s="28"/>
      <c r="CF440" s="28"/>
      <c r="CG440" s="28"/>
      <c r="CH440" s="28"/>
      <c r="CI440" s="28"/>
      <c r="CJ440" s="28"/>
      <c r="CK440" s="28"/>
      <c r="CL440" s="28"/>
      <c r="CM440" s="28"/>
      <c r="CN440" s="28"/>
      <c r="CO440" s="28"/>
      <c r="CP440" s="28"/>
      <c r="CQ440" s="28"/>
      <c r="CR440" s="28"/>
      <c r="CS440" s="28"/>
      <c r="CT440" s="28"/>
      <c r="CU440" s="28"/>
      <c r="CV440" s="28"/>
      <c r="CW440" s="28"/>
      <c r="CX440" s="28"/>
      <c r="CY440" s="28"/>
      <c r="CZ440" s="28"/>
      <c r="DA440" s="28"/>
      <c r="DB440" s="28"/>
      <c r="DC440" s="28"/>
      <c r="DD440" s="28"/>
      <c r="DE440" s="28"/>
      <c r="DF440" s="28"/>
      <c r="DG440" s="28"/>
      <c r="DH440" s="28"/>
      <c r="DI440" s="28"/>
      <c r="DJ440" s="28"/>
      <c r="DK440" s="28"/>
      <c r="DL440" s="28"/>
    </row>
    <row r="441" spans="1:116" s="77" customFormat="1" x14ac:dyDescent="0.25">
      <c r="A441" s="5" t="s">
        <v>102</v>
      </c>
      <c r="B441" s="5" t="s">
        <v>399</v>
      </c>
      <c r="C441" s="39" t="s">
        <v>382</v>
      </c>
      <c r="D441" s="5" t="s">
        <v>255</v>
      </c>
      <c r="E441" s="30">
        <v>61000</v>
      </c>
      <c r="F441" s="30">
        <v>1750.7</v>
      </c>
      <c r="G441" s="30">
        <v>3674.86</v>
      </c>
      <c r="H441" s="30">
        <v>1854.4</v>
      </c>
      <c r="I441" s="30">
        <v>175</v>
      </c>
      <c r="J441" s="30">
        <f t="shared" si="144"/>
        <v>7454.96</v>
      </c>
      <c r="K441" s="30">
        <f t="shared" si="145"/>
        <v>53545.04</v>
      </c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  <c r="BA441" s="28"/>
      <c r="BB441" s="28"/>
      <c r="BC441" s="28"/>
      <c r="BD441" s="28"/>
      <c r="BE441" s="28"/>
      <c r="BF441" s="28"/>
      <c r="BG441" s="28"/>
      <c r="BH441" s="28"/>
      <c r="BI441" s="28"/>
      <c r="BJ441" s="28"/>
      <c r="BK441" s="28"/>
      <c r="BL441" s="28"/>
      <c r="BM441" s="28"/>
      <c r="BN441" s="28"/>
      <c r="BO441" s="28"/>
      <c r="BP441" s="28"/>
      <c r="BQ441" s="28"/>
      <c r="BR441" s="28"/>
      <c r="BS441" s="28"/>
      <c r="BT441" s="28"/>
      <c r="BU441" s="28"/>
      <c r="BV441" s="28"/>
      <c r="BW441" s="28"/>
      <c r="BX441" s="28"/>
      <c r="BY441" s="28"/>
      <c r="BZ441" s="28"/>
      <c r="CA441" s="28"/>
      <c r="CB441" s="28"/>
      <c r="CC441" s="28"/>
      <c r="CD441" s="28"/>
      <c r="CE441" s="28"/>
      <c r="CF441" s="28"/>
      <c r="CG441" s="28"/>
      <c r="CH441" s="28"/>
      <c r="CI441" s="28"/>
      <c r="CJ441" s="28"/>
      <c r="CK441" s="28"/>
      <c r="CL441" s="28"/>
      <c r="CM441" s="28"/>
      <c r="CN441" s="28"/>
      <c r="CO441" s="28"/>
      <c r="CP441" s="28"/>
      <c r="CQ441" s="28"/>
      <c r="CR441" s="28"/>
      <c r="CS441" s="28"/>
      <c r="CT441" s="28"/>
      <c r="CU441" s="28"/>
      <c r="CV441" s="28"/>
      <c r="CW441" s="28"/>
      <c r="CX441" s="28"/>
      <c r="CY441" s="28"/>
      <c r="CZ441" s="28"/>
      <c r="DA441" s="28"/>
      <c r="DB441" s="28"/>
      <c r="DC441" s="28"/>
      <c r="DD441" s="28"/>
      <c r="DE441" s="28"/>
      <c r="DF441" s="28"/>
      <c r="DG441" s="28"/>
      <c r="DH441" s="28"/>
      <c r="DI441" s="28"/>
      <c r="DJ441" s="28"/>
      <c r="DK441" s="28"/>
      <c r="DL441" s="28"/>
    </row>
    <row r="442" spans="1:116" s="76" customFormat="1" x14ac:dyDescent="0.25">
      <c r="A442" s="64" t="s">
        <v>12</v>
      </c>
      <c r="B442" s="64">
        <v>4</v>
      </c>
      <c r="C442" s="65"/>
      <c r="D442" s="64"/>
      <c r="E442" s="66">
        <f>SUM(E438:E441)</f>
        <v>302000</v>
      </c>
      <c r="F442" s="66">
        <f>SUM(F438:F441)</f>
        <v>8667.4</v>
      </c>
      <c r="G442" s="66">
        <f>SUM(G440:G440)+G441+G438</f>
        <v>31087.9</v>
      </c>
      <c r="H442" s="66">
        <f>SUM(H438:H441)</f>
        <v>9108.6</v>
      </c>
      <c r="I442" s="66">
        <f>SUM(I438:I441)</f>
        <v>5540</v>
      </c>
      <c r="J442" s="66">
        <f>SUM(J438:J441)</f>
        <v>54403.9</v>
      </c>
      <c r="K442" s="66">
        <f>SUM(K438:K441)</f>
        <v>247596.1</v>
      </c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28"/>
      <c r="AN442" s="28"/>
      <c r="AO442" s="28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  <c r="CC442" s="26"/>
      <c r="CD442" s="26"/>
      <c r="CE442" s="26"/>
      <c r="CF442" s="26"/>
      <c r="CG442" s="26"/>
      <c r="CH442" s="26"/>
      <c r="CI442" s="26"/>
      <c r="CJ442" s="26"/>
      <c r="CK442" s="26"/>
      <c r="CL442" s="26"/>
      <c r="CM442" s="26"/>
      <c r="CN442" s="26"/>
      <c r="CO442" s="26"/>
      <c r="CP442" s="26"/>
      <c r="CQ442" s="26"/>
      <c r="CR442" s="26"/>
      <c r="CS442" s="26"/>
      <c r="CT442" s="26"/>
      <c r="CU442" s="26"/>
      <c r="CV442" s="26"/>
      <c r="CW442" s="26"/>
      <c r="CX442" s="26"/>
      <c r="CY442" s="26"/>
      <c r="CZ442" s="26"/>
      <c r="DA442" s="26"/>
      <c r="DB442" s="26"/>
      <c r="DC442" s="26"/>
      <c r="DD442" s="26"/>
      <c r="DE442" s="26"/>
      <c r="DF442" s="26"/>
      <c r="DG442" s="26"/>
      <c r="DH442" s="26"/>
      <c r="DI442" s="26"/>
      <c r="DJ442" s="26"/>
      <c r="DK442" s="26"/>
      <c r="DL442" s="26"/>
    </row>
    <row r="443" spans="1:116" s="77" customFormat="1" x14ac:dyDescent="0.25">
      <c r="A443" s="5"/>
      <c r="B443" s="5"/>
      <c r="C443" s="39"/>
      <c r="D443" s="5"/>
      <c r="E443" s="30"/>
      <c r="F443" s="30"/>
      <c r="G443" s="30"/>
      <c r="H443" s="30"/>
      <c r="I443" s="30"/>
      <c r="J443" s="30"/>
      <c r="K443" s="30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28"/>
      <c r="AX443" s="28"/>
      <c r="AY443" s="28"/>
      <c r="AZ443" s="28"/>
      <c r="BA443" s="28"/>
      <c r="BB443" s="28"/>
      <c r="BC443" s="28"/>
      <c r="BD443" s="28"/>
      <c r="BE443" s="28"/>
      <c r="BF443" s="28"/>
      <c r="BG443" s="28"/>
      <c r="BH443" s="28"/>
      <c r="BI443" s="28"/>
      <c r="BJ443" s="28"/>
      <c r="BK443" s="28"/>
      <c r="BL443" s="28"/>
      <c r="BM443" s="28"/>
      <c r="BN443" s="28"/>
      <c r="BO443" s="28"/>
      <c r="BP443" s="28"/>
      <c r="BQ443" s="28"/>
      <c r="BR443" s="28"/>
      <c r="BS443" s="28"/>
      <c r="BT443" s="28"/>
      <c r="BU443" s="28"/>
      <c r="BV443" s="28"/>
      <c r="BW443" s="28"/>
      <c r="BX443" s="28"/>
      <c r="BY443" s="28"/>
      <c r="BZ443" s="28"/>
      <c r="CA443" s="28"/>
      <c r="CB443" s="28"/>
      <c r="CC443" s="28"/>
      <c r="CD443" s="28"/>
      <c r="CE443" s="28"/>
      <c r="CF443" s="28"/>
      <c r="CG443" s="28"/>
      <c r="CH443" s="28"/>
      <c r="CI443" s="28"/>
      <c r="CJ443" s="28"/>
      <c r="CK443" s="28"/>
      <c r="CL443" s="28"/>
      <c r="CM443" s="28"/>
      <c r="CN443" s="28"/>
      <c r="CO443" s="28"/>
      <c r="CP443" s="28"/>
      <c r="CQ443" s="28"/>
      <c r="CR443" s="28"/>
      <c r="CS443" s="28"/>
      <c r="CT443" s="28"/>
      <c r="CU443" s="28"/>
      <c r="CV443" s="28"/>
      <c r="CW443" s="28"/>
      <c r="CX443" s="28"/>
      <c r="CY443" s="28"/>
      <c r="CZ443" s="28"/>
      <c r="DA443" s="28"/>
      <c r="DB443" s="28"/>
      <c r="DC443" s="28"/>
      <c r="DD443" s="28"/>
      <c r="DE443" s="28"/>
      <c r="DF443" s="28"/>
      <c r="DG443" s="28"/>
      <c r="DH443" s="28"/>
      <c r="DI443" s="28"/>
      <c r="DJ443" s="28"/>
      <c r="DK443" s="28"/>
      <c r="DL443" s="28"/>
    </row>
    <row r="444" spans="1:116" s="77" customFormat="1" x14ac:dyDescent="0.25">
      <c r="A444" s="6" t="s">
        <v>374</v>
      </c>
      <c r="B444" s="5"/>
      <c r="C444" s="39"/>
      <c r="D444" s="5"/>
      <c r="E444" s="30"/>
      <c r="F444" s="30"/>
      <c r="G444" s="30"/>
      <c r="H444" s="30"/>
      <c r="I444" s="30"/>
      <c r="J444" s="30"/>
      <c r="K444" s="30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  <c r="BA444" s="28"/>
      <c r="BB444" s="28"/>
      <c r="BC444" s="28"/>
      <c r="BD444" s="28"/>
      <c r="BE444" s="28"/>
      <c r="BF444" s="28"/>
      <c r="BG444" s="28"/>
      <c r="BH444" s="28"/>
      <c r="BI444" s="28"/>
      <c r="BJ444" s="28"/>
      <c r="BK444" s="28"/>
      <c r="BL444" s="28"/>
      <c r="BM444" s="28"/>
      <c r="BN444" s="28"/>
      <c r="BO444" s="28"/>
      <c r="BP444" s="28"/>
      <c r="BQ444" s="28"/>
      <c r="BR444" s="28"/>
      <c r="BS444" s="28"/>
      <c r="BT444" s="28"/>
      <c r="BU444" s="28"/>
      <c r="BV444" s="28"/>
      <c r="BW444" s="28"/>
      <c r="BX444" s="28"/>
      <c r="BY444" s="28"/>
      <c r="BZ444" s="28"/>
      <c r="CA444" s="28"/>
      <c r="CB444" s="28"/>
      <c r="CC444" s="28"/>
      <c r="CD444" s="28"/>
      <c r="CE444" s="28"/>
      <c r="CF444" s="28"/>
      <c r="CG444" s="28"/>
      <c r="CH444" s="28"/>
      <c r="CI444" s="28"/>
      <c r="CJ444" s="28"/>
      <c r="CK444" s="28"/>
      <c r="CL444" s="28"/>
      <c r="CM444" s="28"/>
      <c r="CN444" s="28"/>
      <c r="CO444" s="28"/>
      <c r="CP444" s="28"/>
      <c r="CQ444" s="28"/>
      <c r="CR444" s="28"/>
      <c r="CS444" s="28"/>
      <c r="CT444" s="28"/>
      <c r="CU444" s="28"/>
      <c r="CV444" s="28"/>
      <c r="CW444" s="28"/>
      <c r="CX444" s="28"/>
      <c r="CY444" s="28"/>
      <c r="CZ444" s="28"/>
      <c r="DA444" s="28"/>
      <c r="DB444" s="28"/>
      <c r="DC444" s="28"/>
      <c r="DD444" s="28"/>
      <c r="DE444" s="28"/>
      <c r="DF444" s="28"/>
      <c r="DG444" s="28"/>
      <c r="DH444" s="28"/>
      <c r="DI444" s="28"/>
      <c r="DJ444" s="28"/>
      <c r="DK444" s="28"/>
      <c r="DL444" s="28"/>
    </row>
    <row r="445" spans="1:116" s="77" customFormat="1" x14ac:dyDescent="0.25">
      <c r="A445" s="5" t="s">
        <v>148</v>
      </c>
      <c r="B445" s="5" t="s">
        <v>16</v>
      </c>
      <c r="C445" s="39" t="s">
        <v>383</v>
      </c>
      <c r="D445" s="5" t="s">
        <v>255</v>
      </c>
      <c r="E445" s="30">
        <v>120000</v>
      </c>
      <c r="F445" s="30">
        <f>E445*0.0287</f>
        <v>3444</v>
      </c>
      <c r="G445" s="30">
        <v>16809.87</v>
      </c>
      <c r="H445" s="30">
        <f>E445*0.0304</f>
        <v>3648</v>
      </c>
      <c r="I445" s="30">
        <v>25</v>
      </c>
      <c r="J445" s="30">
        <f>+F445+G445+H445+I445</f>
        <v>23926.87</v>
      </c>
      <c r="K445" s="30">
        <f>E445-J445</f>
        <v>96073.13</v>
      </c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  <c r="AZ445" s="28"/>
      <c r="BA445" s="28"/>
      <c r="BB445" s="28"/>
      <c r="BC445" s="28"/>
      <c r="BD445" s="28"/>
      <c r="BE445" s="28"/>
      <c r="BF445" s="28"/>
      <c r="BG445" s="28"/>
      <c r="BH445" s="28"/>
      <c r="BI445" s="28"/>
      <c r="BJ445" s="28"/>
      <c r="BK445" s="28"/>
      <c r="BL445" s="28"/>
      <c r="BM445" s="28"/>
      <c r="BN445" s="28"/>
      <c r="BO445" s="28"/>
      <c r="BP445" s="28"/>
      <c r="BQ445" s="28"/>
      <c r="BR445" s="28"/>
      <c r="BS445" s="28"/>
      <c r="BT445" s="28"/>
      <c r="BU445" s="28"/>
      <c r="BV445" s="28"/>
      <c r="BW445" s="28"/>
      <c r="BX445" s="28"/>
      <c r="BY445" s="28"/>
      <c r="BZ445" s="28"/>
      <c r="CA445" s="28"/>
      <c r="CB445" s="28"/>
      <c r="CC445" s="28"/>
      <c r="CD445" s="28"/>
      <c r="CE445" s="28"/>
      <c r="CF445" s="28"/>
      <c r="CG445" s="28"/>
      <c r="CH445" s="28"/>
      <c r="CI445" s="28"/>
      <c r="CJ445" s="28"/>
      <c r="CK445" s="28"/>
      <c r="CL445" s="28"/>
      <c r="CM445" s="28"/>
      <c r="CN445" s="28"/>
      <c r="CO445" s="28"/>
      <c r="CP445" s="28"/>
      <c r="CQ445" s="28"/>
      <c r="CR445" s="28"/>
      <c r="CS445" s="28"/>
      <c r="CT445" s="28"/>
      <c r="CU445" s="28"/>
      <c r="CV445" s="28"/>
      <c r="CW445" s="28"/>
      <c r="CX445" s="28"/>
      <c r="CY445" s="28"/>
      <c r="CZ445" s="28"/>
      <c r="DA445" s="28"/>
      <c r="DB445" s="28"/>
      <c r="DC445" s="28"/>
      <c r="DD445" s="28"/>
      <c r="DE445" s="28"/>
      <c r="DF445" s="28"/>
      <c r="DG445" s="28"/>
      <c r="DH445" s="28"/>
      <c r="DI445" s="28"/>
      <c r="DJ445" s="28"/>
      <c r="DK445" s="28"/>
      <c r="DL445" s="28"/>
    </row>
    <row r="446" spans="1:116" s="77" customFormat="1" x14ac:dyDescent="0.25">
      <c r="A446" s="5" t="s">
        <v>149</v>
      </c>
      <c r="B446" s="5" t="s">
        <v>459</v>
      </c>
      <c r="C446" s="39" t="s">
        <v>382</v>
      </c>
      <c r="D446" s="5" t="s">
        <v>255</v>
      </c>
      <c r="E446" s="30">
        <v>31682.5</v>
      </c>
      <c r="F446" s="30">
        <v>909.29</v>
      </c>
      <c r="G446" s="30">
        <v>0</v>
      </c>
      <c r="H446" s="30">
        <v>963.15</v>
      </c>
      <c r="I446" s="30">
        <v>3015.24</v>
      </c>
      <c r="J446" s="30">
        <f>+F446+G446+H446+I446</f>
        <v>4887.68</v>
      </c>
      <c r="K446" s="30">
        <v>26794.82</v>
      </c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28"/>
      <c r="BA446" s="28"/>
      <c r="BB446" s="28"/>
      <c r="BC446" s="28"/>
      <c r="BD446" s="28"/>
      <c r="BE446" s="28"/>
      <c r="BF446" s="28"/>
      <c r="BG446" s="28"/>
      <c r="BH446" s="28"/>
      <c r="BI446" s="28"/>
      <c r="BJ446" s="28"/>
      <c r="BK446" s="28"/>
      <c r="BL446" s="28"/>
      <c r="BM446" s="28"/>
      <c r="BN446" s="28"/>
      <c r="BO446" s="28"/>
      <c r="BP446" s="28"/>
      <c r="BQ446" s="28"/>
      <c r="BR446" s="28"/>
      <c r="BS446" s="28"/>
      <c r="BT446" s="28"/>
      <c r="BU446" s="28"/>
      <c r="BV446" s="28"/>
      <c r="BW446" s="28"/>
      <c r="BX446" s="28"/>
      <c r="BY446" s="28"/>
      <c r="BZ446" s="28"/>
      <c r="CA446" s="28"/>
      <c r="CB446" s="28"/>
      <c r="CC446" s="28"/>
      <c r="CD446" s="28"/>
      <c r="CE446" s="28"/>
      <c r="CF446" s="28"/>
      <c r="CG446" s="28"/>
      <c r="CH446" s="28"/>
      <c r="CI446" s="28"/>
      <c r="CJ446" s="28"/>
      <c r="CK446" s="28"/>
      <c r="CL446" s="28"/>
      <c r="CM446" s="28"/>
      <c r="CN446" s="28"/>
      <c r="CO446" s="28"/>
      <c r="CP446" s="28"/>
      <c r="CQ446" s="28"/>
      <c r="CR446" s="28"/>
      <c r="CS446" s="28"/>
      <c r="CT446" s="28"/>
      <c r="CU446" s="28"/>
      <c r="CV446" s="28"/>
      <c r="CW446" s="28"/>
      <c r="CX446" s="28"/>
      <c r="CY446" s="28"/>
      <c r="CZ446" s="28"/>
      <c r="DA446" s="28"/>
      <c r="DB446" s="28"/>
      <c r="DC446" s="28"/>
      <c r="DD446" s="28"/>
      <c r="DE446" s="28"/>
      <c r="DF446" s="28"/>
      <c r="DG446" s="28"/>
      <c r="DH446" s="28"/>
      <c r="DI446" s="28"/>
      <c r="DJ446" s="28"/>
      <c r="DK446" s="28"/>
      <c r="DL446" s="28"/>
    </row>
    <row r="447" spans="1:116" s="77" customFormat="1" x14ac:dyDescent="0.25">
      <c r="A447" s="64" t="s">
        <v>12</v>
      </c>
      <c r="B447" s="64">
        <v>2</v>
      </c>
      <c r="C447" s="65"/>
      <c r="D447" s="64"/>
      <c r="E447" s="66">
        <f>SUM(E445:E446)</f>
        <v>151682.5</v>
      </c>
      <c r="F447" s="66">
        <f>SUM(F445:F446)</f>
        <v>4353.29</v>
      </c>
      <c r="G447" s="66">
        <f t="shared" ref="G447:K447" si="147">SUM(G445:G446)</f>
        <v>16809.87</v>
      </c>
      <c r="H447" s="66">
        <f t="shared" si="147"/>
        <v>4611.1499999999996</v>
      </c>
      <c r="I447" s="66">
        <f t="shared" si="147"/>
        <v>3040.24</v>
      </c>
      <c r="J447" s="66">
        <f t="shared" si="147"/>
        <v>28814.55</v>
      </c>
      <c r="K447" s="66">
        <f t="shared" si="147"/>
        <v>122867.95</v>
      </c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26"/>
      <c r="AN447" s="26"/>
      <c r="AO447" s="26"/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  <c r="AZ447" s="28"/>
      <c r="BA447" s="28"/>
      <c r="BB447" s="28"/>
      <c r="BC447" s="28"/>
      <c r="BD447" s="28"/>
      <c r="BE447" s="28"/>
      <c r="BF447" s="28"/>
      <c r="BG447" s="28"/>
      <c r="BH447" s="28"/>
      <c r="BI447" s="28"/>
      <c r="BJ447" s="28"/>
      <c r="BK447" s="28"/>
      <c r="BL447" s="28"/>
      <c r="BM447" s="28"/>
      <c r="BN447" s="28"/>
      <c r="BO447" s="28"/>
      <c r="BP447" s="28"/>
      <c r="BQ447" s="28"/>
      <c r="BR447" s="28"/>
      <c r="BS447" s="28"/>
      <c r="BT447" s="28"/>
      <c r="BU447" s="28"/>
      <c r="BV447" s="28"/>
      <c r="BW447" s="28"/>
      <c r="BX447" s="28"/>
      <c r="BY447" s="28"/>
      <c r="BZ447" s="28"/>
      <c r="CA447" s="28"/>
      <c r="CB447" s="28"/>
      <c r="CC447" s="28"/>
      <c r="CD447" s="28"/>
      <c r="CE447" s="28"/>
      <c r="CF447" s="28"/>
      <c r="CG447" s="28"/>
      <c r="CH447" s="28"/>
      <c r="CI447" s="28"/>
      <c r="CJ447" s="28"/>
      <c r="CK447" s="28"/>
      <c r="CL447" s="28"/>
      <c r="CM447" s="28"/>
      <c r="CN447" s="28"/>
      <c r="CO447" s="28"/>
      <c r="CP447" s="28"/>
      <c r="CQ447" s="28"/>
      <c r="CR447" s="28"/>
      <c r="CS447" s="28"/>
      <c r="CT447" s="28"/>
      <c r="CU447" s="28"/>
      <c r="CV447" s="28"/>
      <c r="CW447" s="28"/>
      <c r="CX447" s="28"/>
      <c r="CY447" s="28"/>
      <c r="CZ447" s="28"/>
      <c r="DA447" s="28"/>
      <c r="DB447" s="28"/>
      <c r="DC447" s="28"/>
      <c r="DD447" s="28"/>
      <c r="DE447" s="28"/>
      <c r="DF447" s="28"/>
      <c r="DG447" s="28"/>
      <c r="DH447" s="28"/>
      <c r="DI447" s="28"/>
      <c r="DJ447" s="28"/>
      <c r="DK447" s="28"/>
      <c r="DL447" s="28"/>
    </row>
    <row r="448" spans="1:116" s="77" customFormat="1" x14ac:dyDescent="0.25">
      <c r="A448" s="5"/>
      <c r="B448" s="5"/>
      <c r="C448" s="39"/>
      <c r="D448" s="5"/>
      <c r="E448" s="30"/>
      <c r="F448" s="30"/>
      <c r="G448" s="30"/>
      <c r="H448" s="30"/>
      <c r="I448" s="30"/>
      <c r="J448" s="30"/>
      <c r="K448" s="30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  <c r="AY448" s="28"/>
      <c r="AZ448" s="28"/>
      <c r="BA448" s="28"/>
      <c r="BB448" s="28"/>
      <c r="BC448" s="28"/>
      <c r="BD448" s="28"/>
      <c r="BE448" s="28"/>
      <c r="BF448" s="28"/>
      <c r="BG448" s="28"/>
      <c r="BH448" s="28"/>
      <c r="BI448" s="28"/>
      <c r="BJ448" s="28"/>
      <c r="BK448" s="28"/>
      <c r="BL448" s="28"/>
      <c r="BM448" s="28"/>
      <c r="BN448" s="28"/>
      <c r="BO448" s="28"/>
      <c r="BP448" s="28"/>
      <c r="BQ448" s="28"/>
      <c r="BR448" s="28"/>
      <c r="BS448" s="28"/>
      <c r="BT448" s="28"/>
      <c r="BU448" s="28"/>
      <c r="BV448" s="28"/>
      <c r="BW448" s="28"/>
      <c r="BX448" s="28"/>
      <c r="BY448" s="28"/>
      <c r="BZ448" s="28"/>
      <c r="CA448" s="28"/>
      <c r="CB448" s="28"/>
      <c r="CC448" s="28"/>
      <c r="CD448" s="28"/>
      <c r="CE448" s="28"/>
      <c r="CF448" s="28"/>
      <c r="CG448" s="28"/>
      <c r="CH448" s="28"/>
      <c r="CI448" s="28"/>
      <c r="CJ448" s="28"/>
      <c r="CK448" s="28"/>
      <c r="CL448" s="28"/>
      <c r="CM448" s="28"/>
      <c r="CN448" s="28"/>
      <c r="CO448" s="28"/>
      <c r="CP448" s="28"/>
      <c r="CQ448" s="28"/>
      <c r="CR448" s="28"/>
      <c r="CS448" s="28"/>
      <c r="CT448" s="28"/>
      <c r="CU448" s="28"/>
      <c r="CV448" s="28"/>
      <c r="CW448" s="28"/>
      <c r="CX448" s="28"/>
      <c r="CY448" s="28"/>
      <c r="CZ448" s="28"/>
      <c r="DA448" s="28"/>
      <c r="DB448" s="28"/>
      <c r="DC448" s="28"/>
      <c r="DD448" s="28"/>
      <c r="DE448" s="28"/>
      <c r="DF448" s="28"/>
      <c r="DG448" s="28"/>
      <c r="DH448" s="28"/>
      <c r="DI448" s="28"/>
      <c r="DJ448" s="28"/>
      <c r="DK448" s="28"/>
      <c r="DL448" s="28"/>
    </row>
    <row r="449" spans="1:116" s="77" customFormat="1" x14ac:dyDescent="0.25">
      <c r="A449" s="74" t="s">
        <v>375</v>
      </c>
      <c r="B449" s="74"/>
      <c r="C449" s="40"/>
      <c r="D449" s="74"/>
      <c r="E449" s="74"/>
      <c r="F449" s="74"/>
      <c r="G449" s="74"/>
      <c r="H449" s="74"/>
      <c r="I449" s="74"/>
      <c r="J449" s="74"/>
      <c r="K449" s="74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26"/>
      <c r="AN449" s="26"/>
      <c r="AO449" s="26"/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  <c r="AZ449" s="28"/>
      <c r="BA449" s="28"/>
      <c r="BB449" s="28"/>
      <c r="BC449" s="28"/>
      <c r="BD449" s="28"/>
      <c r="BE449" s="28"/>
      <c r="BF449" s="28"/>
      <c r="BG449" s="28"/>
      <c r="BH449" s="28"/>
      <c r="BI449" s="28"/>
      <c r="BJ449" s="28"/>
      <c r="BK449" s="28"/>
      <c r="BL449" s="28"/>
      <c r="BM449" s="28"/>
      <c r="BN449" s="28"/>
      <c r="BO449" s="28"/>
      <c r="BP449" s="28"/>
      <c r="BQ449" s="28"/>
      <c r="BR449" s="28"/>
      <c r="BS449" s="28"/>
      <c r="BT449" s="28"/>
      <c r="BU449" s="28"/>
      <c r="BV449" s="28"/>
      <c r="BW449" s="28"/>
      <c r="BX449" s="28"/>
      <c r="BY449" s="28"/>
      <c r="BZ449" s="28"/>
      <c r="CA449" s="28"/>
      <c r="CB449" s="28"/>
      <c r="CC449" s="28"/>
      <c r="CD449" s="28"/>
      <c r="CE449" s="28"/>
      <c r="CF449" s="28"/>
      <c r="CG449" s="28"/>
      <c r="CH449" s="28"/>
      <c r="CI449" s="28"/>
      <c r="CJ449" s="28"/>
      <c r="CK449" s="28"/>
      <c r="CL449" s="28"/>
      <c r="CM449" s="28"/>
      <c r="CN449" s="28"/>
      <c r="CO449" s="28"/>
      <c r="CP449" s="28"/>
      <c r="CQ449" s="28"/>
      <c r="CR449" s="28"/>
      <c r="CS449" s="28"/>
      <c r="CT449" s="28"/>
      <c r="CU449" s="28"/>
      <c r="CV449" s="28"/>
      <c r="CW449" s="28"/>
      <c r="CX449" s="28"/>
      <c r="CY449" s="28"/>
      <c r="CZ449" s="28"/>
      <c r="DA449" s="28"/>
      <c r="DB449" s="28"/>
      <c r="DC449" s="28"/>
      <c r="DD449" s="28"/>
      <c r="DE449" s="28"/>
      <c r="DF449" s="28"/>
      <c r="DG449" s="28"/>
      <c r="DH449" s="28"/>
      <c r="DI449" s="28"/>
      <c r="DJ449" s="28"/>
      <c r="DK449" s="28"/>
      <c r="DL449" s="28"/>
    </row>
    <row r="450" spans="1:116" s="76" customFormat="1" x14ac:dyDescent="0.25">
      <c r="A450" s="5" t="s">
        <v>208</v>
      </c>
      <c r="B450" s="5" t="s">
        <v>415</v>
      </c>
      <c r="C450" s="39" t="s">
        <v>382</v>
      </c>
      <c r="D450" s="5" t="s">
        <v>255</v>
      </c>
      <c r="E450" s="30">
        <v>75000</v>
      </c>
      <c r="F450" s="30">
        <f>E450*0.0287</f>
        <v>2152.5</v>
      </c>
      <c r="G450" s="30">
        <v>5769.53</v>
      </c>
      <c r="H450" s="30">
        <f>E450*0.0304</f>
        <v>2280</v>
      </c>
      <c r="I450" s="30">
        <v>4325.24</v>
      </c>
      <c r="J450" s="30">
        <v>14527.07</v>
      </c>
      <c r="K450" s="30">
        <v>60472.93</v>
      </c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  <c r="CC450" s="26"/>
      <c r="CD450" s="26"/>
      <c r="CE450" s="26"/>
      <c r="CF450" s="26"/>
      <c r="CG450" s="26"/>
      <c r="CH450" s="26"/>
      <c r="CI450" s="26"/>
      <c r="CJ450" s="26"/>
      <c r="CK450" s="26"/>
      <c r="CL450" s="26"/>
      <c r="CM450" s="26"/>
      <c r="CN450" s="26"/>
      <c r="CO450" s="26"/>
      <c r="CP450" s="26"/>
      <c r="CQ450" s="26"/>
      <c r="CR450" s="26"/>
      <c r="CS450" s="26"/>
      <c r="CT450" s="26"/>
      <c r="CU450" s="26"/>
      <c r="CV450" s="26"/>
      <c r="CW450" s="26"/>
      <c r="CX450" s="26"/>
      <c r="CY450" s="26"/>
      <c r="CZ450" s="26"/>
      <c r="DA450" s="26"/>
      <c r="DB450" s="26"/>
      <c r="DC450" s="26"/>
      <c r="DD450" s="26"/>
      <c r="DE450" s="26"/>
      <c r="DF450" s="26"/>
      <c r="DG450" s="26"/>
      <c r="DH450" s="26"/>
      <c r="DI450" s="26"/>
      <c r="DJ450" s="26"/>
      <c r="DK450" s="26"/>
      <c r="DL450" s="26"/>
    </row>
    <row r="451" spans="1:116" s="77" customFormat="1" x14ac:dyDescent="0.25">
      <c r="A451" s="5" t="s">
        <v>151</v>
      </c>
      <c r="B451" s="5" t="s">
        <v>152</v>
      </c>
      <c r="C451" s="39" t="s">
        <v>383</v>
      </c>
      <c r="D451" s="5" t="s">
        <v>255</v>
      </c>
      <c r="E451" s="30">
        <v>32000</v>
      </c>
      <c r="F451" s="30">
        <f t="shared" ref="F451:F456" si="148">E451*0.0287</f>
        <v>918.4</v>
      </c>
      <c r="G451" s="30">
        <v>0</v>
      </c>
      <c r="H451" s="30">
        <f t="shared" ref="H451:H455" si="149">E451*0.0304</f>
        <v>972.8</v>
      </c>
      <c r="I451" s="30">
        <v>125</v>
      </c>
      <c r="J451" s="30">
        <f t="shared" ref="J451:J453" si="150">F451+G451+H451+I451</f>
        <v>2016.2</v>
      </c>
      <c r="K451" s="30">
        <f t="shared" ref="K451" si="151">E451-J451</f>
        <v>29983.8</v>
      </c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28"/>
      <c r="AX451" s="28"/>
      <c r="AY451" s="28"/>
      <c r="AZ451" s="28"/>
      <c r="BA451" s="28"/>
      <c r="BB451" s="28"/>
      <c r="BC451" s="28"/>
      <c r="BD451" s="28"/>
      <c r="BE451" s="28"/>
      <c r="BF451" s="28"/>
      <c r="BG451" s="28"/>
      <c r="BH451" s="28"/>
      <c r="BI451" s="28"/>
      <c r="BJ451" s="28"/>
      <c r="BK451" s="28"/>
      <c r="BL451" s="28"/>
      <c r="BM451" s="28"/>
      <c r="BN451" s="28"/>
      <c r="BO451" s="28"/>
      <c r="BP451" s="28"/>
      <c r="BQ451" s="28"/>
      <c r="BR451" s="28"/>
      <c r="BS451" s="28"/>
      <c r="BT451" s="28"/>
      <c r="BU451" s="28"/>
      <c r="BV451" s="28"/>
      <c r="BW451" s="28"/>
      <c r="BX451" s="28"/>
      <c r="BY451" s="28"/>
      <c r="BZ451" s="28"/>
      <c r="CA451" s="28"/>
      <c r="CB451" s="28"/>
      <c r="CC451" s="28"/>
      <c r="CD451" s="28"/>
      <c r="CE451" s="28"/>
      <c r="CF451" s="28"/>
      <c r="CG451" s="28"/>
      <c r="CH451" s="28"/>
      <c r="CI451" s="28"/>
      <c r="CJ451" s="28"/>
      <c r="CK451" s="28"/>
      <c r="CL451" s="28"/>
      <c r="CM451" s="28"/>
      <c r="CN451" s="28"/>
      <c r="CO451" s="28"/>
      <c r="CP451" s="28"/>
      <c r="CQ451" s="28"/>
      <c r="CR451" s="28"/>
      <c r="CS451" s="28"/>
      <c r="CT451" s="28"/>
      <c r="CU451" s="28"/>
      <c r="CV451" s="28"/>
      <c r="CW451" s="28"/>
      <c r="CX451" s="28"/>
      <c r="CY451" s="28"/>
      <c r="CZ451" s="28"/>
      <c r="DA451" s="28"/>
      <c r="DB451" s="28"/>
      <c r="DC451" s="28"/>
      <c r="DD451" s="28"/>
      <c r="DE451" s="28"/>
      <c r="DF451" s="28"/>
      <c r="DG451" s="28"/>
      <c r="DH451" s="28"/>
      <c r="DI451" s="28"/>
      <c r="DJ451" s="28"/>
      <c r="DK451" s="28"/>
      <c r="DL451" s="28"/>
    </row>
    <row r="452" spans="1:116" s="76" customFormat="1" x14ac:dyDescent="0.25">
      <c r="A452" s="5" t="s">
        <v>154</v>
      </c>
      <c r="B452" s="5" t="s">
        <v>147</v>
      </c>
      <c r="C452" s="39" t="s">
        <v>382</v>
      </c>
      <c r="D452" s="5" t="s">
        <v>257</v>
      </c>
      <c r="E452" s="30">
        <v>32000</v>
      </c>
      <c r="F452" s="30">
        <f>E452*0.0287</f>
        <v>918.4</v>
      </c>
      <c r="G452" s="30">
        <v>0</v>
      </c>
      <c r="H452" s="30">
        <v>972.8</v>
      </c>
      <c r="I452" s="30">
        <v>1615</v>
      </c>
      <c r="J452" s="30">
        <v>3506.2</v>
      </c>
      <c r="K452" s="30">
        <v>28493.8</v>
      </c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  <c r="CC452" s="26"/>
      <c r="CD452" s="26"/>
      <c r="CE452" s="26"/>
      <c r="CF452" s="26"/>
      <c r="CG452" s="26"/>
      <c r="CH452" s="26"/>
      <c r="CI452" s="26"/>
      <c r="CJ452" s="26"/>
      <c r="CK452" s="26"/>
      <c r="CL452" s="26"/>
      <c r="CM452" s="26"/>
      <c r="CN452" s="26"/>
      <c r="CO452" s="26"/>
      <c r="CP452" s="26"/>
      <c r="CQ452" s="26"/>
      <c r="CR452" s="26"/>
      <c r="CS452" s="26"/>
      <c r="CT452" s="26"/>
      <c r="CU452" s="26"/>
      <c r="CV452" s="26"/>
      <c r="CW452" s="26"/>
      <c r="CX452" s="26"/>
      <c r="CY452" s="26"/>
      <c r="CZ452" s="26"/>
      <c r="DA452" s="26"/>
      <c r="DB452" s="26"/>
      <c r="DC452" s="26"/>
      <c r="DD452" s="26"/>
      <c r="DE452" s="26"/>
      <c r="DF452" s="26"/>
      <c r="DG452" s="26"/>
      <c r="DH452" s="26"/>
      <c r="DI452" s="26"/>
      <c r="DJ452" s="26"/>
      <c r="DK452" s="26"/>
      <c r="DL452" s="26"/>
    </row>
    <row r="453" spans="1:116" s="76" customFormat="1" x14ac:dyDescent="0.25">
      <c r="A453" s="5" t="s">
        <v>153</v>
      </c>
      <c r="B453" s="5" t="s">
        <v>152</v>
      </c>
      <c r="C453" s="39" t="s">
        <v>382</v>
      </c>
      <c r="D453" s="5" t="s">
        <v>257</v>
      </c>
      <c r="E453" s="30">
        <v>32000</v>
      </c>
      <c r="F453" s="30">
        <f t="shared" si="148"/>
        <v>918.4</v>
      </c>
      <c r="G453" s="30">
        <v>0</v>
      </c>
      <c r="H453" s="30">
        <f t="shared" si="149"/>
        <v>972.8</v>
      </c>
      <c r="I453" s="30">
        <v>315</v>
      </c>
      <c r="J453" s="30">
        <f t="shared" si="150"/>
        <v>2206.1999999999998</v>
      </c>
      <c r="K453" s="30">
        <v>29793.8</v>
      </c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  <c r="CC453" s="26"/>
      <c r="CD453" s="26"/>
      <c r="CE453" s="26"/>
      <c r="CF453" s="26"/>
      <c r="CG453" s="26"/>
      <c r="CH453" s="26"/>
      <c r="CI453" s="26"/>
      <c r="CJ453" s="26"/>
      <c r="CK453" s="26"/>
      <c r="CL453" s="26"/>
      <c r="CM453" s="26"/>
      <c r="CN453" s="26"/>
      <c r="CO453" s="26"/>
      <c r="CP453" s="26"/>
      <c r="CQ453" s="26"/>
      <c r="CR453" s="26"/>
      <c r="CS453" s="26"/>
      <c r="CT453" s="26"/>
      <c r="CU453" s="26"/>
      <c r="CV453" s="26"/>
      <c r="CW453" s="26"/>
      <c r="CX453" s="26"/>
      <c r="CY453" s="26"/>
      <c r="CZ453" s="26"/>
      <c r="DA453" s="26"/>
      <c r="DB453" s="26"/>
      <c r="DC453" s="26"/>
      <c r="DD453" s="26"/>
      <c r="DE453" s="26"/>
      <c r="DF453" s="26"/>
      <c r="DG453" s="26"/>
      <c r="DH453" s="26"/>
      <c r="DI453" s="26"/>
      <c r="DJ453" s="26"/>
      <c r="DK453" s="26"/>
      <c r="DL453" s="26"/>
    </row>
    <row r="454" spans="1:116" s="77" customFormat="1" x14ac:dyDescent="0.25">
      <c r="A454" s="5" t="s">
        <v>146</v>
      </c>
      <c r="B454" s="5" t="s">
        <v>147</v>
      </c>
      <c r="C454" s="39" t="s">
        <v>382</v>
      </c>
      <c r="D454" s="5" t="s">
        <v>257</v>
      </c>
      <c r="E454" s="30">
        <v>11000</v>
      </c>
      <c r="F454" s="30">
        <f>E454*0.0287</f>
        <v>315.7</v>
      </c>
      <c r="G454" s="30">
        <v>0</v>
      </c>
      <c r="H454" s="30">
        <v>334.4</v>
      </c>
      <c r="I454" s="30">
        <v>75</v>
      </c>
      <c r="J454" s="30">
        <v>725.1</v>
      </c>
      <c r="K454" s="30">
        <v>10274.9</v>
      </c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26"/>
      <c r="AN454" s="26"/>
      <c r="AO454" s="26"/>
      <c r="AP454" s="28"/>
      <c r="AQ454" s="28"/>
      <c r="AR454" s="28"/>
      <c r="AS454" s="28"/>
      <c r="AT454" s="28"/>
      <c r="AU454" s="28"/>
      <c r="AV454" s="28"/>
      <c r="AW454" s="28"/>
      <c r="AX454" s="28"/>
      <c r="AY454" s="28"/>
      <c r="AZ454" s="28"/>
      <c r="BA454" s="28"/>
      <c r="BB454" s="28"/>
      <c r="BC454" s="28"/>
      <c r="BD454" s="28"/>
      <c r="BE454" s="28"/>
      <c r="BF454" s="28"/>
      <c r="BG454" s="28"/>
      <c r="BH454" s="28"/>
      <c r="BI454" s="28"/>
      <c r="BJ454" s="28"/>
      <c r="BK454" s="28"/>
      <c r="BL454" s="28"/>
      <c r="BM454" s="28"/>
      <c r="BN454" s="28"/>
      <c r="BO454" s="28"/>
      <c r="BP454" s="28"/>
      <c r="BQ454" s="28"/>
      <c r="BR454" s="28"/>
      <c r="BS454" s="28"/>
      <c r="BT454" s="28"/>
      <c r="BU454" s="28"/>
      <c r="BV454" s="28"/>
      <c r="BW454" s="28"/>
      <c r="BX454" s="28"/>
      <c r="BY454" s="28"/>
      <c r="BZ454" s="28"/>
      <c r="CA454" s="28"/>
      <c r="CB454" s="28"/>
      <c r="CC454" s="28"/>
      <c r="CD454" s="28"/>
      <c r="CE454" s="28"/>
      <c r="CF454" s="28"/>
      <c r="CG454" s="28"/>
      <c r="CH454" s="28"/>
      <c r="CI454" s="28"/>
      <c r="CJ454" s="28"/>
      <c r="CK454" s="28"/>
      <c r="CL454" s="28"/>
      <c r="CM454" s="28"/>
      <c r="CN454" s="28"/>
      <c r="CO454" s="28"/>
      <c r="CP454" s="28"/>
      <c r="CQ454" s="28"/>
      <c r="CR454" s="28"/>
      <c r="CS454" s="28"/>
      <c r="CT454" s="28"/>
      <c r="CU454" s="28"/>
      <c r="CV454" s="28"/>
      <c r="CW454" s="28"/>
      <c r="CX454" s="28"/>
      <c r="CY454" s="28"/>
      <c r="CZ454" s="28"/>
      <c r="DA454" s="28"/>
      <c r="DB454" s="28"/>
      <c r="DC454" s="28"/>
      <c r="DD454" s="28"/>
      <c r="DE454" s="28"/>
      <c r="DF454" s="28"/>
      <c r="DG454" s="28"/>
      <c r="DH454" s="28"/>
      <c r="DI454" s="28"/>
      <c r="DJ454" s="28"/>
      <c r="DK454" s="28"/>
      <c r="DL454" s="28"/>
    </row>
    <row r="455" spans="1:116" s="76" customFormat="1" x14ac:dyDescent="0.25">
      <c r="A455" s="5" t="s">
        <v>155</v>
      </c>
      <c r="B455" s="5" t="s">
        <v>147</v>
      </c>
      <c r="C455" s="39" t="s">
        <v>382</v>
      </c>
      <c r="D455" s="5" t="s">
        <v>257</v>
      </c>
      <c r="E455" s="30">
        <v>13420</v>
      </c>
      <c r="F455" s="30">
        <f t="shared" si="148"/>
        <v>385.15</v>
      </c>
      <c r="G455" s="30">
        <v>0</v>
      </c>
      <c r="H455" s="30">
        <f t="shared" si="149"/>
        <v>407.97</v>
      </c>
      <c r="I455" s="30">
        <v>125</v>
      </c>
      <c r="J455" s="30">
        <f>F455+G455+H455+I455</f>
        <v>918.12</v>
      </c>
      <c r="K455" s="30">
        <f>E455-J455</f>
        <v>12501.88</v>
      </c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  <c r="CC455" s="26"/>
      <c r="CD455" s="26"/>
      <c r="CE455" s="26"/>
      <c r="CF455" s="26"/>
      <c r="CG455" s="26"/>
      <c r="CH455" s="26"/>
      <c r="CI455" s="26"/>
      <c r="CJ455" s="26"/>
      <c r="CK455" s="26"/>
      <c r="CL455" s="26"/>
      <c r="CM455" s="26"/>
      <c r="CN455" s="26"/>
      <c r="CO455" s="26"/>
      <c r="CP455" s="26"/>
      <c r="CQ455" s="26"/>
      <c r="CR455" s="26"/>
      <c r="CS455" s="26"/>
      <c r="CT455" s="26"/>
      <c r="CU455" s="26"/>
      <c r="CV455" s="26"/>
      <c r="CW455" s="26"/>
      <c r="CX455" s="26"/>
      <c r="CY455" s="26"/>
      <c r="CZ455" s="26"/>
      <c r="DA455" s="26"/>
      <c r="DB455" s="26"/>
      <c r="DC455" s="26"/>
      <c r="DD455" s="26"/>
      <c r="DE455" s="26"/>
      <c r="DF455" s="26"/>
      <c r="DG455" s="26"/>
      <c r="DH455" s="26"/>
      <c r="DI455" s="26"/>
      <c r="DJ455" s="26"/>
      <c r="DK455" s="26"/>
      <c r="DL455" s="26"/>
    </row>
    <row r="456" spans="1:116" s="76" customFormat="1" x14ac:dyDescent="0.25">
      <c r="A456" s="5" t="s">
        <v>460</v>
      </c>
      <c r="B456" s="5" t="s">
        <v>98</v>
      </c>
      <c r="C456" s="39" t="s">
        <v>383</v>
      </c>
      <c r="D456" s="5" t="s">
        <v>257</v>
      </c>
      <c r="E456" s="30">
        <v>32272.44</v>
      </c>
      <c r="F456" s="30">
        <f t="shared" si="148"/>
        <v>926.22</v>
      </c>
      <c r="G456" s="30">
        <v>0</v>
      </c>
      <c r="H456" s="30">
        <v>981.08</v>
      </c>
      <c r="I456" s="30">
        <v>25</v>
      </c>
      <c r="J456" s="30">
        <v>1932.3</v>
      </c>
      <c r="K456" s="30">
        <v>30340.14</v>
      </c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  <c r="CC456" s="26"/>
      <c r="CD456" s="26"/>
      <c r="CE456" s="26"/>
      <c r="CF456" s="26"/>
      <c r="CG456" s="26"/>
      <c r="CH456" s="26"/>
      <c r="CI456" s="26"/>
      <c r="CJ456" s="26"/>
      <c r="CK456" s="26"/>
      <c r="CL456" s="26"/>
      <c r="CM456" s="26"/>
      <c r="CN456" s="26"/>
      <c r="CO456" s="26"/>
      <c r="CP456" s="26"/>
      <c r="CQ456" s="26"/>
      <c r="CR456" s="26"/>
      <c r="CS456" s="26"/>
      <c r="CT456" s="26"/>
      <c r="CU456" s="26"/>
      <c r="CV456" s="26"/>
      <c r="CW456" s="26"/>
      <c r="CX456" s="26"/>
      <c r="CY456" s="26"/>
      <c r="CZ456" s="26"/>
      <c r="DA456" s="26"/>
      <c r="DB456" s="26"/>
      <c r="DC456" s="26"/>
      <c r="DD456" s="26"/>
      <c r="DE456" s="26"/>
      <c r="DF456" s="26"/>
      <c r="DG456" s="26"/>
      <c r="DH456" s="26"/>
      <c r="DI456" s="26"/>
      <c r="DJ456" s="26"/>
      <c r="DK456" s="26"/>
      <c r="DL456" s="26"/>
    </row>
    <row r="457" spans="1:116" s="76" customFormat="1" x14ac:dyDescent="0.25">
      <c r="A457" s="5" t="s">
        <v>150</v>
      </c>
      <c r="B457" s="5" t="s">
        <v>223</v>
      </c>
      <c r="C457" s="39" t="s">
        <v>382</v>
      </c>
      <c r="D457" s="5" t="s">
        <v>255</v>
      </c>
      <c r="E457" s="30">
        <v>47000</v>
      </c>
      <c r="F457" s="30">
        <f>E457*0.0287</f>
        <v>1348.9</v>
      </c>
      <c r="G457" s="30">
        <v>0</v>
      </c>
      <c r="H457" s="30">
        <f>E457*0.0304</f>
        <v>1428.8</v>
      </c>
      <c r="I457" s="30">
        <v>275</v>
      </c>
      <c r="J457" s="30">
        <f>F457+G457+H457+I457</f>
        <v>3052.7</v>
      </c>
      <c r="K457" s="30">
        <f>E457-J457</f>
        <v>43947.3</v>
      </c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28"/>
      <c r="AN457" s="28"/>
      <c r="AO457" s="28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  <c r="CC457" s="26"/>
      <c r="CD457" s="26"/>
      <c r="CE457" s="26"/>
      <c r="CF457" s="26"/>
      <c r="CG457" s="26"/>
      <c r="CH457" s="26"/>
      <c r="CI457" s="26"/>
      <c r="CJ457" s="26"/>
      <c r="CK457" s="26"/>
      <c r="CL457" s="26"/>
      <c r="CM457" s="26"/>
      <c r="CN457" s="26"/>
      <c r="CO457" s="26"/>
      <c r="CP457" s="26"/>
      <c r="CQ457" s="26"/>
      <c r="CR457" s="26"/>
      <c r="CS457" s="26"/>
      <c r="CT457" s="26"/>
      <c r="CU457" s="26"/>
      <c r="CV457" s="26"/>
      <c r="CW457" s="26"/>
      <c r="CX457" s="26"/>
      <c r="CY457" s="26"/>
      <c r="CZ457" s="26"/>
      <c r="DA457" s="26"/>
      <c r="DB457" s="26"/>
      <c r="DC457" s="26"/>
      <c r="DD457" s="26"/>
      <c r="DE457" s="26"/>
      <c r="DF457" s="26"/>
      <c r="DG457" s="26"/>
      <c r="DH457" s="26"/>
      <c r="DI457" s="26"/>
      <c r="DJ457" s="26"/>
      <c r="DK457" s="26"/>
      <c r="DL457" s="26"/>
    </row>
    <row r="458" spans="1:116" s="76" customFormat="1" x14ac:dyDescent="0.25">
      <c r="A458" s="64" t="s">
        <v>12</v>
      </c>
      <c r="B458" s="64">
        <v>8</v>
      </c>
      <c r="C458" s="65"/>
      <c r="D458" s="64"/>
      <c r="E458" s="66">
        <f t="shared" ref="E458:K458" si="152">SUM(E450:E457)</f>
        <v>274692.44</v>
      </c>
      <c r="F458" s="66">
        <f t="shared" si="152"/>
        <v>7883.67</v>
      </c>
      <c r="G458" s="66">
        <f t="shared" si="152"/>
        <v>5769.53</v>
      </c>
      <c r="H458" s="66">
        <f t="shared" si="152"/>
        <v>8350.65</v>
      </c>
      <c r="I458" s="66">
        <f t="shared" si="152"/>
        <v>6880.24</v>
      </c>
      <c r="J458" s="66">
        <f t="shared" si="152"/>
        <v>28883.89</v>
      </c>
      <c r="K458" s="66">
        <f t="shared" si="152"/>
        <v>245808.55</v>
      </c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  <c r="CC458" s="26"/>
      <c r="CD458" s="26"/>
      <c r="CE458" s="26"/>
      <c r="CF458" s="26"/>
      <c r="CG458" s="26"/>
      <c r="CH458" s="26"/>
      <c r="CI458" s="26"/>
      <c r="CJ458" s="26"/>
      <c r="CK458" s="26"/>
      <c r="CL458" s="26"/>
      <c r="CM458" s="26"/>
      <c r="CN458" s="26"/>
      <c r="CO458" s="26"/>
      <c r="CP458" s="26"/>
      <c r="CQ458" s="26"/>
      <c r="CR458" s="26"/>
      <c r="CS458" s="26"/>
      <c r="CT458" s="26"/>
      <c r="CU458" s="26"/>
      <c r="CV458" s="26"/>
      <c r="CW458" s="26"/>
      <c r="CX458" s="26"/>
      <c r="CY458" s="26"/>
      <c r="CZ458" s="26"/>
      <c r="DA458" s="26"/>
      <c r="DB458" s="26"/>
      <c r="DC458" s="26"/>
      <c r="DD458" s="26"/>
      <c r="DE458" s="26"/>
      <c r="DF458" s="26"/>
      <c r="DG458" s="26"/>
      <c r="DH458" s="26"/>
      <c r="DI458" s="26"/>
      <c r="DJ458" s="26"/>
      <c r="DK458" s="26"/>
      <c r="DL458" s="26"/>
    </row>
    <row r="459" spans="1:116" s="76" customFormat="1" x14ac:dyDescent="0.25">
      <c r="A459" s="5"/>
      <c r="B459" s="5"/>
      <c r="C459" s="39"/>
      <c r="D459" s="5"/>
      <c r="E459" s="30"/>
      <c r="F459" s="30"/>
      <c r="G459" s="30"/>
      <c r="H459" s="30"/>
      <c r="I459" s="30"/>
      <c r="J459" s="30"/>
      <c r="K459" s="30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  <c r="CC459" s="26"/>
      <c r="CD459" s="26"/>
      <c r="CE459" s="26"/>
      <c r="CF459" s="26"/>
      <c r="CG459" s="26"/>
      <c r="CH459" s="26"/>
      <c r="CI459" s="26"/>
      <c r="CJ459" s="26"/>
      <c r="CK459" s="26"/>
      <c r="CL459" s="26"/>
      <c r="CM459" s="26"/>
      <c r="CN459" s="26"/>
      <c r="CO459" s="26"/>
      <c r="CP459" s="26"/>
      <c r="CQ459" s="26"/>
      <c r="CR459" s="26"/>
      <c r="CS459" s="26"/>
      <c r="CT459" s="26"/>
      <c r="CU459" s="26"/>
      <c r="CV459" s="26"/>
      <c r="CW459" s="26"/>
      <c r="CX459" s="26"/>
      <c r="CY459" s="26"/>
      <c r="CZ459" s="26"/>
      <c r="DA459" s="26"/>
      <c r="DB459" s="26"/>
      <c r="DC459" s="26"/>
      <c r="DD459" s="26"/>
      <c r="DE459" s="26"/>
      <c r="DF459" s="26"/>
      <c r="DG459" s="26"/>
      <c r="DH459" s="26"/>
      <c r="DI459" s="26"/>
      <c r="DJ459" s="26"/>
      <c r="DK459" s="26"/>
      <c r="DL459" s="26"/>
    </row>
    <row r="460" spans="1:116" s="77" customFormat="1" x14ac:dyDescent="0.25">
      <c r="A460" s="74" t="s">
        <v>482</v>
      </c>
      <c r="B460" s="74"/>
      <c r="C460" s="40"/>
      <c r="D460" s="74"/>
      <c r="E460" s="74"/>
      <c r="F460" s="74"/>
      <c r="G460" s="74"/>
      <c r="H460" s="74"/>
      <c r="I460" s="74"/>
      <c r="J460" s="74"/>
      <c r="K460" s="74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26"/>
      <c r="AN460" s="26"/>
      <c r="AO460" s="26"/>
      <c r="AP460" s="28"/>
      <c r="AQ460" s="28"/>
      <c r="AR460" s="28"/>
      <c r="AS460" s="28"/>
      <c r="AT460" s="28"/>
      <c r="AU460" s="28"/>
      <c r="AV460" s="28"/>
      <c r="AW460" s="28"/>
      <c r="AX460" s="28"/>
      <c r="AY460" s="28"/>
      <c r="AZ460" s="28"/>
      <c r="BA460" s="28"/>
      <c r="BB460" s="28"/>
      <c r="BC460" s="28"/>
      <c r="BD460" s="28"/>
      <c r="BE460" s="28"/>
      <c r="BF460" s="28"/>
      <c r="BG460" s="28"/>
      <c r="BH460" s="28"/>
      <c r="BI460" s="28"/>
      <c r="BJ460" s="28"/>
      <c r="BK460" s="28"/>
      <c r="BL460" s="28"/>
      <c r="BM460" s="28"/>
      <c r="BN460" s="28"/>
      <c r="BO460" s="28"/>
      <c r="BP460" s="28"/>
      <c r="BQ460" s="28"/>
      <c r="BR460" s="28"/>
      <c r="BS460" s="28"/>
      <c r="BT460" s="28"/>
      <c r="BU460" s="28"/>
      <c r="BV460" s="28"/>
      <c r="BW460" s="28"/>
      <c r="BX460" s="28"/>
      <c r="BY460" s="28"/>
      <c r="BZ460" s="28"/>
      <c r="CA460" s="28"/>
      <c r="CB460" s="28"/>
      <c r="CC460" s="28"/>
      <c r="CD460" s="28"/>
      <c r="CE460" s="28"/>
      <c r="CF460" s="28"/>
      <c r="CG460" s="28"/>
      <c r="CH460" s="28"/>
      <c r="CI460" s="28"/>
      <c r="CJ460" s="28"/>
      <c r="CK460" s="28"/>
      <c r="CL460" s="28"/>
      <c r="CM460" s="28"/>
      <c r="CN460" s="28"/>
      <c r="CO460" s="28"/>
      <c r="CP460" s="28"/>
      <c r="CQ460" s="28"/>
      <c r="CR460" s="28"/>
      <c r="CS460" s="28"/>
      <c r="CT460" s="28"/>
      <c r="CU460" s="28"/>
      <c r="CV460" s="28"/>
      <c r="CW460" s="28"/>
      <c r="CX460" s="28"/>
      <c r="CY460" s="28"/>
      <c r="CZ460" s="28"/>
      <c r="DA460" s="28"/>
      <c r="DB460" s="28"/>
      <c r="DC460" s="28"/>
      <c r="DD460" s="28"/>
      <c r="DE460" s="28"/>
      <c r="DF460" s="28"/>
      <c r="DG460" s="28"/>
      <c r="DH460" s="28"/>
      <c r="DI460" s="28"/>
      <c r="DJ460" s="28"/>
      <c r="DK460" s="28"/>
      <c r="DL460" s="28"/>
    </row>
    <row r="461" spans="1:116" s="76" customFormat="1" x14ac:dyDescent="0.25">
      <c r="A461" s="5" t="s">
        <v>158</v>
      </c>
      <c r="B461" s="5" t="s">
        <v>16</v>
      </c>
      <c r="C461" s="39" t="s">
        <v>383</v>
      </c>
      <c r="D461" s="5" t="s">
        <v>255</v>
      </c>
      <c r="E461" s="30">
        <v>89500</v>
      </c>
      <c r="F461" s="30">
        <f t="shared" ref="F461" si="153">E461*0.0287</f>
        <v>2568.65</v>
      </c>
      <c r="G461" s="30">
        <v>9297.98</v>
      </c>
      <c r="H461" s="30">
        <f t="shared" ref="H461" si="154">E461*0.0304</f>
        <v>2720.8</v>
      </c>
      <c r="I461" s="30">
        <v>1475.12</v>
      </c>
      <c r="J461" s="30">
        <v>16062.55</v>
      </c>
      <c r="K461" s="30">
        <v>73437.45</v>
      </c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  <c r="CC461" s="26"/>
      <c r="CD461" s="26"/>
      <c r="CE461" s="26"/>
      <c r="CF461" s="26"/>
      <c r="CG461" s="26"/>
      <c r="CH461" s="26"/>
      <c r="CI461" s="26"/>
      <c r="CJ461" s="26"/>
      <c r="CK461" s="26"/>
      <c r="CL461" s="26"/>
      <c r="CM461" s="26"/>
      <c r="CN461" s="26"/>
      <c r="CO461" s="26"/>
      <c r="CP461" s="26"/>
      <c r="CQ461" s="26"/>
      <c r="CR461" s="26"/>
      <c r="CS461" s="26"/>
      <c r="CT461" s="26"/>
      <c r="CU461" s="26"/>
      <c r="CV461" s="26"/>
      <c r="CW461" s="26"/>
      <c r="CX461" s="26"/>
      <c r="CY461" s="26"/>
      <c r="CZ461" s="26"/>
      <c r="DA461" s="26"/>
      <c r="DB461" s="26"/>
      <c r="DC461" s="26"/>
      <c r="DD461" s="26"/>
      <c r="DE461" s="26"/>
      <c r="DF461" s="26"/>
      <c r="DG461" s="26"/>
      <c r="DH461" s="26"/>
      <c r="DI461" s="26"/>
      <c r="DJ461" s="26"/>
      <c r="DK461" s="26"/>
      <c r="DL461" s="26"/>
    </row>
    <row r="462" spans="1:116" s="76" customFormat="1" x14ac:dyDescent="0.25">
      <c r="A462" s="5" t="s">
        <v>156</v>
      </c>
      <c r="B462" s="5" t="s">
        <v>159</v>
      </c>
      <c r="C462" s="39" t="s">
        <v>382</v>
      </c>
      <c r="D462" s="5" t="s">
        <v>255</v>
      </c>
      <c r="E462" s="30">
        <v>44000</v>
      </c>
      <c r="F462" s="30">
        <f>E462*0.0287</f>
        <v>1262.8</v>
      </c>
      <c r="G462" s="30">
        <v>0</v>
      </c>
      <c r="H462" s="30">
        <f>E462*0.0304</f>
        <v>1337.6</v>
      </c>
      <c r="I462" s="30">
        <v>315</v>
      </c>
      <c r="J462" s="30">
        <f>F462+G462+H462+I462</f>
        <v>2915.4</v>
      </c>
      <c r="K462" s="30">
        <f>E462-J462</f>
        <v>41084.6</v>
      </c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  <c r="CC462" s="26"/>
      <c r="CD462" s="26"/>
      <c r="CE462" s="26"/>
      <c r="CF462" s="26"/>
      <c r="CG462" s="26"/>
      <c r="CH462" s="26"/>
      <c r="CI462" s="26"/>
      <c r="CJ462" s="26"/>
      <c r="CK462" s="26"/>
      <c r="CL462" s="26"/>
      <c r="CM462" s="26"/>
      <c r="CN462" s="26"/>
      <c r="CO462" s="26"/>
      <c r="CP462" s="26"/>
      <c r="CQ462" s="26"/>
      <c r="CR462" s="26"/>
      <c r="CS462" s="26"/>
      <c r="CT462" s="26"/>
      <c r="CU462" s="26"/>
      <c r="CV462" s="26"/>
      <c r="CW462" s="26"/>
      <c r="CX462" s="26"/>
      <c r="CY462" s="26"/>
      <c r="CZ462" s="26"/>
      <c r="DA462" s="26"/>
      <c r="DB462" s="26"/>
      <c r="DC462" s="26"/>
      <c r="DD462" s="26"/>
      <c r="DE462" s="26"/>
      <c r="DF462" s="26"/>
      <c r="DG462" s="26"/>
      <c r="DH462" s="26"/>
      <c r="DI462" s="26"/>
      <c r="DJ462" s="26"/>
      <c r="DK462" s="26"/>
      <c r="DL462" s="26"/>
    </row>
    <row r="463" spans="1:116" s="76" customFormat="1" x14ac:dyDescent="0.25">
      <c r="A463" s="3" t="s">
        <v>12</v>
      </c>
      <c r="B463" s="3">
        <v>2</v>
      </c>
      <c r="C463" s="34"/>
      <c r="D463" s="3"/>
      <c r="E463" s="4">
        <f t="shared" ref="E463:K463" si="155">SUM(E461:E462)</f>
        <v>133500</v>
      </c>
      <c r="F463" s="4">
        <f t="shared" si="155"/>
        <v>3831.45</v>
      </c>
      <c r="G463" s="4">
        <f t="shared" si="155"/>
        <v>9297.98</v>
      </c>
      <c r="H463" s="4">
        <f t="shared" si="155"/>
        <v>4058.4</v>
      </c>
      <c r="I463" s="4">
        <f t="shared" si="155"/>
        <v>1790.12</v>
      </c>
      <c r="J463" s="4">
        <f t="shared" si="155"/>
        <v>18977.95</v>
      </c>
      <c r="K463" s="4">
        <f t="shared" si="155"/>
        <v>114522.05</v>
      </c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64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  <c r="CC463" s="26"/>
      <c r="CD463" s="26"/>
      <c r="CE463" s="26"/>
      <c r="CF463" s="26"/>
      <c r="CG463" s="26"/>
      <c r="CH463" s="26"/>
      <c r="CI463" s="26"/>
      <c r="CJ463" s="26"/>
      <c r="CK463" s="26"/>
      <c r="CL463" s="26"/>
      <c r="CM463" s="26"/>
      <c r="CN463" s="26"/>
      <c r="CO463" s="26"/>
      <c r="CP463" s="26"/>
      <c r="CQ463" s="26"/>
      <c r="CR463" s="26"/>
      <c r="CS463" s="26"/>
      <c r="CT463" s="26"/>
      <c r="CU463" s="26"/>
      <c r="CV463" s="26"/>
      <c r="CW463" s="26"/>
      <c r="CX463" s="26"/>
      <c r="CY463" s="26"/>
      <c r="CZ463" s="26"/>
      <c r="DA463" s="26"/>
      <c r="DB463" s="26"/>
      <c r="DC463" s="26"/>
      <c r="DD463" s="26"/>
      <c r="DE463" s="26"/>
      <c r="DF463" s="26"/>
      <c r="DG463" s="26"/>
      <c r="DH463" s="26"/>
      <c r="DI463" s="26"/>
      <c r="DJ463" s="26"/>
      <c r="DK463" s="26"/>
      <c r="DL463" s="26"/>
    </row>
    <row r="464" spans="1:116" s="26" customFormat="1" x14ac:dyDescent="0.25">
      <c r="A464" s="26" t="s">
        <v>481</v>
      </c>
      <c r="C464" s="35"/>
      <c r="E464" s="27"/>
      <c r="F464" s="27"/>
      <c r="G464" s="27"/>
      <c r="H464" s="27"/>
      <c r="I464" s="27"/>
      <c r="J464" s="27"/>
      <c r="K464" s="27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5"/>
      <c r="AM464" s="28"/>
      <c r="AN464" s="28"/>
      <c r="AO464" s="28"/>
    </row>
    <row r="465" spans="1:126" s="3" customFormat="1" x14ac:dyDescent="0.25">
      <c r="A465" s="5" t="s">
        <v>294</v>
      </c>
      <c r="B465" t="s">
        <v>260</v>
      </c>
      <c r="C465" s="32" t="s">
        <v>382</v>
      </c>
      <c r="D465" t="s">
        <v>257</v>
      </c>
      <c r="E465" s="1">
        <v>25200</v>
      </c>
      <c r="F465" s="1">
        <f t="shared" ref="F465" si="156">E465*0.0287</f>
        <v>723.24</v>
      </c>
      <c r="G465" s="1">
        <v>0</v>
      </c>
      <c r="H465" s="1">
        <f t="shared" ref="H465" si="157">E465*0.0304</f>
        <v>766.08</v>
      </c>
      <c r="I465" s="1">
        <v>175</v>
      </c>
      <c r="J465" s="1">
        <f t="shared" ref="J465" si="158">+F465+G465+H465+I465</f>
        <v>1664.32</v>
      </c>
      <c r="K465" s="1">
        <f t="shared" ref="K465" si="159">+E465-J465</f>
        <v>23535.68</v>
      </c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5"/>
      <c r="AM465" s="28"/>
      <c r="AN465" s="28"/>
      <c r="AO465" s="28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  <c r="CC465" s="26"/>
      <c r="CD465" s="26"/>
      <c r="CE465" s="26"/>
      <c r="CF465" s="26"/>
      <c r="CG465" s="26"/>
      <c r="CH465" s="26"/>
      <c r="CI465" s="26"/>
      <c r="CJ465" s="26"/>
      <c r="CK465" s="26"/>
      <c r="CL465" s="26"/>
      <c r="CM465" s="26"/>
      <c r="CN465" s="26"/>
      <c r="CO465" s="26"/>
      <c r="CP465" s="26"/>
      <c r="CQ465" s="26"/>
      <c r="CR465" s="26"/>
      <c r="CS465" s="26"/>
      <c r="CT465" s="26"/>
      <c r="CU465" s="26"/>
      <c r="CV465" s="26"/>
      <c r="CW465" s="26"/>
      <c r="CX465" s="26"/>
      <c r="CY465" s="26"/>
      <c r="CZ465" s="26"/>
      <c r="DA465" s="26"/>
      <c r="DB465" s="26"/>
      <c r="DC465" s="26"/>
      <c r="DD465" s="26"/>
      <c r="DE465" s="26"/>
      <c r="DF465" s="26"/>
      <c r="DG465" s="26"/>
      <c r="DH465" s="26"/>
      <c r="DI465" s="26"/>
      <c r="DJ465" s="26"/>
      <c r="DK465" s="26"/>
      <c r="DL465" s="26"/>
      <c r="DM465" s="6"/>
      <c r="DN465" s="6"/>
      <c r="DO465" s="6"/>
      <c r="DP465" s="6"/>
      <c r="DQ465" s="6"/>
      <c r="DR465" s="6"/>
      <c r="DS465" s="6"/>
      <c r="DT465" s="6"/>
      <c r="DU465" s="6"/>
      <c r="DV465" s="6"/>
    </row>
    <row r="466" spans="1:126" s="64" customFormat="1" x14ac:dyDescent="0.25">
      <c r="A466" s="64" t="s">
        <v>12</v>
      </c>
      <c r="B466" s="64">
        <v>1</v>
      </c>
      <c r="C466" s="65"/>
      <c r="E466" s="66">
        <f t="shared" ref="E466:K466" si="160">E465</f>
        <v>25200</v>
      </c>
      <c r="F466" s="66">
        <f t="shared" si="160"/>
        <v>723.24</v>
      </c>
      <c r="G466" s="66">
        <f t="shared" si="160"/>
        <v>0</v>
      </c>
      <c r="H466" s="66">
        <f t="shared" si="160"/>
        <v>766.08</v>
      </c>
      <c r="I466" s="66">
        <f t="shared" si="160"/>
        <v>175</v>
      </c>
      <c r="J466" s="66">
        <f t="shared" si="160"/>
        <v>1664.32</v>
      </c>
      <c r="K466" s="66">
        <f t="shared" si="160"/>
        <v>23535.68</v>
      </c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 s="28"/>
      <c r="AN466" s="28"/>
      <c r="AO466" s="28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  <c r="CC466" s="26"/>
      <c r="CD466" s="26"/>
      <c r="CE466" s="26"/>
      <c r="CF466" s="26"/>
      <c r="CG466" s="26"/>
      <c r="CH466" s="26"/>
      <c r="CI466" s="26"/>
      <c r="CJ466" s="26"/>
      <c r="CK466" s="26"/>
      <c r="CL466" s="26"/>
      <c r="CM466" s="26"/>
      <c r="CN466" s="26"/>
      <c r="CO466" s="26"/>
      <c r="CP466" s="26"/>
      <c r="CQ466" s="26"/>
      <c r="CR466" s="26"/>
      <c r="CS466" s="26"/>
      <c r="CT466" s="26"/>
      <c r="CU466" s="26"/>
      <c r="CV466" s="26"/>
      <c r="CW466" s="26"/>
      <c r="CX466" s="26"/>
      <c r="CY466" s="26"/>
      <c r="CZ466" s="26"/>
      <c r="DA466" s="26"/>
      <c r="DB466" s="26"/>
      <c r="DC466" s="26"/>
      <c r="DD466" s="26"/>
      <c r="DE466" s="26"/>
      <c r="DF466" s="26"/>
      <c r="DG466" s="26"/>
      <c r="DH466" s="26"/>
      <c r="DI466" s="26"/>
      <c r="DJ466" s="26"/>
      <c r="DK466" s="26"/>
      <c r="DL466" s="26"/>
    </row>
    <row r="467" spans="1:126" x14ac:dyDescent="0.25"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28"/>
      <c r="AX467" s="28"/>
      <c r="AY467" s="28"/>
      <c r="AZ467" s="28"/>
      <c r="BA467" s="28"/>
      <c r="BB467" s="28"/>
      <c r="BC467" s="28"/>
      <c r="BD467" s="28"/>
      <c r="BE467" s="28"/>
      <c r="BF467" s="28"/>
      <c r="BG467" s="28"/>
      <c r="BH467" s="28"/>
      <c r="BI467" s="28"/>
      <c r="BJ467" s="28"/>
      <c r="BK467" s="28"/>
      <c r="BL467" s="28"/>
      <c r="BM467" s="28"/>
      <c r="BN467" s="28"/>
      <c r="BO467" s="28"/>
      <c r="BP467" s="28"/>
      <c r="BQ467" s="28"/>
      <c r="BR467" s="28"/>
      <c r="BS467" s="28"/>
      <c r="BT467" s="28"/>
      <c r="BU467" s="28"/>
      <c r="BV467" s="28"/>
      <c r="BW467" s="28"/>
      <c r="BX467" s="28"/>
      <c r="BY467" s="28"/>
      <c r="BZ467" s="28"/>
      <c r="CA467" s="28"/>
      <c r="CB467" s="28"/>
      <c r="CC467" s="28"/>
      <c r="CD467" s="28"/>
      <c r="CE467" s="28"/>
      <c r="CF467" s="28"/>
      <c r="CG467" s="28"/>
      <c r="CH467" s="28"/>
      <c r="CI467" s="28"/>
      <c r="CJ467" s="28"/>
      <c r="CK467" s="28"/>
      <c r="CL467" s="28"/>
      <c r="CM467" s="28"/>
      <c r="CN467" s="28"/>
      <c r="CO467" s="28"/>
      <c r="CP467" s="28"/>
      <c r="CQ467" s="28"/>
      <c r="CR467" s="28"/>
      <c r="CS467" s="28"/>
      <c r="CT467" s="28"/>
      <c r="CU467" s="28"/>
      <c r="CV467" s="28"/>
      <c r="CW467" s="28"/>
      <c r="CX467" s="28"/>
      <c r="CY467" s="28"/>
      <c r="CZ467" s="28"/>
      <c r="DA467" s="28"/>
      <c r="DB467" s="28"/>
      <c r="DC467" s="28"/>
      <c r="DD467" s="28"/>
      <c r="DE467" s="28"/>
      <c r="DF467" s="28"/>
      <c r="DG467" s="28"/>
      <c r="DH467" s="28"/>
      <c r="DI467" s="28"/>
      <c r="DJ467" s="28"/>
      <c r="DK467" s="28"/>
      <c r="DL467" s="28"/>
    </row>
    <row r="468" spans="1:126" x14ac:dyDescent="0.25">
      <c r="A468" s="10" t="s">
        <v>402</v>
      </c>
      <c r="B468" s="10"/>
      <c r="C468" s="36"/>
      <c r="D468" s="12"/>
      <c r="E468" s="10"/>
      <c r="F468" s="10"/>
      <c r="G468" s="10"/>
      <c r="H468" s="10"/>
      <c r="I468" s="10"/>
      <c r="J468" s="10"/>
      <c r="K468" s="10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26"/>
      <c r="AN468" s="26"/>
      <c r="AO468" s="26"/>
      <c r="AP468" s="28"/>
      <c r="AQ468" s="28"/>
      <c r="AR468" s="28"/>
      <c r="AS468" s="28"/>
      <c r="AT468" s="28"/>
      <c r="AU468" s="28"/>
      <c r="AV468" s="28"/>
      <c r="AW468" s="28"/>
      <c r="AX468" s="28"/>
      <c r="AY468" s="28"/>
      <c r="AZ468" s="28"/>
      <c r="BA468" s="28"/>
      <c r="BB468" s="28"/>
      <c r="BC468" s="28"/>
      <c r="BD468" s="28"/>
      <c r="BE468" s="28"/>
      <c r="BF468" s="28"/>
      <c r="BG468" s="28"/>
      <c r="BH468" s="28"/>
      <c r="BI468" s="28"/>
      <c r="BJ468" s="28"/>
      <c r="BK468" s="28"/>
      <c r="BL468" s="28"/>
      <c r="BM468" s="28"/>
      <c r="BN468" s="28"/>
      <c r="BO468" s="28"/>
      <c r="BP468" s="28"/>
      <c r="BQ468" s="28"/>
      <c r="BR468" s="28"/>
      <c r="BS468" s="28"/>
      <c r="BT468" s="28"/>
      <c r="BU468" s="28"/>
      <c r="BV468" s="28"/>
      <c r="BW468" s="28"/>
      <c r="BX468" s="28"/>
      <c r="BY468" s="28"/>
      <c r="BZ468" s="28"/>
      <c r="CA468" s="28"/>
      <c r="CB468" s="28"/>
      <c r="CC468" s="28"/>
      <c r="CD468" s="28"/>
      <c r="CE468" s="28"/>
      <c r="CF468" s="28"/>
      <c r="CG468" s="28"/>
      <c r="CH468" s="28"/>
      <c r="CI468" s="28"/>
      <c r="CJ468" s="28"/>
      <c r="CK468" s="28"/>
      <c r="CL468" s="28"/>
      <c r="CM468" s="28"/>
      <c r="CN468" s="28"/>
      <c r="CO468" s="28"/>
      <c r="CP468" s="28"/>
      <c r="CQ468" s="28"/>
      <c r="CR468" s="28"/>
      <c r="CS468" s="28"/>
      <c r="CT468" s="28"/>
      <c r="CU468" s="28"/>
      <c r="CV468" s="28"/>
      <c r="CW468" s="28"/>
      <c r="CX468" s="28"/>
      <c r="CY468" s="28"/>
      <c r="CZ468" s="28"/>
      <c r="DA468" s="28"/>
      <c r="DB468" s="28"/>
      <c r="DC468" s="28"/>
      <c r="DD468" s="28"/>
      <c r="DE468" s="28"/>
      <c r="DF468" s="28"/>
      <c r="DG468" s="28"/>
      <c r="DH468" s="28"/>
      <c r="DI468" s="28"/>
      <c r="DJ468" s="28"/>
      <c r="DK468" s="28"/>
      <c r="DL468" s="28"/>
    </row>
    <row r="469" spans="1:126" x14ac:dyDescent="0.25">
      <c r="A469" s="5" t="s">
        <v>266</v>
      </c>
      <c r="B469" t="s">
        <v>247</v>
      </c>
      <c r="C469" s="32" t="s">
        <v>382</v>
      </c>
      <c r="D469" s="11" t="s">
        <v>257</v>
      </c>
      <c r="E469" s="1">
        <v>76000</v>
      </c>
      <c r="F469" s="1">
        <f t="shared" ref="F469" si="161">E469*0.0287</f>
        <v>2181.1999999999998</v>
      </c>
      <c r="G469" s="1">
        <v>5158.87</v>
      </c>
      <c r="H469" s="1">
        <f t="shared" ref="H469" si="162">E469*0.0304</f>
        <v>2310.4</v>
      </c>
      <c r="I469" s="1">
        <v>175</v>
      </c>
      <c r="J469" s="1">
        <v>9825.4699999999993</v>
      </c>
      <c r="K469" s="1">
        <f t="shared" ref="K469" si="163">+E469-J469</f>
        <v>66174.53</v>
      </c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26"/>
      <c r="AN469" s="26"/>
      <c r="AO469" s="26"/>
      <c r="AP469" s="28"/>
      <c r="AQ469" s="28"/>
      <c r="AR469" s="28"/>
      <c r="AS469" s="28"/>
      <c r="AT469" s="28"/>
      <c r="AU469" s="28"/>
      <c r="AV469" s="28"/>
      <c r="AW469" s="28"/>
      <c r="AX469" s="28"/>
      <c r="AY469" s="28"/>
      <c r="AZ469" s="28"/>
      <c r="BA469" s="28"/>
      <c r="BB469" s="28"/>
      <c r="BC469" s="28"/>
      <c r="BD469" s="28"/>
      <c r="BE469" s="28"/>
      <c r="BF469" s="28"/>
      <c r="BG469" s="28"/>
      <c r="BH469" s="28"/>
      <c r="BI469" s="28"/>
      <c r="BJ469" s="28"/>
      <c r="BK469" s="28"/>
      <c r="BL469" s="28"/>
      <c r="BM469" s="28"/>
      <c r="BN469" s="28"/>
      <c r="BO469" s="28"/>
      <c r="BP469" s="28"/>
      <c r="BQ469" s="28"/>
      <c r="BR469" s="28"/>
      <c r="BS469" s="28"/>
      <c r="BT469" s="28"/>
      <c r="BU469" s="28"/>
      <c r="BV469" s="28"/>
      <c r="BW469" s="28"/>
      <c r="BX469" s="28"/>
      <c r="BY469" s="28"/>
      <c r="BZ469" s="28"/>
      <c r="CA469" s="28"/>
      <c r="CB469" s="28"/>
      <c r="CC469" s="28"/>
      <c r="CD469" s="28"/>
      <c r="CE469" s="28"/>
      <c r="CF469" s="28"/>
      <c r="CG469" s="28"/>
      <c r="CH469" s="28"/>
      <c r="CI469" s="28"/>
      <c r="CJ469" s="28"/>
      <c r="CK469" s="28"/>
      <c r="CL469" s="28"/>
      <c r="CM469" s="28"/>
      <c r="CN469" s="28"/>
      <c r="CO469" s="28"/>
      <c r="CP469" s="28"/>
      <c r="CQ469" s="28"/>
      <c r="CR469" s="28"/>
      <c r="CS469" s="28"/>
      <c r="CT469" s="28"/>
      <c r="CU469" s="28"/>
      <c r="CV469" s="28"/>
      <c r="CW469" s="28"/>
      <c r="CX469" s="28"/>
      <c r="CY469" s="28"/>
      <c r="CZ469" s="28"/>
      <c r="DA469" s="28"/>
      <c r="DB469" s="28"/>
      <c r="DC469" s="28"/>
      <c r="DD469" s="28"/>
      <c r="DE469" s="28"/>
      <c r="DF469" s="28"/>
      <c r="DG469" s="28"/>
      <c r="DH469" s="28"/>
      <c r="DI469" s="28"/>
      <c r="DJ469" s="28"/>
      <c r="DK469" s="28"/>
      <c r="DL469" s="28"/>
      <c r="DM469"/>
      <c r="DN469"/>
      <c r="DO469"/>
      <c r="DP469"/>
      <c r="DQ469"/>
      <c r="DR469"/>
      <c r="DS469"/>
      <c r="DT469"/>
      <c r="DU469"/>
      <c r="DV469"/>
    </row>
    <row r="470" spans="1:126" x14ac:dyDescent="0.25">
      <c r="A470" s="5" t="s">
        <v>403</v>
      </c>
      <c r="B470" t="s">
        <v>20</v>
      </c>
      <c r="C470" s="32" t="s">
        <v>382</v>
      </c>
      <c r="D470" s="11" t="s">
        <v>257</v>
      </c>
      <c r="E470" s="1">
        <v>36000</v>
      </c>
      <c r="F470" s="1">
        <v>1033.2</v>
      </c>
      <c r="G470" s="1">
        <v>0</v>
      </c>
      <c r="H470" s="1">
        <v>1094.4000000000001</v>
      </c>
      <c r="I470" s="1">
        <v>815</v>
      </c>
      <c r="J470" s="1">
        <v>2942.6</v>
      </c>
      <c r="K470" s="1">
        <v>33057</v>
      </c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26"/>
      <c r="AN470" s="26"/>
      <c r="AO470" s="26"/>
      <c r="AP470" s="28"/>
      <c r="AQ470" s="28"/>
      <c r="AR470" s="28"/>
      <c r="AS470" s="28"/>
      <c r="AT470" s="28"/>
      <c r="AU470" s="28"/>
      <c r="AV470" s="28"/>
      <c r="AW470" s="28"/>
      <c r="AX470" s="28"/>
      <c r="AY470" s="28"/>
      <c r="AZ470" s="28"/>
      <c r="BA470" s="28"/>
      <c r="BB470" s="28"/>
      <c r="BC470" s="28"/>
      <c r="BD470" s="28"/>
      <c r="BE470" s="28"/>
      <c r="BF470" s="28"/>
      <c r="BG470" s="28"/>
      <c r="BH470" s="28"/>
      <c r="BI470" s="28"/>
      <c r="BJ470" s="28"/>
      <c r="BK470" s="28"/>
      <c r="BL470" s="28"/>
      <c r="BM470" s="28"/>
      <c r="BN470" s="28"/>
      <c r="BO470" s="28"/>
      <c r="BP470" s="28"/>
      <c r="BQ470" s="28"/>
      <c r="BR470" s="28"/>
      <c r="BS470" s="28"/>
      <c r="BT470" s="28"/>
      <c r="BU470" s="28"/>
      <c r="BV470" s="28"/>
      <c r="BW470" s="28"/>
      <c r="BX470" s="28"/>
      <c r="BY470" s="28"/>
      <c r="BZ470" s="28"/>
      <c r="CA470" s="28"/>
      <c r="CB470" s="28"/>
      <c r="CC470" s="28"/>
      <c r="CD470" s="28"/>
      <c r="CE470" s="28"/>
      <c r="CF470" s="28"/>
      <c r="CG470" s="28"/>
      <c r="CH470" s="28"/>
      <c r="CI470" s="28"/>
      <c r="CJ470" s="28"/>
      <c r="CK470" s="28"/>
      <c r="CL470" s="28"/>
      <c r="CM470" s="28"/>
      <c r="CN470" s="28"/>
      <c r="CO470" s="28"/>
      <c r="CP470" s="28"/>
      <c r="CQ470" s="28"/>
      <c r="CR470" s="28"/>
      <c r="CS470" s="28"/>
      <c r="CT470" s="28"/>
      <c r="CU470" s="28"/>
      <c r="CV470" s="28"/>
      <c r="CW470" s="28"/>
      <c r="CX470" s="28"/>
      <c r="CY470" s="28"/>
      <c r="CZ470" s="28"/>
      <c r="DA470" s="28"/>
      <c r="DB470" s="28"/>
      <c r="DC470" s="28"/>
      <c r="DD470" s="28"/>
      <c r="DE470" s="28"/>
      <c r="DF470" s="28"/>
      <c r="DG470" s="28"/>
      <c r="DH470" s="28"/>
      <c r="DI470" s="28"/>
      <c r="DJ470" s="28"/>
      <c r="DK470" s="28"/>
      <c r="DL470" s="28"/>
      <c r="DM470"/>
      <c r="DN470"/>
      <c r="DO470"/>
      <c r="DP470"/>
      <c r="DQ470"/>
      <c r="DR470"/>
      <c r="DS470"/>
      <c r="DT470"/>
      <c r="DU470"/>
      <c r="DV470"/>
    </row>
    <row r="471" spans="1:126" s="3" customFormat="1" x14ac:dyDescent="0.25">
      <c r="A471" s="5" t="s">
        <v>165</v>
      </c>
      <c r="B471" t="s">
        <v>16</v>
      </c>
      <c r="C471" s="32" t="s">
        <v>382</v>
      </c>
      <c r="D471" t="s">
        <v>255</v>
      </c>
      <c r="E471" s="1">
        <v>60000</v>
      </c>
      <c r="F471" s="1">
        <f>E471*0.0287</f>
        <v>1722</v>
      </c>
      <c r="G471" s="1">
        <v>0</v>
      </c>
      <c r="H471" s="1">
        <f>E471*0.0304</f>
        <v>1824</v>
      </c>
      <c r="I471" s="1">
        <v>25</v>
      </c>
      <c r="J471" s="1">
        <f>+F471+G471+H471+I471</f>
        <v>3571</v>
      </c>
      <c r="K471" s="1">
        <f>+E471-J471</f>
        <v>56429</v>
      </c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6"/>
      <c r="CC471" s="26"/>
      <c r="CD471" s="26"/>
      <c r="CE471" s="26"/>
      <c r="CF471" s="26"/>
      <c r="CG471" s="26"/>
      <c r="CH471" s="26"/>
      <c r="CI471" s="26"/>
      <c r="CJ471" s="26"/>
      <c r="CK471" s="26"/>
      <c r="CL471" s="26"/>
      <c r="CM471" s="26"/>
      <c r="CN471" s="26"/>
      <c r="CO471" s="26"/>
      <c r="CP471" s="26"/>
      <c r="CQ471" s="26"/>
      <c r="CR471" s="26"/>
      <c r="CS471" s="26"/>
      <c r="CT471" s="26"/>
      <c r="CU471" s="26"/>
      <c r="CV471" s="26"/>
      <c r="CW471" s="26"/>
      <c r="CX471" s="26"/>
      <c r="CY471" s="26"/>
      <c r="CZ471" s="26"/>
      <c r="DA471" s="26"/>
      <c r="DB471" s="26"/>
      <c r="DC471" s="26"/>
      <c r="DD471" s="26"/>
      <c r="DE471" s="26"/>
      <c r="DF471" s="26"/>
      <c r="DG471" s="26"/>
      <c r="DH471" s="26"/>
      <c r="DI471" s="26"/>
      <c r="DJ471" s="26"/>
      <c r="DK471" s="26"/>
      <c r="DL471" s="26"/>
      <c r="DM471" s="6"/>
      <c r="DN471" s="6"/>
      <c r="DO471" s="6"/>
      <c r="DP471" s="6"/>
      <c r="DQ471" s="6"/>
      <c r="DR471" s="6"/>
      <c r="DS471" s="6"/>
      <c r="DT471" s="6"/>
      <c r="DU471" s="6"/>
      <c r="DV471" s="6"/>
    </row>
    <row r="472" spans="1:126" s="3" customFormat="1" x14ac:dyDescent="0.25">
      <c r="A472" s="5" t="s">
        <v>162</v>
      </c>
      <c r="B472" t="s">
        <v>56</v>
      </c>
      <c r="C472" s="32" t="s">
        <v>382</v>
      </c>
      <c r="D472" t="s">
        <v>257</v>
      </c>
      <c r="E472" s="1">
        <v>10000</v>
      </c>
      <c r="F472" s="1">
        <f t="shared" ref="F472:F474" si="164">E472*0.0287</f>
        <v>287</v>
      </c>
      <c r="G472" s="1">
        <v>0</v>
      </c>
      <c r="H472" s="1">
        <f t="shared" ref="H472:H474" si="165">E472*0.0304</f>
        <v>304</v>
      </c>
      <c r="I472" s="1">
        <v>25</v>
      </c>
      <c r="J472" s="1">
        <f t="shared" ref="J472:J474" si="166">+F472+G472+H472+I472</f>
        <v>616</v>
      </c>
      <c r="K472" s="1">
        <f t="shared" ref="K472:K474" si="167">+E472-J472</f>
        <v>9384</v>
      </c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  <c r="CC472" s="26"/>
      <c r="CD472" s="26"/>
      <c r="CE472" s="26"/>
      <c r="CF472" s="26"/>
      <c r="CG472" s="26"/>
      <c r="CH472" s="26"/>
      <c r="CI472" s="26"/>
      <c r="CJ472" s="26"/>
      <c r="CK472" s="26"/>
      <c r="CL472" s="26"/>
      <c r="CM472" s="26"/>
      <c r="CN472" s="26"/>
      <c r="CO472" s="26"/>
      <c r="CP472" s="26"/>
      <c r="CQ472" s="26"/>
      <c r="CR472" s="26"/>
      <c r="CS472" s="26"/>
      <c r="CT472" s="26"/>
      <c r="CU472" s="26"/>
      <c r="CV472" s="26"/>
      <c r="CW472" s="26"/>
      <c r="CX472" s="26"/>
      <c r="CY472" s="26"/>
      <c r="CZ472" s="26"/>
      <c r="DA472" s="26"/>
      <c r="DB472" s="26"/>
      <c r="DC472" s="26"/>
      <c r="DD472" s="26"/>
      <c r="DE472" s="26"/>
      <c r="DF472" s="26"/>
      <c r="DG472" s="26"/>
      <c r="DH472" s="26"/>
      <c r="DI472" s="26"/>
      <c r="DJ472" s="26"/>
      <c r="DK472" s="26"/>
      <c r="DL472" s="26"/>
      <c r="DM472" s="6"/>
      <c r="DN472" s="6"/>
      <c r="DO472" s="6"/>
      <c r="DP472" s="6"/>
      <c r="DQ472" s="6"/>
      <c r="DR472" s="6"/>
      <c r="DS472" s="6"/>
      <c r="DT472" s="6"/>
      <c r="DU472" s="6"/>
      <c r="DV472" s="6"/>
    </row>
    <row r="473" spans="1:126" s="3" customFormat="1" x14ac:dyDescent="0.25">
      <c r="A473" s="5" t="s">
        <v>163</v>
      </c>
      <c r="B473" t="s">
        <v>161</v>
      </c>
      <c r="C473" s="32" t="s">
        <v>382</v>
      </c>
      <c r="D473" t="s">
        <v>255</v>
      </c>
      <c r="E473" s="1">
        <v>20900</v>
      </c>
      <c r="F473" s="1">
        <f t="shared" si="164"/>
        <v>599.83000000000004</v>
      </c>
      <c r="G473" s="1">
        <v>0</v>
      </c>
      <c r="H473" s="1">
        <f t="shared" si="165"/>
        <v>635.36</v>
      </c>
      <c r="I473" s="1">
        <v>275</v>
      </c>
      <c r="J473" s="1">
        <v>1510.19</v>
      </c>
      <c r="K473" s="1">
        <v>19389.810000000001</v>
      </c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 s="28"/>
      <c r="AN473" s="28"/>
      <c r="AO473" s="28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6"/>
      <c r="CC473" s="26"/>
      <c r="CD473" s="26"/>
      <c r="CE473" s="26"/>
      <c r="CF473" s="26"/>
      <c r="CG473" s="26"/>
      <c r="CH473" s="26"/>
      <c r="CI473" s="26"/>
      <c r="CJ473" s="26"/>
      <c r="CK473" s="26"/>
      <c r="CL473" s="26"/>
      <c r="CM473" s="26"/>
      <c r="CN473" s="26"/>
      <c r="CO473" s="26"/>
      <c r="CP473" s="26"/>
      <c r="CQ473" s="26"/>
      <c r="CR473" s="26"/>
      <c r="CS473" s="26"/>
      <c r="CT473" s="26"/>
      <c r="CU473" s="26"/>
      <c r="CV473" s="26"/>
      <c r="CW473" s="26"/>
      <c r="CX473" s="26"/>
      <c r="CY473" s="26"/>
      <c r="CZ473" s="26"/>
      <c r="DA473" s="26"/>
      <c r="DB473" s="26"/>
      <c r="DC473" s="26"/>
      <c r="DD473" s="26"/>
      <c r="DE473" s="26"/>
      <c r="DF473" s="26"/>
      <c r="DG473" s="26"/>
      <c r="DH473" s="26"/>
      <c r="DI473" s="26"/>
      <c r="DJ473" s="26"/>
      <c r="DK473" s="26"/>
      <c r="DL473" s="26"/>
      <c r="DM473" s="6"/>
      <c r="DN473" s="6"/>
      <c r="DO473" s="6"/>
      <c r="DP473" s="6"/>
      <c r="DQ473" s="6"/>
      <c r="DR473" s="6"/>
      <c r="DS473" s="6"/>
      <c r="DT473" s="6"/>
      <c r="DU473" s="6"/>
      <c r="DV473" s="6"/>
    </row>
    <row r="474" spans="1:126" s="3" customFormat="1" x14ac:dyDescent="0.25">
      <c r="A474" s="5" t="s">
        <v>493</v>
      </c>
      <c r="B474" t="s">
        <v>72</v>
      </c>
      <c r="C474" s="32" t="s">
        <v>383</v>
      </c>
      <c r="D474" t="s">
        <v>255</v>
      </c>
      <c r="E474" s="1">
        <v>10000</v>
      </c>
      <c r="F474" s="1">
        <f t="shared" si="164"/>
        <v>287</v>
      </c>
      <c r="G474" s="1">
        <v>0</v>
      </c>
      <c r="H474" s="1">
        <f t="shared" si="165"/>
        <v>304</v>
      </c>
      <c r="I474" s="1">
        <v>175</v>
      </c>
      <c r="J474" s="1">
        <f t="shared" si="166"/>
        <v>766</v>
      </c>
      <c r="K474" s="1">
        <f t="shared" si="167"/>
        <v>9234</v>
      </c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  <c r="CC474" s="26"/>
      <c r="CD474" s="26"/>
      <c r="CE474" s="26"/>
      <c r="CF474" s="26"/>
      <c r="CG474" s="26"/>
      <c r="CH474" s="26"/>
      <c r="CI474" s="26"/>
      <c r="CJ474" s="26"/>
      <c r="CK474" s="26"/>
      <c r="CL474" s="26"/>
      <c r="CM474" s="26"/>
      <c r="CN474" s="26"/>
      <c r="CO474" s="26"/>
      <c r="CP474" s="26"/>
      <c r="CQ474" s="26"/>
      <c r="CR474" s="26"/>
      <c r="CS474" s="26"/>
      <c r="CT474" s="26"/>
      <c r="CU474" s="26"/>
      <c r="CV474" s="26"/>
      <c r="CW474" s="26"/>
      <c r="CX474" s="26"/>
      <c r="CY474" s="26"/>
      <c r="CZ474" s="26"/>
      <c r="DA474" s="26"/>
      <c r="DB474" s="26"/>
      <c r="DC474" s="26"/>
      <c r="DD474" s="26"/>
      <c r="DE474" s="26"/>
      <c r="DF474" s="26"/>
      <c r="DG474" s="26"/>
      <c r="DH474" s="26"/>
      <c r="DI474" s="26"/>
      <c r="DJ474" s="26"/>
      <c r="DK474" s="26"/>
      <c r="DL474" s="26"/>
      <c r="DM474" s="6"/>
      <c r="DN474" s="6"/>
      <c r="DO474" s="6"/>
      <c r="DP474" s="6"/>
      <c r="DQ474" s="6"/>
      <c r="DR474" s="6"/>
      <c r="DS474" s="6"/>
      <c r="DT474" s="6"/>
      <c r="DU474" s="6"/>
      <c r="DV474" s="6"/>
    </row>
    <row r="475" spans="1:126" x14ac:dyDescent="0.25">
      <c r="A475" s="3" t="s">
        <v>12</v>
      </c>
      <c r="B475" s="3">
        <v>6</v>
      </c>
      <c r="C475" s="34"/>
      <c r="D475" s="3"/>
      <c r="E475" s="4">
        <f>SUM(E469:E474)</f>
        <v>212900</v>
      </c>
      <c r="F475" s="4">
        <f>SUM(F469:F474)</f>
        <v>6110.23</v>
      </c>
      <c r="G475" s="4">
        <f>SUM(G469:G474)</f>
        <v>5158.87</v>
      </c>
      <c r="H475" s="4">
        <f>SUM(H469:H474)</f>
        <v>6472.16</v>
      </c>
      <c r="I475" s="4">
        <f>SUM(I469:I474)</f>
        <v>1490</v>
      </c>
      <c r="J475" s="4">
        <f>SUM(J469:J474)</f>
        <v>19231.259999999998</v>
      </c>
      <c r="K475" s="4">
        <f>SUM(K469:K474)</f>
        <v>193668.34</v>
      </c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26"/>
      <c r="AN475" s="26"/>
      <c r="AO475" s="26"/>
      <c r="AP475" s="28"/>
      <c r="AQ475" s="28"/>
      <c r="AR475" s="28"/>
      <c r="AS475" s="28"/>
      <c r="AT475" s="28"/>
      <c r="AU475" s="28"/>
      <c r="AV475" s="28"/>
      <c r="AW475" s="28"/>
      <c r="AX475" s="28"/>
      <c r="AY475" s="28"/>
      <c r="AZ475" s="28"/>
      <c r="BA475" s="28"/>
      <c r="BB475" s="28"/>
      <c r="BC475" s="28"/>
      <c r="BD475" s="28"/>
      <c r="BE475" s="28"/>
      <c r="BF475" s="28"/>
      <c r="BG475" s="28"/>
      <c r="BH475" s="28"/>
      <c r="BI475" s="28"/>
      <c r="BJ475" s="28"/>
      <c r="BK475" s="28"/>
      <c r="BL475" s="28"/>
      <c r="BM475" s="28"/>
      <c r="BN475" s="28"/>
      <c r="BO475" s="28"/>
      <c r="BP475" s="28"/>
      <c r="BQ475" s="28"/>
      <c r="BR475" s="28"/>
      <c r="BS475" s="28"/>
      <c r="BT475" s="28"/>
      <c r="BU475" s="28"/>
      <c r="BV475" s="28"/>
      <c r="BW475" s="28"/>
      <c r="BX475" s="28"/>
      <c r="BY475" s="28"/>
      <c r="BZ475" s="28"/>
      <c r="CA475" s="28"/>
      <c r="CB475" s="28"/>
      <c r="CC475" s="28"/>
      <c r="CD475" s="28"/>
      <c r="CE475" s="28"/>
      <c r="CF475" s="28"/>
      <c r="CG475" s="28"/>
      <c r="CH475" s="28"/>
      <c r="CI475" s="28"/>
      <c r="CJ475" s="28"/>
      <c r="CK475" s="28"/>
      <c r="CL475" s="28"/>
      <c r="CM475" s="28"/>
      <c r="CN475" s="28"/>
      <c r="CO475" s="28"/>
      <c r="CP475" s="28"/>
      <c r="CQ475" s="28"/>
      <c r="CR475" s="28"/>
      <c r="CS475" s="28"/>
      <c r="CT475" s="28"/>
      <c r="CU475" s="28"/>
      <c r="CV475" s="28"/>
      <c r="CW475" s="28"/>
      <c r="CX475" s="28"/>
      <c r="CY475" s="28"/>
      <c r="CZ475" s="28"/>
      <c r="DA475" s="28"/>
      <c r="DB475" s="28"/>
      <c r="DC475" s="28"/>
      <c r="DD475" s="28"/>
      <c r="DE475" s="28"/>
      <c r="DF475" s="28"/>
      <c r="DG475" s="28"/>
      <c r="DH475" s="28"/>
      <c r="DI475" s="28"/>
      <c r="DJ475" s="28"/>
      <c r="DK475" s="28"/>
      <c r="DL475" s="28"/>
      <c r="DM475"/>
      <c r="DN475"/>
      <c r="DO475"/>
      <c r="DP475"/>
      <c r="DQ475"/>
      <c r="DR475"/>
      <c r="DS475"/>
      <c r="DT475"/>
      <c r="DU475"/>
      <c r="DV475"/>
    </row>
    <row r="476" spans="1:126" x14ac:dyDescent="0.25"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26"/>
      <c r="AN476" s="26"/>
      <c r="AO476" s="26"/>
      <c r="AP476" s="28"/>
      <c r="AQ476" s="28"/>
      <c r="AR476" s="28"/>
      <c r="AS476" s="28"/>
      <c r="AT476" s="28"/>
      <c r="AU476" s="28"/>
      <c r="AV476" s="28"/>
      <c r="AW476" s="28"/>
      <c r="AX476" s="28"/>
      <c r="AY476" s="28"/>
      <c r="AZ476" s="28"/>
      <c r="BA476" s="28"/>
      <c r="BB476" s="28"/>
      <c r="BC476" s="28"/>
      <c r="BD476" s="28"/>
      <c r="BE476" s="28"/>
      <c r="BF476" s="28"/>
      <c r="BG476" s="28"/>
      <c r="BH476" s="28"/>
      <c r="BI476" s="28"/>
      <c r="BJ476" s="28"/>
      <c r="BK476" s="28"/>
      <c r="BL476" s="28"/>
      <c r="BM476" s="28"/>
      <c r="BN476" s="28"/>
      <c r="BO476" s="28"/>
      <c r="BP476" s="28"/>
      <c r="BQ476" s="28"/>
      <c r="BR476" s="28"/>
      <c r="BS476" s="28"/>
      <c r="BT476" s="28"/>
      <c r="BU476" s="28"/>
      <c r="BV476" s="28"/>
      <c r="BW476" s="28"/>
      <c r="BX476" s="28"/>
      <c r="BY476" s="28"/>
      <c r="BZ476" s="28"/>
      <c r="CA476" s="28"/>
      <c r="CB476" s="28"/>
      <c r="CC476" s="28"/>
      <c r="CD476" s="28"/>
      <c r="CE476" s="28"/>
      <c r="CF476" s="28"/>
      <c r="CG476" s="28"/>
      <c r="CH476" s="28"/>
      <c r="CI476" s="28"/>
      <c r="CJ476" s="28"/>
      <c r="CK476" s="28"/>
      <c r="CL476" s="28"/>
      <c r="CM476" s="28"/>
      <c r="CN476" s="28"/>
      <c r="CO476" s="28"/>
      <c r="CP476" s="28"/>
      <c r="CQ476" s="28"/>
      <c r="CR476" s="28"/>
      <c r="CS476" s="28"/>
      <c r="CT476" s="28"/>
      <c r="CU476" s="28"/>
      <c r="CV476" s="28"/>
      <c r="CW476" s="28"/>
      <c r="CX476" s="28"/>
      <c r="CY476" s="28"/>
      <c r="CZ476" s="28"/>
      <c r="DA476" s="28"/>
      <c r="DB476" s="28"/>
      <c r="DC476" s="28"/>
      <c r="DD476" s="28"/>
      <c r="DE476" s="28"/>
      <c r="DF476" s="28"/>
      <c r="DG476" s="28"/>
      <c r="DH476" s="28"/>
      <c r="DI476" s="28"/>
      <c r="DJ476" s="28"/>
      <c r="DK476" s="28"/>
      <c r="DL476" s="28"/>
      <c r="DM476"/>
      <c r="DN476"/>
      <c r="DO476"/>
      <c r="DP476"/>
      <c r="DQ476"/>
      <c r="DR476"/>
      <c r="DS476"/>
      <c r="DT476"/>
      <c r="DU476"/>
      <c r="DV476"/>
    </row>
    <row r="477" spans="1:126" s="3" customFormat="1" x14ac:dyDescent="0.25">
      <c r="A477"/>
      <c r="B477"/>
      <c r="C477" s="32"/>
      <c r="D477"/>
      <c r="E477" s="1"/>
      <c r="F477" s="1"/>
      <c r="G477" s="1"/>
      <c r="H477" s="1"/>
      <c r="I477" s="1"/>
      <c r="J477" s="1"/>
      <c r="K477" s="1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 s="28"/>
      <c r="AN477" s="28"/>
      <c r="AO477" s="28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6"/>
      <c r="CC477" s="26"/>
      <c r="CD477" s="26"/>
      <c r="CE477" s="26"/>
      <c r="CF477" s="26"/>
      <c r="CG477" s="26"/>
      <c r="CH477" s="26"/>
      <c r="CI477" s="26"/>
      <c r="CJ477" s="26"/>
      <c r="CK477" s="26"/>
      <c r="CL477" s="26"/>
      <c r="CM477" s="26"/>
      <c r="CN477" s="26"/>
      <c r="CO477" s="26"/>
      <c r="CP477" s="26"/>
      <c r="CQ477" s="26"/>
      <c r="CR477" s="26"/>
      <c r="CS477" s="26"/>
      <c r="CT477" s="26"/>
      <c r="CU477" s="26"/>
      <c r="CV477" s="26"/>
      <c r="CW477" s="26"/>
      <c r="CX477" s="26"/>
      <c r="CY477" s="26"/>
      <c r="CZ477" s="26"/>
      <c r="DA477" s="26"/>
      <c r="DB477" s="26"/>
      <c r="DC477" s="26"/>
      <c r="DD477" s="26"/>
      <c r="DE477" s="26"/>
      <c r="DF477" s="26"/>
      <c r="DG477" s="26"/>
      <c r="DH477" s="26"/>
      <c r="DI477" s="26"/>
      <c r="DJ477" s="26"/>
      <c r="DK477" s="26"/>
      <c r="DL477" s="26"/>
      <c r="DM477" s="6"/>
      <c r="DN477" s="6"/>
      <c r="DO477" s="6"/>
      <c r="DP477" s="6"/>
      <c r="DQ477" s="6"/>
      <c r="DR477" s="6"/>
      <c r="DS477" s="6"/>
      <c r="DT477" s="6"/>
      <c r="DU477" s="6"/>
      <c r="DV477" s="6"/>
    </row>
    <row r="478" spans="1:126" s="3" customFormat="1" ht="15.75" x14ac:dyDescent="0.25">
      <c r="A478" s="7" t="s">
        <v>202</v>
      </c>
      <c r="B478" s="7">
        <f>B475+B466+B463+B458+B442+B447+B435+B426+B420+B406+B394+B389+B385+B375+B371+B365+B358+B350+B336+B332+B320+B316+B310+B301+B294+B288+B283+B278+B274+B269+B261+B257+B247+B252+B239+B202+B197+B187+B180+B171+B176+B162+B147+B134+B115+B109+B105+B93+B98+B89+B85+B75+B61+B57+B52+B47+B43+B38+B33+B27+B23</f>
        <v>283</v>
      </c>
      <c r="C478" s="41"/>
      <c r="D478" s="7"/>
      <c r="E478" s="24">
        <f>+E475+E463+E458+E447+E442+E435+E426+E420+E406+E394+E389+E385+E375+E371+E365+E358+E350+E336+E332+E320+E316+E310+E301+E294+E288+E283+E278+E274+E269+E257+E252+E247+E239+E202+E197+E187+E180+E176+E171+E162+E147+E134+E115+E109+E105+E98+E93+E89+E85+E75+E61+E57+E52+E47+E43+E38+E33+E27+E23+E261+E466</f>
        <v>13708980.289999999</v>
      </c>
      <c r="F478" s="24">
        <f>+F475+F463+F458+F447+F442+F435+F426+F420+F406+F394+F389+F385+F375+F371+F365+F358+F350+F336+F332+F320+F316+F310+F301+F294+F288+F283+F278+F274+F269+F257+F252+F247+F239+F202+F197+F187+F180+F176+F171+F162+F147+F134+F115+F109+F105+F98+F93+F89+F85+F75+F61+F57+F52+F47+F43+F38+F33+F27+F23+F261+F466</f>
        <v>393447.78</v>
      </c>
      <c r="G478" s="24">
        <f>+G475+G463+G458+G447+G442+G435+G426+G420+G406+G394+G389+G385+G375+G371+G365+G358+G350+G336+G332+G320+G316+G310+G301+G294+G288+G283+G278+G274+G269+G257+G252+G247+G239+G202+G197+G187+G180+G176+G171+G162+G147+G134+G115+G109+G105+G98+G93+G89+G85+G75+G61+G57+G52+G47+G43+G38+G33+G27+G23+G261+G466</f>
        <v>684642.87</v>
      </c>
      <c r="H478" s="24">
        <f>+H475+H463+H458+H447+H442+H435+H426+H420+H406+H394+H389+H385+H375+H371+H365+H358+H350+H336+H332+H320+H316+H310+H301+H294+H288+H283+H278+H274+H269+H257+H252+H247+H239+H202+H197+H187+H180+H176+H171+H162+H147+H134+H115+H109+H105+H98+H93+H89+H85+H75+H61+H57+H52+H47+H43+H38+H33+H27+H23+H261+H466</f>
        <v>414112</v>
      </c>
      <c r="I478" s="24">
        <f>+I475+I463+I458+I447+I442+I435+I426+I420+I406+I394+I389+I385+I375+I371+I365+I358+I350+I336+I332+I320+I316+I310+I301+I294+I288+I283+I278+I274+I269+I257+I252+I247+I239+I202+I197+I187+I180+I176+I171+I162+I147+I134+I115+I109+I105+I98+I93+I89+I85+I75+I61+I57+I52+I47+I43+I38+I33+I27+I23+I261+I466</f>
        <v>405270.34</v>
      </c>
      <c r="J478" s="24">
        <f>+J475+J463+J458+J447+J442+J435+J426+J420+J406+J394+J389+J385+J375+J371+J365+J358+J350+J336+J332+J320+J316+J310+J301+J294+J288+J283+J278+J274+J269+J257+J252+J247+J239+J202+J197+J187+J180+J176+J171+J162+J147+J134+J115+J109+J105+J98+J93+J89+J85+J75+J61+J57+J52+J47+J43+J38+J33+J27+J23+J261+J466</f>
        <v>1897472.82</v>
      </c>
      <c r="K478" s="24">
        <f>+K475+K463+K458+K447+K442+K435+K426+K420+K406+K394+K389+K385+K375+K371+K365+K358+K350+K336+K332+K320+K316+K310+K301+K294+K288+K283+K278+K274+K269+K257+K252+K247+K239+K202+K197+K187+K180+K176+K171+K162+K147+K134+K115+K109+K105+K98+K93+K89+K85+K75+K61+K57+K52+K47+K43+K38+K33+K27+K23+K261+K466</f>
        <v>11811507.08</v>
      </c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  <c r="BT478" s="26"/>
      <c r="BU478" s="26"/>
      <c r="BV478" s="26"/>
      <c r="BW478" s="26"/>
      <c r="BX478" s="26"/>
      <c r="BY478" s="26"/>
      <c r="BZ478" s="26"/>
      <c r="CA478" s="26"/>
      <c r="CB478" s="26"/>
      <c r="CC478" s="26"/>
      <c r="CD478" s="26"/>
      <c r="CE478" s="26"/>
      <c r="CF478" s="26"/>
      <c r="CG478" s="26"/>
      <c r="CH478" s="26"/>
      <c r="CI478" s="26"/>
      <c r="CJ478" s="26"/>
      <c r="CK478" s="26"/>
      <c r="CL478" s="26"/>
      <c r="CM478" s="26"/>
      <c r="CN478" s="26"/>
      <c r="CO478" s="26"/>
      <c r="CP478" s="26"/>
      <c r="CQ478" s="26"/>
      <c r="CR478" s="26"/>
      <c r="CS478" s="26"/>
      <c r="CT478" s="26"/>
      <c r="CU478" s="26"/>
      <c r="CV478" s="26"/>
      <c r="CW478" s="26"/>
      <c r="CX478" s="26"/>
      <c r="CY478" s="26"/>
      <c r="CZ478" s="26"/>
      <c r="DA478" s="26"/>
      <c r="DB478" s="26"/>
      <c r="DC478" s="26"/>
      <c r="DD478" s="26"/>
      <c r="DE478" s="26"/>
      <c r="DF478" s="26"/>
      <c r="DG478" s="26"/>
      <c r="DH478" s="26"/>
      <c r="DI478" s="26"/>
      <c r="DJ478" s="26"/>
      <c r="DK478" s="26"/>
      <c r="DL478" s="26"/>
      <c r="DM478" s="6"/>
      <c r="DN478" s="6"/>
      <c r="DO478" s="6"/>
      <c r="DP478" s="6"/>
      <c r="DQ478" s="6"/>
      <c r="DR478" s="6"/>
      <c r="DS478" s="6"/>
      <c r="DT478" s="6"/>
      <c r="DU478" s="6"/>
      <c r="DV478" s="6"/>
    </row>
    <row r="479" spans="1:126" s="3" customFormat="1" ht="15.75" x14ac:dyDescent="0.25">
      <c r="A479" s="8"/>
      <c r="B479" s="8"/>
      <c r="C479" s="42"/>
      <c r="D479" s="8"/>
      <c r="E479" s="9"/>
      <c r="F479" s="9"/>
      <c r="G479" s="9"/>
      <c r="H479" s="9"/>
      <c r="I479" s="9"/>
      <c r="J479" s="9"/>
      <c r="K479" s="9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28"/>
      <c r="AN479" s="28"/>
      <c r="AO479" s="28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  <c r="BT479" s="26"/>
      <c r="BU479" s="26"/>
      <c r="BV479" s="26"/>
      <c r="BW479" s="26"/>
      <c r="BX479" s="26"/>
      <c r="BY479" s="26"/>
      <c r="BZ479" s="26"/>
      <c r="CA479" s="26"/>
      <c r="CB479" s="26"/>
      <c r="CC479" s="26"/>
      <c r="CD479" s="26"/>
      <c r="CE479" s="26"/>
      <c r="CF479" s="26"/>
      <c r="CG479" s="26"/>
      <c r="CH479" s="26"/>
      <c r="CI479" s="26"/>
      <c r="CJ479" s="26"/>
      <c r="CK479" s="26"/>
      <c r="CL479" s="26"/>
      <c r="CM479" s="26"/>
      <c r="CN479" s="26"/>
      <c r="CO479" s="26"/>
      <c r="CP479" s="26"/>
      <c r="CQ479" s="26"/>
      <c r="CR479" s="26"/>
      <c r="CS479" s="26"/>
      <c r="CT479" s="26"/>
      <c r="CU479" s="26"/>
      <c r="CV479" s="26"/>
      <c r="CW479" s="26"/>
      <c r="CX479" s="26"/>
      <c r="CY479" s="26"/>
      <c r="CZ479" s="26"/>
      <c r="DA479" s="26"/>
      <c r="DB479" s="26"/>
      <c r="DC479" s="26"/>
      <c r="DD479" s="26"/>
      <c r="DE479" s="26"/>
      <c r="DF479" s="26"/>
      <c r="DG479" s="26"/>
      <c r="DH479" s="26"/>
      <c r="DI479" s="26"/>
      <c r="DJ479" s="26"/>
      <c r="DK479" s="26"/>
      <c r="DL479" s="26"/>
      <c r="DM479" s="6"/>
      <c r="DN479" s="6"/>
      <c r="DO479" s="6"/>
      <c r="DP479" s="6"/>
      <c r="DQ479" s="6"/>
      <c r="DR479" s="6"/>
      <c r="DS479" s="6"/>
      <c r="DT479" s="6"/>
      <c r="DU479" s="6"/>
      <c r="DV479" s="6"/>
    </row>
    <row r="480" spans="1:126" ht="15.75" x14ac:dyDescent="0.25">
      <c r="A480" s="8"/>
      <c r="B480" s="8"/>
      <c r="C480" s="42"/>
      <c r="D480" s="8"/>
      <c r="E480" s="9"/>
      <c r="F480" s="9"/>
      <c r="G480" s="9"/>
      <c r="H480" s="9"/>
      <c r="I480" s="9"/>
      <c r="J480" s="9"/>
      <c r="K480" s="9"/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  <c r="AW480" s="28"/>
      <c r="AX480" s="28"/>
      <c r="AY480" s="28"/>
      <c r="AZ480" s="28"/>
      <c r="BA480" s="28"/>
      <c r="BB480" s="28"/>
      <c r="BC480" s="28"/>
      <c r="BD480" s="28"/>
      <c r="BE480" s="28"/>
      <c r="BF480" s="28"/>
      <c r="BG480" s="28"/>
      <c r="BH480" s="28"/>
      <c r="BI480" s="28"/>
      <c r="BJ480" s="28"/>
      <c r="BK480" s="28"/>
      <c r="BL480" s="28"/>
      <c r="BM480" s="28"/>
      <c r="BN480" s="28"/>
      <c r="BO480" s="28"/>
      <c r="BP480" s="28"/>
      <c r="BQ480" s="28"/>
      <c r="BR480" s="28"/>
      <c r="BS480" s="28"/>
      <c r="BT480" s="28"/>
      <c r="BU480" s="28"/>
      <c r="BV480" s="28"/>
      <c r="BW480" s="28"/>
      <c r="BX480" s="28"/>
      <c r="BY480" s="28"/>
      <c r="BZ480" s="28"/>
      <c r="CA480" s="28"/>
      <c r="CB480" s="28"/>
      <c r="CC480" s="28"/>
      <c r="CD480" s="28"/>
      <c r="CE480" s="28"/>
      <c r="CF480" s="28"/>
      <c r="CG480" s="28"/>
      <c r="CH480" s="28"/>
      <c r="CI480" s="28"/>
      <c r="CJ480" s="28"/>
      <c r="CK480" s="28"/>
      <c r="CL480" s="28"/>
      <c r="CM480" s="28"/>
      <c r="CN480" s="28"/>
      <c r="CO480" s="28"/>
      <c r="CP480" s="28"/>
      <c r="CQ480" s="28"/>
      <c r="CR480" s="28"/>
      <c r="CS480" s="28"/>
      <c r="CT480" s="28"/>
      <c r="CU480" s="28"/>
      <c r="CV480" s="28"/>
      <c r="CW480" s="28"/>
      <c r="CX480" s="28"/>
      <c r="CY480" s="28"/>
      <c r="CZ480" s="28"/>
      <c r="DA480" s="28"/>
      <c r="DB480" s="28"/>
      <c r="DC480" s="28"/>
      <c r="DD480" s="28"/>
      <c r="DE480" s="28"/>
      <c r="DF480" s="28"/>
      <c r="DG480" s="28"/>
      <c r="DH480" s="28"/>
      <c r="DI480" s="28"/>
      <c r="DJ480" s="28"/>
      <c r="DK480" s="28"/>
      <c r="DL480" s="28"/>
      <c r="DM480"/>
      <c r="DN480"/>
      <c r="DO480"/>
      <c r="DP480"/>
      <c r="DQ480"/>
      <c r="DR480"/>
      <c r="DS480"/>
      <c r="DT480"/>
      <c r="DU480"/>
      <c r="DV480"/>
    </row>
    <row r="481" spans="1:126" s="3" customFormat="1" ht="15.75" x14ac:dyDescent="0.25">
      <c r="A481" s="8"/>
      <c r="B481" s="8"/>
      <c r="C481" s="42"/>
      <c r="D481" s="8"/>
      <c r="E481" s="9"/>
      <c r="F481" s="9"/>
      <c r="G481" s="9"/>
      <c r="H481" s="9"/>
      <c r="I481" s="9"/>
      <c r="J481" s="9"/>
      <c r="K481" s="9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28"/>
      <c r="AN481" s="28"/>
      <c r="AO481" s="28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/>
      <c r="CA481" s="26"/>
      <c r="CB481" s="26"/>
      <c r="CC481" s="26"/>
      <c r="CD481" s="26"/>
      <c r="CE481" s="26"/>
      <c r="CF481" s="26"/>
      <c r="CG481" s="26"/>
      <c r="CH481" s="26"/>
      <c r="CI481" s="26"/>
      <c r="CJ481" s="26"/>
      <c r="CK481" s="26"/>
      <c r="CL481" s="26"/>
      <c r="CM481" s="26"/>
      <c r="CN481" s="26"/>
      <c r="CO481" s="26"/>
      <c r="CP481" s="26"/>
      <c r="CQ481" s="26"/>
      <c r="CR481" s="26"/>
      <c r="CS481" s="26"/>
      <c r="CT481" s="26"/>
      <c r="CU481" s="26"/>
      <c r="CV481" s="26"/>
      <c r="CW481" s="26"/>
      <c r="CX481" s="26"/>
      <c r="CY481" s="26"/>
      <c r="CZ481" s="26"/>
      <c r="DA481" s="26"/>
      <c r="DB481" s="26"/>
      <c r="DC481" s="26"/>
      <c r="DD481" s="26"/>
      <c r="DE481" s="26"/>
      <c r="DF481" s="26"/>
      <c r="DG481" s="26"/>
      <c r="DH481" s="26"/>
      <c r="DI481" s="26"/>
      <c r="DJ481" s="26"/>
      <c r="DK481" s="26"/>
      <c r="DL481" s="26"/>
      <c r="DM481" s="6"/>
      <c r="DN481" s="6"/>
      <c r="DO481" s="6"/>
      <c r="DP481" s="6"/>
      <c r="DQ481" s="6"/>
      <c r="DR481" s="6"/>
      <c r="DS481" s="6"/>
      <c r="DT481" s="6"/>
      <c r="DU481" s="6"/>
      <c r="DV481" s="6"/>
    </row>
    <row r="482" spans="1:126" x14ac:dyDescent="0.25">
      <c r="AM482" s="28"/>
      <c r="AN482" s="28"/>
      <c r="AO482" s="28"/>
      <c r="AP482" s="28"/>
      <c r="AQ482" s="28"/>
      <c r="AR482" s="28"/>
      <c r="AS482" s="28"/>
      <c r="AT482" s="28"/>
      <c r="AU482" s="28"/>
      <c r="AV482" s="28"/>
      <c r="AW482" s="28"/>
      <c r="AX482" s="28"/>
      <c r="AY482" s="28"/>
      <c r="AZ482" s="28"/>
      <c r="BA482" s="28"/>
      <c r="BB482" s="28"/>
      <c r="BC482" s="28"/>
      <c r="BD482" s="28"/>
      <c r="BE482" s="28"/>
      <c r="BF482" s="28"/>
      <c r="BG482" s="28"/>
      <c r="BH482" s="28"/>
      <c r="BI482" s="28"/>
      <c r="BJ482" s="28"/>
      <c r="BK482" s="28"/>
      <c r="BL482" s="28"/>
      <c r="BM482" s="28"/>
      <c r="BN482" s="28"/>
      <c r="BO482" s="28"/>
      <c r="BP482" s="28"/>
      <c r="BQ482" s="28"/>
      <c r="BR482" s="28"/>
      <c r="BS482" s="28"/>
      <c r="BT482" s="28"/>
      <c r="BU482" s="28"/>
      <c r="BV482" s="28"/>
      <c r="BW482" s="28"/>
      <c r="BX482" s="28"/>
      <c r="BY482" s="28"/>
      <c r="BZ482" s="28"/>
      <c r="CA482" s="28"/>
      <c r="CB482" s="28"/>
      <c r="CC482" s="28"/>
      <c r="CD482" s="28"/>
      <c r="CE482" s="28"/>
      <c r="CF482" s="28"/>
      <c r="CG482" s="28"/>
      <c r="CH482" s="28"/>
      <c r="CI482" s="28"/>
      <c r="CJ482" s="28"/>
      <c r="CK482" s="28"/>
      <c r="CL482" s="28"/>
      <c r="CM482" s="28"/>
      <c r="CN482" s="28"/>
      <c r="CO482" s="28"/>
      <c r="CP482" s="28"/>
      <c r="CQ482" s="28"/>
      <c r="CR482" s="28"/>
      <c r="CS482" s="28"/>
      <c r="CT482" s="28"/>
      <c r="CU482" s="28"/>
      <c r="CV482" s="28"/>
      <c r="CW482" s="28"/>
      <c r="CX482" s="28"/>
      <c r="CY482" s="28"/>
      <c r="CZ482" s="28"/>
      <c r="DA482" s="28"/>
      <c r="DB482" s="28"/>
      <c r="DC482" s="28"/>
      <c r="DD482" s="28"/>
      <c r="DE482" s="28"/>
      <c r="DF482" s="28"/>
      <c r="DG482" s="28"/>
      <c r="DH482" s="28"/>
      <c r="DI482" s="28"/>
      <c r="DJ482" s="28"/>
      <c r="DK482" s="28"/>
      <c r="DL482" s="28"/>
    </row>
    <row r="483" spans="1:126" x14ac:dyDescent="0.25"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28"/>
      <c r="AX483" s="28"/>
      <c r="AY483" s="28"/>
      <c r="AZ483" s="28"/>
      <c r="BA483" s="28"/>
      <c r="BB483" s="28"/>
      <c r="BC483" s="28"/>
      <c r="BD483" s="28"/>
      <c r="BE483" s="28"/>
      <c r="BF483" s="28"/>
      <c r="BG483" s="28"/>
      <c r="BH483" s="28"/>
      <c r="BI483" s="28"/>
      <c r="BJ483" s="28"/>
      <c r="BK483" s="28"/>
      <c r="BL483" s="28"/>
      <c r="BM483" s="28"/>
      <c r="BN483" s="28"/>
      <c r="BO483" s="28"/>
      <c r="BP483" s="28"/>
      <c r="BQ483" s="28"/>
      <c r="BR483" s="28"/>
      <c r="BS483" s="28"/>
      <c r="BT483" s="28"/>
      <c r="BU483" s="28"/>
      <c r="BV483" s="28"/>
      <c r="BW483" s="28"/>
      <c r="BX483" s="28"/>
      <c r="BY483" s="28"/>
      <c r="BZ483" s="28"/>
      <c r="CA483" s="28"/>
      <c r="CB483" s="28"/>
      <c r="CC483" s="28"/>
      <c r="CD483" s="28"/>
      <c r="CE483" s="28"/>
      <c r="CF483" s="28"/>
      <c r="CG483" s="28"/>
      <c r="CH483" s="28"/>
      <c r="CI483" s="28"/>
      <c r="CJ483" s="28"/>
      <c r="CK483" s="28"/>
      <c r="CL483" s="28"/>
      <c r="CM483" s="28"/>
      <c r="CN483" s="28"/>
      <c r="CO483" s="28"/>
      <c r="CP483" s="28"/>
      <c r="CQ483" s="28"/>
      <c r="CR483" s="28"/>
      <c r="CS483" s="28"/>
      <c r="CT483" s="28"/>
      <c r="CU483" s="28"/>
      <c r="CV483" s="28"/>
      <c r="CW483" s="28"/>
      <c r="CX483" s="28"/>
      <c r="CY483" s="28"/>
      <c r="CZ483" s="28"/>
      <c r="DA483" s="28"/>
      <c r="DB483" s="28"/>
      <c r="DC483" s="28"/>
      <c r="DD483" s="28"/>
      <c r="DE483" s="28"/>
      <c r="DF483" s="28"/>
      <c r="DG483" s="28"/>
      <c r="DH483" s="28"/>
      <c r="DI483" s="28"/>
      <c r="DJ483" s="28"/>
      <c r="DK483" s="28"/>
      <c r="DL483" s="28"/>
    </row>
    <row r="484" spans="1:126" x14ac:dyDescent="0.25">
      <c r="AM484" s="28"/>
      <c r="AN484" s="28"/>
      <c r="AO484" s="28"/>
      <c r="AP484" s="28"/>
      <c r="AQ484" s="28"/>
      <c r="AR484" s="28"/>
      <c r="AS484" s="28"/>
      <c r="AT484" s="28"/>
      <c r="AU484" s="28"/>
      <c r="AV484" s="28"/>
      <c r="AW484" s="28"/>
      <c r="AX484" s="28"/>
      <c r="AY484" s="28"/>
      <c r="AZ484" s="28"/>
      <c r="BA484" s="28"/>
      <c r="BB484" s="28"/>
      <c r="BC484" s="28"/>
      <c r="BD484" s="28"/>
      <c r="BE484" s="28"/>
      <c r="BF484" s="28"/>
      <c r="BG484" s="28"/>
      <c r="BH484" s="28"/>
      <c r="BI484" s="28"/>
      <c r="BJ484" s="28"/>
      <c r="BK484" s="28"/>
      <c r="BL484" s="28"/>
      <c r="BM484" s="28"/>
      <c r="BN484" s="28"/>
      <c r="BO484" s="28"/>
      <c r="BP484" s="28"/>
      <c r="BQ484" s="28"/>
      <c r="BR484" s="28"/>
      <c r="BS484" s="28"/>
      <c r="BT484" s="28"/>
      <c r="BU484" s="28"/>
      <c r="BV484" s="28"/>
      <c r="BW484" s="28"/>
      <c r="BX484" s="28"/>
      <c r="BY484" s="28"/>
      <c r="BZ484" s="28"/>
      <c r="CA484" s="28"/>
      <c r="CB484" s="28"/>
      <c r="CC484" s="28"/>
      <c r="CD484" s="28"/>
      <c r="CE484" s="28"/>
      <c r="CF484" s="28"/>
      <c r="CG484" s="28"/>
      <c r="CH484" s="28"/>
      <c r="CI484" s="28"/>
      <c r="CJ484" s="28"/>
      <c r="CK484" s="28"/>
      <c r="CL484" s="28"/>
      <c r="CM484" s="28"/>
      <c r="CN484" s="28"/>
      <c r="CO484" s="28"/>
      <c r="CP484" s="28"/>
      <c r="CQ484" s="28"/>
      <c r="CR484" s="28"/>
      <c r="CS484" s="28"/>
      <c r="CT484" s="28"/>
      <c r="CU484" s="28"/>
      <c r="CV484" s="28"/>
      <c r="CW484" s="28"/>
      <c r="CX484" s="28"/>
      <c r="CY484" s="28"/>
      <c r="CZ484" s="28"/>
      <c r="DA484" s="28"/>
      <c r="DB484" s="28"/>
      <c r="DC484" s="28"/>
      <c r="DD484" s="28"/>
      <c r="DE484" s="28"/>
      <c r="DF484" s="28"/>
      <c r="DG484" s="28"/>
      <c r="DH484" s="28"/>
      <c r="DI484" s="28"/>
      <c r="DJ484" s="28"/>
      <c r="DK484" s="28"/>
      <c r="DL484" s="28"/>
    </row>
    <row r="485" spans="1:126" x14ac:dyDescent="0.25"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28"/>
      <c r="AX485" s="28"/>
      <c r="AY485" s="28"/>
      <c r="AZ485" s="28"/>
      <c r="BA485" s="28"/>
      <c r="BB485" s="28"/>
      <c r="BC485" s="28"/>
      <c r="BD485" s="28"/>
      <c r="BE485" s="28"/>
      <c r="BF485" s="28"/>
      <c r="BG485" s="28"/>
      <c r="BH485" s="28"/>
      <c r="BI485" s="28"/>
      <c r="BJ485" s="28"/>
      <c r="BK485" s="28"/>
      <c r="BL485" s="28"/>
      <c r="BM485" s="28"/>
      <c r="BN485" s="28"/>
      <c r="BO485" s="28"/>
      <c r="BP485" s="28"/>
      <c r="BQ485" s="28"/>
      <c r="BR485" s="28"/>
      <c r="BS485" s="28"/>
      <c r="BT485" s="28"/>
      <c r="BU485" s="28"/>
      <c r="BV485" s="28"/>
      <c r="BW485" s="28"/>
      <c r="BX485" s="28"/>
      <c r="BY485" s="28"/>
      <c r="BZ485" s="28"/>
      <c r="CA485" s="28"/>
      <c r="CB485" s="28"/>
      <c r="CC485" s="28"/>
      <c r="CD485" s="28"/>
      <c r="CE485" s="28"/>
      <c r="CF485" s="28"/>
      <c r="CG485" s="28"/>
      <c r="CH485" s="28"/>
      <c r="CI485" s="28"/>
      <c r="CJ485" s="28"/>
      <c r="CK485" s="28"/>
      <c r="CL485" s="28"/>
      <c r="CM485" s="28"/>
      <c r="CN485" s="28"/>
      <c r="CO485" s="28"/>
      <c r="CP485" s="28"/>
      <c r="CQ485" s="28"/>
      <c r="CR485" s="28"/>
      <c r="CS485" s="28"/>
      <c r="CT485" s="28"/>
      <c r="CU485" s="28"/>
      <c r="CV485" s="28"/>
      <c r="CW485" s="28"/>
      <c r="CX485" s="28"/>
      <c r="CY485" s="28"/>
      <c r="CZ485" s="28"/>
      <c r="DA485" s="28"/>
      <c r="DB485" s="28"/>
      <c r="DC485" s="28"/>
      <c r="DD485" s="28"/>
      <c r="DE485" s="28"/>
      <c r="DF485" s="28"/>
      <c r="DG485" s="28"/>
      <c r="DH485" s="28"/>
      <c r="DI485" s="28"/>
      <c r="DJ485" s="28"/>
      <c r="DK485" s="28"/>
      <c r="DL485" s="28"/>
    </row>
    <row r="486" spans="1:126" x14ac:dyDescent="0.25"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  <c r="AW486" s="28"/>
      <c r="AX486" s="28"/>
      <c r="AY486" s="28"/>
      <c r="AZ486" s="28"/>
      <c r="BA486" s="28"/>
      <c r="BB486" s="28"/>
      <c r="BC486" s="28"/>
      <c r="BD486" s="28"/>
      <c r="BE486" s="28"/>
      <c r="BF486" s="28"/>
      <c r="BG486" s="28"/>
      <c r="BH486" s="28"/>
      <c r="BI486" s="28"/>
      <c r="BJ486" s="28"/>
      <c r="BK486" s="28"/>
      <c r="BL486" s="28"/>
      <c r="BM486" s="28"/>
      <c r="BN486" s="28"/>
      <c r="BO486" s="28"/>
      <c r="BP486" s="28"/>
      <c r="BQ486" s="28"/>
      <c r="BR486" s="28"/>
      <c r="BS486" s="28"/>
      <c r="BT486" s="28"/>
      <c r="BU486" s="28"/>
      <c r="BV486" s="28"/>
      <c r="BW486" s="28"/>
      <c r="BX486" s="28"/>
      <c r="BY486" s="28"/>
      <c r="BZ486" s="28"/>
      <c r="CA486" s="28"/>
      <c r="CB486" s="28"/>
      <c r="CC486" s="28"/>
      <c r="CD486" s="28"/>
      <c r="CE486" s="28"/>
      <c r="CF486" s="28"/>
      <c r="CG486" s="28"/>
      <c r="CH486" s="28"/>
      <c r="CI486" s="28"/>
      <c r="CJ486" s="28"/>
      <c r="CK486" s="28"/>
      <c r="CL486" s="28"/>
      <c r="CM486" s="28"/>
      <c r="CN486" s="28"/>
      <c r="CO486" s="28"/>
      <c r="CP486" s="28"/>
      <c r="CQ486" s="28"/>
      <c r="CR486" s="28"/>
      <c r="CS486" s="28"/>
      <c r="CT486" s="28"/>
      <c r="CU486" s="28"/>
      <c r="CV486" s="28"/>
      <c r="CW486" s="28"/>
      <c r="CX486" s="28"/>
      <c r="CY486" s="28"/>
      <c r="CZ486" s="28"/>
      <c r="DA486" s="28"/>
      <c r="DB486" s="28"/>
      <c r="DC486" s="28"/>
      <c r="DD486" s="28"/>
      <c r="DE486" s="28"/>
      <c r="DF486" s="28"/>
      <c r="DG486" s="28"/>
      <c r="DH486" s="28"/>
      <c r="DI486" s="28"/>
      <c r="DJ486" s="28"/>
      <c r="DK486" s="28"/>
      <c r="DL486" s="28"/>
    </row>
    <row r="487" spans="1:126" x14ac:dyDescent="0.25"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28"/>
      <c r="AX487" s="28"/>
      <c r="AY487" s="28"/>
      <c r="AZ487" s="28"/>
      <c r="BA487" s="28"/>
      <c r="BB487" s="28"/>
      <c r="BC487" s="28"/>
      <c r="BD487" s="28"/>
      <c r="BE487" s="28"/>
      <c r="BF487" s="28"/>
      <c r="BG487" s="28"/>
      <c r="BH487" s="28"/>
      <c r="BI487" s="28"/>
      <c r="BJ487" s="28"/>
      <c r="BK487" s="28"/>
      <c r="BL487" s="28"/>
      <c r="BM487" s="28"/>
      <c r="BN487" s="28"/>
      <c r="BO487" s="28"/>
      <c r="BP487" s="28"/>
      <c r="BQ487" s="28"/>
      <c r="BR487" s="28"/>
      <c r="BS487" s="28"/>
      <c r="BT487" s="28"/>
      <c r="BU487" s="28"/>
      <c r="BV487" s="28"/>
      <c r="BW487" s="28"/>
      <c r="BX487" s="28"/>
      <c r="BY487" s="28"/>
      <c r="BZ487" s="28"/>
      <c r="CA487" s="28"/>
      <c r="CB487" s="28"/>
      <c r="CC487" s="28"/>
      <c r="CD487" s="28"/>
      <c r="CE487" s="28"/>
      <c r="CF487" s="28"/>
      <c r="CG487" s="28"/>
      <c r="CH487" s="28"/>
      <c r="CI487" s="28"/>
      <c r="CJ487" s="28"/>
      <c r="CK487" s="28"/>
      <c r="CL487" s="28"/>
      <c r="CM487" s="28"/>
      <c r="CN487" s="28"/>
      <c r="CO487" s="28"/>
      <c r="CP487" s="28"/>
      <c r="CQ487" s="28"/>
      <c r="CR487" s="28"/>
      <c r="CS487" s="28"/>
      <c r="CT487" s="28"/>
      <c r="CU487" s="28"/>
      <c r="CV487" s="28"/>
      <c r="CW487" s="28"/>
      <c r="CX487" s="28"/>
      <c r="CY487" s="28"/>
      <c r="CZ487" s="28"/>
      <c r="DA487" s="28"/>
      <c r="DB487" s="28"/>
      <c r="DC487" s="28"/>
      <c r="DD487" s="28"/>
      <c r="DE487" s="28"/>
      <c r="DF487" s="28"/>
      <c r="DG487" s="28"/>
      <c r="DH487" s="28"/>
      <c r="DI487" s="28"/>
      <c r="DJ487" s="28"/>
      <c r="DK487" s="28"/>
      <c r="DL487" s="28"/>
    </row>
    <row r="488" spans="1:126" x14ac:dyDescent="0.25"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 s="28"/>
      <c r="AN488" s="28"/>
      <c r="AO488" s="28"/>
      <c r="AP488" s="28"/>
      <c r="AQ488" s="28"/>
      <c r="AR488" s="28"/>
      <c r="AS488" s="28"/>
      <c r="AT488" s="28"/>
      <c r="AU488" s="28"/>
      <c r="AV488" s="28"/>
      <c r="AW488" s="28"/>
      <c r="AX488" s="28"/>
      <c r="AY488" s="28"/>
      <c r="AZ488" s="28"/>
      <c r="BA488" s="28"/>
      <c r="BB488" s="28"/>
      <c r="BC488" s="28"/>
      <c r="BD488" s="28"/>
      <c r="BE488" s="28"/>
      <c r="BF488" s="28"/>
      <c r="BG488" s="28"/>
      <c r="BH488" s="28"/>
      <c r="BI488" s="28"/>
      <c r="BJ488" s="28"/>
      <c r="BK488" s="28"/>
      <c r="BL488" s="28"/>
      <c r="BM488" s="28"/>
      <c r="BN488" s="28"/>
      <c r="BO488" s="28"/>
      <c r="BP488" s="28"/>
      <c r="BQ488" s="28"/>
      <c r="BR488" s="28"/>
      <c r="BS488" s="28"/>
      <c r="BT488" s="28"/>
      <c r="BU488" s="28"/>
      <c r="BV488" s="28"/>
      <c r="BW488" s="28"/>
      <c r="BX488" s="28"/>
      <c r="BY488" s="28"/>
      <c r="BZ488" s="28"/>
      <c r="CA488" s="28"/>
      <c r="CB488" s="28"/>
      <c r="CC488" s="28"/>
      <c r="CD488" s="28"/>
      <c r="CE488" s="28"/>
      <c r="CF488" s="28"/>
      <c r="CG488" s="28"/>
      <c r="CH488" s="28"/>
      <c r="CI488" s="28"/>
      <c r="CJ488" s="28"/>
      <c r="CK488" s="28"/>
      <c r="CL488" s="28"/>
      <c r="CM488" s="28"/>
      <c r="CN488" s="28"/>
      <c r="CO488" s="28"/>
      <c r="CP488" s="28"/>
      <c r="CQ488" s="28"/>
      <c r="CR488" s="28"/>
      <c r="CS488" s="28"/>
      <c r="CT488" s="28"/>
      <c r="CU488" s="28"/>
      <c r="CV488" s="28"/>
      <c r="CW488" s="28"/>
      <c r="CX488" s="28"/>
      <c r="CY488" s="28"/>
      <c r="CZ488" s="28"/>
      <c r="DA488" s="28"/>
      <c r="DB488" s="28"/>
      <c r="DC488" s="28"/>
      <c r="DD488" s="28"/>
      <c r="DE488" s="28"/>
      <c r="DF488" s="28"/>
      <c r="DG488" s="28"/>
      <c r="DH488" s="28"/>
      <c r="DI488" s="28"/>
      <c r="DJ488" s="28"/>
      <c r="DK488" s="28"/>
      <c r="DL488" s="28"/>
      <c r="DM488"/>
      <c r="DN488"/>
      <c r="DO488"/>
      <c r="DP488"/>
      <c r="DQ488"/>
      <c r="DR488"/>
      <c r="DS488"/>
      <c r="DT488"/>
      <c r="DU488"/>
      <c r="DV488"/>
    </row>
    <row r="489" spans="1:126" x14ac:dyDescent="0.25"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28"/>
      <c r="AX489" s="28"/>
      <c r="AY489" s="28"/>
      <c r="AZ489" s="28"/>
      <c r="BA489" s="28"/>
      <c r="BB489" s="28"/>
      <c r="BC489" s="28"/>
      <c r="BD489" s="28"/>
      <c r="BE489" s="28"/>
      <c r="BF489" s="28"/>
      <c r="BG489" s="28"/>
      <c r="BH489" s="28"/>
      <c r="BI489" s="28"/>
      <c r="BJ489" s="28"/>
      <c r="BK489" s="28"/>
      <c r="BL489" s="28"/>
      <c r="BM489" s="28"/>
      <c r="BN489" s="28"/>
      <c r="BO489" s="28"/>
      <c r="BP489" s="28"/>
      <c r="BQ489" s="28"/>
      <c r="BR489" s="28"/>
      <c r="BS489" s="28"/>
      <c r="BT489" s="28"/>
      <c r="BU489" s="28"/>
      <c r="BV489" s="28"/>
      <c r="BW489" s="28"/>
      <c r="BX489" s="28"/>
      <c r="BY489" s="28"/>
      <c r="BZ489" s="28"/>
      <c r="CA489" s="28"/>
      <c r="CB489" s="28"/>
      <c r="CC489" s="28"/>
      <c r="CD489" s="28"/>
      <c r="CE489" s="28"/>
      <c r="CF489" s="28"/>
      <c r="CG489" s="28"/>
      <c r="CH489" s="28"/>
      <c r="CI489" s="28"/>
      <c r="CJ489" s="28"/>
      <c r="CK489" s="28"/>
      <c r="CL489" s="28"/>
      <c r="CM489" s="28"/>
      <c r="CN489" s="28"/>
      <c r="CO489" s="28"/>
      <c r="CP489" s="28"/>
      <c r="CQ489" s="28"/>
      <c r="CR489" s="28"/>
      <c r="CS489" s="28"/>
      <c r="CT489" s="28"/>
      <c r="CU489" s="28"/>
      <c r="CV489" s="28"/>
      <c r="CW489" s="28"/>
      <c r="CX489" s="28"/>
      <c r="CY489" s="28"/>
      <c r="CZ489" s="28"/>
      <c r="DA489" s="28"/>
      <c r="DB489" s="28"/>
      <c r="DC489" s="28"/>
      <c r="DD489" s="28"/>
      <c r="DE489" s="28"/>
      <c r="DF489" s="28"/>
      <c r="DG489" s="28"/>
      <c r="DH489" s="28"/>
      <c r="DI489" s="28"/>
      <c r="DJ489" s="28"/>
      <c r="DK489" s="28"/>
      <c r="DL489" s="28"/>
      <c r="DM489"/>
      <c r="DN489"/>
      <c r="DO489"/>
      <c r="DP489"/>
      <c r="DQ489"/>
      <c r="DR489"/>
      <c r="DS489"/>
      <c r="DT489"/>
      <c r="DU489"/>
      <c r="DV489"/>
    </row>
    <row r="490" spans="1:126" x14ac:dyDescent="0.25">
      <c r="AM490" s="28"/>
      <c r="AN490" s="28"/>
      <c r="AO490" s="28"/>
      <c r="AP490" s="28"/>
      <c r="AQ490" s="28"/>
      <c r="AR490" s="28"/>
      <c r="AS490" s="28"/>
      <c r="AT490" s="28"/>
      <c r="AU490" s="28"/>
      <c r="AV490" s="28"/>
      <c r="AW490" s="28"/>
      <c r="AX490" s="28"/>
      <c r="AY490" s="28"/>
      <c r="AZ490" s="28"/>
      <c r="BA490" s="28"/>
      <c r="BB490" s="28"/>
      <c r="BC490" s="28"/>
      <c r="BD490" s="28"/>
      <c r="BE490" s="28"/>
      <c r="BF490" s="28"/>
      <c r="BG490" s="28"/>
      <c r="BH490" s="28"/>
      <c r="BI490" s="28"/>
      <c r="BJ490" s="28"/>
      <c r="BK490" s="28"/>
      <c r="BL490" s="28"/>
      <c r="BM490" s="28"/>
      <c r="BN490" s="28"/>
      <c r="BO490" s="28"/>
      <c r="BP490" s="28"/>
      <c r="BQ490" s="28"/>
      <c r="BR490" s="28"/>
      <c r="BS490" s="28"/>
      <c r="BT490" s="28"/>
      <c r="BU490" s="28"/>
      <c r="BV490" s="28"/>
      <c r="BW490" s="28"/>
      <c r="BX490" s="28"/>
      <c r="BY490" s="28"/>
      <c r="BZ490" s="28"/>
      <c r="CA490" s="28"/>
      <c r="CB490" s="28"/>
      <c r="CC490" s="28"/>
      <c r="CD490" s="28"/>
      <c r="CE490" s="28"/>
      <c r="CF490" s="28"/>
      <c r="CG490" s="28"/>
      <c r="CH490" s="28"/>
      <c r="CI490" s="28"/>
      <c r="CJ490" s="28"/>
      <c r="CK490" s="28"/>
      <c r="CL490" s="28"/>
      <c r="CM490" s="28"/>
      <c r="CN490" s="28"/>
      <c r="CO490" s="28"/>
      <c r="CP490" s="28"/>
      <c r="CQ490" s="28"/>
      <c r="CR490" s="28"/>
      <c r="CS490" s="28"/>
      <c r="CT490" s="28"/>
      <c r="CU490" s="28"/>
      <c r="CV490" s="28"/>
      <c r="CW490" s="28"/>
      <c r="CX490" s="28"/>
      <c r="CY490" s="28"/>
      <c r="CZ490" s="28"/>
      <c r="DA490" s="28"/>
      <c r="DB490" s="28"/>
      <c r="DC490" s="28"/>
      <c r="DD490" s="28"/>
      <c r="DE490" s="28"/>
      <c r="DF490" s="28"/>
      <c r="DG490" s="28"/>
      <c r="DH490" s="28"/>
      <c r="DI490" s="28"/>
      <c r="DJ490" s="28"/>
      <c r="DK490" s="28"/>
      <c r="DL490" s="28"/>
      <c r="DM490"/>
      <c r="DN490"/>
      <c r="DO490"/>
      <c r="DP490"/>
      <c r="DQ490"/>
      <c r="DR490"/>
      <c r="DS490"/>
      <c r="DT490"/>
      <c r="DU490"/>
      <c r="DV490"/>
    </row>
    <row r="491" spans="1:126" x14ac:dyDescent="0.25"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  <c r="AW491" s="28"/>
      <c r="AX491" s="28"/>
      <c r="AY491" s="28"/>
      <c r="AZ491" s="28"/>
      <c r="BA491" s="28"/>
      <c r="BB491" s="28"/>
      <c r="BC491" s="28"/>
      <c r="BD491" s="28"/>
      <c r="BE491" s="28"/>
      <c r="BF491" s="28"/>
      <c r="BG491" s="28"/>
      <c r="BH491" s="28"/>
      <c r="BI491" s="28"/>
      <c r="BJ491" s="28"/>
      <c r="BK491" s="28"/>
      <c r="BL491" s="28"/>
      <c r="BM491" s="28"/>
      <c r="BN491" s="28"/>
      <c r="BO491" s="28"/>
      <c r="BP491" s="28"/>
      <c r="BQ491" s="28"/>
      <c r="BR491" s="28"/>
      <c r="BS491" s="28"/>
      <c r="BT491" s="28"/>
      <c r="BU491" s="28"/>
      <c r="BV491" s="28"/>
      <c r="BW491" s="28"/>
      <c r="BX491" s="28"/>
      <c r="BY491" s="28"/>
      <c r="BZ491" s="28"/>
      <c r="CA491" s="28"/>
      <c r="CB491" s="28"/>
      <c r="CC491" s="28"/>
      <c r="CD491" s="28"/>
      <c r="CE491" s="28"/>
      <c r="CF491" s="28"/>
      <c r="CG491" s="28"/>
      <c r="CH491" s="28"/>
      <c r="CI491" s="28"/>
      <c r="CJ491" s="28"/>
      <c r="CK491" s="28"/>
      <c r="CL491" s="28"/>
      <c r="CM491" s="28"/>
      <c r="CN491" s="28"/>
      <c r="CO491" s="28"/>
      <c r="CP491" s="28"/>
      <c r="CQ491" s="28"/>
      <c r="CR491" s="28"/>
      <c r="CS491" s="28"/>
      <c r="CT491" s="28"/>
      <c r="CU491" s="28"/>
      <c r="CV491" s="28"/>
      <c r="CW491" s="28"/>
      <c r="CX491" s="28"/>
      <c r="CY491" s="28"/>
      <c r="CZ491" s="28"/>
      <c r="DA491" s="28"/>
      <c r="DB491" s="28"/>
      <c r="DC491" s="28"/>
      <c r="DD491" s="28"/>
      <c r="DE491" s="28"/>
      <c r="DF491" s="28"/>
      <c r="DG491" s="28"/>
      <c r="DH491" s="28"/>
      <c r="DI491" s="28"/>
      <c r="DJ491" s="28"/>
      <c r="DK491" s="28"/>
      <c r="DL491" s="28"/>
      <c r="DM491"/>
      <c r="DN491"/>
      <c r="DO491"/>
      <c r="DP491"/>
      <c r="DQ491"/>
      <c r="DR491"/>
      <c r="DS491"/>
      <c r="DT491"/>
      <c r="DU491"/>
      <c r="DV491"/>
    </row>
    <row r="492" spans="1:126" x14ac:dyDescent="0.25">
      <c r="AM492" s="28"/>
      <c r="AN492" s="28"/>
      <c r="AO492" s="28"/>
      <c r="AP492" s="28"/>
      <c r="AQ492" s="28"/>
      <c r="AR492" s="28"/>
      <c r="AS492" s="28"/>
      <c r="AT492" s="28"/>
      <c r="AU492" s="28"/>
      <c r="AV492" s="28"/>
      <c r="AW492" s="28"/>
      <c r="AX492" s="28"/>
      <c r="AY492" s="28"/>
      <c r="AZ492" s="28"/>
      <c r="BA492" s="28"/>
      <c r="BB492" s="28"/>
      <c r="BC492" s="28"/>
      <c r="BD492" s="28"/>
      <c r="BE492" s="28"/>
      <c r="BF492" s="28"/>
      <c r="BG492" s="28"/>
      <c r="BH492" s="28"/>
      <c r="BI492" s="28"/>
      <c r="BJ492" s="28"/>
      <c r="BK492" s="28"/>
      <c r="BL492" s="28"/>
      <c r="BM492" s="28"/>
      <c r="BN492" s="28"/>
      <c r="BO492" s="28"/>
      <c r="BP492" s="28"/>
      <c r="BQ492" s="28"/>
      <c r="BR492" s="28"/>
      <c r="BS492" s="28"/>
      <c r="BT492" s="28"/>
      <c r="BU492" s="28"/>
      <c r="BV492" s="28"/>
      <c r="BW492" s="28"/>
      <c r="BX492" s="28"/>
      <c r="BY492" s="28"/>
      <c r="BZ492" s="28"/>
      <c r="CA492" s="28"/>
      <c r="CB492" s="28"/>
      <c r="CC492" s="28"/>
      <c r="CD492" s="28"/>
      <c r="CE492" s="28"/>
      <c r="CF492" s="28"/>
      <c r="CG492" s="28"/>
      <c r="CH492" s="28"/>
      <c r="CI492" s="28"/>
      <c r="CJ492" s="28"/>
      <c r="CK492" s="28"/>
      <c r="CL492" s="28"/>
      <c r="CM492" s="28"/>
      <c r="CN492" s="28"/>
      <c r="CO492" s="28"/>
      <c r="CP492" s="28"/>
      <c r="CQ492" s="28"/>
      <c r="CR492" s="28"/>
      <c r="CS492" s="28"/>
      <c r="CT492" s="28"/>
      <c r="CU492" s="28"/>
      <c r="CV492" s="28"/>
      <c r="CW492" s="28"/>
      <c r="CX492" s="28"/>
      <c r="CY492" s="28"/>
      <c r="CZ492" s="28"/>
      <c r="DA492" s="28"/>
      <c r="DB492" s="28"/>
      <c r="DC492" s="28"/>
      <c r="DD492" s="28"/>
      <c r="DE492" s="28"/>
      <c r="DF492" s="28"/>
      <c r="DG492" s="28"/>
      <c r="DH492" s="28"/>
      <c r="DI492" s="28"/>
      <c r="DJ492" s="28"/>
      <c r="DK492" s="28"/>
      <c r="DL492" s="28"/>
    </row>
    <row r="493" spans="1:126" ht="24.95" customHeight="1" x14ac:dyDescent="0.25"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  <c r="AW493" s="28"/>
      <c r="AX493" s="28"/>
      <c r="AY493" s="28"/>
      <c r="AZ493" s="28"/>
      <c r="BA493" s="28"/>
      <c r="BB493" s="28"/>
      <c r="BC493" s="28"/>
      <c r="BD493" s="28"/>
      <c r="BE493" s="28"/>
      <c r="BF493" s="28"/>
      <c r="BG493" s="28"/>
      <c r="BH493" s="28"/>
      <c r="BI493" s="28"/>
      <c r="BJ493" s="28"/>
      <c r="BK493" s="28"/>
      <c r="BL493" s="28"/>
      <c r="BM493" s="28"/>
      <c r="BN493" s="28"/>
      <c r="BO493" s="28"/>
      <c r="BP493" s="28"/>
      <c r="BQ493" s="28"/>
      <c r="BR493" s="28"/>
      <c r="BS493" s="28"/>
      <c r="BT493" s="28"/>
      <c r="BU493" s="28"/>
      <c r="BV493" s="28"/>
      <c r="BW493" s="28"/>
      <c r="BX493" s="28"/>
      <c r="BY493" s="28"/>
      <c r="BZ493" s="28"/>
      <c r="CA493" s="28"/>
      <c r="CB493" s="28"/>
      <c r="CC493" s="28"/>
      <c r="CD493" s="28"/>
      <c r="CE493" s="28"/>
      <c r="CF493" s="28"/>
      <c r="CG493" s="28"/>
      <c r="CH493" s="28"/>
      <c r="CI493" s="28"/>
      <c r="CJ493" s="28"/>
      <c r="CK493" s="28"/>
      <c r="CL493" s="28"/>
      <c r="CM493" s="28"/>
      <c r="CN493" s="28"/>
      <c r="CO493" s="28"/>
      <c r="CP493" s="28"/>
      <c r="CQ493" s="28"/>
      <c r="CR493" s="28"/>
      <c r="CS493" s="28"/>
      <c r="CT493" s="28"/>
      <c r="CU493" s="28"/>
      <c r="CV493" s="28"/>
      <c r="CW493" s="28"/>
      <c r="CX493" s="28"/>
      <c r="CY493" s="28"/>
      <c r="CZ493" s="28"/>
      <c r="DA493" s="28"/>
      <c r="DB493" s="28"/>
      <c r="DC493" s="28"/>
      <c r="DD493" s="28"/>
      <c r="DE493" s="28"/>
      <c r="DF493" s="28"/>
      <c r="DG493" s="28"/>
      <c r="DH493" s="28"/>
      <c r="DI493" s="28"/>
      <c r="DJ493" s="28"/>
      <c r="DK493" s="28"/>
      <c r="DL493" s="28"/>
    </row>
    <row r="494" spans="1:126" s="5" customFormat="1" x14ac:dyDescent="0.25">
      <c r="A494"/>
      <c r="B494"/>
      <c r="C494" s="32"/>
      <c r="D494"/>
      <c r="E494" s="1"/>
      <c r="F494" s="1"/>
      <c r="G494" s="1"/>
      <c r="H494" s="1"/>
      <c r="I494" s="1"/>
      <c r="J494" s="1"/>
      <c r="K494" s="1"/>
      <c r="AM494" s="28"/>
      <c r="AN494" s="28"/>
      <c r="AO494" s="28"/>
      <c r="AP494" s="28"/>
      <c r="AQ494" s="28"/>
      <c r="AR494" s="28"/>
      <c r="AS494" s="28"/>
      <c r="AT494" s="28"/>
      <c r="AU494" s="28"/>
      <c r="AV494" s="28"/>
      <c r="AW494" s="28"/>
      <c r="AX494" s="28"/>
      <c r="AY494" s="28"/>
      <c r="AZ494" s="28"/>
      <c r="BA494" s="28"/>
      <c r="BB494" s="28"/>
      <c r="BC494" s="28"/>
      <c r="BD494" s="28"/>
      <c r="BE494" s="28"/>
      <c r="BF494" s="28"/>
      <c r="BG494" s="28"/>
      <c r="BH494" s="28"/>
      <c r="BI494" s="28"/>
      <c r="BJ494" s="28"/>
      <c r="BK494" s="28"/>
      <c r="BL494" s="28"/>
      <c r="BM494" s="28"/>
      <c r="BN494" s="28"/>
      <c r="BO494" s="28"/>
      <c r="BP494" s="28"/>
      <c r="BQ494" s="28"/>
      <c r="BR494" s="28"/>
      <c r="BS494" s="28"/>
      <c r="BT494" s="28"/>
      <c r="BU494" s="28"/>
      <c r="BV494" s="28"/>
      <c r="BW494" s="28"/>
      <c r="BX494" s="28"/>
      <c r="BY494" s="28"/>
      <c r="BZ494" s="28"/>
      <c r="CA494" s="28"/>
      <c r="CB494" s="28"/>
      <c r="CC494" s="28"/>
      <c r="CD494" s="28"/>
      <c r="CE494" s="28"/>
      <c r="CF494" s="28"/>
      <c r="CG494" s="28"/>
      <c r="CH494" s="28"/>
      <c r="CI494" s="28"/>
      <c r="CJ494" s="28"/>
      <c r="CK494" s="28"/>
      <c r="CL494" s="28"/>
      <c r="CM494" s="28"/>
      <c r="CN494" s="28"/>
      <c r="CO494" s="28"/>
      <c r="CP494" s="28"/>
      <c r="CQ494" s="28"/>
      <c r="CR494" s="28"/>
      <c r="CS494" s="28"/>
      <c r="CT494" s="28"/>
      <c r="CU494" s="28"/>
      <c r="CV494" s="28"/>
      <c r="CW494" s="28"/>
      <c r="CX494" s="28"/>
      <c r="CY494" s="28"/>
      <c r="CZ494" s="28"/>
      <c r="DA494" s="28"/>
      <c r="DB494" s="28"/>
      <c r="DC494" s="28"/>
      <c r="DD494" s="28"/>
      <c r="DE494" s="28"/>
      <c r="DF494" s="28"/>
      <c r="DG494" s="28"/>
      <c r="DH494" s="28"/>
      <c r="DI494" s="28"/>
      <c r="DJ494" s="28"/>
      <c r="DK494" s="28"/>
      <c r="DL494" s="28"/>
    </row>
    <row r="495" spans="1:126" s="5" customFormat="1" x14ac:dyDescent="0.25">
      <c r="A495"/>
      <c r="B495"/>
      <c r="C495" s="32"/>
      <c r="D495"/>
      <c r="E495" s="1"/>
      <c r="F495" s="1"/>
      <c r="G495" s="1"/>
      <c r="H495" s="1"/>
      <c r="I495" s="1"/>
      <c r="J495" s="1"/>
      <c r="K495" s="1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  <c r="AW495" s="28"/>
      <c r="AX495" s="28"/>
      <c r="AY495" s="28"/>
      <c r="AZ495" s="28"/>
      <c r="BA495" s="28"/>
      <c r="BB495" s="28"/>
      <c r="BC495" s="28"/>
      <c r="BD495" s="28"/>
      <c r="BE495" s="28"/>
      <c r="BF495" s="28"/>
      <c r="BG495" s="28"/>
      <c r="BH495" s="28"/>
      <c r="BI495" s="28"/>
      <c r="BJ495" s="28"/>
      <c r="BK495" s="28"/>
      <c r="BL495" s="28"/>
      <c r="BM495" s="28"/>
      <c r="BN495" s="28"/>
      <c r="BO495" s="28"/>
      <c r="BP495" s="28"/>
      <c r="BQ495" s="28"/>
      <c r="BR495" s="28"/>
      <c r="BS495" s="28"/>
      <c r="BT495" s="28"/>
      <c r="BU495" s="28"/>
      <c r="BV495" s="28"/>
      <c r="BW495" s="28"/>
      <c r="BX495" s="28"/>
      <c r="BY495" s="28"/>
      <c r="BZ495" s="28"/>
      <c r="CA495" s="28"/>
      <c r="CB495" s="28"/>
      <c r="CC495" s="28"/>
      <c r="CD495" s="28"/>
      <c r="CE495" s="28"/>
      <c r="CF495" s="28"/>
      <c r="CG495" s="28"/>
      <c r="CH495" s="28"/>
      <c r="CI495" s="28"/>
      <c r="CJ495" s="28"/>
      <c r="CK495" s="28"/>
      <c r="CL495" s="28"/>
      <c r="CM495" s="28"/>
      <c r="CN495" s="28"/>
      <c r="CO495" s="28"/>
      <c r="CP495" s="28"/>
      <c r="CQ495" s="28"/>
      <c r="CR495" s="28"/>
      <c r="CS495" s="28"/>
      <c r="CT495" s="28"/>
      <c r="CU495" s="28"/>
      <c r="CV495" s="28"/>
      <c r="CW495" s="28"/>
      <c r="CX495" s="28"/>
      <c r="CY495" s="28"/>
      <c r="CZ495" s="28"/>
      <c r="DA495" s="28"/>
      <c r="DB495" s="28"/>
      <c r="DC495" s="28"/>
      <c r="DD495" s="28"/>
      <c r="DE495" s="28"/>
      <c r="DF495" s="28"/>
      <c r="DG495" s="28"/>
      <c r="DH495" s="28"/>
      <c r="DI495" s="28"/>
      <c r="DJ495" s="28"/>
      <c r="DK495" s="28"/>
      <c r="DL495" s="28"/>
    </row>
    <row r="496" spans="1:126" s="5" customFormat="1" x14ac:dyDescent="0.25">
      <c r="A496"/>
      <c r="B496"/>
      <c r="C496" s="32"/>
      <c r="D496"/>
      <c r="E496" s="1"/>
      <c r="F496" s="1"/>
      <c r="G496" s="1"/>
      <c r="H496" s="1"/>
      <c r="I496" s="1"/>
      <c r="J496" s="1"/>
      <c r="K496" s="1"/>
      <c r="AM496" s="28"/>
      <c r="AN496" s="28"/>
      <c r="AO496" s="28"/>
      <c r="AP496" s="28"/>
      <c r="AQ496" s="28"/>
      <c r="AR496" s="28"/>
      <c r="AS496" s="28"/>
      <c r="AT496" s="28"/>
      <c r="AU496" s="28"/>
      <c r="AV496" s="28"/>
      <c r="AW496" s="28"/>
      <c r="AX496" s="28"/>
      <c r="AY496" s="28"/>
      <c r="AZ496" s="28"/>
      <c r="BA496" s="28"/>
      <c r="BB496" s="28"/>
      <c r="BC496" s="28"/>
      <c r="BD496" s="28"/>
      <c r="BE496" s="28"/>
      <c r="BF496" s="28"/>
      <c r="BG496" s="28"/>
      <c r="BH496" s="28"/>
      <c r="BI496" s="28"/>
      <c r="BJ496" s="28"/>
      <c r="BK496" s="28"/>
      <c r="BL496" s="28"/>
      <c r="BM496" s="28"/>
      <c r="BN496" s="28"/>
      <c r="BO496" s="28"/>
      <c r="BP496" s="28"/>
      <c r="BQ496" s="28"/>
      <c r="BR496" s="28"/>
      <c r="BS496" s="28"/>
      <c r="BT496" s="28"/>
      <c r="BU496" s="28"/>
      <c r="BV496" s="28"/>
      <c r="BW496" s="28"/>
      <c r="BX496" s="28"/>
      <c r="BY496" s="28"/>
      <c r="BZ496" s="28"/>
      <c r="CA496" s="28"/>
      <c r="CB496" s="28"/>
      <c r="CC496" s="28"/>
      <c r="CD496" s="28"/>
      <c r="CE496" s="28"/>
      <c r="CF496" s="28"/>
      <c r="CG496" s="28"/>
      <c r="CH496" s="28"/>
      <c r="CI496" s="28"/>
      <c r="CJ496" s="28"/>
      <c r="CK496" s="28"/>
      <c r="CL496" s="28"/>
      <c r="CM496" s="28"/>
      <c r="CN496" s="28"/>
      <c r="CO496" s="28"/>
      <c r="CP496" s="28"/>
      <c r="CQ496" s="28"/>
      <c r="CR496" s="28"/>
      <c r="CS496" s="28"/>
      <c r="CT496" s="28"/>
      <c r="CU496" s="28"/>
      <c r="CV496" s="28"/>
      <c r="CW496" s="28"/>
      <c r="CX496" s="28"/>
      <c r="CY496" s="28"/>
      <c r="CZ496" s="28"/>
      <c r="DA496" s="28"/>
      <c r="DB496" s="28"/>
      <c r="DC496" s="28"/>
      <c r="DD496" s="28"/>
      <c r="DE496" s="28"/>
      <c r="DF496" s="28"/>
      <c r="DG496" s="28"/>
      <c r="DH496" s="28"/>
      <c r="DI496" s="28"/>
      <c r="DJ496" s="28"/>
      <c r="DK496" s="28"/>
      <c r="DL496" s="28"/>
    </row>
    <row r="497" spans="39:126" x14ac:dyDescent="0.25"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  <c r="AW497" s="28"/>
      <c r="AX497" s="28"/>
      <c r="AY497" s="28"/>
      <c r="AZ497" s="28"/>
      <c r="BA497" s="28"/>
      <c r="BB497" s="28"/>
      <c r="BC497" s="28"/>
      <c r="BD497" s="28"/>
      <c r="BE497" s="28"/>
      <c r="BF497" s="28"/>
      <c r="BG497" s="28"/>
      <c r="BH497" s="28"/>
      <c r="BI497" s="28"/>
      <c r="BJ497" s="28"/>
      <c r="BK497" s="28"/>
      <c r="BL497" s="28"/>
      <c r="BM497" s="28"/>
      <c r="BN497" s="28"/>
      <c r="BO497" s="28"/>
      <c r="BP497" s="28"/>
      <c r="BQ497" s="28"/>
      <c r="BR497" s="28"/>
      <c r="BS497" s="28"/>
      <c r="BT497" s="28"/>
      <c r="BU497" s="28"/>
      <c r="BV497" s="28"/>
      <c r="BW497" s="28"/>
      <c r="BX497" s="28"/>
      <c r="BY497" s="28"/>
      <c r="BZ497" s="28"/>
      <c r="CA497" s="28"/>
      <c r="CB497" s="28"/>
      <c r="CC497" s="28"/>
      <c r="CD497" s="28"/>
      <c r="CE497" s="28"/>
      <c r="CF497" s="28"/>
      <c r="CG497" s="28"/>
      <c r="CH497" s="28"/>
      <c r="CI497" s="28"/>
      <c r="CJ497" s="28"/>
      <c r="CK497" s="28"/>
      <c r="CL497" s="28"/>
      <c r="CM497" s="28"/>
      <c r="CN497" s="28"/>
      <c r="CO497" s="28"/>
      <c r="CP497" s="28"/>
      <c r="CQ497" s="28"/>
      <c r="CR497" s="28"/>
      <c r="CS497" s="28"/>
      <c r="CT497" s="28"/>
      <c r="CU497" s="28"/>
      <c r="CV497" s="28"/>
      <c r="CW497" s="28"/>
      <c r="CX497" s="28"/>
      <c r="CY497" s="28"/>
      <c r="CZ497" s="28"/>
      <c r="DA497" s="28"/>
      <c r="DB497" s="28"/>
      <c r="DC497" s="28"/>
      <c r="DD497" s="28"/>
      <c r="DE497" s="28"/>
      <c r="DF497" s="28"/>
      <c r="DG497" s="28"/>
      <c r="DH497" s="28"/>
      <c r="DI497" s="28"/>
      <c r="DJ497" s="28"/>
      <c r="DK497" s="28"/>
      <c r="DL497" s="28"/>
      <c r="DV497"/>
    </row>
  </sheetData>
  <mergeCells count="45">
    <mergeCell ref="A10:K10"/>
    <mergeCell ref="A54:K54"/>
    <mergeCell ref="A35:K35"/>
    <mergeCell ref="A40:K40"/>
    <mergeCell ref="A107:K107"/>
    <mergeCell ref="A100:K100"/>
    <mergeCell ref="A29:K29"/>
    <mergeCell ref="A49:K49"/>
    <mergeCell ref="A91:K91"/>
    <mergeCell ref="A111:K111"/>
    <mergeCell ref="A291:K291"/>
    <mergeCell ref="A241:K241"/>
    <mergeCell ref="A95:K95"/>
    <mergeCell ref="A183:K183"/>
    <mergeCell ref="A189:K189"/>
    <mergeCell ref="A199:K199"/>
    <mergeCell ref="A204:K204"/>
    <mergeCell ref="A173:K173"/>
    <mergeCell ref="A276:K276"/>
    <mergeCell ref="A271:K271"/>
    <mergeCell ref="A280:K280"/>
    <mergeCell ref="A1:K1"/>
    <mergeCell ref="A2:K2"/>
    <mergeCell ref="A3:K3"/>
    <mergeCell ref="A4:K4"/>
    <mergeCell ref="A5:K5"/>
    <mergeCell ref="A6:K6"/>
    <mergeCell ref="A7:A8"/>
    <mergeCell ref="B7:B8"/>
    <mergeCell ref="E7:E8"/>
    <mergeCell ref="F7:F8"/>
    <mergeCell ref="G7:G8"/>
    <mergeCell ref="H7:H8"/>
    <mergeCell ref="I7:I8"/>
    <mergeCell ref="J7:J8"/>
    <mergeCell ref="K7:K8"/>
    <mergeCell ref="D7:D8"/>
    <mergeCell ref="C7:C8"/>
    <mergeCell ref="A322:K322"/>
    <mergeCell ref="A296:K296"/>
    <mergeCell ref="A303:K303"/>
    <mergeCell ref="A249:K249"/>
    <mergeCell ref="A318:K318"/>
    <mergeCell ref="A263:K263"/>
    <mergeCell ref="A254:K254"/>
  </mergeCells>
  <pageMargins left="0.76916666666666667" right="0.53083333333333338" top="0.74803149606299213" bottom="0.74803149606299213" header="0.31496062992125984" footer="0.31496062992125984"/>
  <pageSetup paperSize="5" scale="52" orientation="landscape" r:id="rId1"/>
  <rowBreaks count="5" manualBreakCount="5">
    <brk id="75" max="9" man="1"/>
    <brk id="28" max="9" man="1"/>
    <brk id="182" max="9" man="1"/>
    <brk id="226" max="9" man="1"/>
    <brk id="501" max="9" man="1"/>
  </rowBreaks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New Text Document</vt:lpstr>
      <vt:lpstr>'New Text Document'!Área_de_impresión</vt:lpstr>
      <vt:lpstr>'New Text Document'!Títulos_a_imprimir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2022-07-27T18:53:38Z</cp:lastPrinted>
  <dcterms:created xsi:type="dcterms:W3CDTF">2017-02-23T14:23:40Z</dcterms:created>
  <dcterms:modified xsi:type="dcterms:W3CDTF">2022-07-27T18:54:02Z</dcterms:modified>
</cp:coreProperties>
</file>