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FEBRERO 2022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Document'!$A$9:$L$218</definedName>
    <definedName name="_xlnm.Print_Area" localSheetId="0">'New Text Document'!$A$1:$L$167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Document'!$A$9:$L$218</definedName>
    <definedName name="Z_204BDDCD_F0EA_4D68_8827_ED13C8623E2D_.wvu.PrintArea" localSheetId="0" hidden="1">'New Text Document'!$A$1:$L$167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B149" i="1" l="1"/>
  <c r="F149" i="1"/>
  <c r="G149" i="1"/>
  <c r="H149" i="1"/>
  <c r="I149" i="1"/>
  <c r="J149" i="1"/>
  <c r="K149" i="1"/>
  <c r="L149" i="1"/>
  <c r="L119" i="1" l="1"/>
  <c r="K119" i="1"/>
  <c r="J119" i="1"/>
  <c r="I119" i="1"/>
  <c r="H119" i="1"/>
  <c r="G119" i="1"/>
  <c r="F119" i="1"/>
  <c r="L112" i="1"/>
  <c r="K112" i="1"/>
  <c r="J112" i="1"/>
  <c r="I112" i="1"/>
  <c r="H112" i="1"/>
  <c r="G112" i="1"/>
  <c r="F112" i="1"/>
  <c r="J108" i="1"/>
  <c r="F108" i="1"/>
  <c r="G107" i="1"/>
  <c r="K107" i="1" s="1"/>
  <c r="L107" i="1" s="1"/>
  <c r="I107" i="1"/>
  <c r="G106" i="1"/>
  <c r="K106" i="1" s="1"/>
  <c r="L106" i="1" s="1"/>
  <c r="I106" i="1"/>
  <c r="L72" i="1"/>
  <c r="L49" i="1"/>
  <c r="L19" i="1"/>
  <c r="J19" i="1"/>
  <c r="I19" i="1"/>
  <c r="H19" i="1"/>
  <c r="G19" i="1"/>
  <c r="L14" i="1"/>
  <c r="K14" i="1"/>
  <c r="J14" i="1"/>
  <c r="I14" i="1"/>
  <c r="H14" i="1"/>
  <c r="G14" i="1"/>
  <c r="F14" i="1"/>
  <c r="L29" i="1"/>
  <c r="K29" i="1"/>
  <c r="J29" i="1"/>
  <c r="I29" i="1"/>
  <c r="H29" i="1"/>
  <c r="G29" i="1"/>
  <c r="F29" i="1"/>
  <c r="F147" i="1" l="1"/>
  <c r="K147" i="1"/>
  <c r="J147" i="1"/>
  <c r="I147" i="1"/>
  <c r="H147" i="1"/>
  <c r="G147" i="1"/>
  <c r="H108" i="1"/>
  <c r="L91" i="1"/>
  <c r="K91" i="1"/>
  <c r="J91" i="1"/>
  <c r="I91" i="1"/>
  <c r="H91" i="1"/>
  <c r="G91" i="1"/>
  <c r="F91" i="1"/>
  <c r="K124" i="1"/>
  <c r="J124" i="1"/>
  <c r="H124" i="1"/>
  <c r="F124" i="1"/>
  <c r="L57" i="1"/>
  <c r="K57" i="1"/>
  <c r="J57" i="1"/>
  <c r="I57" i="1"/>
  <c r="H57" i="1"/>
  <c r="G57" i="1"/>
  <c r="F57" i="1"/>
  <c r="L87" i="1"/>
  <c r="K87" i="1"/>
  <c r="J87" i="1"/>
  <c r="I87" i="1"/>
  <c r="H87" i="1"/>
  <c r="F87" i="1"/>
  <c r="K137" i="1"/>
  <c r="F23" i="1"/>
  <c r="G23" i="1"/>
  <c r="H23" i="1"/>
  <c r="I23" i="1"/>
  <c r="K23" i="1"/>
  <c r="L23" i="1"/>
  <c r="F19" i="1" l="1"/>
  <c r="L143" i="1" l="1"/>
  <c r="L137" i="1"/>
  <c r="L133" i="1"/>
  <c r="L130" i="1"/>
  <c r="L98" i="1"/>
  <c r="L64" i="1"/>
  <c r="L45" i="1"/>
  <c r="L40" i="1"/>
  <c r="L35" i="1"/>
  <c r="L32" i="1"/>
  <c r="L26" i="1"/>
  <c r="L70" i="1" l="1"/>
  <c r="L61" i="1"/>
  <c r="L126" i="1"/>
  <c r="L127" i="1" s="1"/>
  <c r="K127" i="1"/>
  <c r="J127" i="1"/>
  <c r="I127" i="1"/>
  <c r="F127" i="1"/>
  <c r="H127" i="1"/>
  <c r="G127" i="1"/>
  <c r="L123" i="1"/>
  <c r="L145" i="1"/>
  <c r="L147" i="1" s="1"/>
  <c r="L142" i="1"/>
  <c r="J140" i="1"/>
  <c r="L140" i="1" l="1"/>
  <c r="K140" i="1"/>
  <c r="I140" i="1"/>
  <c r="H140" i="1"/>
  <c r="G140" i="1"/>
  <c r="F140" i="1"/>
  <c r="F53" i="1"/>
  <c r="J26" i="1"/>
  <c r="I26" i="1"/>
  <c r="H26" i="1"/>
  <c r="G26" i="1"/>
  <c r="F26" i="1"/>
  <c r="J137" i="1"/>
  <c r="H137" i="1"/>
  <c r="G135" i="1" l="1"/>
  <c r="G136" i="1"/>
  <c r="G137" i="1" l="1"/>
  <c r="F137" i="1"/>
  <c r="G96" i="1" l="1"/>
  <c r="K96" i="1" s="1"/>
  <c r="F98" i="1"/>
  <c r="H98" i="1"/>
  <c r="J98" i="1"/>
  <c r="G94" i="1"/>
  <c r="G95" i="1"/>
  <c r="G97" i="1"/>
  <c r="K97" i="1" s="1"/>
  <c r="K45" i="1"/>
  <c r="J45" i="1"/>
  <c r="H45" i="1"/>
  <c r="F45" i="1"/>
  <c r="J40" i="1"/>
  <c r="I43" i="1"/>
  <c r="G43" i="1"/>
  <c r="K94" i="1" l="1"/>
  <c r="K130" i="1"/>
  <c r="J130" i="1"/>
  <c r="I130" i="1"/>
  <c r="H130" i="1"/>
  <c r="G130" i="1"/>
  <c r="F130" i="1"/>
  <c r="K64" i="1"/>
  <c r="J64" i="1"/>
  <c r="I64" i="1"/>
  <c r="H64" i="1"/>
  <c r="G64" i="1"/>
  <c r="F64" i="1"/>
  <c r="J35" i="1" l="1"/>
  <c r="I35" i="1"/>
  <c r="H35" i="1"/>
  <c r="G35" i="1"/>
  <c r="F35" i="1"/>
  <c r="J32" i="1"/>
  <c r="I32" i="1"/>
  <c r="H32" i="1"/>
  <c r="G32" i="1"/>
  <c r="F32" i="1"/>
  <c r="J23" i="1"/>
  <c r="K53" i="1" l="1"/>
  <c r="J53" i="1"/>
  <c r="H53" i="1"/>
  <c r="H84" i="1"/>
  <c r="F84" i="1"/>
  <c r="F133" i="1" l="1"/>
  <c r="H11" i="1"/>
  <c r="J11" i="1"/>
  <c r="H40" i="1"/>
  <c r="H49" i="1"/>
  <c r="J49" i="1"/>
  <c r="H70" i="1"/>
  <c r="I70" i="1"/>
  <c r="J70" i="1"/>
  <c r="H74" i="1"/>
  <c r="J74" i="1"/>
  <c r="G77" i="1"/>
  <c r="H77" i="1"/>
  <c r="I77" i="1"/>
  <c r="J77" i="1"/>
  <c r="H80" i="1"/>
  <c r="J80" i="1"/>
  <c r="J84" i="1"/>
  <c r="H133" i="1"/>
  <c r="J133" i="1"/>
  <c r="F116" i="1"/>
  <c r="F80" i="1"/>
  <c r="F77" i="1"/>
  <c r="F74" i="1"/>
  <c r="F70" i="1"/>
  <c r="F67" i="1"/>
  <c r="F49" i="1"/>
  <c r="F40" i="1"/>
  <c r="F11" i="1"/>
  <c r="H116" i="1"/>
  <c r="J116" i="1"/>
  <c r="I101" i="1"/>
  <c r="G101" i="1"/>
  <c r="I102" i="1"/>
  <c r="G102" i="1"/>
  <c r="I104" i="1"/>
  <c r="G104" i="1"/>
  <c r="I103" i="1"/>
  <c r="G103" i="1"/>
  <c r="I105" i="1"/>
  <c r="G105" i="1"/>
  <c r="I100" i="1"/>
  <c r="I108" i="1" s="1"/>
  <c r="G100" i="1"/>
  <c r="G108" i="1" s="1"/>
  <c r="K76" i="1"/>
  <c r="K77" i="1" s="1"/>
  <c r="I72" i="1"/>
  <c r="G72" i="1"/>
  <c r="J67" i="1"/>
  <c r="H67" i="1"/>
  <c r="I66" i="1"/>
  <c r="I67" i="1" s="1"/>
  <c r="G66" i="1"/>
  <c r="G67" i="1" s="1"/>
  <c r="I51" i="1"/>
  <c r="I53" i="1" s="1"/>
  <c r="G51" i="1"/>
  <c r="G53" i="1" s="1"/>
  <c r="G39" i="1"/>
  <c r="K101" i="1" l="1"/>
  <c r="K105" i="1"/>
  <c r="L105" i="1" s="1"/>
  <c r="K103" i="1"/>
  <c r="L103" i="1" s="1"/>
  <c r="K104" i="1"/>
  <c r="L104" i="1" s="1"/>
  <c r="L102" i="1"/>
  <c r="K66" i="1"/>
  <c r="L66" i="1" s="1"/>
  <c r="L67" i="1" s="1"/>
  <c r="I121" i="1"/>
  <c r="G121" i="1"/>
  <c r="G44" i="1"/>
  <c r="G45" i="1" s="1"/>
  <c r="I44" i="1"/>
  <c r="I45" i="1" s="1"/>
  <c r="G10" i="1"/>
  <c r="G11" i="1" s="1"/>
  <c r="K108" i="1" l="1"/>
  <c r="L101" i="1"/>
  <c r="L108" i="1" s="1"/>
  <c r="L74" i="1"/>
  <c r="K67" i="1"/>
  <c r="L51" i="1"/>
  <c r="L53" i="1" s="1"/>
  <c r="I122" i="1"/>
  <c r="I124" i="1" s="1"/>
  <c r="G122" i="1"/>
  <c r="G124" i="1" s="1"/>
  <c r="K17" i="1" l="1"/>
  <c r="K19" i="1" s="1"/>
  <c r="L121" i="1"/>
  <c r="L124" i="1" s="1"/>
  <c r="G114" i="1"/>
  <c r="I114" i="1"/>
  <c r="I116" i="1" s="1"/>
  <c r="I82" i="1"/>
  <c r="I84" i="1" s="1"/>
  <c r="G82" i="1"/>
  <c r="G84" i="1" s="1"/>
  <c r="G38" i="1"/>
  <c r="G40" i="1" s="1"/>
  <c r="I40" i="1"/>
  <c r="I132" i="1"/>
  <c r="I133" i="1" s="1"/>
  <c r="G132" i="1"/>
  <c r="G133" i="1" s="1"/>
  <c r="G115" i="1"/>
  <c r="L76" i="1"/>
  <c r="L77" i="1" s="1"/>
  <c r="I73" i="1"/>
  <c r="I74" i="1" s="1"/>
  <c r="G73" i="1"/>
  <c r="G74" i="1" s="1"/>
  <c r="G69" i="1"/>
  <c r="G70" i="1" s="1"/>
  <c r="I98" i="1"/>
  <c r="G86" i="1"/>
  <c r="G98" i="1" l="1"/>
  <c r="G87" i="1"/>
  <c r="K11" i="1"/>
  <c r="L11" i="1" s="1"/>
  <c r="I11" i="1"/>
  <c r="G116" i="1"/>
  <c r="K74" i="1"/>
  <c r="K116" i="1"/>
  <c r="K82" i="1"/>
  <c r="K84" i="1" s="1"/>
  <c r="K40" i="1"/>
  <c r="K133" i="1"/>
  <c r="K70" i="1"/>
  <c r="K98" i="1"/>
  <c r="L82" i="1" l="1"/>
  <c r="L84" i="1" s="1"/>
  <c r="L114" i="1"/>
  <c r="L116" i="1" s="1"/>
  <c r="I135" i="1" l="1"/>
  <c r="I136" i="1"/>
  <c r="I79" i="1"/>
  <c r="I80" i="1" s="1"/>
  <c r="G79" i="1"/>
  <c r="G80" i="1" s="1"/>
  <c r="I49" i="1"/>
  <c r="G48" i="1"/>
  <c r="G49" i="1" s="1"/>
  <c r="I137" i="1" l="1"/>
  <c r="K80" i="1"/>
  <c r="K49" i="1"/>
  <c r="L80" i="1" l="1"/>
  <c r="L79" i="1"/>
</calcChain>
</file>

<file path=xl/sharedStrings.xml><?xml version="1.0" encoding="utf-8"?>
<sst xmlns="http://schemas.openxmlformats.org/spreadsheetml/2006/main" count="337" uniqueCount="147">
  <si>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</si>
  <si>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</si>
  <si>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</si>
  <si>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</si>
  <si>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</si>
  <si>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</si>
  <si>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</si>
  <si>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</si>
  <si>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</si>
  <si>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</si>
  <si>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</si>
  <si>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</si>
  <si>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</si>
  <si>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</si>
  <si>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</si>
  <si>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</si>
  <si>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</si>
  <si>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</si>
  <si>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</si>
  <si>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</si>
  <si>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</si>
  <si>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ANDREA PEREZ FERRERA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</si>
  <si>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</si>
  <si>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</si>
  <si>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</si>
  <si>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</si>
  <si>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</si>
  <si>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</si>
  <si>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</si>
  <si>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</si>
  <si>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</si>
  <si>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</si>
  <si>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</si>
  <si>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</si>
  <si>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</si>
  <si>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</si>
  <si>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</si>
  <si>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</si>
  <si>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</si>
  <si>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</si>
  <si>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</si>
  <si>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</si>
  <si>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</si>
  <si>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</si>
  <si>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</si>
  <si>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</si>
  <si>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</si>
  <si>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</si>
  <si>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</si>
  <si>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</si>
  <si>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</si>
  <si>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</si>
  <si>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</si>
  <si>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</si>
  <si>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</si>
  <si>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</si>
  <si>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</si>
  <si>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</si>
  <si>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</si>
  <si>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</si>
  <si>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</si>
  <si>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</si>
  <si>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</si>
  <si>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</si>
  <si>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</si>
  <si>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</si>
  <si>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</si>
  <si>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</si>
  <si>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</si>
  <si>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</si>
  <si>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</si>
  <si>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</si>
  <si>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</si>
  <si>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</si>
  <si>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</si>
  <si>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</si>
  <si>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</si>
  <si>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</si>
  <si>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DANIEL ALEJANDRO DE OLEO SEGURA</t>
  </si>
  <si>
    <t xml:space="preserve">LORENY TORRES KING </t>
  </si>
  <si>
    <t>DIVISION DE RELACIONES INTERNACIONALES-ONE</t>
  </si>
  <si>
    <t>RUTH NAOMI MATEO ABREU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</si>
  <si>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</si>
  <si>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</si>
  <si>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</si>
  <si>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</si>
  <si>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</si>
  <si>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</si>
  <si>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</si>
  <si>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</si>
  <si>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</si>
  <si>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</si>
  <si>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</si>
  <si>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</si>
  <si>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FABIO GALARZA LOPEZ                                                                                                                                                                                                                     ANALISTA                                      M                    9/9/201                               30/12/2021</t>
  </si>
  <si>
    <t xml:space="preserve">         TECNICO ADMINISTRATIVO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</si>
  <si>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</si>
  <si>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</si>
  <si>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</si>
  <si>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</si>
  <si>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</si>
  <si>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FRANCISCO JAVIER DE JESUS DE LA ROS 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</si>
  <si>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</si>
  <si>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</si>
  <si>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</si>
  <si>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</si>
  <si>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</si>
  <si>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</si>
  <si>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</si>
  <si>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</si>
  <si>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 xml:space="preserve">DAYSI CAROLINA LANTIGUA ESPEJO </t>
  </si>
  <si>
    <t>DVISION DE COMUNICACIONES INTERNAS Y EXTERNAS-ONE</t>
  </si>
  <si>
    <t>ANA INMACULADA ARACENA MARTE</t>
  </si>
  <si>
    <t>DIVISION DE OPERACIONES DE ENCUESTA-ONE</t>
  </si>
  <si>
    <t>COORDINADOR DE CAMPO</t>
  </si>
  <si>
    <t>EDUARDO MIGUEL CACERES ROQUE</t>
  </si>
  <si>
    <t>Subtotal</t>
  </si>
  <si>
    <t>DIVISION DE LEVANTAMIENTO Y ANALISIS -ONE</t>
  </si>
  <si>
    <t>CESIMARLIN ALTAGRACIA PEÑA MEJIA</t>
  </si>
  <si>
    <t>DIVISION DE FORMULACION Y SEGUIMIENTO PEN-ONE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</si>
  <si>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</si>
  <si>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</si>
  <si>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</si>
  <si>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</si>
  <si>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</si>
  <si>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</si>
  <si>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>DESARROLLADOR DE SISTEMAS</t>
  </si>
  <si>
    <t xml:space="preserve">FERMIN ANTONIO AMADOR FELIZ </t>
  </si>
  <si>
    <t xml:space="preserve">LUIS ARIEL ALEJO APONTE </t>
  </si>
  <si>
    <t>ANALISTA DE RELACIONES INTERN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</si>
  <si>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</si>
  <si>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</si>
  <si>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</si>
  <si>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</si>
  <si>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</si>
  <si>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 xml:space="preserve">DIVISION DE ACCESO A LA INFORMACION PUBLICA </t>
  </si>
  <si>
    <t>Mes de Febrero 2022</t>
  </si>
  <si>
    <t>SECCION DE NÓMINAS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</si>
  <si>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</si>
  <si>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</si>
  <si>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</si>
  <si>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</si>
  <si>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</si>
  <si>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DIRECCION DE NORMATIVAS Y METODOLOGIA- ONE</t>
  </si>
  <si>
    <t>CRISMAIRY MALENNY JMENEZ MENA</t>
  </si>
  <si>
    <t>COORDINADOR (A)</t>
  </si>
  <si>
    <t>Nómina de Empleados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</si>
</sst>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3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4" fontId="1" fillId="38" borderId="0" xfId="21" applyNumberFormat="1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0" xfId="1" applyNumberFormat="1" applyFont="1" applyBorder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2" fontId="0" fillId="0" borderId="0" xfId="1" applyNumberFormat="1" applyFont="1" applyBorder="1" applyAlignment="1">
      <alignment horizontal="center"/>
    </xf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4" fontId="0" fillId="0" borderId="0" xfId="0" applyNumberFormat="1" applyFill="1" applyAlignment="1"/>
    <xf numFmtId="14" fontId="0" fillId="0" borderId="0" xfId="0" applyNumberFormat="1" applyFill="1" applyAlignment="1"/>
    <xf numFmtId="4" fontId="16" fillId="0" borderId="0" xfId="0" applyNumberFormat="1" applyFont="1" applyFill="1" applyAlignment="1"/>
    <xf numFmtId="4" fontId="19" fillId="0" borderId="0" xfId="0" applyNumberFormat="1" applyFont="1" applyAlignment="1"/>
    <xf numFmtId="0" fontId="0" fillId="36" borderId="21" xfId="0" applyFill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4" fontId="0" fillId="38" borderId="0" xfId="0" applyNumberFormat="1" applyFont="1" applyFill="1" applyAlignment="1">
      <alignment horizontal="center" vertical="center" wrapText="1"/>
    </xf>
    <xf numFmtId="4" fontId="16" fillId="38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16" fillId="11" borderId="0" xfId="21" applyNumberFormat="1" applyFont="1" applyAlignment="1">
      <alignment horizontal="center" vertical="center" wrapText="1"/>
    </xf>
    <xf numFmtId="4" fontId="1" fillId="38" borderId="0" xfId="21" applyNumberFormat="1" applyFont="1" applyFill="1" applyAlignment="1">
      <alignment horizontal="right" vertical="center" wrapText="1"/>
    </xf>
    <xf numFmtId="43" fontId="0" fillId="33" borderId="0" xfId="1" applyFont="1" applyFill="1" applyAlignment="1">
      <alignment wrapText="1"/>
    </xf>
    <xf numFmtId="43" fontId="0" fillId="37" borderId="0" xfId="1" applyFont="1" applyFill="1" applyAlignment="1">
      <alignment wrapText="1"/>
    </xf>
    <xf numFmtId="43" fontId="24" fillId="0" borderId="0" xfId="1" applyFont="1" applyBorder="1" applyAlignment="1">
      <alignment horizontal="left" wrapText="1"/>
    </xf>
    <xf numFmtId="43" fontId="0" fillId="0" borderId="0" xfId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1" fillId="38" borderId="0" xfId="21" applyNumberFormat="1" applyFont="1" applyFill="1" applyAlignment="1">
      <alignment vertical="center"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4" fontId="1" fillId="38" borderId="0" xfId="21" applyNumberFormat="1" applyFont="1" applyFill="1" applyAlignment="1">
      <alignment horizontal="center" vertical="center" wrapText="1"/>
    </xf>
    <xf numFmtId="14" fontId="0" fillId="38" borderId="0" xfId="0" applyNumberFormat="1" applyFont="1" applyFill="1" applyAlignment="1">
      <alignment horizontal="center" wrapText="1"/>
    </xf>
    <xf numFmtId="43" fontId="19" fillId="35" borderId="0" xfId="1" applyFont="1" applyFill="1" applyAlignment="1">
      <alignment horizontal="center" wrapText="1"/>
    </xf>
    <xf numFmtId="0" fontId="19" fillId="35" borderId="0" xfId="1" applyNumberFormat="1" applyFont="1" applyFill="1" applyAlignment="1">
      <alignment horizontal="center"/>
    </xf>
    <xf numFmtId="43" fontId="0" fillId="0" borderId="0" xfId="1" applyFont="1" applyAlignment="1">
      <alignment horizontal="right" wrapText="1"/>
    </xf>
    <xf numFmtId="43" fontId="16" fillId="33" borderId="0" xfId="1" applyFont="1" applyFill="1" applyAlignment="1">
      <alignment horizontal="right" wrapText="1"/>
    </xf>
    <xf numFmtId="43" fontId="16" fillId="37" borderId="0" xfId="1" applyFont="1" applyFill="1" applyAlignment="1">
      <alignment horizontal="right" wrapText="1"/>
    </xf>
    <xf numFmtId="43" fontId="19" fillId="35" borderId="0" xfId="1" applyFont="1" applyFill="1" applyAlignment="1">
      <alignment horizontal="right" wrapText="1"/>
    </xf>
    <xf numFmtId="43" fontId="0" fillId="0" borderId="0" xfId="1" applyFont="1" applyBorder="1" applyAlignment="1">
      <alignment horizontal="right" wrapText="1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43" fontId="16" fillId="37" borderId="0" xfId="1" applyFont="1" applyFill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16" fillId="0" borderId="0" xfId="1" applyFont="1" applyAlignment="1">
      <alignment horizontal="right" wrapText="1"/>
    </xf>
    <xf numFmtId="43" fontId="16" fillId="0" borderId="0" xfId="1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4" fontId="16" fillId="37" borderId="0" xfId="0" applyNumberFormat="1" applyFont="1" applyFill="1" applyAlignment="1">
      <alignment horizontal="center" vertical="center" wrapText="1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 wrapText="1"/>
    </xf>
    <xf numFmtId="43" fontId="16" fillId="0" borderId="0" xfId="1" applyFont="1" applyFill="1" applyAlignment="1">
      <alignment horizontal="center" wrapText="1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43" fontId="1" fillId="0" borderId="0" xfId="1" applyFont="1" applyFill="1" applyAlignment="1">
      <alignment horizontal="right" wrapText="1"/>
    </xf>
    <xf numFmtId="43" fontId="1" fillId="0" borderId="0" xfId="1" applyFont="1" applyFill="1" applyAlignment="1">
      <alignment horizontal="center" wrapText="1"/>
    </xf>
    <xf numFmtId="43" fontId="0" fillId="33" borderId="0" xfId="1" applyFont="1" applyFill="1" applyAlignment="1"/>
    <xf numFmtId="0" fontId="0" fillId="33" borderId="0" xfId="0" applyFill="1" applyAlignment="1">
      <alignment horizontal="center"/>
    </xf>
    <xf numFmtId="0" fontId="19" fillId="33" borderId="0" xfId="0" applyFont="1" applyFill="1" applyAlignment="1"/>
    <xf numFmtId="43" fontId="0" fillId="37" borderId="0" xfId="1" applyFont="1" applyFill="1" applyAlignment="1"/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16" fillId="0" borderId="0" xfId="1" applyFont="1" applyFill="1" applyBorder="1" applyAlignment="1">
      <alignment horizontal="right" vertical="center"/>
    </xf>
    <xf numFmtId="43" fontId="16" fillId="0" borderId="0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wrapText="1"/>
    </xf>
    <xf numFmtId="43" fontId="16" fillId="0" borderId="0" xfId="1" applyFont="1" applyFill="1" applyBorder="1" applyAlignment="1">
      <alignment horizontal="right" wrapText="1"/>
    </xf>
    <xf numFmtId="43" fontId="16" fillId="0" borderId="0" xfId="1" applyFont="1" applyFill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16" fillId="0" borderId="0" xfId="0" applyFont="1" applyBorder="1" applyAlignment="1">
      <alignment horizontal="left" vertical="center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43" fontId="1" fillId="38" borderId="0" xfId="1" applyFont="1" applyFill="1" applyAlignment="1">
      <alignment horizontal="right" wrapText="1"/>
    </xf>
    <xf numFmtId="43" fontId="1" fillId="38" borderId="0" xfId="1" applyFont="1" applyFill="1" applyAlignment="1">
      <alignment horizontal="center" wrapText="1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4" fontId="16" fillId="37" borderId="0" xfId="0" applyNumberFormat="1" applyFont="1" applyFill="1" applyBorder="1" applyAlignment="1">
      <alignment horizontal="center" vertical="center"/>
    </xf>
    <xf numFmtId="14" fontId="16" fillId="37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/>
    <xf numFmtId="0" fontId="0" fillId="0" borderId="0" xfId="0" applyFont="1" applyFill="1" applyAlignment="1">
      <alignment horizontal="center" vertical="center"/>
    </xf>
    <xf numFmtId="43" fontId="0" fillId="0" borderId="0" xfId="1" applyFont="1" applyBorder="1" applyAlignment="1">
      <alignment vertical="center" wrapText="1"/>
    </xf>
    <xf numFmtId="43" fontId="16" fillId="33" borderId="0" xfId="1" applyFont="1" applyFill="1" applyAlignment="1">
      <alignment vertical="center" wrapText="1"/>
    </xf>
    <xf numFmtId="43" fontId="16" fillId="0" borderId="0" xfId="1" applyFont="1" applyFill="1" applyAlignment="1">
      <alignment vertical="center" wrapText="1"/>
    </xf>
    <xf numFmtId="43" fontId="1" fillId="0" borderId="0" xfId="1" applyFont="1" applyFill="1" applyAlignment="1">
      <alignment vertical="center" wrapText="1"/>
    </xf>
    <xf numFmtId="43" fontId="16" fillId="37" borderId="0" xfId="1" applyFont="1" applyFill="1" applyAlignment="1">
      <alignment vertical="center" wrapText="1"/>
    </xf>
    <xf numFmtId="43" fontId="1" fillId="38" borderId="0" xfId="1" applyFont="1" applyFill="1" applyAlignment="1">
      <alignment vertical="center" wrapText="1"/>
    </xf>
    <xf numFmtId="14" fontId="0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712117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653654</xdr:colOff>
      <xdr:row>155</xdr:row>
      <xdr:rowOff>110151</xdr:rowOff>
    </xdr:from>
    <xdr:to>
      <xdr:col>7</xdr:col>
      <xdr:colOff>769791</xdr:colOff>
      <xdr:row>170</xdr:row>
      <xdr:rowOff>148485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795" y="31319409"/>
          <a:ext cx="8435629" cy="305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191"/>
  <sheetViews>
    <sheetView showGridLines="0" tabSelected="1" showWhiteSpace="0" zoomScale="64" zoomScaleNormal="64" zoomScaleSheetLayoutView="57" zoomScalePageLayoutView="70" workbookViewId="0">
      <selection activeCell="A5" sqref="A5:L5"/>
    </sheetView>
  </sheetViews>
  <sheetFormatPr baseColWidth="10" defaultRowHeight="15" x14ac:dyDescent="0.25"/>
  <cols>
    <col min="1" max="1" width="68.28515625" style="45" customWidth="1"/>
    <col min="2" max="2" width="39.85546875" style="15" customWidth="1"/>
    <col min="3" max="3" width="11.42578125" style="15" customWidth="1"/>
    <col min="4" max="4" width="19.140625" style="50" customWidth="1"/>
    <col min="5" max="5" width="18" style="50" customWidth="1"/>
    <col min="6" max="6" width="19.140625" style="49" customWidth="1"/>
    <col min="7" max="7" width="16.85546875" style="49" customWidth="1"/>
    <col min="8" max="8" width="16.28515625" style="49" bestFit="1" customWidth="1"/>
    <col min="9" max="9" width="14.85546875" style="49" customWidth="1"/>
    <col min="10" max="10" width="16.42578125" style="49" customWidth="1"/>
    <col min="11" max="11" width="16.5703125" style="49" customWidth="1"/>
    <col min="12" max="12" width="24.7109375" style="67" customWidth="1"/>
    <col min="13" max="13" width="17.7109375" style="45" customWidth="1"/>
    <col min="14" max="40" width="11.42578125" style="45"/>
    <col min="41" max="50" width="11.42578125" style="45" customWidth="1"/>
    <col min="51" max="51" width="11.42578125" style="45" hidden="1" customWidth="1"/>
    <col min="52" max="16384" width="11.42578125" style="45"/>
  </cols>
  <sheetData>
    <row r="1" spans="1:236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64"/>
    </row>
    <row r="2" spans="1:236" ht="26.25" x14ac:dyDescent="0.4">
      <c r="A2" s="181" t="s">
        <v>10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</row>
    <row r="3" spans="1:236" ht="26.25" x14ac:dyDescent="0.4">
      <c r="A3" s="181" t="s">
        <v>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3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</row>
    <row r="4" spans="1:236" ht="20.25" x14ac:dyDescent="0.3">
      <c r="A4" s="184" t="s">
        <v>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</row>
    <row r="5" spans="1:236" ht="20.25" x14ac:dyDescent="0.3">
      <c r="A5" s="184" t="s">
        <v>146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</row>
    <row r="6" spans="1:236" ht="21" thickBot="1" x14ac:dyDescent="0.35">
      <c r="A6" s="190" t="s">
        <v>136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2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</row>
    <row r="7" spans="1:236" x14ac:dyDescent="0.25">
      <c r="A7" s="193" t="s">
        <v>13</v>
      </c>
      <c r="B7" s="188" t="s">
        <v>0</v>
      </c>
      <c r="C7" s="188" t="s">
        <v>107</v>
      </c>
      <c r="D7" s="201" t="s">
        <v>11</v>
      </c>
      <c r="E7" s="201" t="s">
        <v>12</v>
      </c>
      <c r="F7" s="195" t="s">
        <v>7</v>
      </c>
      <c r="G7" s="197" t="s">
        <v>1</v>
      </c>
      <c r="H7" s="195" t="s">
        <v>2</v>
      </c>
      <c r="I7" s="197" t="s">
        <v>3</v>
      </c>
      <c r="J7" s="195" t="s">
        <v>4</v>
      </c>
      <c r="K7" s="195" t="s">
        <v>5</v>
      </c>
      <c r="L7" s="199" t="s">
        <v>6</v>
      </c>
      <c r="O7" s="46"/>
      <c r="P7" s="47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</row>
    <row r="8" spans="1:236" ht="15.75" thickBot="1" x14ac:dyDescent="0.3">
      <c r="A8" s="194"/>
      <c r="B8" s="189"/>
      <c r="C8" s="189"/>
      <c r="D8" s="202"/>
      <c r="E8" s="202"/>
      <c r="F8" s="196"/>
      <c r="G8" s="198"/>
      <c r="H8" s="196"/>
      <c r="I8" s="198"/>
      <c r="J8" s="196"/>
      <c r="K8" s="196"/>
      <c r="L8" s="200"/>
    </row>
    <row r="9" spans="1:236" x14ac:dyDescent="0.25">
      <c r="A9" s="187" t="s">
        <v>135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</row>
    <row r="10" spans="1:236" x14ac:dyDescent="0.25">
      <c r="A10" s="45" t="s">
        <v>35</v>
      </c>
      <c r="B10" s="3" t="s">
        <v>36</v>
      </c>
      <c r="C10" s="6" t="s">
        <v>75</v>
      </c>
      <c r="D10" s="11">
        <v>44470</v>
      </c>
      <c r="E10" s="11" t="s">
        <v>122</v>
      </c>
      <c r="F10" s="7">
        <v>89500</v>
      </c>
      <c r="G10" s="6">
        <f>F10*0.0287</f>
        <v>2568.65</v>
      </c>
      <c r="H10" s="6">
        <v>9040.4500000000007</v>
      </c>
      <c r="I10" s="6">
        <v>2720.8</v>
      </c>
      <c r="J10" s="6">
        <v>2700.24</v>
      </c>
      <c r="K10" s="16">
        <v>16950.14</v>
      </c>
      <c r="L10" s="65">
        <v>72549.86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</row>
    <row r="11" spans="1:236" x14ac:dyDescent="0.25">
      <c r="A11" s="48" t="s">
        <v>14</v>
      </c>
      <c r="B11" s="13">
        <v>1</v>
      </c>
      <c r="C11" s="8"/>
      <c r="D11" s="48"/>
      <c r="E11" s="48"/>
      <c r="F11" s="8">
        <f>SUM(F10:F10)</f>
        <v>89500</v>
      </c>
      <c r="G11" s="8">
        <f t="shared" ref="G11:K11" si="0">SUM(G10:G10)</f>
        <v>2568.65</v>
      </c>
      <c r="H11" s="8">
        <f t="shared" si="0"/>
        <v>9040.4500000000007</v>
      </c>
      <c r="I11" s="8">
        <f t="shared" si="0"/>
        <v>2720.8</v>
      </c>
      <c r="J11" s="8">
        <f t="shared" si="0"/>
        <v>2700.24</v>
      </c>
      <c r="K11" s="8">
        <f t="shared" si="0"/>
        <v>16950.14</v>
      </c>
      <c r="L11" s="66">
        <f>F11-K11</f>
        <v>72549.86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</row>
    <row r="12" spans="1:236" s="55" customFormat="1" x14ac:dyDescent="0.25">
      <c r="A12" s="46" t="s">
        <v>138</v>
      </c>
      <c r="B12" s="14"/>
      <c r="C12" s="12"/>
      <c r="D12" s="46"/>
      <c r="E12" s="46"/>
      <c r="F12" s="12"/>
      <c r="G12" s="12"/>
      <c r="H12" s="12"/>
      <c r="I12" s="12"/>
      <c r="J12" s="12"/>
      <c r="K12" s="12"/>
      <c r="L12" s="72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</row>
    <row r="13" spans="1:236" s="52" customFormat="1" x14ac:dyDescent="0.25">
      <c r="A13" s="52" t="s">
        <v>139</v>
      </c>
      <c r="B13" s="26" t="s">
        <v>57</v>
      </c>
      <c r="C13" s="27" t="s">
        <v>75</v>
      </c>
      <c r="D13" s="28">
        <v>44409</v>
      </c>
      <c r="E13" s="172" t="s">
        <v>122</v>
      </c>
      <c r="F13" s="27">
        <v>133000</v>
      </c>
      <c r="G13" s="27">
        <v>3817.1</v>
      </c>
      <c r="H13" s="27">
        <v>19867.79</v>
      </c>
      <c r="I13" s="27">
        <v>4043.2</v>
      </c>
      <c r="J13" s="27">
        <v>14236.98</v>
      </c>
      <c r="K13" s="27">
        <v>41965.07</v>
      </c>
      <c r="L13" s="73">
        <v>91034.93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</row>
    <row r="14" spans="1:236" s="48" customFormat="1" x14ac:dyDescent="0.25">
      <c r="A14" s="48" t="s">
        <v>14</v>
      </c>
      <c r="B14" s="13">
        <v>1</v>
      </c>
      <c r="C14" s="8"/>
      <c r="D14" s="171"/>
      <c r="F14" s="8">
        <f t="shared" ref="F14:L14" si="1">F13</f>
        <v>133000</v>
      </c>
      <c r="G14" s="8">
        <f t="shared" si="1"/>
        <v>3817.1</v>
      </c>
      <c r="H14" s="8">
        <f t="shared" si="1"/>
        <v>19867.79</v>
      </c>
      <c r="I14" s="8">
        <f t="shared" si="1"/>
        <v>4043.2</v>
      </c>
      <c r="J14" s="8">
        <f t="shared" si="1"/>
        <v>14236.98</v>
      </c>
      <c r="K14" s="8">
        <f t="shared" si="1"/>
        <v>41965.07</v>
      </c>
      <c r="L14" s="66">
        <f t="shared" si="1"/>
        <v>91034.93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236" ht="11.25" customHeight="1" x14ac:dyDescent="0.25">
      <c r="A15" s="44" t="s">
        <v>47</v>
      </c>
      <c r="B15" s="44"/>
      <c r="C15" s="44"/>
      <c r="D15" s="98"/>
      <c r="E15" s="44"/>
      <c r="F15" s="44"/>
      <c r="G15" s="44"/>
      <c r="H15" s="44"/>
      <c r="I15" s="44"/>
      <c r="J15" s="44"/>
      <c r="K15" s="44"/>
      <c r="L15" s="68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</row>
    <row r="16" spans="1:236" s="37" customFormat="1" ht="11.25" customHeight="1" x14ac:dyDescent="0.25">
      <c r="A16" s="4" t="s">
        <v>79</v>
      </c>
      <c r="B16" s="5" t="s">
        <v>95</v>
      </c>
      <c r="C16" s="5" t="s">
        <v>75</v>
      </c>
      <c r="D16" s="164" t="s">
        <v>105</v>
      </c>
      <c r="E16" s="11" t="s">
        <v>122</v>
      </c>
      <c r="F16" s="51">
        <v>40000</v>
      </c>
      <c r="G16" s="38">
        <v>1148</v>
      </c>
      <c r="H16" s="38">
        <v>442.65</v>
      </c>
      <c r="I16" s="38">
        <v>1216</v>
      </c>
      <c r="J16" s="38">
        <v>4000</v>
      </c>
      <c r="K16" s="38">
        <v>6806.65</v>
      </c>
      <c r="L16" s="69">
        <v>33193.35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</row>
    <row r="17" spans="1:236" x14ac:dyDescent="0.25">
      <c r="A17" s="4" t="s">
        <v>110</v>
      </c>
      <c r="B17" s="5" t="s">
        <v>98</v>
      </c>
      <c r="C17" s="6" t="s">
        <v>75</v>
      </c>
      <c r="D17" s="4" t="s">
        <v>105</v>
      </c>
      <c r="E17" s="11" t="s">
        <v>122</v>
      </c>
      <c r="F17" s="7">
        <v>24200</v>
      </c>
      <c r="G17" s="6">
        <v>694.54</v>
      </c>
      <c r="H17" s="6">
        <v>0</v>
      </c>
      <c r="I17" s="6">
        <v>735.68</v>
      </c>
      <c r="J17" s="6">
        <v>2508</v>
      </c>
      <c r="K17" s="6">
        <f>+G17+H17+I17+J17</f>
        <v>3938.22</v>
      </c>
      <c r="L17" s="65">
        <v>20261.78</v>
      </c>
      <c r="M17" s="55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</row>
    <row r="18" spans="1:236" x14ac:dyDescent="0.25">
      <c r="A18" s="4" t="s">
        <v>72</v>
      </c>
      <c r="B18" s="5" t="s">
        <v>73</v>
      </c>
      <c r="C18" s="6" t="s">
        <v>74</v>
      </c>
      <c r="D18" s="4" t="s">
        <v>106</v>
      </c>
      <c r="E18" s="11" t="s">
        <v>122</v>
      </c>
      <c r="F18" s="7">
        <v>75000</v>
      </c>
      <c r="G18" s="6">
        <v>2152.5</v>
      </c>
      <c r="H18" s="6">
        <v>6309.38</v>
      </c>
      <c r="I18" s="6">
        <v>2280</v>
      </c>
      <c r="J18" s="6">
        <v>0</v>
      </c>
      <c r="K18" s="6">
        <v>10741.88</v>
      </c>
      <c r="L18" s="65">
        <v>64258.12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</row>
    <row r="19" spans="1:236" x14ac:dyDescent="0.25">
      <c r="A19" s="48" t="s">
        <v>14</v>
      </c>
      <c r="B19" s="13">
        <v>3</v>
      </c>
      <c r="C19" s="8"/>
      <c r="D19" s="48"/>
      <c r="E19" s="48"/>
      <c r="F19" s="8">
        <f>F16+F17+F18</f>
        <v>139200</v>
      </c>
      <c r="G19" s="8">
        <f>SUM(G16:G18)</f>
        <v>3995.04</v>
      </c>
      <c r="H19" s="8">
        <f>SUM(H16:H18)</f>
        <v>6752.03</v>
      </c>
      <c r="I19" s="8">
        <f>SUM(I16:I18)</f>
        <v>4231.68</v>
      </c>
      <c r="J19" s="8">
        <f>SUM(J16:J18)</f>
        <v>6508</v>
      </c>
      <c r="K19" s="8">
        <f>SUM(K16:K18)</f>
        <v>21486.75</v>
      </c>
      <c r="L19" s="66">
        <f>L17+L18+L16</f>
        <v>117713.25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</row>
    <row r="20" spans="1:236" s="55" customFormat="1" x14ac:dyDescent="0.25">
      <c r="A20" s="46" t="s">
        <v>80</v>
      </c>
      <c r="B20" s="14"/>
      <c r="C20" s="12"/>
      <c r="D20" s="46"/>
      <c r="E20" s="46"/>
      <c r="F20" s="27"/>
      <c r="G20" s="27"/>
      <c r="H20" s="27"/>
      <c r="I20" s="27"/>
      <c r="J20" s="27"/>
      <c r="K20" s="27"/>
      <c r="L20" s="73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</row>
    <row r="21" spans="1:236" s="55" customFormat="1" x14ac:dyDescent="0.25">
      <c r="A21" s="52" t="s">
        <v>81</v>
      </c>
      <c r="B21" s="26" t="s">
        <v>16</v>
      </c>
      <c r="C21" s="27" t="s">
        <v>75</v>
      </c>
      <c r="D21" s="28">
        <v>44348</v>
      </c>
      <c r="E21" s="11" t="s">
        <v>122</v>
      </c>
      <c r="F21" s="27">
        <v>60000</v>
      </c>
      <c r="G21" s="27">
        <v>1722</v>
      </c>
      <c r="H21" s="27">
        <v>3486.68</v>
      </c>
      <c r="I21" s="27">
        <v>1824</v>
      </c>
      <c r="J21" s="27">
        <v>0</v>
      </c>
      <c r="K21" s="27">
        <v>7032.68</v>
      </c>
      <c r="L21" s="73">
        <v>52967.32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</row>
    <row r="22" spans="1:236" s="55" customFormat="1" x14ac:dyDescent="0.25">
      <c r="A22" s="52" t="s">
        <v>128</v>
      </c>
      <c r="B22" s="26" t="s">
        <v>129</v>
      </c>
      <c r="C22" s="27" t="s">
        <v>74</v>
      </c>
      <c r="D22" s="28">
        <v>44542</v>
      </c>
      <c r="E22" s="11" t="s">
        <v>122</v>
      </c>
      <c r="F22" s="27">
        <v>60000</v>
      </c>
      <c r="G22" s="27">
        <v>1722</v>
      </c>
      <c r="H22" s="27">
        <v>3486.68</v>
      </c>
      <c r="I22" s="27">
        <v>1824</v>
      </c>
      <c r="J22" s="27">
        <v>0</v>
      </c>
      <c r="K22" s="27">
        <v>7032.68</v>
      </c>
      <c r="L22" s="73">
        <v>52967.32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</row>
    <row r="23" spans="1:236" s="46" customFormat="1" x14ac:dyDescent="0.25">
      <c r="A23" s="48" t="s">
        <v>14</v>
      </c>
      <c r="B23" s="13">
        <v>2</v>
      </c>
      <c r="C23" s="8"/>
      <c r="D23" s="48"/>
      <c r="E23" s="48"/>
      <c r="F23" s="8">
        <f>F21+F22</f>
        <v>120000</v>
      </c>
      <c r="G23" s="8">
        <f>G21+G22</f>
        <v>3444</v>
      </c>
      <c r="H23" s="8">
        <f>H21+H22</f>
        <v>6973.36</v>
      </c>
      <c r="I23" s="8">
        <f>I21+I22</f>
        <v>3648</v>
      </c>
      <c r="J23" s="8">
        <f>J21</f>
        <v>0</v>
      </c>
      <c r="K23" s="8">
        <f>K22+K21</f>
        <v>14065.36</v>
      </c>
      <c r="L23" s="66">
        <f>L21+L22</f>
        <v>105934.64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</row>
    <row r="24" spans="1:236" s="46" customFormat="1" x14ac:dyDescent="0.25">
      <c r="A24" s="46" t="s">
        <v>111</v>
      </c>
      <c r="B24" s="14"/>
      <c r="C24" s="12"/>
      <c r="F24" s="12"/>
      <c r="G24" s="12"/>
      <c r="H24" s="12"/>
      <c r="I24" s="12"/>
      <c r="J24" s="12"/>
      <c r="K24" s="12"/>
      <c r="L24" s="72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</row>
    <row r="25" spans="1:236" s="52" customFormat="1" x14ac:dyDescent="0.25">
      <c r="A25" s="52" t="s">
        <v>112</v>
      </c>
      <c r="B25" s="26" t="s">
        <v>87</v>
      </c>
      <c r="C25" s="27" t="s">
        <v>75</v>
      </c>
      <c r="D25" s="28">
        <v>44470</v>
      </c>
      <c r="E25" s="11" t="s">
        <v>122</v>
      </c>
      <c r="F25" s="27">
        <v>89500</v>
      </c>
      <c r="G25" s="27">
        <v>2568.65</v>
      </c>
      <c r="H25" s="27">
        <v>9635.51</v>
      </c>
      <c r="I25" s="27">
        <v>2720.8</v>
      </c>
      <c r="J25" s="27">
        <v>0</v>
      </c>
      <c r="K25" s="27">
        <v>14924.96</v>
      </c>
      <c r="L25" s="73">
        <v>74575.039999999994</v>
      </c>
    </row>
    <row r="26" spans="1:236" s="111" customFormat="1" x14ac:dyDescent="0.25">
      <c r="A26" s="111" t="s">
        <v>14</v>
      </c>
      <c r="B26" s="150">
        <v>1</v>
      </c>
      <c r="C26" s="117"/>
      <c r="F26" s="117">
        <f>F25</f>
        <v>89500</v>
      </c>
      <c r="G26" s="117">
        <f>G25</f>
        <v>2568.65</v>
      </c>
      <c r="H26" s="117">
        <f>H25</f>
        <v>9635.51</v>
      </c>
      <c r="I26" s="117">
        <f>I25</f>
        <v>2720.8</v>
      </c>
      <c r="J26" s="117">
        <f>J25</f>
        <v>0</v>
      </c>
      <c r="K26" s="117">
        <v>14294.96</v>
      </c>
      <c r="L26" s="118">
        <f>L25</f>
        <v>74575.039999999994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</row>
    <row r="27" spans="1:236" s="47" customFormat="1" x14ac:dyDescent="0.25">
      <c r="A27" s="47" t="s">
        <v>23</v>
      </c>
      <c r="B27" s="20"/>
      <c r="C27" s="21"/>
      <c r="F27" s="21"/>
      <c r="G27" s="21"/>
      <c r="H27" s="21"/>
      <c r="I27" s="21"/>
      <c r="J27" s="21"/>
      <c r="K27" s="21"/>
      <c r="L27" s="71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</row>
    <row r="28" spans="1:236" s="54" customFormat="1" x14ac:dyDescent="0.25">
      <c r="A28" s="54" t="s">
        <v>56</v>
      </c>
      <c r="B28" s="22" t="s">
        <v>57</v>
      </c>
      <c r="C28" s="23" t="s">
        <v>75</v>
      </c>
      <c r="D28" s="28">
        <v>44244</v>
      </c>
      <c r="E28" s="28" t="s">
        <v>122</v>
      </c>
      <c r="F28" s="23">
        <v>133000</v>
      </c>
      <c r="G28" s="23">
        <v>3817.1</v>
      </c>
      <c r="H28" s="23">
        <v>19192.73</v>
      </c>
      <c r="I28" s="23">
        <v>4043.2</v>
      </c>
      <c r="J28" s="23">
        <v>6520.23</v>
      </c>
      <c r="K28" s="23">
        <v>33573.26</v>
      </c>
      <c r="L28" s="70">
        <v>99426.74</v>
      </c>
    </row>
    <row r="29" spans="1:236" x14ac:dyDescent="0.25">
      <c r="A29" s="48" t="s">
        <v>14</v>
      </c>
      <c r="B29" s="13">
        <v>1</v>
      </c>
      <c r="C29" s="8"/>
      <c r="D29" s="48"/>
      <c r="E29" s="48"/>
      <c r="F29" s="8">
        <f t="shared" ref="F29:L29" si="2">F28</f>
        <v>133000</v>
      </c>
      <c r="G29" s="8">
        <f t="shared" si="2"/>
        <v>3817.1</v>
      </c>
      <c r="H29" s="8">
        <f t="shared" si="2"/>
        <v>19192.73</v>
      </c>
      <c r="I29" s="8">
        <f t="shared" si="2"/>
        <v>4043.2</v>
      </c>
      <c r="J29" s="8">
        <f t="shared" si="2"/>
        <v>6520.23</v>
      </c>
      <c r="K29" s="8">
        <f t="shared" si="2"/>
        <v>33573.26</v>
      </c>
      <c r="L29" s="66">
        <f t="shared" si="2"/>
        <v>99426.74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</row>
    <row r="30" spans="1:236" s="53" customFormat="1" x14ac:dyDescent="0.25">
      <c r="A30" s="47" t="s">
        <v>137</v>
      </c>
      <c r="B30" s="20"/>
      <c r="C30" s="21"/>
      <c r="D30" s="47"/>
      <c r="E30" s="47"/>
      <c r="F30" s="21"/>
      <c r="G30" s="21"/>
      <c r="H30" s="21"/>
      <c r="I30" s="21"/>
      <c r="J30" s="21"/>
      <c r="K30" s="21"/>
      <c r="L30" s="71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</row>
    <row r="31" spans="1:236" s="55" customFormat="1" x14ac:dyDescent="0.25">
      <c r="A31" s="52" t="s">
        <v>82</v>
      </c>
      <c r="B31" s="26" t="s">
        <v>83</v>
      </c>
      <c r="C31" s="27" t="s">
        <v>74</v>
      </c>
      <c r="D31" s="28">
        <v>44287</v>
      </c>
      <c r="E31" s="11" t="s">
        <v>122</v>
      </c>
      <c r="F31" s="27">
        <v>44000</v>
      </c>
      <c r="G31" s="27">
        <v>1262.8</v>
      </c>
      <c r="H31" s="27">
        <v>1007.19</v>
      </c>
      <c r="I31" s="27">
        <v>1337.6</v>
      </c>
      <c r="J31" s="27">
        <v>0</v>
      </c>
      <c r="K31" s="27">
        <v>3607.59</v>
      </c>
      <c r="L31" s="73">
        <v>40392.410000000003</v>
      </c>
      <c r="O31" s="45"/>
      <c r="P31" s="45"/>
      <c r="Q31" s="45"/>
      <c r="R31" s="45"/>
      <c r="S31" s="45"/>
      <c r="T31" s="45"/>
      <c r="U31" s="45"/>
      <c r="V31" s="45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</row>
    <row r="32" spans="1:236" s="46" customFormat="1" x14ac:dyDescent="0.25">
      <c r="A32" s="48" t="s">
        <v>14</v>
      </c>
      <c r="B32" s="13">
        <v>1</v>
      </c>
      <c r="C32" s="8"/>
      <c r="D32" s="48"/>
      <c r="E32" s="48"/>
      <c r="F32" s="8">
        <f>F31</f>
        <v>44000</v>
      </c>
      <c r="G32" s="8">
        <f>G31</f>
        <v>1262.8</v>
      </c>
      <c r="H32" s="8">
        <f>H31</f>
        <v>1007.19</v>
      </c>
      <c r="I32" s="8">
        <f>I31</f>
        <v>1337.6</v>
      </c>
      <c r="J32" s="8">
        <f>J31</f>
        <v>0</v>
      </c>
      <c r="K32" s="8">
        <v>3607.59</v>
      </c>
      <c r="L32" s="66">
        <f>L31</f>
        <v>40392.410000000003</v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236" s="46" customFormat="1" x14ac:dyDescent="0.25">
      <c r="A33" s="46" t="s">
        <v>84</v>
      </c>
      <c r="B33" s="26"/>
      <c r="C33" s="12"/>
      <c r="F33" s="12"/>
      <c r="G33" s="12"/>
      <c r="H33" s="12"/>
      <c r="I33" s="12"/>
      <c r="J33" s="12"/>
      <c r="K33" s="12"/>
      <c r="L33" s="72"/>
      <c r="O33" s="45"/>
      <c r="P33" s="45"/>
      <c r="Q33" s="45"/>
      <c r="R33" s="45"/>
      <c r="S33" s="45"/>
      <c r="T33" s="45"/>
      <c r="U33" s="45"/>
      <c r="V33" s="45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236" s="46" customFormat="1" x14ac:dyDescent="0.25">
      <c r="A34" s="52" t="s">
        <v>85</v>
      </c>
      <c r="B34" s="26" t="s">
        <v>17</v>
      </c>
      <c r="C34" s="27" t="s">
        <v>74</v>
      </c>
      <c r="D34" s="28">
        <v>44362</v>
      </c>
      <c r="E34" s="11" t="s">
        <v>122</v>
      </c>
      <c r="F34" s="27">
        <v>33000</v>
      </c>
      <c r="G34" s="27">
        <v>947.1</v>
      </c>
      <c r="H34" s="27">
        <v>0</v>
      </c>
      <c r="I34" s="27">
        <v>1003.2</v>
      </c>
      <c r="J34" s="27">
        <v>0</v>
      </c>
      <c r="K34" s="27">
        <v>1950.3</v>
      </c>
      <c r="L34" s="73">
        <v>31049.7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</row>
    <row r="35" spans="1:236" s="46" customFormat="1" x14ac:dyDescent="0.25">
      <c r="A35" s="48" t="s">
        <v>14</v>
      </c>
      <c r="B35" s="13">
        <v>1</v>
      </c>
      <c r="C35" s="8"/>
      <c r="D35" s="29">
        <v>44362</v>
      </c>
      <c r="E35" s="29"/>
      <c r="F35" s="8">
        <f>F34</f>
        <v>33000</v>
      </c>
      <c r="G35" s="8">
        <f>G34</f>
        <v>947.1</v>
      </c>
      <c r="H35" s="8">
        <f>H34</f>
        <v>0</v>
      </c>
      <c r="I35" s="8">
        <f>I34</f>
        <v>1003.2</v>
      </c>
      <c r="J35" s="8">
        <f>J34</f>
        <v>0</v>
      </c>
      <c r="K35" s="8">
        <v>1950.3</v>
      </c>
      <c r="L35" s="66">
        <f>L34</f>
        <v>31049.7</v>
      </c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</row>
    <row r="36" spans="1:236" s="46" customFormat="1" x14ac:dyDescent="0.25">
      <c r="B36" s="14"/>
      <c r="C36" s="12"/>
      <c r="F36" s="12"/>
      <c r="G36" s="12"/>
      <c r="H36" s="12"/>
      <c r="I36" s="12"/>
      <c r="J36" s="12"/>
      <c r="K36" s="12"/>
      <c r="L36" s="72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</row>
    <row r="37" spans="1:236" s="46" customFormat="1" x14ac:dyDescent="0.25">
      <c r="A37" s="44" t="s">
        <v>55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68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</row>
    <row r="38" spans="1:236" x14ac:dyDescent="0.25">
      <c r="A38" s="45" t="s">
        <v>37</v>
      </c>
      <c r="B38" s="3" t="s">
        <v>38</v>
      </c>
      <c r="C38" s="6" t="s">
        <v>75</v>
      </c>
      <c r="D38" s="10">
        <v>44276</v>
      </c>
      <c r="E38" s="11" t="s">
        <v>122</v>
      </c>
      <c r="F38" s="7">
        <v>40000</v>
      </c>
      <c r="G38" s="6">
        <f>F38*0.0287</f>
        <v>1148</v>
      </c>
      <c r="H38" s="6">
        <v>442.65</v>
      </c>
      <c r="I38" s="6">
        <v>1216</v>
      </c>
      <c r="J38" s="6">
        <v>2000</v>
      </c>
      <c r="K38" s="6">
        <v>4806.6499999999996</v>
      </c>
      <c r="L38" s="65">
        <v>35193.35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</row>
    <row r="39" spans="1:236" s="46" customFormat="1" x14ac:dyDescent="0.25">
      <c r="A39" s="4" t="s">
        <v>41</v>
      </c>
      <c r="B39" s="5" t="s">
        <v>16</v>
      </c>
      <c r="C39" s="6" t="s">
        <v>74</v>
      </c>
      <c r="D39" s="10">
        <v>44276</v>
      </c>
      <c r="E39" s="11" t="s">
        <v>122</v>
      </c>
      <c r="F39" s="7">
        <v>40000</v>
      </c>
      <c r="G39" s="6">
        <f>F39*0.0287</f>
        <v>1148</v>
      </c>
      <c r="H39" s="6">
        <v>442.65</v>
      </c>
      <c r="I39" s="6">
        <v>1216</v>
      </c>
      <c r="J39" s="6">
        <v>2000</v>
      </c>
      <c r="K39" s="6">
        <v>4806.6499999999996</v>
      </c>
      <c r="L39" s="65">
        <v>35193.35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</row>
    <row r="40" spans="1:236" s="46" customFormat="1" x14ac:dyDescent="0.25">
      <c r="A40" s="48" t="s">
        <v>14</v>
      </c>
      <c r="B40" s="13">
        <v>2</v>
      </c>
      <c r="C40" s="8"/>
      <c r="D40" s="48"/>
      <c r="E40" s="48"/>
      <c r="F40" s="8">
        <f>SUM(F38:F39)</f>
        <v>80000</v>
      </c>
      <c r="G40" s="8">
        <f t="shared" ref="G40:K40" si="3">SUM(G38:G39)</f>
        <v>2296</v>
      </c>
      <c r="H40" s="8">
        <f t="shared" si="3"/>
        <v>885.3</v>
      </c>
      <c r="I40" s="8">
        <f t="shared" si="3"/>
        <v>2432</v>
      </c>
      <c r="J40" s="8">
        <f>SUM(J38:J39)</f>
        <v>4000</v>
      </c>
      <c r="K40" s="8">
        <f t="shared" si="3"/>
        <v>9613.2999999999993</v>
      </c>
      <c r="L40" s="66">
        <f>SUM(L38:L39)</f>
        <v>70386.7</v>
      </c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</row>
    <row r="41" spans="1:236" s="46" customFormat="1" x14ac:dyDescent="0.25">
      <c r="B41" s="14"/>
      <c r="L41" s="7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236" s="26" customFormat="1" x14ac:dyDescent="0.25">
      <c r="A42" s="44" t="s">
        <v>58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5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</row>
    <row r="43" spans="1:236" s="46" customFormat="1" x14ac:dyDescent="0.25">
      <c r="A43" s="4" t="s">
        <v>97</v>
      </c>
      <c r="B43" s="5" t="s">
        <v>98</v>
      </c>
      <c r="C43" s="5" t="s">
        <v>75</v>
      </c>
      <c r="D43" s="11">
        <v>44348</v>
      </c>
      <c r="E43" s="11" t="s">
        <v>122</v>
      </c>
      <c r="F43" s="7">
        <v>40000</v>
      </c>
      <c r="G43" s="6">
        <f>F43*0.0287</f>
        <v>1148</v>
      </c>
      <c r="H43" s="6">
        <v>442.65</v>
      </c>
      <c r="I43" s="6">
        <f>F43*0.0304</f>
        <v>1216</v>
      </c>
      <c r="J43" s="6">
        <v>5000</v>
      </c>
      <c r="K43" s="6">
        <v>7806.65</v>
      </c>
      <c r="L43" s="65">
        <v>32193.35</v>
      </c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</row>
    <row r="44" spans="1:236" s="46" customFormat="1" x14ac:dyDescent="0.25">
      <c r="A44" s="4" t="s">
        <v>39</v>
      </c>
      <c r="B44" s="5" t="s">
        <v>40</v>
      </c>
      <c r="C44" s="6" t="s">
        <v>75</v>
      </c>
      <c r="D44" s="10">
        <v>44276</v>
      </c>
      <c r="E44" s="11" t="s">
        <v>122</v>
      </c>
      <c r="F44" s="7">
        <v>40000</v>
      </c>
      <c r="G44" s="6">
        <f>F44*0.0287</f>
        <v>1148</v>
      </c>
      <c r="H44" s="6">
        <v>240.13</v>
      </c>
      <c r="I44" s="6">
        <f>F44*0.0304</f>
        <v>1216</v>
      </c>
      <c r="J44" s="6">
        <v>5000</v>
      </c>
      <c r="K44" s="6">
        <v>4206.75</v>
      </c>
      <c r="L44" s="65">
        <v>35793.25</v>
      </c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</row>
    <row r="45" spans="1:236" s="46" customFormat="1" x14ac:dyDescent="0.25">
      <c r="A45" s="48" t="s">
        <v>14</v>
      </c>
      <c r="B45" s="13">
        <v>2</v>
      </c>
      <c r="C45" s="8"/>
      <c r="D45" s="48"/>
      <c r="E45" s="48"/>
      <c r="F45" s="8">
        <f t="shared" ref="F45:K45" si="4">SUM(F43:F44)</f>
        <v>80000</v>
      </c>
      <c r="G45" s="8">
        <f t="shared" si="4"/>
        <v>2296</v>
      </c>
      <c r="H45" s="8">
        <f t="shared" si="4"/>
        <v>682.78</v>
      </c>
      <c r="I45" s="8">
        <f t="shared" si="4"/>
        <v>2432</v>
      </c>
      <c r="J45" s="8">
        <f t="shared" si="4"/>
        <v>10000</v>
      </c>
      <c r="K45" s="8">
        <f t="shared" si="4"/>
        <v>12013.4</v>
      </c>
      <c r="L45" s="66">
        <f>SUM(L44:L44)+L43</f>
        <v>67986.600000000006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</row>
    <row r="46" spans="1:236" s="46" customFormat="1" x14ac:dyDescent="0.25">
      <c r="B46" s="14"/>
      <c r="L46" s="7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</row>
    <row r="47" spans="1:236" s="46" customFormat="1" x14ac:dyDescent="0.25">
      <c r="A47" s="44" t="s">
        <v>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68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</row>
    <row r="48" spans="1:236" s="46" customFormat="1" x14ac:dyDescent="0.25">
      <c r="A48" s="4" t="s">
        <v>18</v>
      </c>
      <c r="B48" s="5" t="s">
        <v>16</v>
      </c>
      <c r="C48" s="6" t="s">
        <v>75</v>
      </c>
      <c r="D48" s="11">
        <v>44256</v>
      </c>
      <c r="E48" s="11" t="s">
        <v>122</v>
      </c>
      <c r="F48" s="7">
        <v>40000</v>
      </c>
      <c r="G48" s="6">
        <f>F48*0.0287</f>
        <v>1148</v>
      </c>
      <c r="H48" s="6">
        <v>442.65</v>
      </c>
      <c r="I48" s="6">
        <v>1216</v>
      </c>
      <c r="J48" s="6">
        <v>2382.4899999999998</v>
      </c>
      <c r="K48" s="6">
        <v>5189.1400000000003</v>
      </c>
      <c r="L48" s="65">
        <v>34810.86</v>
      </c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</row>
    <row r="49" spans="1:236" s="46" customFormat="1" x14ac:dyDescent="0.25">
      <c r="A49" s="48" t="s">
        <v>14</v>
      </c>
      <c r="B49" s="13">
        <v>1</v>
      </c>
      <c r="C49" s="8"/>
      <c r="D49" s="48"/>
      <c r="E49" s="48"/>
      <c r="F49" s="8">
        <f>SUM(F48:F48)</f>
        <v>40000</v>
      </c>
      <c r="G49" s="8">
        <f t="shared" ref="G49:K49" si="5">SUM(G48:G48)</f>
        <v>1148</v>
      </c>
      <c r="H49" s="8">
        <f t="shared" si="5"/>
        <v>442.65</v>
      </c>
      <c r="I49" s="8">
        <f t="shared" si="5"/>
        <v>1216</v>
      </c>
      <c r="J49" s="8">
        <f t="shared" si="5"/>
        <v>2382.4899999999998</v>
      </c>
      <c r="K49" s="8">
        <f t="shared" si="5"/>
        <v>5189.1400000000003</v>
      </c>
      <c r="L49" s="66">
        <f>SUM(L48:L48)</f>
        <v>34810.86</v>
      </c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</row>
    <row r="50" spans="1:236" x14ac:dyDescent="0.25">
      <c r="A50" s="44" t="s">
        <v>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68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</row>
    <row r="51" spans="1:236" ht="12.75" customHeight="1" x14ac:dyDescent="0.25">
      <c r="A51" s="4" t="s">
        <v>29</v>
      </c>
      <c r="B51" s="5" t="s">
        <v>57</v>
      </c>
      <c r="C51" s="6" t="s">
        <v>75</v>
      </c>
      <c r="D51" s="11">
        <v>44279</v>
      </c>
      <c r="E51" s="11" t="s">
        <v>122</v>
      </c>
      <c r="F51" s="7">
        <v>133000</v>
      </c>
      <c r="G51" s="6">
        <f>F51*0.0287</f>
        <v>3817.1</v>
      </c>
      <c r="H51" s="6">
        <v>19867.79</v>
      </c>
      <c r="I51" s="6">
        <f>F51*0.0304</f>
        <v>4043.2</v>
      </c>
      <c r="J51" s="6">
        <v>1277.01</v>
      </c>
      <c r="K51" s="6">
        <v>28935.09</v>
      </c>
      <c r="L51" s="65">
        <f>F51-K51</f>
        <v>104064.91</v>
      </c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</row>
    <row r="52" spans="1:236" ht="12.75" customHeight="1" x14ac:dyDescent="0.25">
      <c r="A52" s="4" t="s">
        <v>76</v>
      </c>
      <c r="B52" s="5" t="s">
        <v>16</v>
      </c>
      <c r="C52" s="6" t="s">
        <v>75</v>
      </c>
      <c r="D52" s="11">
        <v>44287</v>
      </c>
      <c r="E52" s="11" t="s">
        <v>122</v>
      </c>
      <c r="F52" s="7">
        <v>60000</v>
      </c>
      <c r="G52" s="6">
        <v>1722</v>
      </c>
      <c r="H52" s="6">
        <v>3486.68</v>
      </c>
      <c r="I52" s="6">
        <v>1824</v>
      </c>
      <c r="J52" s="6">
        <v>464.7</v>
      </c>
      <c r="K52" s="6">
        <v>8077.68</v>
      </c>
      <c r="L52" s="65">
        <v>51922.32</v>
      </c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</row>
    <row r="53" spans="1:236" s="116" customFormat="1" ht="12.75" customHeight="1" x14ac:dyDescent="0.25">
      <c r="A53" s="48" t="s">
        <v>14</v>
      </c>
      <c r="B53" s="153">
        <v>2</v>
      </c>
      <c r="C53" s="114"/>
      <c r="D53" s="115"/>
      <c r="E53" s="115"/>
      <c r="F53" s="8">
        <f t="shared" ref="F53:K53" si="6">SUM(F51:F51)+F52</f>
        <v>193000</v>
      </c>
      <c r="G53" s="8">
        <f t="shared" si="6"/>
        <v>5539.1</v>
      </c>
      <c r="H53" s="8">
        <f t="shared" si="6"/>
        <v>23354.47</v>
      </c>
      <c r="I53" s="8">
        <f t="shared" si="6"/>
        <v>5867.2</v>
      </c>
      <c r="J53" s="8">
        <f t="shared" si="6"/>
        <v>1741.71</v>
      </c>
      <c r="K53" s="8">
        <f t="shared" si="6"/>
        <v>37012.770000000004</v>
      </c>
      <c r="L53" s="66">
        <f>SUM(L51:L51)+L52</f>
        <v>155987.23000000001</v>
      </c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</row>
    <row r="54" spans="1:236" s="55" customFormat="1" ht="12.75" customHeight="1" x14ac:dyDescent="0.25">
      <c r="A54" s="46"/>
      <c r="B54" s="165"/>
      <c r="C54" s="109"/>
      <c r="D54" s="110"/>
      <c r="E54" s="110"/>
      <c r="F54" s="12"/>
      <c r="G54" s="12"/>
      <c r="H54" s="12"/>
      <c r="I54" s="12"/>
      <c r="J54" s="12"/>
      <c r="K54" s="12"/>
      <c r="L54" s="72"/>
    </row>
    <row r="55" spans="1:236" s="55" customFormat="1" ht="12.75" customHeight="1" x14ac:dyDescent="0.25">
      <c r="A55" s="46" t="s">
        <v>131</v>
      </c>
      <c r="B55" s="165"/>
      <c r="C55" s="109"/>
      <c r="D55" s="110"/>
      <c r="E55" s="110"/>
      <c r="F55" s="12"/>
      <c r="G55" s="12"/>
      <c r="H55" s="12"/>
      <c r="I55" s="12"/>
      <c r="J55" s="12"/>
      <c r="K55" s="12"/>
      <c r="L55" s="72"/>
    </row>
    <row r="56" spans="1:236" s="52" customFormat="1" ht="12.75" customHeight="1" x14ac:dyDescent="0.25">
      <c r="A56" s="52" t="s">
        <v>132</v>
      </c>
      <c r="B56" s="108" t="s">
        <v>17</v>
      </c>
      <c r="C56" s="109" t="s">
        <v>75</v>
      </c>
      <c r="D56" s="110">
        <v>44562</v>
      </c>
      <c r="E56" s="110" t="s">
        <v>122</v>
      </c>
      <c r="F56" s="27">
        <v>40000</v>
      </c>
      <c r="G56" s="27">
        <v>1148</v>
      </c>
      <c r="H56" s="27">
        <v>422.65</v>
      </c>
      <c r="I56" s="27">
        <v>1216</v>
      </c>
      <c r="J56" s="27">
        <v>0</v>
      </c>
      <c r="K56" s="27">
        <v>2806.65</v>
      </c>
      <c r="L56" s="73">
        <v>37193.35</v>
      </c>
    </row>
    <row r="57" spans="1:236" s="111" customFormat="1" ht="12.75" customHeight="1" x14ac:dyDescent="0.25">
      <c r="A57" s="111" t="s">
        <v>116</v>
      </c>
      <c r="B57" s="152">
        <v>1</v>
      </c>
      <c r="C57" s="168"/>
      <c r="D57" s="169"/>
      <c r="E57" s="169"/>
      <c r="F57" s="117">
        <f t="shared" ref="F57:L57" si="7">F56</f>
        <v>40000</v>
      </c>
      <c r="G57" s="117">
        <f t="shared" si="7"/>
        <v>1148</v>
      </c>
      <c r="H57" s="117">
        <f t="shared" si="7"/>
        <v>422.65</v>
      </c>
      <c r="I57" s="117">
        <f t="shared" si="7"/>
        <v>1216</v>
      </c>
      <c r="J57" s="117">
        <f t="shared" si="7"/>
        <v>0</v>
      </c>
      <c r="K57" s="117">
        <f t="shared" si="7"/>
        <v>2806.65</v>
      </c>
      <c r="L57" s="118">
        <f t="shared" si="7"/>
        <v>37193.35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236" s="46" customFormat="1" ht="12.75" customHeight="1" x14ac:dyDescent="0.25">
      <c r="B58" s="165"/>
      <c r="C58" s="166"/>
      <c r="D58" s="167"/>
      <c r="E58" s="167"/>
      <c r="F58" s="12"/>
      <c r="G58" s="12"/>
      <c r="H58" s="12"/>
      <c r="I58" s="12"/>
      <c r="J58" s="12"/>
      <c r="K58" s="12"/>
      <c r="L58" s="72"/>
    </row>
    <row r="59" spans="1:236" s="55" customFormat="1" ht="12.75" customHeight="1" x14ac:dyDescent="0.25">
      <c r="A59" s="46" t="s">
        <v>113</v>
      </c>
      <c r="B59" s="108" t="s">
        <v>114</v>
      </c>
      <c r="C59" s="109" t="s">
        <v>74</v>
      </c>
      <c r="D59" s="110">
        <v>44470</v>
      </c>
      <c r="E59" s="11" t="s">
        <v>122</v>
      </c>
      <c r="F59" s="27">
        <v>44000</v>
      </c>
      <c r="G59" s="27">
        <v>1262.8</v>
      </c>
      <c r="H59" s="27">
        <v>1007.19</v>
      </c>
      <c r="I59" s="27">
        <v>1337.6</v>
      </c>
      <c r="J59" s="27">
        <v>0</v>
      </c>
      <c r="K59" s="27">
        <v>3607.59</v>
      </c>
      <c r="L59" s="73">
        <v>40392.410000000003</v>
      </c>
    </row>
    <row r="60" spans="1:236" s="55" customFormat="1" ht="12.75" customHeight="1" x14ac:dyDescent="0.25">
      <c r="A60" s="52" t="s">
        <v>115</v>
      </c>
      <c r="B60" s="108"/>
      <c r="C60" s="109"/>
      <c r="D60" s="110"/>
      <c r="E60" s="110"/>
      <c r="F60" s="27"/>
      <c r="G60" s="27"/>
      <c r="H60" s="27"/>
      <c r="I60" s="27"/>
      <c r="J60" s="27"/>
      <c r="K60" s="27"/>
      <c r="L60" s="73"/>
    </row>
    <row r="61" spans="1:236" s="59" customFormat="1" ht="12.75" customHeight="1" x14ac:dyDescent="0.25">
      <c r="A61" s="111" t="s">
        <v>116</v>
      </c>
      <c r="B61" s="152">
        <v>1</v>
      </c>
      <c r="C61" s="112"/>
      <c r="D61" s="113"/>
      <c r="E61" s="113"/>
      <c r="F61" s="117">
        <v>44000</v>
      </c>
      <c r="G61" s="117">
        <v>1262.8</v>
      </c>
      <c r="H61" s="117">
        <v>1007.19</v>
      </c>
      <c r="I61" s="117">
        <v>1337.6</v>
      </c>
      <c r="J61" s="117">
        <v>0</v>
      </c>
      <c r="K61" s="117">
        <v>3607.59</v>
      </c>
      <c r="L61" s="118">
        <f>L59</f>
        <v>40392.410000000003</v>
      </c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236" ht="18" customHeight="1" x14ac:dyDescent="0.25">
      <c r="A62" s="47" t="s">
        <v>96</v>
      </c>
      <c r="B62" s="14"/>
      <c r="C62" s="12"/>
      <c r="D62" s="46"/>
      <c r="E62" s="46"/>
      <c r="F62" s="45"/>
      <c r="G62" s="45"/>
      <c r="H62" s="45"/>
      <c r="I62" s="45"/>
      <c r="J62" s="45"/>
      <c r="K62" s="45"/>
      <c r="L62" s="45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</row>
    <row r="63" spans="1:236" s="54" customFormat="1" ht="18" customHeight="1" x14ac:dyDescent="0.25">
      <c r="A63" s="54" t="s">
        <v>86</v>
      </c>
      <c r="B63" s="22" t="s">
        <v>87</v>
      </c>
      <c r="C63" s="23" t="s">
        <v>75</v>
      </c>
      <c r="D63" s="24">
        <v>44348</v>
      </c>
      <c r="E63" s="11" t="s">
        <v>122</v>
      </c>
      <c r="F63" s="23">
        <v>100000</v>
      </c>
      <c r="G63" s="23">
        <v>2870</v>
      </c>
      <c r="H63" s="23">
        <v>12105.37</v>
      </c>
      <c r="I63" s="23">
        <v>3040</v>
      </c>
      <c r="J63" s="23">
        <v>0</v>
      </c>
      <c r="K63" s="23">
        <v>18015.37</v>
      </c>
      <c r="L63" s="70">
        <v>81984.63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</row>
    <row r="64" spans="1:236" ht="18" customHeight="1" x14ac:dyDescent="0.25">
      <c r="A64" s="48" t="s">
        <v>14</v>
      </c>
      <c r="B64" s="25">
        <v>1</v>
      </c>
      <c r="C64" s="8"/>
      <c r="D64" s="48"/>
      <c r="E64" s="48"/>
      <c r="F64" s="8">
        <f t="shared" ref="F64:K64" si="8">SUM(F63:F63)</f>
        <v>100000</v>
      </c>
      <c r="G64" s="8">
        <f t="shared" si="8"/>
        <v>2870</v>
      </c>
      <c r="H64" s="8">
        <f t="shared" si="8"/>
        <v>12105.37</v>
      </c>
      <c r="I64" s="8">
        <f t="shared" si="8"/>
        <v>3040</v>
      </c>
      <c r="J64" s="8">
        <f t="shared" si="8"/>
        <v>0</v>
      </c>
      <c r="K64" s="8">
        <f t="shared" si="8"/>
        <v>18015.37</v>
      </c>
      <c r="L64" s="66">
        <f>SUM(L63:L63)</f>
        <v>81984.63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</row>
    <row r="65" spans="1:668" ht="18" customHeight="1" x14ac:dyDescent="0.25">
      <c r="A65" s="44" t="s">
        <v>61</v>
      </c>
      <c r="B65" s="134"/>
      <c r="C65" s="12"/>
      <c r="D65" s="46"/>
      <c r="E65" s="46"/>
      <c r="F65" s="12"/>
      <c r="G65" s="12"/>
      <c r="H65" s="12"/>
      <c r="I65" s="12"/>
      <c r="J65" s="12"/>
      <c r="K65" s="12"/>
      <c r="L65" s="72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</row>
    <row r="66" spans="1:668" ht="12.75" customHeight="1" x14ac:dyDescent="0.25">
      <c r="A66" s="4" t="s">
        <v>44</v>
      </c>
      <c r="B66" s="5" t="s">
        <v>57</v>
      </c>
      <c r="C66" s="6" t="s">
        <v>75</v>
      </c>
      <c r="D66" s="10">
        <v>44276</v>
      </c>
      <c r="E66" s="11" t="s">
        <v>122</v>
      </c>
      <c r="F66" s="7">
        <v>89500</v>
      </c>
      <c r="G66" s="6">
        <f>F66*0.0287</f>
        <v>2568.65</v>
      </c>
      <c r="H66" s="6">
        <v>9635.51</v>
      </c>
      <c r="I66" s="6">
        <f>F66*0.0304</f>
        <v>2720.8</v>
      </c>
      <c r="J66" s="6">
        <v>252.5</v>
      </c>
      <c r="K66" s="6">
        <f>+J66+I66+H66+G66</f>
        <v>15177.460000000001</v>
      </c>
      <c r="L66" s="65">
        <f>F66-K66</f>
        <v>74322.539999999994</v>
      </c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</row>
    <row r="67" spans="1:668" ht="18" customHeight="1" x14ac:dyDescent="0.25">
      <c r="A67" s="48" t="s">
        <v>14</v>
      </c>
      <c r="B67" s="25">
        <v>1</v>
      </c>
      <c r="C67" s="8"/>
      <c r="D67" s="48"/>
      <c r="E67" s="48"/>
      <c r="F67" s="8">
        <f t="shared" ref="F67:K67" si="9">SUM(F66:F66)</f>
        <v>89500</v>
      </c>
      <c r="G67" s="8">
        <f t="shared" si="9"/>
        <v>2568.65</v>
      </c>
      <c r="H67" s="8">
        <f t="shared" si="9"/>
        <v>9635.51</v>
      </c>
      <c r="I67" s="8">
        <f t="shared" si="9"/>
        <v>2720.8</v>
      </c>
      <c r="J67" s="8">
        <f t="shared" si="9"/>
        <v>252.5</v>
      </c>
      <c r="K67" s="8">
        <f t="shared" si="9"/>
        <v>15177.460000000001</v>
      </c>
      <c r="L67" s="66">
        <f>SUM(L66:L66)</f>
        <v>74322.539999999994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</row>
    <row r="68" spans="1:668" s="46" customFormat="1" x14ac:dyDescent="0.25">
      <c r="A68" s="44" t="s">
        <v>62</v>
      </c>
      <c r="B68" s="14"/>
      <c r="C68" s="12"/>
      <c r="F68" s="12"/>
      <c r="G68" s="12"/>
      <c r="H68" s="12"/>
      <c r="I68" s="12"/>
      <c r="J68" s="12"/>
      <c r="K68" s="12"/>
      <c r="L68" s="72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</row>
    <row r="69" spans="1:668" ht="12.75" customHeight="1" x14ac:dyDescent="0.25">
      <c r="A69" s="4" t="s">
        <v>24</v>
      </c>
      <c r="B69" s="5" t="s">
        <v>25</v>
      </c>
      <c r="C69" s="6" t="s">
        <v>75</v>
      </c>
      <c r="D69" s="11">
        <v>44245</v>
      </c>
      <c r="E69" s="11" t="s">
        <v>122</v>
      </c>
      <c r="F69" s="7">
        <v>165000</v>
      </c>
      <c r="G69" s="6">
        <f>F69*0.0287</f>
        <v>4735.5</v>
      </c>
      <c r="H69" s="6">
        <v>27463.39</v>
      </c>
      <c r="I69" s="6">
        <v>4742.3999999999996</v>
      </c>
      <c r="J69" s="6">
        <v>0</v>
      </c>
      <c r="K69" s="6">
        <v>37092.339999999997</v>
      </c>
      <c r="L69" s="65">
        <v>127907.66</v>
      </c>
    </row>
    <row r="70" spans="1:668" ht="18" customHeight="1" x14ac:dyDescent="0.25">
      <c r="A70" s="48" t="s">
        <v>14</v>
      </c>
      <c r="B70" s="13">
        <v>1</v>
      </c>
      <c r="C70" s="8"/>
      <c r="D70" s="48"/>
      <c r="E70" s="48"/>
      <c r="F70" s="8">
        <f>SUM(F69:F69)</f>
        <v>165000</v>
      </c>
      <c r="G70" s="8">
        <f t="shared" ref="G70:K70" si="10">SUM(G69:G69)</f>
        <v>4735.5</v>
      </c>
      <c r="H70" s="8">
        <f t="shared" si="10"/>
        <v>27463.39</v>
      </c>
      <c r="I70" s="8">
        <f t="shared" si="10"/>
        <v>4742.3999999999996</v>
      </c>
      <c r="J70" s="8">
        <f t="shared" si="10"/>
        <v>0</v>
      </c>
      <c r="K70" s="8">
        <f t="shared" si="10"/>
        <v>37092.339999999997</v>
      </c>
      <c r="L70" s="66">
        <f>SUM(L69:L69)</f>
        <v>127907.66</v>
      </c>
    </row>
    <row r="71" spans="1:668" ht="18" customHeight="1" x14ac:dyDescent="0.25">
      <c r="A71" s="44" t="s">
        <v>63</v>
      </c>
      <c r="B71" s="14"/>
      <c r="C71" s="12"/>
      <c r="D71" s="46"/>
      <c r="E71" s="46"/>
      <c r="F71" s="12"/>
      <c r="G71" s="12"/>
      <c r="H71" s="12"/>
      <c r="I71" s="12"/>
      <c r="J71" s="12"/>
      <c r="K71" s="12"/>
      <c r="L71" s="72"/>
    </row>
    <row r="72" spans="1:668" ht="12.75" customHeight="1" x14ac:dyDescent="0.25">
      <c r="A72" s="4" t="s">
        <v>26</v>
      </c>
      <c r="B72" s="5" t="s">
        <v>20</v>
      </c>
      <c r="C72" s="6" t="s">
        <v>75</v>
      </c>
      <c r="D72" s="11">
        <v>44268</v>
      </c>
      <c r="E72" s="11" t="s">
        <v>122</v>
      </c>
      <c r="F72" s="7">
        <v>89500</v>
      </c>
      <c r="G72" s="6">
        <f>F72*0.0287</f>
        <v>2568.65</v>
      </c>
      <c r="H72" s="6">
        <v>9337.98</v>
      </c>
      <c r="I72" s="6">
        <f>F72*0.0304</f>
        <v>2720.8</v>
      </c>
      <c r="J72" s="6">
        <v>3854.12</v>
      </c>
      <c r="K72" s="6">
        <v>18441.55</v>
      </c>
      <c r="L72" s="65">
        <f>F72-K72</f>
        <v>71058.45</v>
      </c>
    </row>
    <row r="73" spans="1:668" ht="12.75" customHeight="1" x14ac:dyDescent="0.25">
      <c r="A73" s="4" t="s">
        <v>64</v>
      </c>
      <c r="B73" s="5" t="s">
        <v>65</v>
      </c>
      <c r="C73" s="6" t="s">
        <v>75</v>
      </c>
      <c r="D73" s="11">
        <v>44242</v>
      </c>
      <c r="E73" s="11" t="s">
        <v>122</v>
      </c>
      <c r="F73" s="7">
        <v>32000</v>
      </c>
      <c r="G73" s="6">
        <f>F73*0.0287</f>
        <v>918.4</v>
      </c>
      <c r="H73" s="6">
        <v>0</v>
      </c>
      <c r="I73" s="6">
        <f>F73*0.0304</f>
        <v>972.8</v>
      </c>
      <c r="J73" s="6">
        <v>0</v>
      </c>
      <c r="K73" s="17">
        <v>1891.2</v>
      </c>
      <c r="L73" s="65">
        <v>30108.799999999999</v>
      </c>
    </row>
    <row r="74" spans="1:668" ht="18" customHeight="1" x14ac:dyDescent="0.25">
      <c r="A74" s="48" t="s">
        <v>14</v>
      </c>
      <c r="B74" s="13">
        <v>2</v>
      </c>
      <c r="C74" s="8"/>
      <c r="D74" s="48"/>
      <c r="E74" s="48"/>
      <c r="F74" s="8">
        <f>SUM(F72:F73)</f>
        <v>121500</v>
      </c>
      <c r="G74" s="8">
        <f t="shared" ref="G74:K74" si="11">SUM(G72:G73)</f>
        <v>3487.05</v>
      </c>
      <c r="H74" s="8">
        <f t="shared" si="11"/>
        <v>9337.98</v>
      </c>
      <c r="I74" s="8">
        <f t="shared" si="11"/>
        <v>3693.6000000000004</v>
      </c>
      <c r="J74" s="8">
        <f t="shared" si="11"/>
        <v>3854.12</v>
      </c>
      <c r="K74" s="8">
        <f t="shared" si="11"/>
        <v>20332.75</v>
      </c>
      <c r="L74" s="66">
        <f>SUM(L72:L73)</f>
        <v>101167.25</v>
      </c>
    </row>
    <row r="75" spans="1:668" s="46" customFormat="1" x14ac:dyDescent="0.25">
      <c r="A75" s="46" t="s">
        <v>134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70"/>
    </row>
    <row r="76" spans="1:668" ht="15" customHeight="1" x14ac:dyDescent="0.25">
      <c r="A76" s="4" t="s">
        <v>27</v>
      </c>
      <c r="B76" s="5" t="s">
        <v>28</v>
      </c>
      <c r="C76" s="6" t="s">
        <v>75</v>
      </c>
      <c r="D76" s="11">
        <v>44268</v>
      </c>
      <c r="E76" s="11" t="s">
        <v>122</v>
      </c>
      <c r="F76" s="7">
        <v>58000</v>
      </c>
      <c r="G76" s="6">
        <v>1664.6</v>
      </c>
      <c r="H76" s="6">
        <v>3110.32</v>
      </c>
      <c r="I76" s="6">
        <v>1763.2</v>
      </c>
      <c r="J76" s="6">
        <v>252.5</v>
      </c>
      <c r="K76" s="6">
        <f>+J76+I76+H76+G76</f>
        <v>6790.6200000000008</v>
      </c>
      <c r="L76" s="65">
        <f>F76-K76</f>
        <v>51209.38</v>
      </c>
      <c r="M76" s="53"/>
      <c r="N76" s="53"/>
    </row>
    <row r="77" spans="1:668" ht="18" customHeight="1" x14ac:dyDescent="0.25">
      <c r="A77" s="48" t="s">
        <v>14</v>
      </c>
      <c r="B77" s="13">
        <v>1</v>
      </c>
      <c r="C77" s="8"/>
      <c r="D77" s="48"/>
      <c r="E77" s="48"/>
      <c r="F77" s="8">
        <f>SUM(F76:F76)</f>
        <v>58000</v>
      </c>
      <c r="G77" s="8">
        <f t="shared" ref="G77:K77" si="12">SUM(G76:G76)</f>
        <v>1664.6</v>
      </c>
      <c r="H77" s="8">
        <f t="shared" si="12"/>
        <v>3110.32</v>
      </c>
      <c r="I77" s="8">
        <f t="shared" si="12"/>
        <v>1763.2</v>
      </c>
      <c r="J77" s="8">
        <f t="shared" si="12"/>
        <v>252.5</v>
      </c>
      <c r="K77" s="8">
        <f t="shared" si="12"/>
        <v>6790.6200000000008</v>
      </c>
      <c r="L77" s="66">
        <f>SUM(L76:L76)</f>
        <v>51209.38</v>
      </c>
      <c r="M77" s="53"/>
      <c r="N77" s="53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</row>
    <row r="78" spans="1:668" s="46" customFormat="1" x14ac:dyDescent="0.25">
      <c r="A78" s="44" t="s">
        <v>66</v>
      </c>
      <c r="B78" s="14"/>
      <c r="C78" s="12"/>
      <c r="F78" s="12"/>
      <c r="G78" s="12"/>
      <c r="H78" s="12"/>
      <c r="I78" s="12"/>
      <c r="J78" s="12"/>
      <c r="K78" s="12"/>
      <c r="L78" s="72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  <c r="IW78" s="45"/>
      <c r="IX78" s="45"/>
      <c r="IY78" s="45"/>
      <c r="IZ78" s="45"/>
      <c r="JA78" s="45"/>
      <c r="JB78" s="45"/>
      <c r="JC78" s="45"/>
      <c r="JD78" s="45"/>
      <c r="JE78" s="45"/>
      <c r="JF78" s="45"/>
      <c r="JG78" s="45"/>
      <c r="JH78" s="45"/>
      <c r="JI78" s="45"/>
      <c r="JJ78" s="45"/>
      <c r="JK78" s="45"/>
      <c r="JL78" s="45"/>
      <c r="JM78" s="45"/>
      <c r="JN78" s="45"/>
      <c r="JO78" s="45"/>
      <c r="JP78" s="45"/>
      <c r="JQ78" s="45"/>
      <c r="JR78" s="45"/>
      <c r="JS78" s="45"/>
      <c r="JT78" s="45"/>
      <c r="JU78" s="45"/>
      <c r="JV78" s="45"/>
      <c r="JW78" s="45"/>
      <c r="JX78" s="45"/>
      <c r="JY78" s="45"/>
      <c r="JZ78" s="45"/>
      <c r="KA78" s="45"/>
      <c r="KB78" s="45"/>
      <c r="KC78" s="45"/>
      <c r="KD78" s="45"/>
      <c r="KE78" s="45"/>
      <c r="KF78" s="45"/>
      <c r="KG78" s="45"/>
      <c r="KH78" s="45"/>
      <c r="KI78" s="45"/>
      <c r="KJ78" s="45"/>
      <c r="KK78" s="45"/>
      <c r="KL78" s="45"/>
      <c r="KM78" s="45"/>
      <c r="KN78" s="45"/>
      <c r="KO78" s="45"/>
      <c r="KP78" s="45"/>
      <c r="KQ78" s="45"/>
      <c r="KR78" s="45"/>
      <c r="KS78" s="45"/>
      <c r="KT78" s="45"/>
      <c r="KU78" s="45"/>
      <c r="KV78" s="45"/>
      <c r="KW78" s="45"/>
      <c r="KX78" s="45"/>
      <c r="KY78" s="45"/>
      <c r="KZ78" s="45"/>
      <c r="LA78" s="45"/>
      <c r="LB78" s="45"/>
      <c r="LC78" s="45"/>
      <c r="LD78" s="45"/>
      <c r="LE78" s="45"/>
      <c r="LF78" s="45"/>
      <c r="LG78" s="45"/>
      <c r="LH78" s="45"/>
      <c r="LI78" s="45"/>
      <c r="LJ78" s="45"/>
      <c r="LK78" s="45"/>
      <c r="LL78" s="45"/>
      <c r="LM78" s="45"/>
      <c r="LN78" s="45"/>
      <c r="LO78" s="45"/>
      <c r="LP78" s="45"/>
      <c r="LQ78" s="45"/>
      <c r="LR78" s="45"/>
      <c r="LS78" s="45"/>
      <c r="LT78" s="45"/>
      <c r="LU78" s="45"/>
      <c r="LV78" s="45"/>
      <c r="LW78" s="45"/>
      <c r="LX78" s="45"/>
      <c r="LY78" s="45"/>
      <c r="LZ78" s="45"/>
      <c r="MA78" s="45"/>
      <c r="MB78" s="45"/>
      <c r="MC78" s="45"/>
      <c r="MD78" s="45"/>
      <c r="ME78" s="45"/>
      <c r="MF78" s="45"/>
      <c r="MG78" s="45"/>
      <c r="MH78" s="45"/>
      <c r="MI78" s="45"/>
      <c r="MJ78" s="45"/>
      <c r="MK78" s="45"/>
      <c r="ML78" s="45"/>
      <c r="MM78" s="45"/>
      <c r="MN78" s="45"/>
      <c r="MO78" s="45"/>
      <c r="MP78" s="45"/>
      <c r="MQ78" s="45"/>
      <c r="MR78" s="45"/>
      <c r="MS78" s="45"/>
      <c r="MT78" s="45"/>
      <c r="MU78" s="45"/>
      <c r="MV78" s="45"/>
      <c r="MW78" s="45"/>
      <c r="MX78" s="45"/>
      <c r="MY78" s="45"/>
      <c r="MZ78" s="45"/>
      <c r="NA78" s="45"/>
      <c r="NB78" s="45"/>
      <c r="NC78" s="45"/>
      <c r="ND78" s="45"/>
      <c r="NE78" s="45"/>
      <c r="NF78" s="45"/>
      <c r="NG78" s="45"/>
      <c r="NH78" s="45"/>
      <c r="NI78" s="45"/>
      <c r="NJ78" s="45"/>
      <c r="NK78" s="45"/>
      <c r="NL78" s="45"/>
      <c r="NM78" s="45"/>
      <c r="NN78" s="45"/>
      <c r="NO78" s="45"/>
      <c r="NP78" s="45"/>
      <c r="NQ78" s="45"/>
      <c r="NR78" s="45"/>
      <c r="NS78" s="45"/>
      <c r="NT78" s="45"/>
      <c r="NU78" s="45"/>
      <c r="NV78" s="45"/>
      <c r="NW78" s="45"/>
      <c r="NX78" s="45"/>
      <c r="NY78" s="45"/>
      <c r="NZ78" s="45"/>
      <c r="OA78" s="45"/>
      <c r="OB78" s="45"/>
      <c r="OC78" s="45"/>
      <c r="OD78" s="45"/>
      <c r="OE78" s="45"/>
      <c r="OF78" s="45"/>
      <c r="OG78" s="45"/>
      <c r="OH78" s="45"/>
      <c r="OI78" s="45"/>
      <c r="OJ78" s="45"/>
      <c r="OK78" s="45"/>
      <c r="OL78" s="45"/>
      <c r="OM78" s="45"/>
      <c r="ON78" s="45"/>
      <c r="OO78" s="45"/>
      <c r="OP78" s="45"/>
      <c r="OQ78" s="45"/>
      <c r="OR78" s="45"/>
      <c r="OS78" s="45"/>
      <c r="OT78" s="45"/>
      <c r="OU78" s="45"/>
      <c r="OV78" s="45"/>
      <c r="OW78" s="45"/>
      <c r="OX78" s="45"/>
      <c r="OY78" s="45"/>
      <c r="OZ78" s="45"/>
      <c r="PA78" s="45"/>
      <c r="PB78" s="45"/>
      <c r="PC78" s="45"/>
      <c r="PD78" s="45"/>
      <c r="PE78" s="45"/>
      <c r="PF78" s="45"/>
      <c r="PG78" s="45"/>
      <c r="PH78" s="45"/>
      <c r="PI78" s="45"/>
      <c r="PJ78" s="45"/>
      <c r="PK78" s="45"/>
      <c r="PL78" s="45"/>
      <c r="PM78" s="45"/>
      <c r="PN78" s="45"/>
      <c r="PO78" s="45"/>
      <c r="PP78" s="45"/>
      <c r="PQ78" s="45"/>
      <c r="PR78" s="45"/>
      <c r="PS78" s="45"/>
      <c r="PT78" s="45"/>
      <c r="PU78" s="45"/>
      <c r="PV78" s="45"/>
      <c r="PW78" s="45"/>
      <c r="PX78" s="45"/>
      <c r="PY78" s="45"/>
      <c r="PZ78" s="45"/>
      <c r="QA78" s="45"/>
      <c r="QB78" s="45"/>
      <c r="QC78" s="45"/>
      <c r="QD78" s="45"/>
      <c r="QE78" s="45"/>
      <c r="QF78" s="45"/>
      <c r="QG78" s="45"/>
      <c r="QH78" s="45"/>
      <c r="QI78" s="45"/>
      <c r="QJ78" s="45"/>
      <c r="QK78" s="45"/>
      <c r="QL78" s="45"/>
      <c r="QM78" s="45"/>
      <c r="QN78" s="45"/>
      <c r="QO78" s="45"/>
      <c r="QP78" s="45"/>
      <c r="QQ78" s="45"/>
      <c r="QR78" s="45"/>
      <c r="QS78" s="45"/>
      <c r="QT78" s="45"/>
      <c r="QU78" s="45"/>
      <c r="QV78" s="45"/>
      <c r="QW78" s="45"/>
      <c r="QX78" s="45"/>
      <c r="QY78" s="45"/>
      <c r="QZ78" s="45"/>
      <c r="RA78" s="45"/>
      <c r="RB78" s="45"/>
      <c r="RC78" s="45"/>
      <c r="RD78" s="45"/>
      <c r="RE78" s="45"/>
      <c r="RF78" s="45"/>
      <c r="RG78" s="45"/>
      <c r="RH78" s="45"/>
      <c r="RI78" s="45"/>
      <c r="RJ78" s="45"/>
      <c r="RK78" s="45"/>
      <c r="RL78" s="45"/>
      <c r="RM78" s="45"/>
      <c r="RN78" s="45"/>
      <c r="RO78" s="45"/>
      <c r="RP78" s="45"/>
      <c r="RQ78" s="45"/>
      <c r="RR78" s="45"/>
      <c r="RS78" s="45"/>
      <c r="RT78" s="45"/>
      <c r="RU78" s="45"/>
      <c r="RV78" s="45"/>
      <c r="RW78" s="45"/>
      <c r="RX78" s="45"/>
      <c r="RY78" s="45"/>
      <c r="RZ78" s="45"/>
      <c r="SA78" s="45"/>
      <c r="SB78" s="45"/>
      <c r="SC78" s="45"/>
      <c r="SD78" s="45"/>
      <c r="SE78" s="45"/>
      <c r="SF78" s="45"/>
      <c r="SG78" s="45"/>
      <c r="SH78" s="45"/>
      <c r="SI78" s="45"/>
      <c r="SJ78" s="45"/>
      <c r="SK78" s="45"/>
      <c r="SL78" s="45"/>
      <c r="SM78" s="45"/>
      <c r="SN78" s="45"/>
      <c r="SO78" s="45"/>
      <c r="SP78" s="45"/>
      <c r="SQ78" s="45"/>
      <c r="SR78" s="45"/>
      <c r="SS78" s="45"/>
      <c r="ST78" s="45"/>
      <c r="SU78" s="45"/>
      <c r="SV78" s="45"/>
      <c r="SW78" s="45"/>
      <c r="SX78" s="45"/>
      <c r="SY78" s="45"/>
      <c r="SZ78" s="45"/>
      <c r="TA78" s="45"/>
      <c r="TB78" s="45"/>
      <c r="TC78" s="45"/>
      <c r="TD78" s="45"/>
      <c r="TE78" s="45"/>
      <c r="TF78" s="45"/>
      <c r="TG78" s="45"/>
      <c r="TH78" s="45"/>
      <c r="TI78" s="45"/>
      <c r="TJ78" s="45"/>
      <c r="TK78" s="45"/>
      <c r="TL78" s="45"/>
      <c r="TM78" s="45"/>
      <c r="TN78" s="45"/>
      <c r="TO78" s="45"/>
      <c r="TP78" s="45"/>
      <c r="TQ78" s="45"/>
      <c r="TR78" s="45"/>
      <c r="TS78" s="45"/>
      <c r="TT78" s="45"/>
      <c r="TU78" s="45"/>
      <c r="TV78" s="45"/>
      <c r="TW78" s="45"/>
      <c r="TX78" s="45"/>
      <c r="TY78" s="45"/>
      <c r="TZ78" s="45"/>
      <c r="UA78" s="45"/>
      <c r="UB78" s="45"/>
      <c r="UC78" s="45"/>
      <c r="UD78" s="45"/>
      <c r="UE78" s="45"/>
      <c r="UF78" s="45"/>
      <c r="UG78" s="45"/>
      <c r="UH78" s="45"/>
      <c r="UI78" s="45"/>
      <c r="UJ78" s="45"/>
      <c r="UK78" s="45"/>
      <c r="UL78" s="45"/>
      <c r="UM78" s="45"/>
      <c r="UN78" s="45"/>
      <c r="UO78" s="45"/>
      <c r="UP78" s="45"/>
      <c r="UQ78" s="45"/>
      <c r="UR78" s="45"/>
      <c r="US78" s="45"/>
      <c r="UT78" s="45"/>
      <c r="UU78" s="45"/>
      <c r="UV78" s="45"/>
      <c r="UW78" s="45"/>
      <c r="UX78" s="45"/>
      <c r="UY78" s="45"/>
      <c r="UZ78" s="45"/>
      <c r="VA78" s="45"/>
      <c r="VB78" s="45"/>
      <c r="VC78" s="45"/>
      <c r="VD78" s="45"/>
      <c r="VE78" s="45"/>
      <c r="VF78" s="45"/>
      <c r="VG78" s="45"/>
      <c r="VH78" s="45"/>
      <c r="VI78" s="45"/>
      <c r="VJ78" s="45"/>
      <c r="VK78" s="45"/>
      <c r="VL78" s="45"/>
      <c r="VM78" s="45"/>
      <c r="VN78" s="45"/>
      <c r="VO78" s="45"/>
      <c r="VP78" s="45"/>
      <c r="VQ78" s="45"/>
      <c r="VR78" s="45"/>
      <c r="VS78" s="45"/>
      <c r="VT78" s="45"/>
      <c r="VU78" s="45"/>
      <c r="VV78" s="45"/>
      <c r="VW78" s="45"/>
      <c r="VX78" s="45"/>
      <c r="VY78" s="45"/>
      <c r="VZ78" s="45"/>
      <c r="WA78" s="45"/>
      <c r="WB78" s="45"/>
      <c r="WC78" s="45"/>
      <c r="WD78" s="45"/>
      <c r="WE78" s="45"/>
      <c r="WF78" s="45"/>
      <c r="WG78" s="45"/>
      <c r="WH78" s="45"/>
      <c r="WI78" s="45"/>
      <c r="WJ78" s="45"/>
      <c r="WK78" s="45"/>
      <c r="WL78" s="45"/>
      <c r="WM78" s="45"/>
      <c r="WN78" s="45"/>
      <c r="WO78" s="45"/>
      <c r="WP78" s="45"/>
      <c r="WQ78" s="45"/>
      <c r="WR78" s="45"/>
      <c r="WS78" s="45"/>
      <c r="WT78" s="45"/>
      <c r="WU78" s="45"/>
      <c r="WV78" s="45"/>
      <c r="WW78" s="45"/>
      <c r="WX78" s="45"/>
      <c r="WY78" s="45"/>
      <c r="WZ78" s="45"/>
      <c r="XA78" s="45"/>
      <c r="XB78" s="45"/>
      <c r="XC78" s="45"/>
      <c r="XD78" s="45"/>
      <c r="XE78" s="45"/>
      <c r="XF78" s="45"/>
      <c r="XG78" s="45"/>
      <c r="XH78" s="45"/>
      <c r="XI78" s="45"/>
      <c r="XJ78" s="45"/>
      <c r="XK78" s="45"/>
      <c r="XL78" s="45"/>
      <c r="XM78" s="45"/>
      <c r="XN78" s="45"/>
      <c r="XO78" s="45"/>
      <c r="XP78" s="45"/>
      <c r="XQ78" s="45"/>
      <c r="XR78" s="45"/>
      <c r="XS78" s="45"/>
      <c r="XT78" s="45"/>
      <c r="XU78" s="45"/>
      <c r="XV78" s="45"/>
      <c r="XW78" s="45"/>
      <c r="XX78" s="45"/>
      <c r="XY78" s="45"/>
      <c r="XZ78" s="45"/>
      <c r="YA78" s="45"/>
      <c r="YB78" s="45"/>
      <c r="YC78" s="45"/>
      <c r="YD78" s="45"/>
      <c r="YE78" s="45"/>
      <c r="YF78" s="45"/>
      <c r="YG78" s="45"/>
      <c r="YH78" s="45"/>
      <c r="YI78" s="45"/>
      <c r="YJ78" s="45"/>
      <c r="YK78" s="45"/>
      <c r="YL78" s="45"/>
      <c r="YM78" s="45"/>
      <c r="YN78" s="45"/>
      <c r="YO78" s="45"/>
      <c r="YP78" s="45"/>
      <c r="YQ78" s="45"/>
      <c r="YR78" s="45"/>
    </row>
    <row r="79" spans="1:668" ht="12.75" customHeight="1" x14ac:dyDescent="0.25">
      <c r="A79" s="4" t="s">
        <v>19</v>
      </c>
      <c r="B79" s="5" t="s">
        <v>20</v>
      </c>
      <c r="C79" s="6" t="s">
        <v>75</v>
      </c>
      <c r="D79" s="11">
        <v>44256</v>
      </c>
      <c r="E79" s="11" t="s">
        <v>122</v>
      </c>
      <c r="F79" s="7">
        <v>106500</v>
      </c>
      <c r="G79" s="6">
        <f>F79*0.0287</f>
        <v>3056.55</v>
      </c>
      <c r="H79" s="6">
        <v>13634.33</v>
      </c>
      <c r="I79" s="6">
        <f>F79*0.0304</f>
        <v>3237.6</v>
      </c>
      <c r="J79" s="6">
        <v>252.5</v>
      </c>
      <c r="K79" s="6">
        <v>20180.98</v>
      </c>
      <c r="L79" s="65">
        <f>F79-K79</f>
        <v>86319.02</v>
      </c>
    </row>
    <row r="80" spans="1:668" ht="18" customHeight="1" x14ac:dyDescent="0.25">
      <c r="A80" s="48" t="s">
        <v>14</v>
      </c>
      <c r="B80" s="13">
        <v>1</v>
      </c>
      <c r="C80" s="8"/>
      <c r="D80" s="48"/>
      <c r="E80" s="48"/>
      <c r="F80" s="8">
        <f t="shared" ref="F80:K80" si="13">SUM(F79:F79)</f>
        <v>106500</v>
      </c>
      <c r="G80" s="8">
        <f t="shared" si="13"/>
        <v>3056.55</v>
      </c>
      <c r="H80" s="8">
        <f t="shared" si="13"/>
        <v>13634.33</v>
      </c>
      <c r="I80" s="8">
        <f t="shared" si="13"/>
        <v>3237.6</v>
      </c>
      <c r="J80" s="8">
        <f t="shared" si="13"/>
        <v>252.5</v>
      </c>
      <c r="K80" s="8">
        <f t="shared" si="13"/>
        <v>20180.98</v>
      </c>
      <c r="L80" s="66">
        <f>F80-K80</f>
        <v>86319.02</v>
      </c>
    </row>
    <row r="81" spans="1:668" s="46" customFormat="1" x14ac:dyDescent="0.25">
      <c r="A81" s="44" t="s">
        <v>67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68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  <c r="IW81" s="45"/>
      <c r="IX81" s="45"/>
      <c r="IY81" s="45"/>
      <c r="IZ81" s="45"/>
      <c r="JA81" s="45"/>
      <c r="JB81" s="45"/>
      <c r="JC81" s="45"/>
      <c r="JD81" s="45"/>
      <c r="JE81" s="45"/>
      <c r="JF81" s="45"/>
      <c r="JG81" s="45"/>
      <c r="JH81" s="45"/>
      <c r="JI81" s="45"/>
      <c r="JJ81" s="45"/>
      <c r="JK81" s="45"/>
      <c r="JL81" s="45"/>
      <c r="JM81" s="45"/>
      <c r="JN81" s="45"/>
      <c r="JO81" s="45"/>
      <c r="JP81" s="45"/>
      <c r="JQ81" s="45"/>
      <c r="JR81" s="45"/>
      <c r="JS81" s="45"/>
      <c r="JT81" s="45"/>
      <c r="JU81" s="45"/>
      <c r="JV81" s="45"/>
      <c r="JW81" s="45"/>
      <c r="JX81" s="45"/>
      <c r="JY81" s="45"/>
      <c r="JZ81" s="45"/>
      <c r="KA81" s="45"/>
      <c r="KB81" s="45"/>
      <c r="KC81" s="45"/>
      <c r="KD81" s="45"/>
      <c r="KE81" s="45"/>
      <c r="KF81" s="45"/>
      <c r="KG81" s="45"/>
      <c r="KH81" s="45"/>
      <c r="KI81" s="45"/>
      <c r="KJ81" s="45"/>
      <c r="KK81" s="45"/>
      <c r="KL81" s="45"/>
      <c r="KM81" s="45"/>
      <c r="KN81" s="45"/>
      <c r="KO81" s="45"/>
      <c r="KP81" s="45"/>
      <c r="KQ81" s="45"/>
      <c r="KR81" s="45"/>
      <c r="KS81" s="45"/>
      <c r="KT81" s="45"/>
      <c r="KU81" s="45"/>
      <c r="KV81" s="45"/>
      <c r="KW81" s="45"/>
      <c r="KX81" s="45"/>
      <c r="KY81" s="45"/>
      <c r="KZ81" s="45"/>
      <c r="LA81" s="45"/>
      <c r="LB81" s="45"/>
      <c r="LC81" s="45"/>
      <c r="LD81" s="45"/>
      <c r="LE81" s="45"/>
      <c r="LF81" s="45"/>
      <c r="LG81" s="45"/>
      <c r="LH81" s="45"/>
      <c r="LI81" s="45"/>
      <c r="LJ81" s="45"/>
      <c r="LK81" s="45"/>
      <c r="LL81" s="45"/>
      <c r="LM81" s="45"/>
      <c r="LN81" s="45"/>
      <c r="LO81" s="45"/>
      <c r="LP81" s="45"/>
      <c r="LQ81" s="45"/>
      <c r="LR81" s="45"/>
      <c r="LS81" s="45"/>
      <c r="LT81" s="45"/>
      <c r="LU81" s="45"/>
      <c r="LV81" s="45"/>
      <c r="LW81" s="45"/>
      <c r="LX81" s="45"/>
      <c r="LY81" s="45"/>
      <c r="LZ81" s="45"/>
      <c r="MA81" s="45"/>
      <c r="MB81" s="45"/>
      <c r="MC81" s="45"/>
      <c r="MD81" s="45"/>
      <c r="ME81" s="45"/>
      <c r="MF81" s="45"/>
      <c r="MG81" s="45"/>
      <c r="MH81" s="45"/>
      <c r="MI81" s="45"/>
      <c r="MJ81" s="45"/>
      <c r="MK81" s="45"/>
      <c r="ML81" s="45"/>
      <c r="MM81" s="45"/>
      <c r="MN81" s="45"/>
      <c r="MO81" s="45"/>
      <c r="MP81" s="45"/>
      <c r="MQ81" s="45"/>
      <c r="MR81" s="45"/>
      <c r="MS81" s="45"/>
      <c r="MT81" s="45"/>
      <c r="MU81" s="45"/>
      <c r="MV81" s="45"/>
      <c r="MW81" s="45"/>
      <c r="MX81" s="45"/>
      <c r="MY81" s="45"/>
      <c r="MZ81" s="45"/>
      <c r="NA81" s="45"/>
      <c r="NB81" s="45"/>
      <c r="NC81" s="45"/>
      <c r="ND81" s="45"/>
      <c r="NE81" s="45"/>
      <c r="NF81" s="45"/>
      <c r="NG81" s="45"/>
      <c r="NH81" s="45"/>
      <c r="NI81" s="45"/>
      <c r="NJ81" s="45"/>
      <c r="NK81" s="45"/>
      <c r="NL81" s="45"/>
      <c r="NM81" s="45"/>
      <c r="NN81" s="45"/>
      <c r="NO81" s="45"/>
      <c r="NP81" s="45"/>
      <c r="NQ81" s="45"/>
      <c r="NR81" s="45"/>
      <c r="NS81" s="45"/>
      <c r="NT81" s="45"/>
      <c r="NU81" s="45"/>
      <c r="NV81" s="45"/>
      <c r="NW81" s="45"/>
      <c r="NX81" s="45"/>
      <c r="NY81" s="45"/>
      <c r="NZ81" s="45"/>
      <c r="OA81" s="45"/>
      <c r="OB81" s="45"/>
      <c r="OC81" s="45"/>
      <c r="OD81" s="45"/>
      <c r="OE81" s="45"/>
      <c r="OF81" s="45"/>
      <c r="OG81" s="45"/>
      <c r="OH81" s="45"/>
      <c r="OI81" s="45"/>
      <c r="OJ81" s="45"/>
      <c r="OK81" s="45"/>
      <c r="OL81" s="45"/>
      <c r="OM81" s="45"/>
      <c r="ON81" s="45"/>
      <c r="OO81" s="45"/>
      <c r="OP81" s="45"/>
      <c r="OQ81" s="45"/>
      <c r="OR81" s="45"/>
      <c r="OS81" s="45"/>
      <c r="OT81" s="45"/>
      <c r="OU81" s="45"/>
      <c r="OV81" s="45"/>
      <c r="OW81" s="45"/>
      <c r="OX81" s="45"/>
      <c r="OY81" s="45"/>
      <c r="OZ81" s="45"/>
      <c r="PA81" s="45"/>
      <c r="PB81" s="45"/>
      <c r="PC81" s="45"/>
      <c r="PD81" s="45"/>
      <c r="PE81" s="45"/>
      <c r="PF81" s="45"/>
      <c r="PG81" s="45"/>
      <c r="PH81" s="45"/>
      <c r="PI81" s="45"/>
      <c r="PJ81" s="45"/>
      <c r="PK81" s="45"/>
      <c r="PL81" s="45"/>
      <c r="PM81" s="45"/>
      <c r="PN81" s="45"/>
      <c r="PO81" s="45"/>
      <c r="PP81" s="45"/>
      <c r="PQ81" s="45"/>
      <c r="PR81" s="45"/>
      <c r="PS81" s="45"/>
      <c r="PT81" s="45"/>
      <c r="PU81" s="45"/>
      <c r="PV81" s="45"/>
      <c r="PW81" s="45"/>
      <c r="PX81" s="45"/>
      <c r="PY81" s="45"/>
      <c r="PZ81" s="45"/>
      <c r="QA81" s="45"/>
      <c r="QB81" s="45"/>
      <c r="QC81" s="45"/>
      <c r="QD81" s="45"/>
      <c r="QE81" s="45"/>
      <c r="QF81" s="45"/>
      <c r="QG81" s="45"/>
      <c r="QH81" s="45"/>
      <c r="QI81" s="45"/>
      <c r="QJ81" s="45"/>
      <c r="QK81" s="45"/>
      <c r="QL81" s="45"/>
      <c r="QM81" s="45"/>
      <c r="QN81" s="45"/>
      <c r="QO81" s="45"/>
      <c r="QP81" s="45"/>
      <c r="QQ81" s="45"/>
      <c r="QR81" s="45"/>
      <c r="QS81" s="45"/>
      <c r="QT81" s="45"/>
      <c r="QU81" s="45"/>
      <c r="QV81" s="45"/>
      <c r="QW81" s="45"/>
      <c r="QX81" s="45"/>
      <c r="QY81" s="45"/>
      <c r="QZ81" s="45"/>
      <c r="RA81" s="45"/>
      <c r="RB81" s="45"/>
      <c r="RC81" s="45"/>
      <c r="RD81" s="45"/>
      <c r="RE81" s="45"/>
      <c r="RF81" s="45"/>
      <c r="RG81" s="45"/>
      <c r="RH81" s="45"/>
      <c r="RI81" s="45"/>
      <c r="RJ81" s="45"/>
      <c r="RK81" s="45"/>
      <c r="RL81" s="45"/>
      <c r="RM81" s="45"/>
      <c r="RN81" s="45"/>
      <c r="RO81" s="45"/>
      <c r="RP81" s="45"/>
      <c r="RQ81" s="45"/>
      <c r="RR81" s="45"/>
      <c r="RS81" s="45"/>
      <c r="RT81" s="45"/>
      <c r="RU81" s="45"/>
      <c r="RV81" s="45"/>
      <c r="RW81" s="45"/>
      <c r="RX81" s="45"/>
      <c r="RY81" s="45"/>
      <c r="RZ81" s="45"/>
      <c r="SA81" s="45"/>
      <c r="SB81" s="45"/>
      <c r="SC81" s="45"/>
      <c r="SD81" s="45"/>
      <c r="SE81" s="45"/>
      <c r="SF81" s="45"/>
      <c r="SG81" s="45"/>
      <c r="SH81" s="45"/>
      <c r="SI81" s="45"/>
      <c r="SJ81" s="45"/>
      <c r="SK81" s="45"/>
      <c r="SL81" s="45"/>
      <c r="SM81" s="45"/>
      <c r="SN81" s="45"/>
      <c r="SO81" s="45"/>
      <c r="SP81" s="45"/>
      <c r="SQ81" s="45"/>
      <c r="SR81" s="45"/>
      <c r="SS81" s="45"/>
      <c r="ST81" s="45"/>
      <c r="SU81" s="45"/>
      <c r="SV81" s="45"/>
      <c r="SW81" s="45"/>
      <c r="SX81" s="45"/>
      <c r="SY81" s="45"/>
      <c r="SZ81" s="45"/>
      <c r="TA81" s="45"/>
      <c r="TB81" s="45"/>
      <c r="TC81" s="45"/>
      <c r="TD81" s="45"/>
      <c r="TE81" s="45"/>
      <c r="TF81" s="45"/>
      <c r="TG81" s="45"/>
      <c r="TH81" s="45"/>
      <c r="TI81" s="45"/>
      <c r="TJ81" s="45"/>
      <c r="TK81" s="45"/>
      <c r="TL81" s="45"/>
      <c r="TM81" s="45"/>
      <c r="TN81" s="45"/>
      <c r="TO81" s="45"/>
      <c r="TP81" s="45"/>
      <c r="TQ81" s="45"/>
      <c r="TR81" s="45"/>
      <c r="TS81" s="45"/>
      <c r="TT81" s="45"/>
      <c r="TU81" s="45"/>
      <c r="TV81" s="45"/>
      <c r="TW81" s="45"/>
      <c r="TX81" s="45"/>
      <c r="TY81" s="45"/>
      <c r="TZ81" s="45"/>
      <c r="UA81" s="45"/>
      <c r="UB81" s="45"/>
      <c r="UC81" s="45"/>
      <c r="UD81" s="45"/>
      <c r="UE81" s="45"/>
      <c r="UF81" s="45"/>
      <c r="UG81" s="45"/>
      <c r="UH81" s="45"/>
      <c r="UI81" s="45"/>
      <c r="UJ81" s="45"/>
      <c r="UK81" s="45"/>
      <c r="UL81" s="45"/>
      <c r="UM81" s="45"/>
      <c r="UN81" s="45"/>
      <c r="UO81" s="45"/>
      <c r="UP81" s="45"/>
      <c r="UQ81" s="45"/>
      <c r="UR81" s="45"/>
      <c r="US81" s="45"/>
      <c r="UT81" s="45"/>
      <c r="UU81" s="45"/>
      <c r="UV81" s="45"/>
      <c r="UW81" s="45"/>
      <c r="UX81" s="45"/>
      <c r="UY81" s="45"/>
      <c r="UZ81" s="45"/>
      <c r="VA81" s="45"/>
      <c r="VB81" s="45"/>
      <c r="VC81" s="45"/>
      <c r="VD81" s="45"/>
      <c r="VE81" s="45"/>
      <c r="VF81" s="45"/>
      <c r="VG81" s="45"/>
      <c r="VH81" s="45"/>
      <c r="VI81" s="45"/>
      <c r="VJ81" s="45"/>
      <c r="VK81" s="45"/>
      <c r="VL81" s="45"/>
      <c r="VM81" s="45"/>
      <c r="VN81" s="45"/>
      <c r="VO81" s="45"/>
      <c r="VP81" s="45"/>
      <c r="VQ81" s="45"/>
      <c r="VR81" s="45"/>
      <c r="VS81" s="45"/>
      <c r="VT81" s="45"/>
      <c r="VU81" s="45"/>
      <c r="VV81" s="45"/>
      <c r="VW81" s="45"/>
      <c r="VX81" s="45"/>
      <c r="VY81" s="45"/>
      <c r="VZ81" s="45"/>
      <c r="WA81" s="45"/>
      <c r="WB81" s="45"/>
      <c r="WC81" s="45"/>
      <c r="WD81" s="45"/>
      <c r="WE81" s="45"/>
      <c r="WF81" s="45"/>
      <c r="WG81" s="45"/>
      <c r="WH81" s="45"/>
      <c r="WI81" s="45"/>
      <c r="WJ81" s="45"/>
      <c r="WK81" s="45"/>
      <c r="WL81" s="45"/>
      <c r="WM81" s="45"/>
      <c r="WN81" s="45"/>
      <c r="WO81" s="45"/>
      <c r="WP81" s="45"/>
      <c r="WQ81" s="45"/>
      <c r="WR81" s="45"/>
      <c r="WS81" s="45"/>
      <c r="WT81" s="45"/>
      <c r="WU81" s="45"/>
      <c r="WV81" s="45"/>
      <c r="WW81" s="45"/>
      <c r="WX81" s="45"/>
      <c r="WY81" s="45"/>
      <c r="WZ81" s="45"/>
      <c r="XA81" s="45"/>
      <c r="XB81" s="45"/>
      <c r="XC81" s="45"/>
      <c r="XD81" s="45"/>
      <c r="XE81" s="45"/>
      <c r="XF81" s="45"/>
      <c r="XG81" s="45"/>
      <c r="XH81" s="45"/>
      <c r="XI81" s="45"/>
      <c r="XJ81" s="45"/>
      <c r="XK81" s="45"/>
      <c r="XL81" s="45"/>
      <c r="XM81" s="45"/>
      <c r="XN81" s="45"/>
      <c r="XO81" s="45"/>
      <c r="XP81" s="45"/>
      <c r="XQ81" s="45"/>
      <c r="XR81" s="45"/>
      <c r="XS81" s="45"/>
      <c r="XT81" s="45"/>
      <c r="XU81" s="45"/>
      <c r="XV81" s="45"/>
      <c r="XW81" s="45"/>
      <c r="XX81" s="45"/>
      <c r="XY81" s="45"/>
      <c r="XZ81" s="45"/>
      <c r="YA81" s="45"/>
      <c r="YB81" s="45"/>
      <c r="YC81" s="45"/>
      <c r="YD81" s="45"/>
      <c r="YE81" s="45"/>
      <c r="YF81" s="45"/>
      <c r="YG81" s="45"/>
      <c r="YH81" s="45"/>
      <c r="YI81" s="45"/>
      <c r="YJ81" s="45"/>
      <c r="YK81" s="45"/>
      <c r="YL81" s="45"/>
      <c r="YM81" s="45"/>
      <c r="YN81" s="45"/>
      <c r="YO81" s="45"/>
      <c r="YP81" s="45"/>
      <c r="YQ81" s="45"/>
      <c r="YR81" s="45"/>
    </row>
    <row r="82" spans="1:668" ht="12.75" customHeight="1" x14ac:dyDescent="0.25">
      <c r="A82" s="4" t="s">
        <v>42</v>
      </c>
      <c r="B82" s="5" t="s">
        <v>43</v>
      </c>
      <c r="C82" s="6" t="s">
        <v>75</v>
      </c>
      <c r="D82" s="11">
        <v>44286</v>
      </c>
      <c r="E82" s="11" t="s">
        <v>122</v>
      </c>
      <c r="F82" s="7">
        <v>50000</v>
      </c>
      <c r="G82" s="6">
        <f>F82*0.0287</f>
        <v>1435</v>
      </c>
      <c r="H82" s="6">
        <v>1854</v>
      </c>
      <c r="I82" s="6">
        <f>F82*0.0304</f>
        <v>1520</v>
      </c>
      <c r="J82" s="6">
        <v>0</v>
      </c>
      <c r="K82" s="6">
        <f>G82+H82+I82</f>
        <v>4809</v>
      </c>
      <c r="L82" s="65">
        <f>F82-K82</f>
        <v>45191</v>
      </c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</row>
    <row r="83" spans="1:668" ht="12.75" customHeight="1" x14ac:dyDescent="0.25">
      <c r="A83" s="4" t="s">
        <v>77</v>
      </c>
      <c r="B83" s="5" t="s">
        <v>43</v>
      </c>
      <c r="C83" s="6" t="s">
        <v>74</v>
      </c>
      <c r="D83" s="11">
        <v>44256</v>
      </c>
      <c r="E83" s="11" t="s">
        <v>122</v>
      </c>
      <c r="F83" s="7">
        <v>35000</v>
      </c>
      <c r="G83" s="6">
        <v>1004.5</v>
      </c>
      <c r="H83" s="6">
        <v>0</v>
      </c>
      <c r="I83" s="6">
        <v>1064</v>
      </c>
      <c r="J83" s="6">
        <v>5739.14</v>
      </c>
      <c r="K83" s="6">
        <v>7807.64</v>
      </c>
      <c r="L83" s="65">
        <v>27192.36</v>
      </c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</row>
    <row r="84" spans="1:668" ht="18" customHeight="1" x14ac:dyDescent="0.25">
      <c r="A84" s="48" t="s">
        <v>14</v>
      </c>
      <c r="B84" s="13">
        <v>2</v>
      </c>
      <c r="C84" s="8"/>
      <c r="D84" s="48"/>
      <c r="E84" s="48"/>
      <c r="F84" s="8">
        <f>SUM(F82:F82)+F83</f>
        <v>85000</v>
      </c>
      <c r="G84" s="8">
        <f>SUM(G82:G82)+G83</f>
        <v>2439.5</v>
      </c>
      <c r="H84" s="8">
        <f>SUM(H82:H82)+H83</f>
        <v>1854</v>
      </c>
      <c r="I84" s="8">
        <f>SUM(I82:I82)+I83</f>
        <v>2584</v>
      </c>
      <c r="J84" s="8">
        <f>SUM(J82:J82)</f>
        <v>0</v>
      </c>
      <c r="K84" s="8">
        <f>SUM(K82:K82)+K83</f>
        <v>12616.64</v>
      </c>
      <c r="L84" s="66">
        <f>SUM(L82:L82)+L83</f>
        <v>72383.360000000001</v>
      </c>
      <c r="IA84" s="58"/>
      <c r="IB84" s="58"/>
    </row>
    <row r="85" spans="1:668" s="53" customFormat="1" ht="18" customHeight="1" x14ac:dyDescent="0.25">
      <c r="A85" s="47" t="s">
        <v>130</v>
      </c>
      <c r="B85" s="20"/>
      <c r="C85" s="21"/>
      <c r="D85" s="47"/>
      <c r="E85" s="47"/>
      <c r="F85" s="21"/>
      <c r="G85" s="21"/>
      <c r="H85" s="21"/>
      <c r="I85" s="21"/>
      <c r="J85" s="21"/>
      <c r="K85" s="21"/>
      <c r="L85" s="71"/>
      <c r="IA85" s="144"/>
      <c r="IB85" s="144"/>
    </row>
    <row r="86" spans="1:668" ht="12.75" customHeight="1" x14ac:dyDescent="0.25">
      <c r="A86" s="4" t="s">
        <v>109</v>
      </c>
      <c r="B86" s="5" t="s">
        <v>32</v>
      </c>
      <c r="C86" s="6" t="s">
        <v>74</v>
      </c>
      <c r="D86" s="11">
        <v>44440</v>
      </c>
      <c r="E86" s="11" t="s">
        <v>122</v>
      </c>
      <c r="F86" s="7">
        <v>165000</v>
      </c>
      <c r="G86" s="6">
        <f>F86*0.0287</f>
        <v>4735.5</v>
      </c>
      <c r="H86" s="6">
        <v>27463.39</v>
      </c>
      <c r="I86" s="6">
        <v>4943.8</v>
      </c>
      <c r="J86" s="6">
        <v>0</v>
      </c>
      <c r="K86" s="6">
        <v>37092.339999999997</v>
      </c>
      <c r="L86" s="65">
        <v>127907.66</v>
      </c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IA86" s="58"/>
      <c r="IB86" s="58"/>
    </row>
    <row r="87" spans="1:668" s="59" customFormat="1" ht="18" customHeight="1" x14ac:dyDescent="0.25">
      <c r="A87" s="111" t="s">
        <v>14</v>
      </c>
      <c r="B87" s="150">
        <v>1</v>
      </c>
      <c r="C87" s="117"/>
      <c r="D87" s="111"/>
      <c r="E87" s="111"/>
      <c r="F87" s="117">
        <f t="shared" ref="F87:L87" si="14">F86</f>
        <v>165000</v>
      </c>
      <c r="G87" s="117">
        <f t="shared" si="14"/>
        <v>4735.5</v>
      </c>
      <c r="H87" s="117">
        <f t="shared" si="14"/>
        <v>27463.39</v>
      </c>
      <c r="I87" s="117">
        <f t="shared" si="14"/>
        <v>4943.8</v>
      </c>
      <c r="J87" s="117">
        <f t="shared" si="14"/>
        <v>0</v>
      </c>
      <c r="K87" s="117">
        <f t="shared" si="14"/>
        <v>37092.339999999997</v>
      </c>
      <c r="L87" s="118">
        <f t="shared" si="14"/>
        <v>127907.66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IA87" s="149"/>
      <c r="IB87" s="149"/>
    </row>
    <row r="88" spans="1:668" s="53" customFormat="1" ht="15.75" customHeight="1" x14ac:dyDescent="0.25">
      <c r="A88" s="47" t="s">
        <v>88</v>
      </c>
      <c r="B88" s="20"/>
      <c r="C88" s="21"/>
      <c r="D88" s="47"/>
      <c r="E88" s="47"/>
      <c r="F88" s="21"/>
      <c r="G88" s="21"/>
      <c r="H88" s="21"/>
      <c r="I88" s="21"/>
      <c r="J88" s="21"/>
      <c r="K88" s="21"/>
      <c r="L88" s="71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58"/>
      <c r="IB88" s="58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  <c r="IY88" s="45"/>
      <c r="IZ88" s="45"/>
      <c r="JA88" s="45"/>
      <c r="JB88" s="45"/>
      <c r="JC88" s="45"/>
      <c r="JD88" s="45"/>
      <c r="JE88" s="45"/>
      <c r="JF88" s="45"/>
      <c r="JG88" s="45"/>
      <c r="JH88" s="45"/>
      <c r="JI88" s="45"/>
      <c r="JJ88" s="45"/>
      <c r="JK88" s="45"/>
      <c r="JL88" s="45"/>
      <c r="JM88" s="45"/>
      <c r="JN88" s="45"/>
      <c r="JO88" s="45"/>
      <c r="JP88" s="45"/>
      <c r="JQ88" s="45"/>
      <c r="JR88" s="45"/>
      <c r="JS88" s="45"/>
      <c r="JT88" s="45"/>
      <c r="JU88" s="45"/>
      <c r="JV88" s="45"/>
      <c r="JW88" s="45"/>
      <c r="JX88" s="45"/>
      <c r="JY88" s="45"/>
      <c r="JZ88" s="45"/>
      <c r="KA88" s="45"/>
      <c r="KB88" s="45"/>
      <c r="KC88" s="45"/>
      <c r="KD88" s="45"/>
      <c r="KE88" s="45"/>
      <c r="KF88" s="45"/>
      <c r="KG88" s="45"/>
      <c r="KH88" s="45"/>
      <c r="KI88" s="45"/>
      <c r="KJ88" s="45"/>
      <c r="KK88" s="45"/>
      <c r="KL88" s="45"/>
      <c r="KM88" s="45"/>
      <c r="KN88" s="45"/>
      <c r="KO88" s="45"/>
      <c r="KP88" s="45"/>
      <c r="KQ88" s="45"/>
      <c r="KR88" s="45"/>
      <c r="KS88" s="45"/>
      <c r="KT88" s="45"/>
      <c r="KU88" s="45"/>
      <c r="KV88" s="45"/>
      <c r="KW88" s="45"/>
      <c r="KX88" s="45"/>
      <c r="KY88" s="45"/>
      <c r="KZ88" s="45"/>
      <c r="LA88" s="45"/>
      <c r="LB88" s="45"/>
      <c r="LC88" s="45"/>
      <c r="LD88" s="45"/>
      <c r="LE88" s="45"/>
      <c r="LF88" s="45"/>
      <c r="LG88" s="45"/>
      <c r="LH88" s="45"/>
      <c r="LI88" s="45"/>
      <c r="LJ88" s="45"/>
      <c r="LK88" s="45"/>
      <c r="LL88" s="45"/>
      <c r="LM88" s="45"/>
      <c r="LN88" s="45"/>
      <c r="LO88" s="45"/>
      <c r="LP88" s="45"/>
      <c r="LQ88" s="45"/>
      <c r="LR88" s="45"/>
      <c r="LS88" s="45"/>
      <c r="LT88" s="45"/>
      <c r="LU88" s="45"/>
      <c r="LV88" s="45"/>
      <c r="LW88" s="45"/>
      <c r="LX88" s="45"/>
      <c r="LY88" s="45"/>
      <c r="LZ88" s="45"/>
      <c r="MA88" s="45"/>
      <c r="MB88" s="45"/>
      <c r="MC88" s="45"/>
      <c r="MD88" s="45"/>
      <c r="ME88" s="45"/>
      <c r="MF88" s="45"/>
      <c r="MG88" s="45"/>
      <c r="MH88" s="45"/>
      <c r="MI88" s="45"/>
      <c r="MJ88" s="45"/>
      <c r="MK88" s="45"/>
      <c r="ML88" s="45"/>
      <c r="MM88" s="45"/>
      <c r="MN88" s="45"/>
      <c r="MO88" s="45"/>
      <c r="MP88" s="45"/>
      <c r="MQ88" s="45"/>
      <c r="MR88" s="45"/>
      <c r="MS88" s="45"/>
      <c r="MT88" s="45"/>
      <c r="MU88" s="45"/>
      <c r="MV88" s="45"/>
      <c r="MW88" s="45"/>
      <c r="MX88" s="45"/>
      <c r="MY88" s="45"/>
      <c r="MZ88" s="45"/>
      <c r="NA88" s="45"/>
      <c r="NB88" s="45"/>
      <c r="NC88" s="45"/>
      <c r="ND88" s="45"/>
      <c r="NE88" s="45"/>
      <c r="NF88" s="45"/>
      <c r="NG88" s="45"/>
      <c r="NH88" s="45"/>
      <c r="NI88" s="45"/>
      <c r="NJ88" s="45"/>
      <c r="NK88" s="45"/>
      <c r="NL88" s="45"/>
      <c r="NM88" s="45"/>
      <c r="NN88" s="45"/>
      <c r="NO88" s="45"/>
      <c r="NP88" s="45"/>
      <c r="NQ88" s="45"/>
      <c r="NR88" s="45"/>
      <c r="NS88" s="45"/>
      <c r="NT88" s="45"/>
      <c r="NU88" s="45"/>
      <c r="NV88" s="45"/>
      <c r="NW88" s="45"/>
      <c r="NX88" s="45"/>
      <c r="NY88" s="45"/>
      <c r="NZ88" s="45"/>
      <c r="OA88" s="45"/>
      <c r="OB88" s="45"/>
      <c r="OC88" s="45"/>
      <c r="OD88" s="45"/>
      <c r="OE88" s="45"/>
      <c r="OF88" s="45"/>
      <c r="OG88" s="45"/>
      <c r="OH88" s="45"/>
      <c r="OI88" s="45"/>
      <c r="OJ88" s="45"/>
      <c r="OK88" s="45"/>
      <c r="OL88" s="45"/>
      <c r="OM88" s="45"/>
      <c r="ON88" s="45"/>
      <c r="OO88" s="45"/>
      <c r="OP88" s="45"/>
      <c r="OQ88" s="45"/>
      <c r="OR88" s="45"/>
      <c r="OS88" s="45"/>
      <c r="OT88" s="45"/>
      <c r="OU88" s="45"/>
      <c r="OV88" s="45"/>
      <c r="OW88" s="45"/>
      <c r="OX88" s="45"/>
      <c r="OY88" s="45"/>
      <c r="OZ88" s="45"/>
      <c r="PA88" s="45"/>
      <c r="PB88" s="45"/>
      <c r="PC88" s="45"/>
      <c r="PD88" s="45"/>
      <c r="PE88" s="45"/>
      <c r="PF88" s="45"/>
      <c r="PG88" s="45"/>
      <c r="PH88" s="45"/>
      <c r="PI88" s="45"/>
      <c r="PJ88" s="45"/>
      <c r="PK88" s="45"/>
      <c r="PL88" s="45"/>
      <c r="PM88" s="45"/>
      <c r="PN88" s="45"/>
      <c r="PO88" s="45"/>
      <c r="PP88" s="45"/>
      <c r="PQ88" s="45"/>
      <c r="PR88" s="45"/>
      <c r="PS88" s="45"/>
      <c r="PT88" s="45"/>
      <c r="PU88" s="45"/>
      <c r="PV88" s="45"/>
      <c r="PW88" s="45"/>
      <c r="PX88" s="45"/>
      <c r="PY88" s="45"/>
      <c r="PZ88" s="45"/>
      <c r="QA88" s="45"/>
      <c r="QB88" s="45"/>
      <c r="QC88" s="45"/>
      <c r="QD88" s="45"/>
      <c r="QE88" s="45"/>
      <c r="QF88" s="45"/>
      <c r="QG88" s="45"/>
      <c r="QH88" s="45"/>
      <c r="QI88" s="45"/>
      <c r="QJ88" s="45"/>
      <c r="QK88" s="45"/>
      <c r="QL88" s="45"/>
      <c r="QM88" s="45"/>
      <c r="QN88" s="45"/>
      <c r="QO88" s="45"/>
      <c r="QP88" s="45"/>
      <c r="QQ88" s="45"/>
      <c r="QR88" s="45"/>
      <c r="QS88" s="45"/>
      <c r="QT88" s="45"/>
      <c r="QU88" s="45"/>
      <c r="QV88" s="45"/>
      <c r="QW88" s="45"/>
      <c r="QX88" s="45"/>
      <c r="QY88" s="45"/>
      <c r="QZ88" s="45"/>
      <c r="RA88" s="45"/>
      <c r="RB88" s="45"/>
      <c r="RC88" s="45"/>
      <c r="RD88" s="45"/>
      <c r="RE88" s="45"/>
      <c r="RF88" s="45"/>
      <c r="RG88" s="45"/>
      <c r="RH88" s="45"/>
      <c r="RI88" s="45"/>
      <c r="RJ88" s="45"/>
      <c r="RK88" s="45"/>
      <c r="RL88" s="45"/>
      <c r="RM88" s="45"/>
      <c r="RN88" s="45"/>
      <c r="RO88" s="45"/>
      <c r="RP88" s="45"/>
      <c r="RQ88" s="45"/>
      <c r="RR88" s="45"/>
      <c r="RS88" s="45"/>
      <c r="RT88" s="45"/>
      <c r="RU88" s="45"/>
      <c r="RV88" s="45"/>
      <c r="RW88" s="45"/>
      <c r="RX88" s="45"/>
      <c r="RY88" s="45"/>
      <c r="RZ88" s="45"/>
      <c r="SA88" s="45"/>
      <c r="SB88" s="45"/>
      <c r="SC88" s="45"/>
      <c r="SD88" s="45"/>
      <c r="SE88" s="45"/>
      <c r="SF88" s="45"/>
      <c r="SG88" s="45"/>
      <c r="SH88" s="45"/>
      <c r="SI88" s="45"/>
      <c r="SJ88" s="45"/>
      <c r="SK88" s="45"/>
      <c r="SL88" s="45"/>
      <c r="SM88" s="45"/>
      <c r="SN88" s="45"/>
      <c r="SO88" s="45"/>
      <c r="SP88" s="45"/>
      <c r="SQ88" s="45"/>
      <c r="SR88" s="45"/>
      <c r="SS88" s="45"/>
      <c r="ST88" s="45"/>
      <c r="SU88" s="45"/>
      <c r="SV88" s="45"/>
      <c r="SW88" s="45"/>
      <c r="SX88" s="45"/>
      <c r="SY88" s="45"/>
      <c r="SZ88" s="45"/>
      <c r="TA88" s="45"/>
      <c r="TB88" s="45"/>
      <c r="TC88" s="45"/>
      <c r="TD88" s="45"/>
      <c r="TE88" s="45"/>
      <c r="TF88" s="45"/>
      <c r="TG88" s="45"/>
      <c r="TH88" s="45"/>
      <c r="TI88" s="45"/>
      <c r="TJ88" s="45"/>
      <c r="TK88" s="45"/>
      <c r="TL88" s="45"/>
      <c r="TM88" s="45"/>
      <c r="TN88" s="45"/>
      <c r="TO88" s="45"/>
      <c r="TP88" s="45"/>
      <c r="TQ88" s="45"/>
      <c r="TR88" s="45"/>
      <c r="TS88" s="45"/>
      <c r="TT88" s="45"/>
      <c r="TU88" s="45"/>
      <c r="TV88" s="45"/>
      <c r="TW88" s="45"/>
      <c r="TX88" s="45"/>
      <c r="TY88" s="45"/>
      <c r="TZ88" s="45"/>
      <c r="UA88" s="45"/>
      <c r="UB88" s="45"/>
      <c r="UC88" s="45"/>
      <c r="UD88" s="45"/>
      <c r="UE88" s="45"/>
      <c r="UF88" s="45"/>
      <c r="UG88" s="45"/>
      <c r="UH88" s="45"/>
      <c r="UI88" s="45"/>
      <c r="UJ88" s="45"/>
      <c r="UK88" s="45"/>
      <c r="UL88" s="45"/>
      <c r="UM88" s="45"/>
      <c r="UN88" s="45"/>
      <c r="UO88" s="45"/>
      <c r="UP88" s="45"/>
      <c r="UQ88" s="45"/>
      <c r="UR88" s="45"/>
      <c r="US88" s="45"/>
      <c r="UT88" s="45"/>
      <c r="UU88" s="45"/>
      <c r="UV88" s="45"/>
      <c r="UW88" s="45"/>
      <c r="UX88" s="45"/>
      <c r="UY88" s="45"/>
      <c r="UZ88" s="45"/>
      <c r="VA88" s="45"/>
      <c r="VB88" s="45"/>
      <c r="VC88" s="45"/>
      <c r="VD88" s="45"/>
      <c r="VE88" s="45"/>
      <c r="VF88" s="45"/>
      <c r="VG88" s="45"/>
      <c r="VH88" s="45"/>
      <c r="VI88" s="45"/>
      <c r="VJ88" s="45"/>
      <c r="VK88" s="45"/>
      <c r="VL88" s="45"/>
      <c r="VM88" s="45"/>
      <c r="VN88" s="45"/>
      <c r="VO88" s="45"/>
      <c r="VP88" s="45"/>
      <c r="VQ88" s="45"/>
      <c r="VR88" s="45"/>
      <c r="VS88" s="45"/>
      <c r="VT88" s="45"/>
      <c r="VU88" s="45"/>
      <c r="VV88" s="45"/>
      <c r="VW88" s="45"/>
      <c r="VX88" s="45"/>
      <c r="VY88" s="45"/>
      <c r="VZ88" s="45"/>
      <c r="WA88" s="45"/>
      <c r="WB88" s="45"/>
      <c r="WC88" s="45"/>
      <c r="WD88" s="45"/>
      <c r="WE88" s="45"/>
      <c r="WF88" s="45"/>
      <c r="WG88" s="45"/>
      <c r="WH88" s="45"/>
      <c r="WI88" s="45"/>
      <c r="WJ88" s="45"/>
      <c r="WK88" s="45"/>
      <c r="WL88" s="45"/>
      <c r="WM88" s="45"/>
      <c r="WN88" s="45"/>
      <c r="WO88" s="45"/>
      <c r="WP88" s="45"/>
      <c r="WQ88" s="45"/>
      <c r="WR88" s="45"/>
      <c r="WS88" s="45"/>
      <c r="WT88" s="45"/>
      <c r="WU88" s="45"/>
      <c r="WV88" s="45"/>
      <c r="WW88" s="45"/>
      <c r="WX88" s="45"/>
      <c r="WY88" s="45"/>
      <c r="WZ88" s="45"/>
      <c r="XA88" s="45"/>
      <c r="XB88" s="45"/>
      <c r="XC88" s="45"/>
      <c r="XD88" s="45"/>
      <c r="XE88" s="45"/>
      <c r="XF88" s="45"/>
      <c r="XG88" s="45"/>
      <c r="XH88" s="45"/>
      <c r="XI88" s="45"/>
      <c r="XJ88" s="45"/>
      <c r="XK88" s="45"/>
      <c r="XL88" s="45"/>
      <c r="XM88" s="45"/>
      <c r="XN88" s="45"/>
      <c r="XO88" s="45"/>
      <c r="XP88" s="45"/>
      <c r="XQ88" s="45"/>
      <c r="XR88" s="45"/>
      <c r="XS88" s="45"/>
      <c r="XT88" s="45"/>
      <c r="XU88" s="45"/>
      <c r="XV88" s="45"/>
      <c r="XW88" s="45"/>
      <c r="XX88" s="45"/>
      <c r="XY88" s="45"/>
      <c r="XZ88" s="45"/>
      <c r="YA88" s="45"/>
      <c r="YB88" s="45"/>
      <c r="YC88" s="45"/>
      <c r="YD88" s="45"/>
      <c r="YE88" s="45"/>
      <c r="YF88" s="45"/>
      <c r="YG88" s="45"/>
      <c r="YH88" s="45"/>
      <c r="YI88" s="45"/>
      <c r="YJ88" s="45"/>
      <c r="YK88" s="45"/>
      <c r="YL88" s="45"/>
      <c r="YM88" s="45"/>
      <c r="YN88" s="45"/>
      <c r="YO88" s="45"/>
      <c r="YP88" s="45"/>
      <c r="YQ88" s="45"/>
      <c r="YR88" s="45"/>
    </row>
    <row r="89" spans="1:668" s="54" customFormat="1" ht="18" customHeight="1" x14ac:dyDescent="0.25">
      <c r="A89" s="54" t="s">
        <v>89</v>
      </c>
      <c r="B89" s="5" t="s">
        <v>92</v>
      </c>
      <c r="C89" s="23" t="s">
        <v>75</v>
      </c>
      <c r="D89" s="24">
        <v>44287</v>
      </c>
      <c r="E89" s="11" t="s">
        <v>122</v>
      </c>
      <c r="F89" s="23">
        <v>70000</v>
      </c>
      <c r="G89" s="23">
        <v>2009</v>
      </c>
      <c r="H89" s="23">
        <v>5368.48</v>
      </c>
      <c r="I89" s="23">
        <v>2128</v>
      </c>
      <c r="J89" s="23">
        <v>0</v>
      </c>
      <c r="K89" s="23">
        <v>9505.48</v>
      </c>
      <c r="L89" s="70">
        <v>60494.52</v>
      </c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45"/>
      <c r="AS89" s="45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8"/>
      <c r="IB89" s="58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  <c r="IY89" s="45"/>
      <c r="IZ89" s="45"/>
      <c r="JA89" s="45"/>
      <c r="JB89" s="45"/>
      <c r="JC89" s="45"/>
      <c r="JD89" s="45"/>
      <c r="JE89" s="45"/>
      <c r="JF89" s="45"/>
      <c r="JG89" s="45"/>
      <c r="JH89" s="45"/>
      <c r="JI89" s="45"/>
      <c r="JJ89" s="45"/>
      <c r="JK89" s="45"/>
      <c r="JL89" s="45"/>
      <c r="JM89" s="45"/>
      <c r="JN89" s="45"/>
      <c r="JO89" s="45"/>
      <c r="JP89" s="45"/>
      <c r="JQ89" s="45"/>
      <c r="JR89" s="45"/>
      <c r="JS89" s="45"/>
      <c r="JT89" s="45"/>
      <c r="JU89" s="45"/>
      <c r="JV89" s="45"/>
      <c r="JW89" s="45"/>
      <c r="JX89" s="45"/>
      <c r="JY89" s="45"/>
      <c r="JZ89" s="45"/>
      <c r="KA89" s="45"/>
      <c r="KB89" s="45"/>
      <c r="KC89" s="45"/>
      <c r="KD89" s="45"/>
      <c r="KE89" s="45"/>
      <c r="KF89" s="45"/>
      <c r="KG89" s="45"/>
      <c r="KH89" s="45"/>
      <c r="KI89" s="45"/>
      <c r="KJ89" s="45"/>
      <c r="KK89" s="45"/>
      <c r="KL89" s="45"/>
      <c r="KM89" s="45"/>
      <c r="KN89" s="45"/>
      <c r="KO89" s="45"/>
      <c r="KP89" s="45"/>
      <c r="KQ89" s="45"/>
      <c r="KR89" s="45"/>
      <c r="KS89" s="45"/>
      <c r="KT89" s="45"/>
      <c r="KU89" s="45"/>
      <c r="KV89" s="45"/>
      <c r="KW89" s="45"/>
      <c r="KX89" s="45"/>
      <c r="KY89" s="45"/>
      <c r="KZ89" s="45"/>
      <c r="LA89" s="45"/>
      <c r="LB89" s="45"/>
      <c r="LC89" s="45"/>
      <c r="LD89" s="45"/>
      <c r="LE89" s="45"/>
      <c r="LF89" s="45"/>
      <c r="LG89" s="45"/>
      <c r="LH89" s="45"/>
      <c r="LI89" s="45"/>
      <c r="LJ89" s="45"/>
      <c r="LK89" s="45"/>
      <c r="LL89" s="45"/>
      <c r="LM89" s="45"/>
      <c r="LN89" s="45"/>
      <c r="LO89" s="45"/>
      <c r="LP89" s="45"/>
      <c r="LQ89" s="45"/>
      <c r="LR89" s="45"/>
      <c r="LS89" s="45"/>
      <c r="LT89" s="45"/>
      <c r="LU89" s="45"/>
      <c r="LV89" s="45"/>
      <c r="LW89" s="45"/>
      <c r="LX89" s="45"/>
      <c r="LY89" s="45"/>
      <c r="LZ89" s="45"/>
      <c r="MA89" s="45"/>
      <c r="MB89" s="45"/>
      <c r="MC89" s="45"/>
      <c r="MD89" s="45"/>
      <c r="ME89" s="45"/>
      <c r="MF89" s="45"/>
      <c r="MG89" s="45"/>
      <c r="MH89" s="45"/>
      <c r="MI89" s="45"/>
      <c r="MJ89" s="45"/>
      <c r="MK89" s="45"/>
      <c r="ML89" s="45"/>
      <c r="MM89" s="45"/>
      <c r="MN89" s="45"/>
      <c r="MO89" s="45"/>
      <c r="MP89" s="45"/>
      <c r="MQ89" s="45"/>
      <c r="MR89" s="45"/>
      <c r="MS89" s="45"/>
      <c r="MT89" s="45"/>
      <c r="MU89" s="45"/>
      <c r="MV89" s="45"/>
      <c r="MW89" s="45"/>
      <c r="MX89" s="45"/>
      <c r="MY89" s="45"/>
      <c r="MZ89" s="45"/>
      <c r="NA89" s="45"/>
      <c r="NB89" s="45"/>
      <c r="NC89" s="45"/>
      <c r="ND89" s="45"/>
      <c r="NE89" s="45"/>
      <c r="NF89" s="45"/>
      <c r="NG89" s="45"/>
      <c r="NH89" s="45"/>
      <c r="NI89" s="45"/>
      <c r="NJ89" s="45"/>
      <c r="NK89" s="45"/>
      <c r="NL89" s="45"/>
      <c r="NM89" s="45"/>
      <c r="NN89" s="45"/>
      <c r="NO89" s="45"/>
      <c r="NP89" s="45"/>
      <c r="NQ89" s="45"/>
      <c r="NR89" s="45"/>
      <c r="NS89" s="45"/>
      <c r="NT89" s="45"/>
      <c r="NU89" s="45"/>
      <c r="NV89" s="45"/>
      <c r="NW89" s="45"/>
      <c r="NX89" s="45"/>
      <c r="NY89" s="45"/>
      <c r="NZ89" s="45"/>
      <c r="OA89" s="45"/>
      <c r="OB89" s="45"/>
      <c r="OC89" s="45"/>
      <c r="OD89" s="45"/>
      <c r="OE89" s="45"/>
      <c r="OF89" s="45"/>
      <c r="OG89" s="45"/>
      <c r="OH89" s="45"/>
      <c r="OI89" s="45"/>
      <c r="OJ89" s="45"/>
      <c r="OK89" s="45"/>
      <c r="OL89" s="45"/>
      <c r="OM89" s="45"/>
      <c r="ON89" s="45"/>
      <c r="OO89" s="45"/>
      <c r="OP89" s="45"/>
      <c r="OQ89" s="45"/>
      <c r="OR89" s="45"/>
      <c r="OS89" s="45"/>
      <c r="OT89" s="45"/>
      <c r="OU89" s="45"/>
      <c r="OV89" s="45"/>
      <c r="OW89" s="45"/>
      <c r="OX89" s="45"/>
      <c r="OY89" s="45"/>
      <c r="OZ89" s="45"/>
      <c r="PA89" s="45"/>
      <c r="PB89" s="45"/>
      <c r="PC89" s="45"/>
      <c r="PD89" s="45"/>
      <c r="PE89" s="45"/>
      <c r="PF89" s="45"/>
      <c r="PG89" s="45"/>
      <c r="PH89" s="45"/>
      <c r="PI89" s="45"/>
      <c r="PJ89" s="45"/>
      <c r="PK89" s="45"/>
      <c r="PL89" s="45"/>
      <c r="PM89" s="45"/>
      <c r="PN89" s="45"/>
      <c r="PO89" s="45"/>
      <c r="PP89" s="45"/>
      <c r="PQ89" s="45"/>
      <c r="PR89" s="45"/>
      <c r="PS89" s="45"/>
      <c r="PT89" s="45"/>
      <c r="PU89" s="45"/>
      <c r="PV89" s="45"/>
      <c r="PW89" s="45"/>
      <c r="PX89" s="45"/>
      <c r="PY89" s="45"/>
      <c r="PZ89" s="45"/>
      <c r="QA89" s="45"/>
      <c r="QB89" s="45"/>
      <c r="QC89" s="45"/>
      <c r="QD89" s="45"/>
      <c r="QE89" s="45"/>
      <c r="QF89" s="45"/>
      <c r="QG89" s="45"/>
      <c r="QH89" s="45"/>
      <c r="QI89" s="45"/>
      <c r="QJ89" s="45"/>
      <c r="QK89" s="45"/>
      <c r="QL89" s="45"/>
      <c r="QM89" s="45"/>
      <c r="QN89" s="45"/>
      <c r="QO89" s="45"/>
      <c r="QP89" s="45"/>
      <c r="QQ89" s="45"/>
      <c r="QR89" s="45"/>
      <c r="QS89" s="45"/>
      <c r="QT89" s="45"/>
      <c r="QU89" s="45"/>
      <c r="QV89" s="45"/>
      <c r="QW89" s="45"/>
      <c r="QX89" s="45"/>
      <c r="QY89" s="45"/>
      <c r="QZ89" s="45"/>
      <c r="RA89" s="45"/>
      <c r="RB89" s="45"/>
      <c r="RC89" s="45"/>
      <c r="RD89" s="45"/>
      <c r="RE89" s="45"/>
      <c r="RF89" s="45"/>
      <c r="RG89" s="45"/>
      <c r="RH89" s="45"/>
      <c r="RI89" s="45"/>
      <c r="RJ89" s="45"/>
      <c r="RK89" s="45"/>
      <c r="RL89" s="45"/>
      <c r="RM89" s="45"/>
      <c r="RN89" s="45"/>
      <c r="RO89" s="45"/>
      <c r="RP89" s="45"/>
      <c r="RQ89" s="45"/>
      <c r="RR89" s="45"/>
      <c r="RS89" s="45"/>
      <c r="RT89" s="45"/>
      <c r="RU89" s="45"/>
      <c r="RV89" s="45"/>
      <c r="RW89" s="45"/>
      <c r="RX89" s="45"/>
      <c r="RY89" s="45"/>
      <c r="RZ89" s="45"/>
      <c r="SA89" s="45"/>
      <c r="SB89" s="45"/>
      <c r="SC89" s="45"/>
      <c r="SD89" s="45"/>
      <c r="SE89" s="45"/>
      <c r="SF89" s="45"/>
      <c r="SG89" s="45"/>
      <c r="SH89" s="45"/>
      <c r="SI89" s="45"/>
      <c r="SJ89" s="45"/>
      <c r="SK89" s="45"/>
      <c r="SL89" s="45"/>
      <c r="SM89" s="45"/>
      <c r="SN89" s="45"/>
      <c r="SO89" s="45"/>
      <c r="SP89" s="45"/>
      <c r="SQ89" s="45"/>
      <c r="SR89" s="45"/>
      <c r="SS89" s="45"/>
      <c r="ST89" s="45"/>
      <c r="SU89" s="45"/>
      <c r="SV89" s="45"/>
      <c r="SW89" s="45"/>
      <c r="SX89" s="45"/>
      <c r="SY89" s="45"/>
      <c r="SZ89" s="45"/>
      <c r="TA89" s="45"/>
      <c r="TB89" s="45"/>
      <c r="TC89" s="45"/>
      <c r="TD89" s="45"/>
      <c r="TE89" s="45"/>
      <c r="TF89" s="45"/>
      <c r="TG89" s="45"/>
      <c r="TH89" s="45"/>
      <c r="TI89" s="45"/>
      <c r="TJ89" s="45"/>
      <c r="TK89" s="45"/>
      <c r="TL89" s="45"/>
      <c r="TM89" s="45"/>
      <c r="TN89" s="45"/>
      <c r="TO89" s="45"/>
      <c r="TP89" s="45"/>
      <c r="TQ89" s="45"/>
      <c r="TR89" s="45"/>
      <c r="TS89" s="45"/>
      <c r="TT89" s="45"/>
      <c r="TU89" s="45"/>
      <c r="TV89" s="45"/>
      <c r="TW89" s="45"/>
      <c r="TX89" s="45"/>
      <c r="TY89" s="45"/>
      <c r="TZ89" s="45"/>
      <c r="UA89" s="45"/>
      <c r="UB89" s="45"/>
      <c r="UC89" s="45"/>
      <c r="UD89" s="45"/>
      <c r="UE89" s="45"/>
      <c r="UF89" s="45"/>
      <c r="UG89" s="45"/>
      <c r="UH89" s="45"/>
      <c r="UI89" s="45"/>
      <c r="UJ89" s="45"/>
      <c r="UK89" s="45"/>
      <c r="UL89" s="45"/>
      <c r="UM89" s="45"/>
      <c r="UN89" s="45"/>
      <c r="UO89" s="45"/>
      <c r="UP89" s="45"/>
      <c r="UQ89" s="45"/>
      <c r="UR89" s="45"/>
      <c r="US89" s="45"/>
      <c r="UT89" s="45"/>
      <c r="UU89" s="45"/>
      <c r="UV89" s="45"/>
      <c r="UW89" s="45"/>
      <c r="UX89" s="45"/>
      <c r="UY89" s="45"/>
      <c r="UZ89" s="45"/>
      <c r="VA89" s="45"/>
      <c r="VB89" s="45"/>
      <c r="VC89" s="45"/>
      <c r="VD89" s="45"/>
      <c r="VE89" s="45"/>
      <c r="VF89" s="45"/>
      <c r="VG89" s="45"/>
      <c r="VH89" s="45"/>
      <c r="VI89" s="45"/>
      <c r="VJ89" s="45"/>
      <c r="VK89" s="45"/>
      <c r="VL89" s="45"/>
      <c r="VM89" s="45"/>
      <c r="VN89" s="45"/>
      <c r="VO89" s="45"/>
      <c r="VP89" s="45"/>
      <c r="VQ89" s="45"/>
      <c r="VR89" s="45"/>
      <c r="VS89" s="45"/>
      <c r="VT89" s="45"/>
      <c r="VU89" s="45"/>
      <c r="VV89" s="45"/>
      <c r="VW89" s="45"/>
      <c r="VX89" s="45"/>
      <c r="VY89" s="45"/>
      <c r="VZ89" s="45"/>
      <c r="WA89" s="45"/>
      <c r="WB89" s="45"/>
      <c r="WC89" s="45"/>
      <c r="WD89" s="45"/>
      <c r="WE89" s="45"/>
      <c r="WF89" s="45"/>
      <c r="WG89" s="45"/>
      <c r="WH89" s="45"/>
      <c r="WI89" s="45"/>
      <c r="WJ89" s="45"/>
      <c r="WK89" s="45"/>
      <c r="WL89" s="45"/>
      <c r="WM89" s="45"/>
      <c r="WN89" s="45"/>
      <c r="WO89" s="45"/>
      <c r="WP89" s="45"/>
      <c r="WQ89" s="45"/>
      <c r="WR89" s="45"/>
      <c r="WS89" s="45"/>
      <c r="WT89" s="45"/>
      <c r="WU89" s="45"/>
      <c r="WV89" s="45"/>
      <c r="WW89" s="45"/>
      <c r="WX89" s="45"/>
      <c r="WY89" s="45"/>
      <c r="WZ89" s="45"/>
      <c r="XA89" s="45"/>
      <c r="XB89" s="45"/>
      <c r="XC89" s="45"/>
      <c r="XD89" s="45"/>
      <c r="XE89" s="45"/>
      <c r="XF89" s="45"/>
      <c r="XG89" s="45"/>
      <c r="XH89" s="45"/>
      <c r="XI89" s="45"/>
      <c r="XJ89" s="45"/>
      <c r="XK89" s="45"/>
      <c r="XL89" s="45"/>
      <c r="XM89" s="45"/>
      <c r="XN89" s="45"/>
      <c r="XO89" s="45"/>
      <c r="XP89" s="45"/>
      <c r="XQ89" s="45"/>
      <c r="XR89" s="45"/>
      <c r="XS89" s="45"/>
      <c r="XT89" s="45"/>
      <c r="XU89" s="45"/>
      <c r="XV89" s="45"/>
      <c r="XW89" s="45"/>
      <c r="XX89" s="45"/>
      <c r="XY89" s="45"/>
      <c r="XZ89" s="45"/>
      <c r="YA89" s="45"/>
      <c r="YB89" s="45"/>
      <c r="YC89" s="45"/>
      <c r="YD89" s="45"/>
      <c r="YE89" s="45"/>
      <c r="YF89" s="45"/>
      <c r="YG89" s="45"/>
      <c r="YH89" s="45"/>
      <c r="YI89" s="45"/>
      <c r="YJ89" s="45"/>
      <c r="YK89" s="45"/>
      <c r="YL89" s="45"/>
      <c r="YM89" s="45"/>
      <c r="YN89" s="45"/>
      <c r="YO89" s="45"/>
      <c r="YP89" s="45"/>
      <c r="YQ89" s="45"/>
      <c r="YR89" s="45"/>
    </row>
    <row r="90" spans="1:668" s="54" customFormat="1" ht="18" customHeight="1" x14ac:dyDescent="0.25">
      <c r="A90" s="54" t="s">
        <v>133</v>
      </c>
      <c r="B90" s="5" t="s">
        <v>16</v>
      </c>
      <c r="C90" s="23" t="s">
        <v>74</v>
      </c>
      <c r="D90" s="24">
        <v>44197</v>
      </c>
      <c r="E90" s="11" t="s">
        <v>122</v>
      </c>
      <c r="F90" s="23">
        <v>45000</v>
      </c>
      <c r="G90" s="23">
        <v>1291.5</v>
      </c>
      <c r="H90" s="23">
        <v>1148.33</v>
      </c>
      <c r="I90" s="23">
        <v>1368</v>
      </c>
      <c r="J90" s="23">
        <v>1625</v>
      </c>
      <c r="K90" s="23">
        <v>5432.83</v>
      </c>
      <c r="L90" s="70">
        <v>39567.17</v>
      </c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45"/>
      <c r="AS90" s="45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8"/>
      <c r="IB90" s="58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  <c r="IY90" s="45"/>
      <c r="IZ90" s="45"/>
      <c r="JA90" s="45"/>
      <c r="JB90" s="45"/>
      <c r="JC90" s="45"/>
      <c r="JD90" s="45"/>
      <c r="JE90" s="45"/>
      <c r="JF90" s="45"/>
      <c r="JG90" s="45"/>
      <c r="JH90" s="45"/>
      <c r="JI90" s="45"/>
      <c r="JJ90" s="45"/>
      <c r="JK90" s="45"/>
      <c r="JL90" s="45"/>
      <c r="JM90" s="45"/>
      <c r="JN90" s="45"/>
      <c r="JO90" s="45"/>
      <c r="JP90" s="45"/>
      <c r="JQ90" s="45"/>
      <c r="JR90" s="45"/>
      <c r="JS90" s="45"/>
      <c r="JT90" s="45"/>
      <c r="JU90" s="45"/>
      <c r="JV90" s="45"/>
      <c r="JW90" s="45"/>
      <c r="JX90" s="45"/>
      <c r="JY90" s="45"/>
      <c r="JZ90" s="45"/>
      <c r="KA90" s="45"/>
      <c r="KB90" s="45"/>
      <c r="KC90" s="45"/>
      <c r="KD90" s="45"/>
      <c r="KE90" s="45"/>
      <c r="KF90" s="45"/>
      <c r="KG90" s="45"/>
      <c r="KH90" s="45"/>
      <c r="KI90" s="45"/>
      <c r="KJ90" s="45"/>
      <c r="KK90" s="45"/>
      <c r="KL90" s="45"/>
      <c r="KM90" s="45"/>
      <c r="KN90" s="45"/>
      <c r="KO90" s="45"/>
      <c r="KP90" s="45"/>
      <c r="KQ90" s="45"/>
      <c r="KR90" s="45"/>
      <c r="KS90" s="45"/>
      <c r="KT90" s="45"/>
      <c r="KU90" s="45"/>
      <c r="KV90" s="45"/>
      <c r="KW90" s="45"/>
      <c r="KX90" s="45"/>
      <c r="KY90" s="45"/>
      <c r="KZ90" s="45"/>
      <c r="LA90" s="45"/>
      <c r="LB90" s="45"/>
      <c r="LC90" s="45"/>
      <c r="LD90" s="45"/>
      <c r="LE90" s="45"/>
      <c r="LF90" s="45"/>
      <c r="LG90" s="45"/>
      <c r="LH90" s="45"/>
      <c r="LI90" s="45"/>
      <c r="LJ90" s="45"/>
      <c r="LK90" s="45"/>
      <c r="LL90" s="45"/>
      <c r="LM90" s="45"/>
      <c r="LN90" s="45"/>
      <c r="LO90" s="45"/>
      <c r="LP90" s="45"/>
      <c r="LQ90" s="45"/>
      <c r="LR90" s="45"/>
      <c r="LS90" s="45"/>
      <c r="LT90" s="45"/>
      <c r="LU90" s="45"/>
      <c r="LV90" s="45"/>
      <c r="LW90" s="45"/>
      <c r="LX90" s="45"/>
      <c r="LY90" s="45"/>
      <c r="LZ90" s="45"/>
      <c r="MA90" s="45"/>
      <c r="MB90" s="45"/>
      <c r="MC90" s="45"/>
      <c r="MD90" s="45"/>
      <c r="ME90" s="45"/>
      <c r="MF90" s="45"/>
      <c r="MG90" s="45"/>
      <c r="MH90" s="45"/>
      <c r="MI90" s="45"/>
      <c r="MJ90" s="45"/>
      <c r="MK90" s="45"/>
      <c r="ML90" s="45"/>
      <c r="MM90" s="45"/>
      <c r="MN90" s="45"/>
      <c r="MO90" s="45"/>
      <c r="MP90" s="45"/>
      <c r="MQ90" s="45"/>
      <c r="MR90" s="45"/>
      <c r="MS90" s="45"/>
      <c r="MT90" s="45"/>
      <c r="MU90" s="45"/>
      <c r="MV90" s="45"/>
      <c r="MW90" s="45"/>
      <c r="MX90" s="45"/>
      <c r="MY90" s="45"/>
      <c r="MZ90" s="45"/>
      <c r="NA90" s="45"/>
      <c r="NB90" s="45"/>
      <c r="NC90" s="45"/>
      <c r="ND90" s="45"/>
      <c r="NE90" s="45"/>
      <c r="NF90" s="45"/>
      <c r="NG90" s="45"/>
      <c r="NH90" s="45"/>
      <c r="NI90" s="45"/>
      <c r="NJ90" s="45"/>
      <c r="NK90" s="45"/>
      <c r="NL90" s="45"/>
      <c r="NM90" s="45"/>
      <c r="NN90" s="45"/>
      <c r="NO90" s="45"/>
      <c r="NP90" s="45"/>
      <c r="NQ90" s="45"/>
      <c r="NR90" s="45"/>
      <c r="NS90" s="45"/>
      <c r="NT90" s="45"/>
      <c r="NU90" s="45"/>
      <c r="NV90" s="45"/>
      <c r="NW90" s="45"/>
      <c r="NX90" s="45"/>
      <c r="NY90" s="45"/>
      <c r="NZ90" s="45"/>
      <c r="OA90" s="45"/>
      <c r="OB90" s="45"/>
      <c r="OC90" s="45"/>
      <c r="OD90" s="45"/>
      <c r="OE90" s="45"/>
      <c r="OF90" s="45"/>
      <c r="OG90" s="45"/>
      <c r="OH90" s="45"/>
      <c r="OI90" s="45"/>
      <c r="OJ90" s="45"/>
      <c r="OK90" s="45"/>
      <c r="OL90" s="45"/>
      <c r="OM90" s="45"/>
      <c r="ON90" s="45"/>
      <c r="OO90" s="45"/>
      <c r="OP90" s="45"/>
      <c r="OQ90" s="45"/>
      <c r="OR90" s="45"/>
      <c r="OS90" s="45"/>
      <c r="OT90" s="45"/>
      <c r="OU90" s="45"/>
      <c r="OV90" s="45"/>
      <c r="OW90" s="45"/>
      <c r="OX90" s="45"/>
      <c r="OY90" s="45"/>
      <c r="OZ90" s="45"/>
      <c r="PA90" s="45"/>
      <c r="PB90" s="45"/>
      <c r="PC90" s="45"/>
      <c r="PD90" s="45"/>
      <c r="PE90" s="45"/>
      <c r="PF90" s="45"/>
      <c r="PG90" s="45"/>
      <c r="PH90" s="45"/>
      <c r="PI90" s="45"/>
      <c r="PJ90" s="45"/>
      <c r="PK90" s="45"/>
      <c r="PL90" s="45"/>
      <c r="PM90" s="45"/>
      <c r="PN90" s="45"/>
      <c r="PO90" s="45"/>
      <c r="PP90" s="45"/>
      <c r="PQ90" s="45"/>
      <c r="PR90" s="45"/>
      <c r="PS90" s="45"/>
      <c r="PT90" s="45"/>
      <c r="PU90" s="45"/>
      <c r="PV90" s="45"/>
      <c r="PW90" s="45"/>
      <c r="PX90" s="45"/>
      <c r="PY90" s="45"/>
      <c r="PZ90" s="45"/>
      <c r="QA90" s="45"/>
      <c r="QB90" s="45"/>
      <c r="QC90" s="45"/>
      <c r="QD90" s="45"/>
      <c r="QE90" s="45"/>
      <c r="QF90" s="45"/>
      <c r="QG90" s="45"/>
      <c r="QH90" s="45"/>
      <c r="QI90" s="45"/>
      <c r="QJ90" s="45"/>
      <c r="QK90" s="45"/>
      <c r="QL90" s="45"/>
      <c r="QM90" s="45"/>
      <c r="QN90" s="45"/>
      <c r="QO90" s="45"/>
      <c r="QP90" s="45"/>
      <c r="QQ90" s="45"/>
      <c r="QR90" s="45"/>
      <c r="QS90" s="45"/>
      <c r="QT90" s="45"/>
      <c r="QU90" s="45"/>
      <c r="QV90" s="45"/>
      <c r="QW90" s="45"/>
      <c r="QX90" s="45"/>
      <c r="QY90" s="45"/>
      <c r="QZ90" s="45"/>
      <c r="RA90" s="45"/>
      <c r="RB90" s="45"/>
      <c r="RC90" s="45"/>
      <c r="RD90" s="45"/>
      <c r="RE90" s="45"/>
      <c r="RF90" s="45"/>
      <c r="RG90" s="45"/>
      <c r="RH90" s="45"/>
      <c r="RI90" s="45"/>
      <c r="RJ90" s="45"/>
      <c r="RK90" s="45"/>
      <c r="RL90" s="45"/>
      <c r="RM90" s="45"/>
      <c r="RN90" s="45"/>
      <c r="RO90" s="45"/>
      <c r="RP90" s="45"/>
      <c r="RQ90" s="45"/>
      <c r="RR90" s="45"/>
      <c r="RS90" s="45"/>
      <c r="RT90" s="45"/>
      <c r="RU90" s="45"/>
      <c r="RV90" s="45"/>
      <c r="RW90" s="45"/>
      <c r="RX90" s="45"/>
      <c r="RY90" s="45"/>
      <c r="RZ90" s="45"/>
      <c r="SA90" s="45"/>
      <c r="SB90" s="45"/>
      <c r="SC90" s="45"/>
      <c r="SD90" s="45"/>
      <c r="SE90" s="45"/>
      <c r="SF90" s="45"/>
      <c r="SG90" s="45"/>
      <c r="SH90" s="45"/>
      <c r="SI90" s="45"/>
      <c r="SJ90" s="45"/>
      <c r="SK90" s="45"/>
      <c r="SL90" s="45"/>
      <c r="SM90" s="45"/>
      <c r="SN90" s="45"/>
      <c r="SO90" s="45"/>
      <c r="SP90" s="45"/>
      <c r="SQ90" s="45"/>
      <c r="SR90" s="45"/>
      <c r="SS90" s="45"/>
      <c r="ST90" s="45"/>
      <c r="SU90" s="45"/>
      <c r="SV90" s="45"/>
      <c r="SW90" s="45"/>
      <c r="SX90" s="45"/>
      <c r="SY90" s="45"/>
      <c r="SZ90" s="45"/>
      <c r="TA90" s="45"/>
      <c r="TB90" s="45"/>
      <c r="TC90" s="45"/>
      <c r="TD90" s="45"/>
      <c r="TE90" s="45"/>
      <c r="TF90" s="45"/>
      <c r="TG90" s="45"/>
      <c r="TH90" s="45"/>
      <c r="TI90" s="45"/>
      <c r="TJ90" s="45"/>
      <c r="TK90" s="45"/>
      <c r="TL90" s="45"/>
      <c r="TM90" s="45"/>
      <c r="TN90" s="45"/>
      <c r="TO90" s="45"/>
      <c r="TP90" s="45"/>
      <c r="TQ90" s="45"/>
      <c r="TR90" s="45"/>
      <c r="TS90" s="45"/>
      <c r="TT90" s="45"/>
      <c r="TU90" s="45"/>
      <c r="TV90" s="45"/>
      <c r="TW90" s="45"/>
      <c r="TX90" s="45"/>
      <c r="TY90" s="45"/>
      <c r="TZ90" s="45"/>
      <c r="UA90" s="45"/>
      <c r="UB90" s="45"/>
      <c r="UC90" s="45"/>
      <c r="UD90" s="45"/>
      <c r="UE90" s="45"/>
      <c r="UF90" s="45"/>
      <c r="UG90" s="45"/>
      <c r="UH90" s="45"/>
      <c r="UI90" s="45"/>
      <c r="UJ90" s="45"/>
      <c r="UK90" s="45"/>
      <c r="UL90" s="45"/>
      <c r="UM90" s="45"/>
      <c r="UN90" s="45"/>
      <c r="UO90" s="45"/>
      <c r="UP90" s="45"/>
      <c r="UQ90" s="45"/>
      <c r="UR90" s="45"/>
      <c r="US90" s="45"/>
      <c r="UT90" s="45"/>
      <c r="UU90" s="45"/>
      <c r="UV90" s="45"/>
      <c r="UW90" s="45"/>
      <c r="UX90" s="45"/>
      <c r="UY90" s="45"/>
      <c r="UZ90" s="45"/>
      <c r="VA90" s="45"/>
      <c r="VB90" s="45"/>
      <c r="VC90" s="45"/>
      <c r="VD90" s="45"/>
      <c r="VE90" s="45"/>
      <c r="VF90" s="45"/>
      <c r="VG90" s="45"/>
      <c r="VH90" s="45"/>
      <c r="VI90" s="45"/>
      <c r="VJ90" s="45"/>
      <c r="VK90" s="45"/>
      <c r="VL90" s="45"/>
      <c r="VM90" s="45"/>
      <c r="VN90" s="45"/>
      <c r="VO90" s="45"/>
      <c r="VP90" s="45"/>
      <c r="VQ90" s="45"/>
      <c r="VR90" s="45"/>
      <c r="VS90" s="45"/>
      <c r="VT90" s="45"/>
      <c r="VU90" s="45"/>
      <c r="VV90" s="45"/>
      <c r="VW90" s="45"/>
      <c r="VX90" s="45"/>
      <c r="VY90" s="45"/>
      <c r="VZ90" s="45"/>
      <c r="WA90" s="45"/>
      <c r="WB90" s="45"/>
      <c r="WC90" s="45"/>
      <c r="WD90" s="45"/>
      <c r="WE90" s="45"/>
      <c r="WF90" s="45"/>
      <c r="WG90" s="45"/>
      <c r="WH90" s="45"/>
      <c r="WI90" s="45"/>
      <c r="WJ90" s="45"/>
      <c r="WK90" s="45"/>
      <c r="WL90" s="45"/>
      <c r="WM90" s="45"/>
      <c r="WN90" s="45"/>
      <c r="WO90" s="45"/>
      <c r="WP90" s="45"/>
      <c r="WQ90" s="45"/>
      <c r="WR90" s="45"/>
      <c r="WS90" s="45"/>
      <c r="WT90" s="45"/>
      <c r="WU90" s="45"/>
      <c r="WV90" s="45"/>
      <c r="WW90" s="45"/>
      <c r="WX90" s="45"/>
      <c r="WY90" s="45"/>
      <c r="WZ90" s="45"/>
      <c r="XA90" s="45"/>
      <c r="XB90" s="45"/>
      <c r="XC90" s="45"/>
      <c r="XD90" s="45"/>
      <c r="XE90" s="45"/>
      <c r="XF90" s="45"/>
      <c r="XG90" s="45"/>
      <c r="XH90" s="45"/>
      <c r="XI90" s="45"/>
      <c r="XJ90" s="45"/>
      <c r="XK90" s="45"/>
      <c r="XL90" s="45"/>
      <c r="XM90" s="45"/>
      <c r="XN90" s="45"/>
      <c r="XO90" s="45"/>
      <c r="XP90" s="45"/>
      <c r="XQ90" s="45"/>
      <c r="XR90" s="45"/>
      <c r="XS90" s="45"/>
      <c r="XT90" s="45"/>
      <c r="XU90" s="45"/>
      <c r="XV90" s="45"/>
      <c r="XW90" s="45"/>
      <c r="XX90" s="45"/>
      <c r="XY90" s="45"/>
      <c r="XZ90" s="45"/>
      <c r="YA90" s="45"/>
      <c r="YB90" s="45"/>
      <c r="YC90" s="45"/>
      <c r="YD90" s="45"/>
      <c r="YE90" s="45"/>
      <c r="YF90" s="45"/>
      <c r="YG90" s="45"/>
      <c r="YH90" s="45"/>
      <c r="YI90" s="45"/>
      <c r="YJ90" s="45"/>
      <c r="YK90" s="45"/>
      <c r="YL90" s="45"/>
      <c r="YM90" s="45"/>
      <c r="YN90" s="45"/>
      <c r="YO90" s="45"/>
      <c r="YP90" s="45"/>
      <c r="YQ90" s="45"/>
      <c r="YR90" s="45"/>
    </row>
    <row r="91" spans="1:668" ht="18" customHeight="1" x14ac:dyDescent="0.25">
      <c r="A91" s="48" t="s">
        <v>14</v>
      </c>
      <c r="B91" s="13">
        <v>2</v>
      </c>
      <c r="C91" s="8"/>
      <c r="D91" s="48"/>
      <c r="E91" s="48"/>
      <c r="F91" s="8">
        <f t="shared" ref="F91:L91" si="15">SUM(F89:F89)+F90</f>
        <v>115000</v>
      </c>
      <c r="G91" s="8">
        <f t="shared" si="15"/>
        <v>3300.5</v>
      </c>
      <c r="H91" s="8">
        <f t="shared" si="15"/>
        <v>6516.8099999999995</v>
      </c>
      <c r="I91" s="8">
        <f t="shared" si="15"/>
        <v>3496</v>
      </c>
      <c r="J91" s="8">
        <f t="shared" si="15"/>
        <v>1625</v>
      </c>
      <c r="K91" s="8">
        <f t="shared" si="15"/>
        <v>14938.31</v>
      </c>
      <c r="L91" s="66">
        <f t="shared" si="15"/>
        <v>100061.69</v>
      </c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8"/>
      <c r="IB91" s="58"/>
    </row>
    <row r="92" spans="1:668" s="46" customFormat="1" ht="15.75" x14ac:dyDescent="0.25">
      <c r="B92" s="14"/>
      <c r="C92" s="12"/>
      <c r="F92" s="12"/>
      <c r="G92" s="12"/>
      <c r="H92" s="12"/>
      <c r="I92" s="12"/>
      <c r="J92" s="12"/>
      <c r="K92" s="12"/>
      <c r="L92" s="72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45"/>
      <c r="AS92" s="45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  <c r="GJ92" s="59"/>
      <c r="GK92" s="59"/>
      <c r="GL92" s="59"/>
      <c r="GM92" s="59"/>
      <c r="GN92" s="59"/>
      <c r="GO92" s="59"/>
      <c r="GP92" s="59"/>
      <c r="GQ92" s="59"/>
      <c r="GR92" s="59"/>
      <c r="GS92" s="59"/>
      <c r="GT92" s="59"/>
      <c r="GU92" s="59"/>
      <c r="GV92" s="59"/>
      <c r="GW92" s="59"/>
      <c r="GX92" s="59"/>
      <c r="GY92" s="59"/>
      <c r="GZ92" s="59"/>
      <c r="HA92" s="59"/>
      <c r="HB92" s="59"/>
      <c r="HC92" s="59"/>
      <c r="HD92" s="59"/>
      <c r="HE92" s="59"/>
      <c r="HF92" s="59"/>
      <c r="HG92" s="59"/>
      <c r="HH92" s="59"/>
      <c r="HI92" s="59"/>
      <c r="HJ92" s="59"/>
      <c r="HK92" s="59"/>
      <c r="HL92" s="59"/>
      <c r="HM92" s="59"/>
      <c r="HN92" s="59"/>
      <c r="HO92" s="59"/>
      <c r="HP92" s="59"/>
      <c r="HQ92" s="59"/>
      <c r="HR92" s="59"/>
      <c r="HS92" s="59"/>
      <c r="HT92" s="59"/>
      <c r="HU92" s="59"/>
      <c r="HV92" s="59"/>
      <c r="HW92" s="59"/>
      <c r="HX92" s="59"/>
      <c r="HY92" s="59"/>
      <c r="HZ92" s="59"/>
      <c r="IA92" s="58"/>
      <c r="IB92" s="58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  <c r="IW92" s="45"/>
      <c r="IX92" s="45"/>
      <c r="IY92" s="45"/>
      <c r="IZ92" s="45"/>
      <c r="JA92" s="45"/>
      <c r="JB92" s="45"/>
      <c r="JC92" s="45"/>
      <c r="JD92" s="45"/>
      <c r="JE92" s="45"/>
      <c r="JF92" s="45"/>
      <c r="JG92" s="45"/>
      <c r="JH92" s="45"/>
      <c r="JI92" s="45"/>
      <c r="JJ92" s="45"/>
      <c r="JK92" s="45"/>
      <c r="JL92" s="45"/>
      <c r="JM92" s="45"/>
      <c r="JN92" s="45"/>
      <c r="JO92" s="45"/>
      <c r="JP92" s="45"/>
      <c r="JQ92" s="45"/>
      <c r="JR92" s="45"/>
      <c r="JS92" s="45"/>
      <c r="JT92" s="45"/>
      <c r="JU92" s="45"/>
      <c r="JV92" s="45"/>
      <c r="JW92" s="45"/>
      <c r="JX92" s="45"/>
      <c r="JY92" s="45"/>
      <c r="JZ92" s="45"/>
      <c r="KA92" s="45"/>
      <c r="KB92" s="45"/>
      <c r="KC92" s="45"/>
      <c r="KD92" s="45"/>
      <c r="KE92" s="45"/>
      <c r="KF92" s="45"/>
      <c r="KG92" s="45"/>
      <c r="KH92" s="45"/>
      <c r="KI92" s="45"/>
      <c r="KJ92" s="45"/>
      <c r="KK92" s="45"/>
      <c r="KL92" s="45"/>
      <c r="KM92" s="45"/>
      <c r="KN92" s="45"/>
      <c r="KO92" s="45"/>
      <c r="KP92" s="45"/>
      <c r="KQ92" s="45"/>
      <c r="KR92" s="45"/>
      <c r="KS92" s="45"/>
      <c r="KT92" s="45"/>
      <c r="KU92" s="45"/>
      <c r="KV92" s="45"/>
      <c r="KW92" s="45"/>
      <c r="KX92" s="45"/>
      <c r="KY92" s="45"/>
      <c r="KZ92" s="45"/>
      <c r="LA92" s="45"/>
      <c r="LB92" s="45"/>
      <c r="LC92" s="45"/>
      <c r="LD92" s="45"/>
      <c r="LE92" s="45"/>
      <c r="LF92" s="45"/>
      <c r="LG92" s="45"/>
      <c r="LH92" s="45"/>
      <c r="LI92" s="45"/>
      <c r="LJ92" s="45"/>
      <c r="LK92" s="45"/>
      <c r="LL92" s="45"/>
      <c r="LM92" s="45"/>
      <c r="LN92" s="45"/>
      <c r="LO92" s="45"/>
      <c r="LP92" s="45"/>
      <c r="LQ92" s="45"/>
      <c r="LR92" s="45"/>
      <c r="LS92" s="45"/>
      <c r="LT92" s="45"/>
      <c r="LU92" s="45"/>
      <c r="LV92" s="45"/>
      <c r="LW92" s="45"/>
      <c r="LX92" s="45"/>
      <c r="LY92" s="45"/>
      <c r="LZ92" s="45"/>
      <c r="MA92" s="45"/>
      <c r="MB92" s="45"/>
      <c r="MC92" s="45"/>
      <c r="MD92" s="45"/>
      <c r="ME92" s="45"/>
      <c r="MF92" s="45"/>
      <c r="MG92" s="45"/>
      <c r="MH92" s="45"/>
      <c r="MI92" s="45"/>
      <c r="MJ92" s="45"/>
      <c r="MK92" s="45"/>
      <c r="ML92" s="45"/>
      <c r="MM92" s="45"/>
      <c r="MN92" s="45"/>
      <c r="MO92" s="45"/>
      <c r="MP92" s="45"/>
      <c r="MQ92" s="45"/>
      <c r="MR92" s="45"/>
      <c r="MS92" s="45"/>
      <c r="MT92" s="45"/>
      <c r="MU92" s="45"/>
      <c r="MV92" s="45"/>
      <c r="MW92" s="45"/>
      <c r="MX92" s="45"/>
      <c r="MY92" s="45"/>
      <c r="MZ92" s="45"/>
      <c r="NA92" s="45"/>
      <c r="NB92" s="45"/>
      <c r="NC92" s="45"/>
      <c r="ND92" s="45"/>
      <c r="NE92" s="45"/>
      <c r="NF92" s="45"/>
      <c r="NG92" s="45"/>
      <c r="NH92" s="45"/>
      <c r="NI92" s="45"/>
      <c r="NJ92" s="45"/>
      <c r="NK92" s="45"/>
      <c r="NL92" s="45"/>
      <c r="NM92" s="45"/>
      <c r="NN92" s="45"/>
      <c r="NO92" s="45"/>
      <c r="NP92" s="45"/>
      <c r="NQ92" s="45"/>
      <c r="NR92" s="45"/>
      <c r="NS92" s="45"/>
      <c r="NT92" s="45"/>
      <c r="NU92" s="45"/>
      <c r="NV92" s="45"/>
      <c r="NW92" s="45"/>
      <c r="NX92" s="45"/>
      <c r="NY92" s="45"/>
      <c r="NZ92" s="45"/>
      <c r="OA92" s="45"/>
      <c r="OB92" s="45"/>
      <c r="OC92" s="45"/>
      <c r="OD92" s="45"/>
      <c r="OE92" s="45"/>
      <c r="OF92" s="45"/>
      <c r="OG92" s="45"/>
      <c r="OH92" s="45"/>
      <c r="OI92" s="45"/>
      <c r="OJ92" s="45"/>
      <c r="OK92" s="45"/>
      <c r="OL92" s="45"/>
      <c r="OM92" s="45"/>
      <c r="ON92" s="45"/>
      <c r="OO92" s="45"/>
      <c r="OP92" s="45"/>
      <c r="OQ92" s="45"/>
      <c r="OR92" s="45"/>
      <c r="OS92" s="45"/>
      <c r="OT92" s="45"/>
      <c r="OU92" s="45"/>
      <c r="OV92" s="45"/>
      <c r="OW92" s="45"/>
      <c r="OX92" s="45"/>
      <c r="OY92" s="45"/>
      <c r="OZ92" s="45"/>
      <c r="PA92" s="45"/>
      <c r="PB92" s="45"/>
      <c r="PC92" s="45"/>
      <c r="PD92" s="45"/>
      <c r="PE92" s="45"/>
      <c r="PF92" s="45"/>
      <c r="PG92" s="45"/>
      <c r="PH92" s="45"/>
      <c r="PI92" s="45"/>
      <c r="PJ92" s="45"/>
      <c r="PK92" s="45"/>
      <c r="PL92" s="45"/>
      <c r="PM92" s="45"/>
      <c r="PN92" s="45"/>
      <c r="PO92" s="45"/>
      <c r="PP92" s="45"/>
      <c r="PQ92" s="45"/>
      <c r="PR92" s="45"/>
      <c r="PS92" s="45"/>
      <c r="PT92" s="45"/>
      <c r="PU92" s="45"/>
      <c r="PV92" s="45"/>
      <c r="PW92" s="45"/>
      <c r="PX92" s="45"/>
      <c r="PY92" s="45"/>
      <c r="PZ92" s="45"/>
      <c r="QA92" s="45"/>
      <c r="QB92" s="45"/>
      <c r="QC92" s="45"/>
      <c r="QD92" s="45"/>
      <c r="QE92" s="45"/>
      <c r="QF92" s="45"/>
      <c r="QG92" s="45"/>
      <c r="QH92" s="45"/>
      <c r="QI92" s="45"/>
      <c r="QJ92" s="45"/>
      <c r="QK92" s="45"/>
      <c r="QL92" s="45"/>
      <c r="QM92" s="45"/>
      <c r="QN92" s="45"/>
      <c r="QO92" s="45"/>
      <c r="QP92" s="45"/>
      <c r="QQ92" s="45"/>
      <c r="QR92" s="45"/>
      <c r="QS92" s="45"/>
      <c r="QT92" s="45"/>
      <c r="QU92" s="45"/>
      <c r="QV92" s="45"/>
      <c r="QW92" s="45"/>
      <c r="QX92" s="45"/>
      <c r="QY92" s="45"/>
      <c r="QZ92" s="45"/>
      <c r="RA92" s="45"/>
      <c r="RB92" s="45"/>
      <c r="RC92" s="45"/>
      <c r="RD92" s="45"/>
      <c r="RE92" s="45"/>
      <c r="RF92" s="45"/>
      <c r="RG92" s="45"/>
      <c r="RH92" s="45"/>
      <c r="RI92" s="45"/>
      <c r="RJ92" s="45"/>
      <c r="RK92" s="45"/>
      <c r="RL92" s="45"/>
      <c r="RM92" s="45"/>
      <c r="RN92" s="45"/>
      <c r="RO92" s="45"/>
      <c r="RP92" s="45"/>
      <c r="RQ92" s="45"/>
      <c r="RR92" s="45"/>
      <c r="RS92" s="45"/>
      <c r="RT92" s="45"/>
      <c r="RU92" s="45"/>
      <c r="RV92" s="45"/>
      <c r="RW92" s="45"/>
      <c r="RX92" s="45"/>
      <c r="RY92" s="45"/>
      <c r="RZ92" s="45"/>
      <c r="SA92" s="45"/>
      <c r="SB92" s="45"/>
      <c r="SC92" s="45"/>
      <c r="SD92" s="45"/>
      <c r="SE92" s="45"/>
      <c r="SF92" s="45"/>
      <c r="SG92" s="45"/>
      <c r="SH92" s="45"/>
      <c r="SI92" s="45"/>
      <c r="SJ92" s="45"/>
      <c r="SK92" s="45"/>
      <c r="SL92" s="45"/>
      <c r="SM92" s="45"/>
      <c r="SN92" s="45"/>
      <c r="SO92" s="45"/>
      <c r="SP92" s="45"/>
      <c r="SQ92" s="45"/>
      <c r="SR92" s="45"/>
      <c r="SS92" s="45"/>
      <c r="ST92" s="45"/>
      <c r="SU92" s="45"/>
      <c r="SV92" s="45"/>
      <c r="SW92" s="45"/>
      <c r="SX92" s="45"/>
      <c r="SY92" s="45"/>
      <c r="SZ92" s="45"/>
      <c r="TA92" s="45"/>
      <c r="TB92" s="45"/>
      <c r="TC92" s="45"/>
      <c r="TD92" s="45"/>
      <c r="TE92" s="45"/>
      <c r="TF92" s="45"/>
      <c r="TG92" s="45"/>
      <c r="TH92" s="45"/>
      <c r="TI92" s="45"/>
      <c r="TJ92" s="45"/>
      <c r="TK92" s="45"/>
      <c r="TL92" s="45"/>
      <c r="TM92" s="45"/>
      <c r="TN92" s="45"/>
      <c r="TO92" s="45"/>
      <c r="TP92" s="45"/>
      <c r="TQ92" s="45"/>
      <c r="TR92" s="45"/>
      <c r="TS92" s="45"/>
      <c r="TT92" s="45"/>
      <c r="TU92" s="45"/>
      <c r="TV92" s="45"/>
      <c r="TW92" s="45"/>
      <c r="TX92" s="45"/>
      <c r="TY92" s="45"/>
      <c r="TZ92" s="45"/>
      <c r="UA92" s="45"/>
      <c r="UB92" s="45"/>
      <c r="UC92" s="45"/>
      <c r="UD92" s="45"/>
      <c r="UE92" s="45"/>
      <c r="UF92" s="45"/>
      <c r="UG92" s="45"/>
      <c r="UH92" s="45"/>
      <c r="UI92" s="45"/>
      <c r="UJ92" s="45"/>
      <c r="UK92" s="45"/>
      <c r="UL92" s="45"/>
      <c r="UM92" s="45"/>
      <c r="UN92" s="45"/>
      <c r="UO92" s="45"/>
      <c r="UP92" s="45"/>
      <c r="UQ92" s="45"/>
      <c r="UR92" s="45"/>
      <c r="US92" s="45"/>
      <c r="UT92" s="45"/>
      <c r="UU92" s="45"/>
      <c r="UV92" s="45"/>
      <c r="UW92" s="45"/>
      <c r="UX92" s="45"/>
      <c r="UY92" s="45"/>
      <c r="UZ92" s="45"/>
      <c r="VA92" s="45"/>
      <c r="VB92" s="45"/>
      <c r="VC92" s="45"/>
      <c r="VD92" s="45"/>
      <c r="VE92" s="45"/>
      <c r="VF92" s="45"/>
      <c r="VG92" s="45"/>
      <c r="VH92" s="45"/>
      <c r="VI92" s="45"/>
      <c r="VJ92" s="45"/>
      <c r="VK92" s="45"/>
      <c r="VL92" s="45"/>
      <c r="VM92" s="45"/>
      <c r="VN92" s="45"/>
      <c r="VO92" s="45"/>
      <c r="VP92" s="45"/>
      <c r="VQ92" s="45"/>
      <c r="VR92" s="45"/>
      <c r="VS92" s="45"/>
      <c r="VT92" s="45"/>
      <c r="VU92" s="45"/>
      <c r="VV92" s="45"/>
      <c r="VW92" s="45"/>
      <c r="VX92" s="45"/>
      <c r="VY92" s="45"/>
      <c r="VZ92" s="45"/>
      <c r="WA92" s="45"/>
      <c r="WB92" s="45"/>
      <c r="WC92" s="45"/>
      <c r="WD92" s="45"/>
      <c r="WE92" s="45"/>
      <c r="WF92" s="45"/>
      <c r="WG92" s="45"/>
      <c r="WH92" s="45"/>
      <c r="WI92" s="45"/>
      <c r="WJ92" s="45"/>
      <c r="WK92" s="45"/>
      <c r="WL92" s="45"/>
      <c r="WM92" s="45"/>
      <c r="WN92" s="45"/>
      <c r="WO92" s="45"/>
      <c r="WP92" s="45"/>
      <c r="WQ92" s="45"/>
      <c r="WR92" s="45"/>
      <c r="WS92" s="45"/>
      <c r="WT92" s="45"/>
      <c r="WU92" s="45"/>
      <c r="WV92" s="45"/>
      <c r="WW92" s="45"/>
      <c r="WX92" s="45"/>
      <c r="WY92" s="45"/>
      <c r="WZ92" s="45"/>
      <c r="XA92" s="45"/>
      <c r="XB92" s="45"/>
      <c r="XC92" s="45"/>
      <c r="XD92" s="45"/>
      <c r="XE92" s="45"/>
      <c r="XF92" s="45"/>
      <c r="XG92" s="45"/>
      <c r="XH92" s="45"/>
      <c r="XI92" s="45"/>
      <c r="XJ92" s="45"/>
      <c r="XK92" s="45"/>
      <c r="XL92" s="45"/>
      <c r="XM92" s="45"/>
      <c r="XN92" s="45"/>
      <c r="XO92" s="45"/>
      <c r="XP92" s="45"/>
      <c r="XQ92" s="45"/>
      <c r="XR92" s="45"/>
      <c r="XS92" s="45"/>
      <c r="XT92" s="45"/>
      <c r="XU92" s="45"/>
      <c r="XV92" s="45"/>
      <c r="XW92" s="45"/>
      <c r="XX92" s="45"/>
      <c r="XY92" s="45"/>
      <c r="XZ92" s="45"/>
      <c r="YA92" s="45"/>
      <c r="YB92" s="45"/>
      <c r="YC92" s="45"/>
      <c r="YD92" s="45"/>
      <c r="YE92" s="45"/>
      <c r="YF92" s="45"/>
      <c r="YG92" s="45"/>
      <c r="YH92" s="45"/>
      <c r="YI92" s="45"/>
      <c r="YJ92" s="45"/>
      <c r="YK92" s="45"/>
      <c r="YL92" s="45"/>
      <c r="YM92" s="45"/>
      <c r="YN92" s="45"/>
      <c r="YO92" s="45"/>
      <c r="YP92" s="45"/>
      <c r="YQ92" s="45"/>
      <c r="YR92" s="45"/>
    </row>
    <row r="93" spans="1:668" s="46" customFormat="1" ht="15.75" x14ac:dyDescent="0.25">
      <c r="A93" s="44" t="s">
        <v>108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68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58"/>
      <c r="IB93" s="58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  <c r="IY93" s="45"/>
      <c r="IZ93" s="45"/>
      <c r="JA93" s="45"/>
      <c r="JB93" s="45"/>
      <c r="JC93" s="45"/>
      <c r="JD93" s="45"/>
      <c r="JE93" s="45"/>
      <c r="JF93" s="45"/>
      <c r="JG93" s="45"/>
      <c r="JH93" s="45"/>
      <c r="JI93" s="45"/>
      <c r="JJ93" s="45"/>
      <c r="JK93" s="45"/>
      <c r="JL93" s="45"/>
      <c r="JM93" s="45"/>
      <c r="JN93" s="45"/>
      <c r="JO93" s="45"/>
      <c r="JP93" s="45"/>
      <c r="JQ93" s="45"/>
      <c r="JR93" s="45"/>
      <c r="JS93" s="45"/>
      <c r="JT93" s="45"/>
      <c r="JU93" s="45"/>
      <c r="JV93" s="45"/>
      <c r="JW93" s="45"/>
      <c r="JX93" s="45"/>
      <c r="JY93" s="45"/>
      <c r="JZ93" s="45"/>
      <c r="KA93" s="45"/>
      <c r="KB93" s="45"/>
      <c r="KC93" s="45"/>
      <c r="KD93" s="45"/>
      <c r="KE93" s="45"/>
      <c r="KF93" s="45"/>
      <c r="KG93" s="45"/>
      <c r="KH93" s="45"/>
      <c r="KI93" s="45"/>
      <c r="KJ93" s="45"/>
      <c r="KK93" s="45"/>
      <c r="KL93" s="45"/>
      <c r="KM93" s="45"/>
      <c r="KN93" s="45"/>
      <c r="KO93" s="45"/>
      <c r="KP93" s="45"/>
      <c r="KQ93" s="45"/>
      <c r="KR93" s="45"/>
      <c r="KS93" s="45"/>
      <c r="KT93" s="45"/>
      <c r="KU93" s="45"/>
      <c r="KV93" s="45"/>
      <c r="KW93" s="45"/>
      <c r="KX93" s="45"/>
      <c r="KY93" s="45"/>
      <c r="KZ93" s="45"/>
      <c r="LA93" s="45"/>
      <c r="LB93" s="45"/>
      <c r="LC93" s="45"/>
      <c r="LD93" s="45"/>
      <c r="LE93" s="45"/>
      <c r="LF93" s="45"/>
      <c r="LG93" s="45"/>
      <c r="LH93" s="45"/>
      <c r="LI93" s="45"/>
      <c r="LJ93" s="45"/>
      <c r="LK93" s="45"/>
      <c r="LL93" s="45"/>
      <c r="LM93" s="45"/>
      <c r="LN93" s="45"/>
      <c r="LO93" s="45"/>
      <c r="LP93" s="45"/>
      <c r="LQ93" s="45"/>
      <c r="LR93" s="45"/>
      <c r="LS93" s="45"/>
      <c r="LT93" s="45"/>
      <c r="LU93" s="45"/>
      <c r="LV93" s="45"/>
      <c r="LW93" s="45"/>
      <c r="LX93" s="45"/>
      <c r="LY93" s="45"/>
      <c r="LZ93" s="45"/>
      <c r="MA93" s="45"/>
      <c r="MB93" s="45"/>
      <c r="MC93" s="45"/>
      <c r="MD93" s="45"/>
      <c r="ME93" s="45"/>
      <c r="MF93" s="45"/>
      <c r="MG93" s="45"/>
      <c r="MH93" s="45"/>
      <c r="MI93" s="45"/>
      <c r="MJ93" s="45"/>
      <c r="MK93" s="45"/>
      <c r="ML93" s="45"/>
      <c r="MM93" s="45"/>
      <c r="MN93" s="45"/>
      <c r="MO93" s="45"/>
      <c r="MP93" s="45"/>
      <c r="MQ93" s="45"/>
      <c r="MR93" s="45"/>
      <c r="MS93" s="45"/>
      <c r="MT93" s="45"/>
      <c r="MU93" s="45"/>
      <c r="MV93" s="45"/>
      <c r="MW93" s="45"/>
      <c r="MX93" s="45"/>
      <c r="MY93" s="45"/>
      <c r="MZ93" s="45"/>
      <c r="NA93" s="45"/>
      <c r="NB93" s="45"/>
      <c r="NC93" s="45"/>
      <c r="ND93" s="45"/>
      <c r="NE93" s="45"/>
      <c r="NF93" s="45"/>
      <c r="NG93" s="45"/>
      <c r="NH93" s="45"/>
      <c r="NI93" s="45"/>
      <c r="NJ93" s="45"/>
      <c r="NK93" s="45"/>
      <c r="NL93" s="45"/>
      <c r="NM93" s="45"/>
      <c r="NN93" s="45"/>
      <c r="NO93" s="45"/>
      <c r="NP93" s="45"/>
      <c r="NQ93" s="45"/>
      <c r="NR93" s="45"/>
      <c r="NS93" s="45"/>
      <c r="NT93" s="45"/>
      <c r="NU93" s="45"/>
      <c r="NV93" s="45"/>
      <c r="NW93" s="45"/>
      <c r="NX93" s="45"/>
      <c r="NY93" s="45"/>
      <c r="NZ93" s="45"/>
      <c r="OA93" s="45"/>
      <c r="OB93" s="45"/>
      <c r="OC93" s="45"/>
      <c r="OD93" s="45"/>
      <c r="OE93" s="45"/>
      <c r="OF93" s="45"/>
      <c r="OG93" s="45"/>
      <c r="OH93" s="45"/>
      <c r="OI93" s="45"/>
      <c r="OJ93" s="45"/>
      <c r="OK93" s="45"/>
      <c r="OL93" s="45"/>
      <c r="OM93" s="45"/>
      <c r="ON93" s="45"/>
      <c r="OO93" s="45"/>
      <c r="OP93" s="45"/>
      <c r="OQ93" s="45"/>
      <c r="OR93" s="45"/>
      <c r="OS93" s="45"/>
      <c r="OT93" s="45"/>
      <c r="OU93" s="45"/>
      <c r="OV93" s="45"/>
      <c r="OW93" s="45"/>
      <c r="OX93" s="45"/>
      <c r="OY93" s="45"/>
      <c r="OZ93" s="45"/>
      <c r="PA93" s="45"/>
      <c r="PB93" s="45"/>
      <c r="PC93" s="45"/>
      <c r="PD93" s="45"/>
      <c r="PE93" s="45"/>
      <c r="PF93" s="45"/>
      <c r="PG93" s="45"/>
      <c r="PH93" s="45"/>
      <c r="PI93" s="45"/>
      <c r="PJ93" s="45"/>
      <c r="PK93" s="45"/>
      <c r="PL93" s="45"/>
      <c r="PM93" s="45"/>
      <c r="PN93" s="45"/>
      <c r="PO93" s="45"/>
      <c r="PP93" s="45"/>
      <c r="PQ93" s="45"/>
      <c r="PR93" s="45"/>
      <c r="PS93" s="45"/>
      <c r="PT93" s="45"/>
      <c r="PU93" s="45"/>
      <c r="PV93" s="45"/>
      <c r="PW93" s="45"/>
      <c r="PX93" s="45"/>
      <c r="PY93" s="45"/>
      <c r="PZ93" s="45"/>
      <c r="QA93" s="45"/>
      <c r="QB93" s="45"/>
      <c r="QC93" s="45"/>
      <c r="QD93" s="45"/>
      <c r="QE93" s="45"/>
      <c r="QF93" s="45"/>
      <c r="QG93" s="45"/>
      <c r="QH93" s="45"/>
      <c r="QI93" s="45"/>
      <c r="QJ93" s="45"/>
      <c r="QK93" s="45"/>
      <c r="QL93" s="45"/>
      <c r="QM93" s="45"/>
      <c r="QN93" s="45"/>
      <c r="QO93" s="45"/>
      <c r="QP93" s="45"/>
      <c r="QQ93" s="45"/>
      <c r="QR93" s="45"/>
      <c r="QS93" s="45"/>
      <c r="QT93" s="45"/>
      <c r="QU93" s="45"/>
      <c r="QV93" s="45"/>
      <c r="QW93" s="45"/>
      <c r="QX93" s="45"/>
      <c r="QY93" s="45"/>
      <c r="QZ93" s="45"/>
      <c r="RA93" s="45"/>
      <c r="RB93" s="45"/>
      <c r="RC93" s="45"/>
      <c r="RD93" s="45"/>
      <c r="RE93" s="45"/>
      <c r="RF93" s="45"/>
      <c r="RG93" s="45"/>
      <c r="RH93" s="45"/>
      <c r="RI93" s="45"/>
      <c r="RJ93" s="45"/>
      <c r="RK93" s="45"/>
      <c r="RL93" s="45"/>
      <c r="RM93" s="45"/>
      <c r="RN93" s="45"/>
      <c r="RO93" s="45"/>
      <c r="RP93" s="45"/>
      <c r="RQ93" s="45"/>
      <c r="RR93" s="45"/>
      <c r="RS93" s="45"/>
      <c r="RT93" s="45"/>
      <c r="RU93" s="45"/>
      <c r="RV93" s="45"/>
      <c r="RW93" s="45"/>
      <c r="RX93" s="45"/>
      <c r="RY93" s="45"/>
      <c r="RZ93" s="45"/>
      <c r="SA93" s="45"/>
      <c r="SB93" s="45"/>
      <c r="SC93" s="45"/>
      <c r="SD93" s="45"/>
      <c r="SE93" s="45"/>
      <c r="SF93" s="45"/>
      <c r="SG93" s="45"/>
      <c r="SH93" s="45"/>
      <c r="SI93" s="45"/>
      <c r="SJ93" s="45"/>
      <c r="SK93" s="45"/>
      <c r="SL93" s="45"/>
      <c r="SM93" s="45"/>
      <c r="SN93" s="45"/>
      <c r="SO93" s="45"/>
      <c r="SP93" s="45"/>
      <c r="SQ93" s="45"/>
      <c r="SR93" s="45"/>
      <c r="SS93" s="45"/>
      <c r="ST93" s="45"/>
      <c r="SU93" s="45"/>
      <c r="SV93" s="45"/>
      <c r="SW93" s="45"/>
      <c r="SX93" s="45"/>
      <c r="SY93" s="45"/>
      <c r="SZ93" s="45"/>
      <c r="TA93" s="45"/>
      <c r="TB93" s="45"/>
      <c r="TC93" s="45"/>
      <c r="TD93" s="45"/>
      <c r="TE93" s="45"/>
      <c r="TF93" s="45"/>
      <c r="TG93" s="45"/>
      <c r="TH93" s="45"/>
      <c r="TI93" s="45"/>
      <c r="TJ93" s="45"/>
      <c r="TK93" s="45"/>
      <c r="TL93" s="45"/>
      <c r="TM93" s="45"/>
      <c r="TN93" s="45"/>
      <c r="TO93" s="45"/>
      <c r="TP93" s="45"/>
      <c r="TQ93" s="45"/>
      <c r="TR93" s="45"/>
      <c r="TS93" s="45"/>
      <c r="TT93" s="45"/>
      <c r="TU93" s="45"/>
      <c r="TV93" s="45"/>
      <c r="TW93" s="45"/>
      <c r="TX93" s="45"/>
      <c r="TY93" s="45"/>
      <c r="TZ93" s="45"/>
      <c r="UA93" s="45"/>
      <c r="UB93" s="45"/>
      <c r="UC93" s="45"/>
      <c r="UD93" s="45"/>
      <c r="UE93" s="45"/>
      <c r="UF93" s="45"/>
      <c r="UG93" s="45"/>
      <c r="UH93" s="45"/>
      <c r="UI93" s="45"/>
      <c r="UJ93" s="45"/>
      <c r="UK93" s="45"/>
      <c r="UL93" s="45"/>
      <c r="UM93" s="45"/>
      <c r="UN93" s="45"/>
      <c r="UO93" s="45"/>
      <c r="UP93" s="45"/>
      <c r="UQ93" s="45"/>
      <c r="UR93" s="45"/>
      <c r="US93" s="45"/>
      <c r="UT93" s="45"/>
      <c r="UU93" s="45"/>
      <c r="UV93" s="45"/>
      <c r="UW93" s="45"/>
      <c r="UX93" s="45"/>
      <c r="UY93" s="45"/>
      <c r="UZ93" s="45"/>
      <c r="VA93" s="45"/>
      <c r="VB93" s="45"/>
      <c r="VC93" s="45"/>
      <c r="VD93" s="45"/>
      <c r="VE93" s="45"/>
      <c r="VF93" s="45"/>
      <c r="VG93" s="45"/>
      <c r="VH93" s="45"/>
      <c r="VI93" s="45"/>
      <c r="VJ93" s="45"/>
      <c r="VK93" s="45"/>
      <c r="VL93" s="45"/>
      <c r="VM93" s="45"/>
      <c r="VN93" s="45"/>
      <c r="VO93" s="45"/>
      <c r="VP93" s="45"/>
      <c r="VQ93" s="45"/>
      <c r="VR93" s="45"/>
      <c r="VS93" s="45"/>
      <c r="VT93" s="45"/>
      <c r="VU93" s="45"/>
      <c r="VV93" s="45"/>
      <c r="VW93" s="45"/>
      <c r="VX93" s="45"/>
      <c r="VY93" s="45"/>
      <c r="VZ93" s="45"/>
      <c r="WA93" s="45"/>
      <c r="WB93" s="45"/>
      <c r="WC93" s="45"/>
      <c r="WD93" s="45"/>
      <c r="WE93" s="45"/>
      <c r="WF93" s="45"/>
      <c r="WG93" s="45"/>
      <c r="WH93" s="45"/>
      <c r="WI93" s="45"/>
      <c r="WJ93" s="45"/>
      <c r="WK93" s="45"/>
      <c r="WL93" s="45"/>
      <c r="WM93" s="45"/>
      <c r="WN93" s="45"/>
      <c r="WO93" s="45"/>
      <c r="WP93" s="45"/>
      <c r="WQ93" s="45"/>
      <c r="WR93" s="45"/>
      <c r="WS93" s="45"/>
      <c r="WT93" s="45"/>
      <c r="WU93" s="45"/>
      <c r="WV93" s="45"/>
      <c r="WW93" s="45"/>
      <c r="WX93" s="45"/>
      <c r="WY93" s="45"/>
      <c r="WZ93" s="45"/>
      <c r="XA93" s="45"/>
      <c r="XB93" s="45"/>
      <c r="XC93" s="45"/>
      <c r="XD93" s="45"/>
      <c r="XE93" s="45"/>
      <c r="XF93" s="45"/>
      <c r="XG93" s="45"/>
      <c r="XH93" s="45"/>
      <c r="XI93" s="45"/>
      <c r="XJ93" s="45"/>
      <c r="XK93" s="45"/>
      <c r="XL93" s="45"/>
      <c r="XM93" s="45"/>
      <c r="XN93" s="45"/>
      <c r="XO93" s="45"/>
      <c r="XP93" s="45"/>
      <c r="XQ93" s="45"/>
      <c r="XR93" s="45"/>
      <c r="XS93" s="45"/>
      <c r="XT93" s="45"/>
      <c r="XU93" s="45"/>
      <c r="XV93" s="45"/>
      <c r="XW93" s="45"/>
      <c r="XX93" s="45"/>
      <c r="XY93" s="45"/>
      <c r="XZ93" s="45"/>
      <c r="YA93" s="45"/>
      <c r="YB93" s="45"/>
      <c r="YC93" s="45"/>
      <c r="YD93" s="45"/>
      <c r="YE93" s="45"/>
      <c r="YF93" s="45"/>
      <c r="YG93" s="45"/>
      <c r="YH93" s="45"/>
      <c r="YI93" s="45"/>
      <c r="YJ93" s="45"/>
      <c r="YK93" s="45"/>
      <c r="YL93" s="45"/>
      <c r="YM93" s="45"/>
      <c r="YN93" s="45"/>
      <c r="YO93" s="45"/>
      <c r="YP93" s="45"/>
      <c r="YQ93" s="45"/>
      <c r="YR93" s="45"/>
    </row>
    <row r="94" spans="1:668" s="46" customFormat="1" ht="15.75" x14ac:dyDescent="0.25">
      <c r="A94" s="4" t="s">
        <v>99</v>
      </c>
      <c r="B94" s="5" t="s">
        <v>100</v>
      </c>
      <c r="C94" s="5" t="s">
        <v>74</v>
      </c>
      <c r="D94" s="11">
        <v>44317</v>
      </c>
      <c r="E94" s="11" t="s">
        <v>122</v>
      </c>
      <c r="F94" s="7">
        <v>32000</v>
      </c>
      <c r="G94" s="6">
        <f t="shared" ref="G94:G97" si="16">F94*0.0287</f>
        <v>918.4</v>
      </c>
      <c r="H94" s="6">
        <v>0</v>
      </c>
      <c r="I94" s="38">
        <v>972.8</v>
      </c>
      <c r="J94" s="39">
        <v>0</v>
      </c>
      <c r="K94" s="6">
        <f t="shared" ref="K94:K96" si="17">G94+H94+I94</f>
        <v>1891.1999999999998</v>
      </c>
      <c r="L94" s="65">
        <v>30108.799999999999</v>
      </c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58"/>
      <c r="IB94" s="58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5"/>
      <c r="JC94" s="45"/>
      <c r="JD94" s="45"/>
      <c r="JE94" s="45"/>
      <c r="JF94" s="45"/>
      <c r="JG94" s="45"/>
      <c r="JH94" s="45"/>
      <c r="JI94" s="45"/>
      <c r="JJ94" s="45"/>
      <c r="JK94" s="45"/>
      <c r="JL94" s="45"/>
      <c r="JM94" s="45"/>
      <c r="JN94" s="45"/>
      <c r="JO94" s="45"/>
      <c r="JP94" s="45"/>
      <c r="JQ94" s="45"/>
      <c r="JR94" s="45"/>
      <c r="JS94" s="45"/>
      <c r="JT94" s="45"/>
      <c r="JU94" s="45"/>
      <c r="JV94" s="45"/>
      <c r="JW94" s="45"/>
      <c r="JX94" s="45"/>
      <c r="JY94" s="45"/>
      <c r="JZ94" s="45"/>
      <c r="KA94" s="45"/>
      <c r="KB94" s="45"/>
      <c r="KC94" s="45"/>
      <c r="KD94" s="45"/>
      <c r="KE94" s="45"/>
      <c r="KF94" s="45"/>
      <c r="KG94" s="45"/>
      <c r="KH94" s="45"/>
      <c r="KI94" s="45"/>
      <c r="KJ94" s="45"/>
      <c r="KK94" s="45"/>
      <c r="KL94" s="45"/>
      <c r="KM94" s="45"/>
      <c r="KN94" s="45"/>
      <c r="KO94" s="45"/>
      <c r="KP94" s="45"/>
      <c r="KQ94" s="45"/>
      <c r="KR94" s="45"/>
      <c r="KS94" s="45"/>
      <c r="KT94" s="45"/>
      <c r="KU94" s="45"/>
      <c r="KV94" s="45"/>
      <c r="KW94" s="45"/>
      <c r="KX94" s="45"/>
      <c r="KY94" s="45"/>
      <c r="KZ94" s="45"/>
      <c r="LA94" s="45"/>
      <c r="LB94" s="45"/>
      <c r="LC94" s="45"/>
      <c r="LD94" s="45"/>
      <c r="LE94" s="45"/>
      <c r="LF94" s="45"/>
      <c r="LG94" s="45"/>
      <c r="LH94" s="45"/>
      <c r="LI94" s="45"/>
      <c r="LJ94" s="45"/>
      <c r="LK94" s="45"/>
      <c r="LL94" s="45"/>
      <c r="LM94" s="45"/>
      <c r="LN94" s="45"/>
      <c r="LO94" s="45"/>
      <c r="LP94" s="45"/>
      <c r="LQ94" s="45"/>
      <c r="LR94" s="45"/>
      <c r="LS94" s="45"/>
      <c r="LT94" s="45"/>
      <c r="LU94" s="45"/>
      <c r="LV94" s="45"/>
      <c r="LW94" s="45"/>
      <c r="LX94" s="45"/>
      <c r="LY94" s="45"/>
      <c r="LZ94" s="45"/>
      <c r="MA94" s="45"/>
      <c r="MB94" s="45"/>
      <c r="MC94" s="45"/>
      <c r="MD94" s="45"/>
      <c r="ME94" s="45"/>
      <c r="MF94" s="45"/>
      <c r="MG94" s="45"/>
      <c r="MH94" s="45"/>
      <c r="MI94" s="45"/>
      <c r="MJ94" s="45"/>
      <c r="MK94" s="45"/>
      <c r="ML94" s="45"/>
      <c r="MM94" s="45"/>
      <c r="MN94" s="45"/>
      <c r="MO94" s="45"/>
      <c r="MP94" s="45"/>
      <c r="MQ94" s="45"/>
      <c r="MR94" s="45"/>
      <c r="MS94" s="45"/>
      <c r="MT94" s="45"/>
      <c r="MU94" s="45"/>
      <c r="MV94" s="45"/>
      <c r="MW94" s="45"/>
      <c r="MX94" s="45"/>
      <c r="MY94" s="45"/>
      <c r="MZ94" s="45"/>
      <c r="NA94" s="45"/>
      <c r="NB94" s="45"/>
      <c r="NC94" s="45"/>
      <c r="ND94" s="45"/>
      <c r="NE94" s="45"/>
      <c r="NF94" s="45"/>
      <c r="NG94" s="45"/>
      <c r="NH94" s="45"/>
      <c r="NI94" s="45"/>
      <c r="NJ94" s="45"/>
      <c r="NK94" s="45"/>
      <c r="NL94" s="45"/>
      <c r="NM94" s="45"/>
      <c r="NN94" s="45"/>
      <c r="NO94" s="45"/>
      <c r="NP94" s="45"/>
      <c r="NQ94" s="45"/>
      <c r="NR94" s="45"/>
      <c r="NS94" s="45"/>
      <c r="NT94" s="45"/>
      <c r="NU94" s="45"/>
      <c r="NV94" s="45"/>
      <c r="NW94" s="45"/>
      <c r="NX94" s="45"/>
      <c r="NY94" s="45"/>
      <c r="NZ94" s="45"/>
      <c r="OA94" s="45"/>
      <c r="OB94" s="45"/>
      <c r="OC94" s="45"/>
      <c r="OD94" s="45"/>
      <c r="OE94" s="45"/>
      <c r="OF94" s="45"/>
      <c r="OG94" s="45"/>
      <c r="OH94" s="45"/>
      <c r="OI94" s="45"/>
      <c r="OJ94" s="45"/>
      <c r="OK94" s="45"/>
      <c r="OL94" s="45"/>
      <c r="OM94" s="45"/>
      <c r="ON94" s="45"/>
      <c r="OO94" s="45"/>
      <c r="OP94" s="45"/>
      <c r="OQ94" s="45"/>
      <c r="OR94" s="45"/>
      <c r="OS94" s="45"/>
      <c r="OT94" s="45"/>
      <c r="OU94" s="45"/>
      <c r="OV94" s="45"/>
      <c r="OW94" s="45"/>
      <c r="OX94" s="45"/>
      <c r="OY94" s="45"/>
      <c r="OZ94" s="45"/>
      <c r="PA94" s="45"/>
      <c r="PB94" s="45"/>
      <c r="PC94" s="45"/>
      <c r="PD94" s="45"/>
      <c r="PE94" s="45"/>
      <c r="PF94" s="45"/>
      <c r="PG94" s="45"/>
      <c r="PH94" s="45"/>
      <c r="PI94" s="45"/>
      <c r="PJ94" s="45"/>
      <c r="PK94" s="45"/>
      <c r="PL94" s="45"/>
      <c r="PM94" s="45"/>
      <c r="PN94" s="45"/>
      <c r="PO94" s="45"/>
      <c r="PP94" s="45"/>
      <c r="PQ94" s="45"/>
      <c r="PR94" s="45"/>
      <c r="PS94" s="45"/>
      <c r="PT94" s="45"/>
      <c r="PU94" s="45"/>
      <c r="PV94" s="45"/>
      <c r="PW94" s="45"/>
      <c r="PX94" s="45"/>
      <c r="PY94" s="45"/>
      <c r="PZ94" s="45"/>
      <c r="QA94" s="45"/>
      <c r="QB94" s="45"/>
      <c r="QC94" s="45"/>
      <c r="QD94" s="45"/>
      <c r="QE94" s="45"/>
      <c r="QF94" s="45"/>
      <c r="QG94" s="45"/>
      <c r="QH94" s="45"/>
      <c r="QI94" s="45"/>
      <c r="QJ94" s="45"/>
      <c r="QK94" s="45"/>
      <c r="QL94" s="45"/>
      <c r="QM94" s="45"/>
      <c r="QN94" s="45"/>
      <c r="QO94" s="45"/>
      <c r="QP94" s="45"/>
      <c r="QQ94" s="45"/>
      <c r="QR94" s="45"/>
      <c r="QS94" s="45"/>
      <c r="QT94" s="45"/>
      <c r="QU94" s="45"/>
      <c r="QV94" s="45"/>
      <c r="QW94" s="45"/>
      <c r="QX94" s="45"/>
      <c r="QY94" s="45"/>
      <c r="QZ94" s="45"/>
      <c r="RA94" s="45"/>
      <c r="RB94" s="45"/>
      <c r="RC94" s="45"/>
      <c r="RD94" s="45"/>
      <c r="RE94" s="45"/>
      <c r="RF94" s="45"/>
      <c r="RG94" s="45"/>
      <c r="RH94" s="45"/>
      <c r="RI94" s="45"/>
      <c r="RJ94" s="45"/>
      <c r="RK94" s="45"/>
      <c r="RL94" s="45"/>
      <c r="RM94" s="45"/>
      <c r="RN94" s="45"/>
      <c r="RO94" s="45"/>
      <c r="RP94" s="45"/>
      <c r="RQ94" s="45"/>
      <c r="RR94" s="45"/>
      <c r="RS94" s="45"/>
      <c r="RT94" s="45"/>
      <c r="RU94" s="45"/>
      <c r="RV94" s="45"/>
      <c r="RW94" s="45"/>
      <c r="RX94" s="45"/>
      <c r="RY94" s="45"/>
      <c r="RZ94" s="45"/>
      <c r="SA94" s="45"/>
      <c r="SB94" s="45"/>
      <c r="SC94" s="45"/>
      <c r="SD94" s="45"/>
      <c r="SE94" s="45"/>
      <c r="SF94" s="45"/>
      <c r="SG94" s="45"/>
      <c r="SH94" s="45"/>
      <c r="SI94" s="45"/>
      <c r="SJ94" s="45"/>
      <c r="SK94" s="45"/>
      <c r="SL94" s="45"/>
      <c r="SM94" s="45"/>
      <c r="SN94" s="45"/>
      <c r="SO94" s="45"/>
      <c r="SP94" s="45"/>
      <c r="SQ94" s="45"/>
      <c r="SR94" s="45"/>
      <c r="SS94" s="45"/>
      <c r="ST94" s="45"/>
      <c r="SU94" s="45"/>
      <c r="SV94" s="45"/>
      <c r="SW94" s="45"/>
      <c r="SX94" s="45"/>
      <c r="SY94" s="45"/>
      <c r="SZ94" s="45"/>
      <c r="TA94" s="45"/>
      <c r="TB94" s="45"/>
      <c r="TC94" s="45"/>
      <c r="TD94" s="45"/>
      <c r="TE94" s="45"/>
      <c r="TF94" s="45"/>
      <c r="TG94" s="45"/>
      <c r="TH94" s="45"/>
      <c r="TI94" s="45"/>
      <c r="TJ94" s="45"/>
      <c r="TK94" s="45"/>
      <c r="TL94" s="45"/>
      <c r="TM94" s="45"/>
      <c r="TN94" s="45"/>
      <c r="TO94" s="45"/>
      <c r="TP94" s="45"/>
      <c r="TQ94" s="45"/>
      <c r="TR94" s="45"/>
      <c r="TS94" s="45"/>
      <c r="TT94" s="45"/>
      <c r="TU94" s="45"/>
      <c r="TV94" s="45"/>
      <c r="TW94" s="45"/>
      <c r="TX94" s="45"/>
      <c r="TY94" s="45"/>
      <c r="TZ94" s="45"/>
      <c r="UA94" s="45"/>
      <c r="UB94" s="45"/>
      <c r="UC94" s="45"/>
      <c r="UD94" s="45"/>
      <c r="UE94" s="45"/>
      <c r="UF94" s="45"/>
      <c r="UG94" s="45"/>
      <c r="UH94" s="45"/>
      <c r="UI94" s="45"/>
      <c r="UJ94" s="45"/>
      <c r="UK94" s="45"/>
      <c r="UL94" s="45"/>
      <c r="UM94" s="45"/>
      <c r="UN94" s="45"/>
      <c r="UO94" s="45"/>
      <c r="UP94" s="45"/>
      <c r="UQ94" s="45"/>
      <c r="UR94" s="45"/>
      <c r="US94" s="45"/>
      <c r="UT94" s="45"/>
      <c r="UU94" s="45"/>
      <c r="UV94" s="45"/>
      <c r="UW94" s="45"/>
      <c r="UX94" s="45"/>
      <c r="UY94" s="45"/>
      <c r="UZ94" s="45"/>
      <c r="VA94" s="45"/>
      <c r="VB94" s="45"/>
      <c r="VC94" s="45"/>
      <c r="VD94" s="45"/>
      <c r="VE94" s="45"/>
      <c r="VF94" s="45"/>
      <c r="VG94" s="45"/>
      <c r="VH94" s="45"/>
      <c r="VI94" s="45"/>
      <c r="VJ94" s="45"/>
      <c r="VK94" s="45"/>
      <c r="VL94" s="45"/>
      <c r="VM94" s="45"/>
      <c r="VN94" s="45"/>
      <c r="VO94" s="45"/>
      <c r="VP94" s="45"/>
      <c r="VQ94" s="45"/>
      <c r="VR94" s="45"/>
      <c r="VS94" s="45"/>
      <c r="VT94" s="45"/>
      <c r="VU94" s="45"/>
      <c r="VV94" s="45"/>
      <c r="VW94" s="45"/>
      <c r="VX94" s="45"/>
      <c r="VY94" s="45"/>
      <c r="VZ94" s="45"/>
      <c r="WA94" s="45"/>
      <c r="WB94" s="45"/>
      <c r="WC94" s="45"/>
      <c r="WD94" s="45"/>
      <c r="WE94" s="45"/>
      <c r="WF94" s="45"/>
      <c r="WG94" s="45"/>
      <c r="WH94" s="45"/>
      <c r="WI94" s="45"/>
      <c r="WJ94" s="45"/>
      <c r="WK94" s="45"/>
      <c r="WL94" s="45"/>
      <c r="WM94" s="45"/>
      <c r="WN94" s="45"/>
      <c r="WO94" s="45"/>
      <c r="WP94" s="45"/>
      <c r="WQ94" s="45"/>
      <c r="WR94" s="45"/>
      <c r="WS94" s="45"/>
      <c r="WT94" s="45"/>
      <c r="WU94" s="45"/>
      <c r="WV94" s="45"/>
      <c r="WW94" s="45"/>
      <c r="WX94" s="45"/>
      <c r="WY94" s="45"/>
      <c r="WZ94" s="45"/>
      <c r="XA94" s="45"/>
      <c r="XB94" s="45"/>
      <c r="XC94" s="45"/>
      <c r="XD94" s="45"/>
      <c r="XE94" s="45"/>
      <c r="XF94" s="45"/>
      <c r="XG94" s="45"/>
      <c r="XH94" s="45"/>
      <c r="XI94" s="45"/>
      <c r="XJ94" s="45"/>
      <c r="XK94" s="45"/>
      <c r="XL94" s="45"/>
      <c r="XM94" s="45"/>
      <c r="XN94" s="45"/>
      <c r="XO94" s="45"/>
      <c r="XP94" s="45"/>
      <c r="XQ94" s="45"/>
      <c r="XR94" s="45"/>
      <c r="XS94" s="45"/>
      <c r="XT94" s="45"/>
      <c r="XU94" s="45"/>
      <c r="XV94" s="45"/>
      <c r="XW94" s="45"/>
      <c r="XX94" s="45"/>
      <c r="XY94" s="45"/>
      <c r="XZ94" s="45"/>
      <c r="YA94" s="45"/>
      <c r="YB94" s="45"/>
      <c r="YC94" s="45"/>
      <c r="YD94" s="45"/>
      <c r="YE94" s="45"/>
      <c r="YF94" s="45"/>
      <c r="YG94" s="45"/>
      <c r="YH94" s="45"/>
      <c r="YI94" s="45"/>
      <c r="YJ94" s="45"/>
      <c r="YK94" s="45"/>
      <c r="YL94" s="45"/>
      <c r="YM94" s="45"/>
      <c r="YN94" s="45"/>
      <c r="YO94" s="45"/>
      <c r="YP94" s="45"/>
      <c r="YQ94" s="45"/>
      <c r="YR94" s="45"/>
    </row>
    <row r="95" spans="1:668" s="46" customFormat="1" ht="15.75" x14ac:dyDescent="0.25">
      <c r="A95" s="4" t="s">
        <v>101</v>
      </c>
      <c r="B95" s="5" t="s">
        <v>100</v>
      </c>
      <c r="C95" s="5" t="s">
        <v>74</v>
      </c>
      <c r="D95" s="11">
        <v>44317</v>
      </c>
      <c r="E95" s="11" t="s">
        <v>122</v>
      </c>
      <c r="F95" s="7">
        <v>32000</v>
      </c>
      <c r="G95" s="6">
        <f t="shared" si="16"/>
        <v>918.4</v>
      </c>
      <c r="H95" s="6">
        <v>0</v>
      </c>
      <c r="I95" s="38">
        <v>972.8</v>
      </c>
      <c r="J95" s="39">
        <v>800</v>
      </c>
      <c r="K95" s="6">
        <v>2691.2</v>
      </c>
      <c r="L95" s="65">
        <v>29308.799999999999</v>
      </c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58"/>
      <c r="IB95" s="58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  <c r="IY95" s="45"/>
      <c r="IZ95" s="45"/>
      <c r="JA95" s="45"/>
      <c r="JB95" s="45"/>
      <c r="JC95" s="45"/>
      <c r="JD95" s="45"/>
      <c r="JE95" s="45"/>
      <c r="JF95" s="45"/>
      <c r="JG95" s="45"/>
      <c r="JH95" s="45"/>
      <c r="JI95" s="45"/>
      <c r="JJ95" s="45"/>
      <c r="JK95" s="45"/>
      <c r="JL95" s="45"/>
      <c r="JM95" s="45"/>
      <c r="JN95" s="45"/>
      <c r="JO95" s="45"/>
      <c r="JP95" s="45"/>
      <c r="JQ95" s="45"/>
      <c r="JR95" s="45"/>
      <c r="JS95" s="45"/>
      <c r="JT95" s="45"/>
      <c r="JU95" s="45"/>
      <c r="JV95" s="45"/>
      <c r="JW95" s="45"/>
      <c r="JX95" s="45"/>
      <c r="JY95" s="45"/>
      <c r="JZ95" s="45"/>
      <c r="KA95" s="45"/>
      <c r="KB95" s="45"/>
      <c r="KC95" s="45"/>
      <c r="KD95" s="45"/>
      <c r="KE95" s="45"/>
      <c r="KF95" s="45"/>
      <c r="KG95" s="45"/>
      <c r="KH95" s="45"/>
      <c r="KI95" s="45"/>
      <c r="KJ95" s="45"/>
      <c r="KK95" s="45"/>
      <c r="KL95" s="45"/>
      <c r="KM95" s="45"/>
      <c r="KN95" s="45"/>
      <c r="KO95" s="45"/>
      <c r="KP95" s="45"/>
      <c r="KQ95" s="45"/>
      <c r="KR95" s="45"/>
      <c r="KS95" s="45"/>
      <c r="KT95" s="45"/>
      <c r="KU95" s="45"/>
      <c r="KV95" s="45"/>
      <c r="KW95" s="45"/>
      <c r="KX95" s="45"/>
      <c r="KY95" s="45"/>
      <c r="KZ95" s="45"/>
      <c r="LA95" s="45"/>
      <c r="LB95" s="45"/>
      <c r="LC95" s="45"/>
      <c r="LD95" s="45"/>
      <c r="LE95" s="45"/>
      <c r="LF95" s="45"/>
      <c r="LG95" s="45"/>
      <c r="LH95" s="45"/>
      <c r="LI95" s="45"/>
      <c r="LJ95" s="45"/>
      <c r="LK95" s="45"/>
      <c r="LL95" s="45"/>
      <c r="LM95" s="45"/>
      <c r="LN95" s="45"/>
      <c r="LO95" s="45"/>
      <c r="LP95" s="45"/>
      <c r="LQ95" s="45"/>
      <c r="LR95" s="45"/>
      <c r="LS95" s="45"/>
      <c r="LT95" s="45"/>
      <c r="LU95" s="45"/>
      <c r="LV95" s="45"/>
      <c r="LW95" s="45"/>
      <c r="LX95" s="45"/>
      <c r="LY95" s="45"/>
      <c r="LZ95" s="45"/>
      <c r="MA95" s="45"/>
      <c r="MB95" s="45"/>
      <c r="MC95" s="45"/>
      <c r="MD95" s="45"/>
      <c r="ME95" s="45"/>
      <c r="MF95" s="45"/>
      <c r="MG95" s="45"/>
      <c r="MH95" s="45"/>
      <c r="MI95" s="45"/>
      <c r="MJ95" s="45"/>
      <c r="MK95" s="45"/>
      <c r="ML95" s="45"/>
      <c r="MM95" s="45"/>
      <c r="MN95" s="45"/>
      <c r="MO95" s="45"/>
      <c r="MP95" s="45"/>
      <c r="MQ95" s="45"/>
      <c r="MR95" s="45"/>
      <c r="MS95" s="45"/>
      <c r="MT95" s="45"/>
      <c r="MU95" s="45"/>
      <c r="MV95" s="45"/>
      <c r="MW95" s="45"/>
      <c r="MX95" s="45"/>
      <c r="MY95" s="45"/>
      <c r="MZ95" s="45"/>
      <c r="NA95" s="45"/>
      <c r="NB95" s="45"/>
      <c r="NC95" s="45"/>
      <c r="ND95" s="45"/>
      <c r="NE95" s="45"/>
      <c r="NF95" s="45"/>
      <c r="NG95" s="45"/>
      <c r="NH95" s="45"/>
      <c r="NI95" s="45"/>
      <c r="NJ95" s="45"/>
      <c r="NK95" s="45"/>
      <c r="NL95" s="45"/>
      <c r="NM95" s="45"/>
      <c r="NN95" s="45"/>
      <c r="NO95" s="45"/>
      <c r="NP95" s="45"/>
      <c r="NQ95" s="45"/>
      <c r="NR95" s="45"/>
      <c r="NS95" s="45"/>
      <c r="NT95" s="45"/>
      <c r="NU95" s="45"/>
      <c r="NV95" s="45"/>
      <c r="NW95" s="45"/>
      <c r="NX95" s="45"/>
      <c r="NY95" s="45"/>
      <c r="NZ95" s="45"/>
      <c r="OA95" s="45"/>
      <c r="OB95" s="45"/>
      <c r="OC95" s="45"/>
      <c r="OD95" s="45"/>
      <c r="OE95" s="45"/>
      <c r="OF95" s="45"/>
      <c r="OG95" s="45"/>
      <c r="OH95" s="45"/>
      <c r="OI95" s="45"/>
      <c r="OJ95" s="45"/>
      <c r="OK95" s="45"/>
      <c r="OL95" s="45"/>
      <c r="OM95" s="45"/>
      <c r="ON95" s="45"/>
      <c r="OO95" s="45"/>
      <c r="OP95" s="45"/>
      <c r="OQ95" s="45"/>
      <c r="OR95" s="45"/>
      <c r="OS95" s="45"/>
      <c r="OT95" s="45"/>
      <c r="OU95" s="45"/>
      <c r="OV95" s="45"/>
      <c r="OW95" s="45"/>
      <c r="OX95" s="45"/>
      <c r="OY95" s="45"/>
      <c r="OZ95" s="45"/>
      <c r="PA95" s="45"/>
      <c r="PB95" s="45"/>
      <c r="PC95" s="45"/>
      <c r="PD95" s="45"/>
      <c r="PE95" s="45"/>
      <c r="PF95" s="45"/>
      <c r="PG95" s="45"/>
      <c r="PH95" s="45"/>
      <c r="PI95" s="45"/>
      <c r="PJ95" s="45"/>
      <c r="PK95" s="45"/>
      <c r="PL95" s="45"/>
      <c r="PM95" s="45"/>
      <c r="PN95" s="45"/>
      <c r="PO95" s="45"/>
      <c r="PP95" s="45"/>
      <c r="PQ95" s="45"/>
      <c r="PR95" s="45"/>
      <c r="PS95" s="45"/>
      <c r="PT95" s="45"/>
      <c r="PU95" s="45"/>
      <c r="PV95" s="45"/>
      <c r="PW95" s="45"/>
      <c r="PX95" s="45"/>
      <c r="PY95" s="45"/>
      <c r="PZ95" s="45"/>
      <c r="QA95" s="45"/>
      <c r="QB95" s="45"/>
      <c r="QC95" s="45"/>
      <c r="QD95" s="45"/>
      <c r="QE95" s="45"/>
      <c r="QF95" s="45"/>
      <c r="QG95" s="45"/>
      <c r="QH95" s="45"/>
      <c r="QI95" s="45"/>
      <c r="QJ95" s="45"/>
      <c r="QK95" s="45"/>
      <c r="QL95" s="45"/>
      <c r="QM95" s="45"/>
      <c r="QN95" s="45"/>
      <c r="QO95" s="45"/>
      <c r="QP95" s="45"/>
      <c r="QQ95" s="45"/>
      <c r="QR95" s="45"/>
      <c r="QS95" s="45"/>
      <c r="QT95" s="45"/>
      <c r="QU95" s="45"/>
      <c r="QV95" s="45"/>
      <c r="QW95" s="45"/>
      <c r="QX95" s="45"/>
      <c r="QY95" s="45"/>
      <c r="QZ95" s="45"/>
      <c r="RA95" s="45"/>
      <c r="RB95" s="45"/>
      <c r="RC95" s="45"/>
      <c r="RD95" s="45"/>
      <c r="RE95" s="45"/>
      <c r="RF95" s="45"/>
      <c r="RG95" s="45"/>
      <c r="RH95" s="45"/>
      <c r="RI95" s="45"/>
      <c r="RJ95" s="45"/>
      <c r="RK95" s="45"/>
      <c r="RL95" s="45"/>
      <c r="RM95" s="45"/>
      <c r="RN95" s="45"/>
      <c r="RO95" s="45"/>
      <c r="RP95" s="45"/>
      <c r="RQ95" s="45"/>
      <c r="RR95" s="45"/>
      <c r="RS95" s="45"/>
      <c r="RT95" s="45"/>
      <c r="RU95" s="45"/>
      <c r="RV95" s="45"/>
      <c r="RW95" s="45"/>
      <c r="RX95" s="45"/>
      <c r="RY95" s="45"/>
      <c r="RZ95" s="45"/>
      <c r="SA95" s="45"/>
      <c r="SB95" s="45"/>
      <c r="SC95" s="45"/>
      <c r="SD95" s="45"/>
      <c r="SE95" s="45"/>
      <c r="SF95" s="45"/>
      <c r="SG95" s="45"/>
      <c r="SH95" s="45"/>
      <c r="SI95" s="45"/>
      <c r="SJ95" s="45"/>
      <c r="SK95" s="45"/>
      <c r="SL95" s="45"/>
      <c r="SM95" s="45"/>
      <c r="SN95" s="45"/>
      <c r="SO95" s="45"/>
      <c r="SP95" s="45"/>
      <c r="SQ95" s="45"/>
      <c r="SR95" s="45"/>
      <c r="SS95" s="45"/>
      <c r="ST95" s="45"/>
      <c r="SU95" s="45"/>
      <c r="SV95" s="45"/>
      <c r="SW95" s="45"/>
      <c r="SX95" s="45"/>
      <c r="SY95" s="45"/>
      <c r="SZ95" s="45"/>
      <c r="TA95" s="45"/>
      <c r="TB95" s="45"/>
      <c r="TC95" s="45"/>
      <c r="TD95" s="45"/>
      <c r="TE95" s="45"/>
      <c r="TF95" s="45"/>
      <c r="TG95" s="45"/>
      <c r="TH95" s="45"/>
      <c r="TI95" s="45"/>
      <c r="TJ95" s="45"/>
      <c r="TK95" s="45"/>
      <c r="TL95" s="45"/>
      <c r="TM95" s="45"/>
      <c r="TN95" s="45"/>
      <c r="TO95" s="45"/>
      <c r="TP95" s="45"/>
      <c r="TQ95" s="45"/>
      <c r="TR95" s="45"/>
      <c r="TS95" s="45"/>
      <c r="TT95" s="45"/>
      <c r="TU95" s="45"/>
      <c r="TV95" s="45"/>
      <c r="TW95" s="45"/>
      <c r="TX95" s="45"/>
      <c r="TY95" s="45"/>
      <c r="TZ95" s="45"/>
      <c r="UA95" s="45"/>
      <c r="UB95" s="45"/>
      <c r="UC95" s="45"/>
      <c r="UD95" s="45"/>
      <c r="UE95" s="45"/>
      <c r="UF95" s="45"/>
      <c r="UG95" s="45"/>
      <c r="UH95" s="45"/>
      <c r="UI95" s="45"/>
      <c r="UJ95" s="45"/>
      <c r="UK95" s="45"/>
      <c r="UL95" s="45"/>
      <c r="UM95" s="45"/>
      <c r="UN95" s="45"/>
      <c r="UO95" s="45"/>
      <c r="UP95" s="45"/>
      <c r="UQ95" s="45"/>
      <c r="UR95" s="45"/>
      <c r="US95" s="45"/>
      <c r="UT95" s="45"/>
      <c r="UU95" s="45"/>
      <c r="UV95" s="45"/>
      <c r="UW95" s="45"/>
      <c r="UX95" s="45"/>
      <c r="UY95" s="45"/>
      <c r="UZ95" s="45"/>
      <c r="VA95" s="45"/>
      <c r="VB95" s="45"/>
      <c r="VC95" s="45"/>
      <c r="VD95" s="45"/>
      <c r="VE95" s="45"/>
      <c r="VF95" s="45"/>
      <c r="VG95" s="45"/>
      <c r="VH95" s="45"/>
      <c r="VI95" s="45"/>
      <c r="VJ95" s="45"/>
      <c r="VK95" s="45"/>
      <c r="VL95" s="45"/>
      <c r="VM95" s="45"/>
      <c r="VN95" s="45"/>
      <c r="VO95" s="45"/>
      <c r="VP95" s="45"/>
      <c r="VQ95" s="45"/>
      <c r="VR95" s="45"/>
      <c r="VS95" s="45"/>
      <c r="VT95" s="45"/>
      <c r="VU95" s="45"/>
      <c r="VV95" s="45"/>
      <c r="VW95" s="45"/>
      <c r="VX95" s="45"/>
      <c r="VY95" s="45"/>
      <c r="VZ95" s="45"/>
      <c r="WA95" s="45"/>
      <c r="WB95" s="45"/>
      <c r="WC95" s="45"/>
      <c r="WD95" s="45"/>
      <c r="WE95" s="45"/>
      <c r="WF95" s="45"/>
      <c r="WG95" s="45"/>
      <c r="WH95" s="45"/>
      <c r="WI95" s="45"/>
      <c r="WJ95" s="45"/>
      <c r="WK95" s="45"/>
      <c r="WL95" s="45"/>
      <c r="WM95" s="45"/>
      <c r="WN95" s="45"/>
      <c r="WO95" s="45"/>
      <c r="WP95" s="45"/>
      <c r="WQ95" s="45"/>
      <c r="WR95" s="45"/>
      <c r="WS95" s="45"/>
      <c r="WT95" s="45"/>
      <c r="WU95" s="45"/>
      <c r="WV95" s="45"/>
      <c r="WW95" s="45"/>
      <c r="WX95" s="45"/>
      <c r="WY95" s="45"/>
      <c r="WZ95" s="45"/>
      <c r="XA95" s="45"/>
      <c r="XB95" s="45"/>
      <c r="XC95" s="45"/>
      <c r="XD95" s="45"/>
      <c r="XE95" s="45"/>
      <c r="XF95" s="45"/>
      <c r="XG95" s="45"/>
      <c r="XH95" s="45"/>
      <c r="XI95" s="45"/>
      <c r="XJ95" s="45"/>
      <c r="XK95" s="45"/>
      <c r="XL95" s="45"/>
      <c r="XM95" s="45"/>
      <c r="XN95" s="45"/>
      <c r="XO95" s="45"/>
      <c r="XP95" s="45"/>
      <c r="XQ95" s="45"/>
      <c r="XR95" s="45"/>
      <c r="XS95" s="45"/>
      <c r="XT95" s="45"/>
      <c r="XU95" s="45"/>
      <c r="XV95" s="45"/>
      <c r="XW95" s="45"/>
      <c r="XX95" s="45"/>
      <c r="XY95" s="45"/>
      <c r="XZ95" s="45"/>
      <c r="YA95" s="45"/>
      <c r="YB95" s="45"/>
      <c r="YC95" s="45"/>
      <c r="YD95" s="45"/>
      <c r="YE95" s="45"/>
      <c r="YF95" s="45"/>
      <c r="YG95" s="45"/>
      <c r="YH95" s="45"/>
      <c r="YI95" s="45"/>
      <c r="YJ95" s="45"/>
      <c r="YK95" s="45"/>
      <c r="YL95" s="45"/>
      <c r="YM95" s="45"/>
      <c r="YN95" s="45"/>
      <c r="YO95" s="45"/>
      <c r="YP95" s="45"/>
      <c r="YQ95" s="45"/>
      <c r="YR95" s="45"/>
    </row>
    <row r="96" spans="1:668" s="46" customFormat="1" ht="15.75" x14ac:dyDescent="0.25">
      <c r="A96" s="4" t="s">
        <v>102</v>
      </c>
      <c r="B96" s="5" t="s">
        <v>100</v>
      </c>
      <c r="C96" s="5" t="s">
        <v>74</v>
      </c>
      <c r="D96" s="11">
        <v>44318</v>
      </c>
      <c r="E96" s="11" t="s">
        <v>122</v>
      </c>
      <c r="F96" s="7">
        <v>32000</v>
      </c>
      <c r="G96" s="6">
        <f t="shared" si="16"/>
        <v>918.4</v>
      </c>
      <c r="H96" s="6">
        <v>0</v>
      </c>
      <c r="I96" s="38">
        <v>972.8</v>
      </c>
      <c r="J96" s="39">
        <v>0</v>
      </c>
      <c r="K96" s="6">
        <f t="shared" si="17"/>
        <v>1891.1999999999998</v>
      </c>
      <c r="L96" s="65">
        <v>30108.799999999999</v>
      </c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58"/>
      <c r="IB96" s="58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  <c r="IY96" s="45"/>
      <c r="IZ96" s="45"/>
      <c r="JA96" s="45"/>
      <c r="JB96" s="45"/>
      <c r="JC96" s="45"/>
      <c r="JD96" s="45"/>
      <c r="JE96" s="45"/>
      <c r="JF96" s="45"/>
      <c r="JG96" s="45"/>
      <c r="JH96" s="45"/>
      <c r="JI96" s="45"/>
      <c r="JJ96" s="45"/>
      <c r="JK96" s="45"/>
      <c r="JL96" s="45"/>
      <c r="JM96" s="45"/>
      <c r="JN96" s="45"/>
      <c r="JO96" s="45"/>
      <c r="JP96" s="45"/>
      <c r="JQ96" s="45"/>
      <c r="JR96" s="45"/>
      <c r="JS96" s="45"/>
      <c r="JT96" s="45"/>
      <c r="JU96" s="45"/>
      <c r="JV96" s="45"/>
      <c r="JW96" s="45"/>
      <c r="JX96" s="45"/>
      <c r="JY96" s="45"/>
      <c r="JZ96" s="45"/>
      <c r="KA96" s="45"/>
      <c r="KB96" s="45"/>
      <c r="KC96" s="45"/>
      <c r="KD96" s="45"/>
      <c r="KE96" s="45"/>
      <c r="KF96" s="45"/>
      <c r="KG96" s="45"/>
      <c r="KH96" s="45"/>
      <c r="KI96" s="45"/>
      <c r="KJ96" s="45"/>
      <c r="KK96" s="45"/>
      <c r="KL96" s="45"/>
      <c r="KM96" s="45"/>
      <c r="KN96" s="45"/>
      <c r="KO96" s="45"/>
      <c r="KP96" s="45"/>
      <c r="KQ96" s="45"/>
      <c r="KR96" s="45"/>
      <c r="KS96" s="45"/>
      <c r="KT96" s="45"/>
      <c r="KU96" s="45"/>
      <c r="KV96" s="45"/>
      <c r="KW96" s="45"/>
      <c r="KX96" s="45"/>
      <c r="KY96" s="45"/>
      <c r="KZ96" s="45"/>
      <c r="LA96" s="45"/>
      <c r="LB96" s="45"/>
      <c r="LC96" s="45"/>
      <c r="LD96" s="45"/>
      <c r="LE96" s="45"/>
      <c r="LF96" s="45"/>
      <c r="LG96" s="45"/>
      <c r="LH96" s="45"/>
      <c r="LI96" s="45"/>
      <c r="LJ96" s="45"/>
      <c r="LK96" s="45"/>
      <c r="LL96" s="45"/>
      <c r="LM96" s="45"/>
      <c r="LN96" s="45"/>
      <c r="LO96" s="45"/>
      <c r="LP96" s="45"/>
      <c r="LQ96" s="45"/>
      <c r="LR96" s="45"/>
      <c r="LS96" s="45"/>
      <c r="LT96" s="45"/>
      <c r="LU96" s="45"/>
      <c r="LV96" s="45"/>
      <c r="LW96" s="45"/>
      <c r="LX96" s="45"/>
      <c r="LY96" s="45"/>
      <c r="LZ96" s="45"/>
      <c r="MA96" s="45"/>
      <c r="MB96" s="45"/>
      <c r="MC96" s="45"/>
      <c r="MD96" s="45"/>
      <c r="ME96" s="45"/>
      <c r="MF96" s="45"/>
      <c r="MG96" s="45"/>
      <c r="MH96" s="45"/>
      <c r="MI96" s="45"/>
      <c r="MJ96" s="45"/>
      <c r="MK96" s="45"/>
      <c r="ML96" s="45"/>
      <c r="MM96" s="45"/>
      <c r="MN96" s="45"/>
      <c r="MO96" s="45"/>
      <c r="MP96" s="45"/>
      <c r="MQ96" s="45"/>
      <c r="MR96" s="45"/>
      <c r="MS96" s="45"/>
      <c r="MT96" s="45"/>
      <c r="MU96" s="45"/>
      <c r="MV96" s="45"/>
      <c r="MW96" s="45"/>
      <c r="MX96" s="45"/>
      <c r="MY96" s="45"/>
      <c r="MZ96" s="45"/>
      <c r="NA96" s="45"/>
      <c r="NB96" s="45"/>
      <c r="NC96" s="45"/>
      <c r="ND96" s="45"/>
      <c r="NE96" s="45"/>
      <c r="NF96" s="45"/>
      <c r="NG96" s="45"/>
      <c r="NH96" s="45"/>
      <c r="NI96" s="45"/>
      <c r="NJ96" s="45"/>
      <c r="NK96" s="45"/>
      <c r="NL96" s="45"/>
      <c r="NM96" s="45"/>
      <c r="NN96" s="45"/>
      <c r="NO96" s="45"/>
      <c r="NP96" s="45"/>
      <c r="NQ96" s="45"/>
      <c r="NR96" s="45"/>
      <c r="NS96" s="45"/>
      <c r="NT96" s="45"/>
      <c r="NU96" s="45"/>
      <c r="NV96" s="45"/>
      <c r="NW96" s="45"/>
      <c r="NX96" s="45"/>
      <c r="NY96" s="45"/>
      <c r="NZ96" s="45"/>
      <c r="OA96" s="45"/>
      <c r="OB96" s="45"/>
      <c r="OC96" s="45"/>
      <c r="OD96" s="45"/>
      <c r="OE96" s="45"/>
      <c r="OF96" s="45"/>
      <c r="OG96" s="45"/>
      <c r="OH96" s="45"/>
      <c r="OI96" s="45"/>
      <c r="OJ96" s="45"/>
      <c r="OK96" s="45"/>
      <c r="OL96" s="45"/>
      <c r="OM96" s="45"/>
      <c r="ON96" s="45"/>
      <c r="OO96" s="45"/>
      <c r="OP96" s="45"/>
      <c r="OQ96" s="45"/>
      <c r="OR96" s="45"/>
      <c r="OS96" s="45"/>
      <c r="OT96" s="45"/>
      <c r="OU96" s="45"/>
      <c r="OV96" s="45"/>
      <c r="OW96" s="45"/>
      <c r="OX96" s="45"/>
      <c r="OY96" s="45"/>
      <c r="OZ96" s="45"/>
      <c r="PA96" s="45"/>
      <c r="PB96" s="45"/>
      <c r="PC96" s="45"/>
      <c r="PD96" s="45"/>
      <c r="PE96" s="45"/>
      <c r="PF96" s="45"/>
      <c r="PG96" s="45"/>
      <c r="PH96" s="45"/>
      <c r="PI96" s="45"/>
      <c r="PJ96" s="45"/>
      <c r="PK96" s="45"/>
      <c r="PL96" s="45"/>
      <c r="PM96" s="45"/>
      <c r="PN96" s="45"/>
      <c r="PO96" s="45"/>
      <c r="PP96" s="45"/>
      <c r="PQ96" s="45"/>
      <c r="PR96" s="45"/>
      <c r="PS96" s="45"/>
      <c r="PT96" s="45"/>
      <c r="PU96" s="45"/>
      <c r="PV96" s="45"/>
      <c r="PW96" s="45"/>
      <c r="PX96" s="45"/>
      <c r="PY96" s="45"/>
      <c r="PZ96" s="45"/>
      <c r="QA96" s="45"/>
      <c r="QB96" s="45"/>
      <c r="QC96" s="45"/>
      <c r="QD96" s="45"/>
      <c r="QE96" s="45"/>
      <c r="QF96" s="45"/>
      <c r="QG96" s="45"/>
      <c r="QH96" s="45"/>
      <c r="QI96" s="45"/>
      <c r="QJ96" s="45"/>
      <c r="QK96" s="45"/>
      <c r="QL96" s="45"/>
      <c r="QM96" s="45"/>
      <c r="QN96" s="45"/>
      <c r="QO96" s="45"/>
      <c r="QP96" s="45"/>
      <c r="QQ96" s="45"/>
      <c r="QR96" s="45"/>
      <c r="QS96" s="45"/>
      <c r="QT96" s="45"/>
      <c r="QU96" s="45"/>
      <c r="QV96" s="45"/>
      <c r="QW96" s="45"/>
      <c r="QX96" s="45"/>
      <c r="QY96" s="45"/>
      <c r="QZ96" s="45"/>
      <c r="RA96" s="45"/>
      <c r="RB96" s="45"/>
      <c r="RC96" s="45"/>
      <c r="RD96" s="45"/>
      <c r="RE96" s="45"/>
      <c r="RF96" s="45"/>
      <c r="RG96" s="45"/>
      <c r="RH96" s="45"/>
      <c r="RI96" s="45"/>
      <c r="RJ96" s="45"/>
      <c r="RK96" s="45"/>
      <c r="RL96" s="45"/>
      <c r="RM96" s="45"/>
      <c r="RN96" s="45"/>
      <c r="RO96" s="45"/>
      <c r="RP96" s="45"/>
      <c r="RQ96" s="45"/>
      <c r="RR96" s="45"/>
      <c r="RS96" s="45"/>
      <c r="RT96" s="45"/>
      <c r="RU96" s="45"/>
      <c r="RV96" s="45"/>
      <c r="RW96" s="45"/>
      <c r="RX96" s="45"/>
      <c r="RY96" s="45"/>
      <c r="RZ96" s="45"/>
      <c r="SA96" s="45"/>
      <c r="SB96" s="45"/>
      <c r="SC96" s="45"/>
      <c r="SD96" s="45"/>
      <c r="SE96" s="45"/>
      <c r="SF96" s="45"/>
      <c r="SG96" s="45"/>
      <c r="SH96" s="45"/>
      <c r="SI96" s="45"/>
      <c r="SJ96" s="45"/>
      <c r="SK96" s="45"/>
      <c r="SL96" s="45"/>
      <c r="SM96" s="45"/>
      <c r="SN96" s="45"/>
      <c r="SO96" s="45"/>
      <c r="SP96" s="45"/>
      <c r="SQ96" s="45"/>
      <c r="SR96" s="45"/>
      <c r="SS96" s="45"/>
      <c r="ST96" s="45"/>
      <c r="SU96" s="45"/>
      <c r="SV96" s="45"/>
      <c r="SW96" s="45"/>
      <c r="SX96" s="45"/>
      <c r="SY96" s="45"/>
      <c r="SZ96" s="45"/>
      <c r="TA96" s="45"/>
      <c r="TB96" s="45"/>
      <c r="TC96" s="45"/>
      <c r="TD96" s="45"/>
      <c r="TE96" s="45"/>
      <c r="TF96" s="45"/>
      <c r="TG96" s="45"/>
      <c r="TH96" s="45"/>
      <c r="TI96" s="45"/>
      <c r="TJ96" s="45"/>
      <c r="TK96" s="45"/>
      <c r="TL96" s="45"/>
      <c r="TM96" s="45"/>
      <c r="TN96" s="45"/>
      <c r="TO96" s="45"/>
      <c r="TP96" s="45"/>
      <c r="TQ96" s="45"/>
      <c r="TR96" s="45"/>
      <c r="TS96" s="45"/>
      <c r="TT96" s="45"/>
      <c r="TU96" s="45"/>
      <c r="TV96" s="45"/>
      <c r="TW96" s="45"/>
      <c r="TX96" s="45"/>
      <c r="TY96" s="45"/>
      <c r="TZ96" s="45"/>
      <c r="UA96" s="45"/>
      <c r="UB96" s="45"/>
      <c r="UC96" s="45"/>
      <c r="UD96" s="45"/>
      <c r="UE96" s="45"/>
      <c r="UF96" s="45"/>
      <c r="UG96" s="45"/>
      <c r="UH96" s="45"/>
      <c r="UI96" s="45"/>
      <c r="UJ96" s="45"/>
      <c r="UK96" s="45"/>
      <c r="UL96" s="45"/>
      <c r="UM96" s="45"/>
      <c r="UN96" s="45"/>
      <c r="UO96" s="45"/>
      <c r="UP96" s="45"/>
      <c r="UQ96" s="45"/>
      <c r="UR96" s="45"/>
      <c r="US96" s="45"/>
      <c r="UT96" s="45"/>
      <c r="UU96" s="45"/>
      <c r="UV96" s="45"/>
      <c r="UW96" s="45"/>
      <c r="UX96" s="45"/>
      <c r="UY96" s="45"/>
      <c r="UZ96" s="45"/>
      <c r="VA96" s="45"/>
      <c r="VB96" s="45"/>
      <c r="VC96" s="45"/>
      <c r="VD96" s="45"/>
      <c r="VE96" s="45"/>
      <c r="VF96" s="45"/>
      <c r="VG96" s="45"/>
      <c r="VH96" s="45"/>
      <c r="VI96" s="45"/>
      <c r="VJ96" s="45"/>
      <c r="VK96" s="45"/>
      <c r="VL96" s="45"/>
      <c r="VM96" s="45"/>
      <c r="VN96" s="45"/>
      <c r="VO96" s="45"/>
      <c r="VP96" s="45"/>
      <c r="VQ96" s="45"/>
      <c r="VR96" s="45"/>
      <c r="VS96" s="45"/>
      <c r="VT96" s="45"/>
      <c r="VU96" s="45"/>
      <c r="VV96" s="45"/>
      <c r="VW96" s="45"/>
      <c r="VX96" s="45"/>
      <c r="VY96" s="45"/>
      <c r="VZ96" s="45"/>
      <c r="WA96" s="45"/>
      <c r="WB96" s="45"/>
      <c r="WC96" s="45"/>
      <c r="WD96" s="45"/>
      <c r="WE96" s="45"/>
      <c r="WF96" s="45"/>
      <c r="WG96" s="45"/>
      <c r="WH96" s="45"/>
      <c r="WI96" s="45"/>
      <c r="WJ96" s="45"/>
      <c r="WK96" s="45"/>
      <c r="WL96" s="45"/>
      <c r="WM96" s="45"/>
      <c r="WN96" s="45"/>
      <c r="WO96" s="45"/>
      <c r="WP96" s="45"/>
      <c r="WQ96" s="45"/>
      <c r="WR96" s="45"/>
      <c r="WS96" s="45"/>
      <c r="WT96" s="45"/>
      <c r="WU96" s="45"/>
      <c r="WV96" s="45"/>
      <c r="WW96" s="45"/>
      <c r="WX96" s="45"/>
      <c r="WY96" s="45"/>
      <c r="WZ96" s="45"/>
      <c r="XA96" s="45"/>
      <c r="XB96" s="45"/>
      <c r="XC96" s="45"/>
      <c r="XD96" s="45"/>
      <c r="XE96" s="45"/>
      <c r="XF96" s="45"/>
      <c r="XG96" s="45"/>
      <c r="XH96" s="45"/>
      <c r="XI96" s="45"/>
      <c r="XJ96" s="45"/>
      <c r="XK96" s="45"/>
      <c r="XL96" s="45"/>
      <c r="XM96" s="45"/>
      <c r="XN96" s="45"/>
      <c r="XO96" s="45"/>
      <c r="XP96" s="45"/>
      <c r="XQ96" s="45"/>
      <c r="XR96" s="45"/>
      <c r="XS96" s="45"/>
      <c r="XT96" s="45"/>
      <c r="XU96" s="45"/>
      <c r="XV96" s="45"/>
      <c r="XW96" s="45"/>
      <c r="XX96" s="45"/>
      <c r="XY96" s="45"/>
      <c r="XZ96" s="45"/>
      <c r="YA96" s="45"/>
      <c r="YB96" s="45"/>
      <c r="YC96" s="45"/>
      <c r="YD96" s="45"/>
      <c r="YE96" s="45"/>
      <c r="YF96" s="45"/>
      <c r="YG96" s="45"/>
      <c r="YH96" s="45"/>
      <c r="YI96" s="45"/>
      <c r="YJ96" s="45"/>
      <c r="YK96" s="45"/>
      <c r="YL96" s="45"/>
      <c r="YM96" s="45"/>
      <c r="YN96" s="45"/>
      <c r="YO96" s="45"/>
      <c r="YP96" s="45"/>
      <c r="YQ96" s="45"/>
      <c r="YR96" s="45"/>
    </row>
    <row r="97" spans="1:668" s="46" customFormat="1" ht="15.75" x14ac:dyDescent="0.25">
      <c r="A97" s="4" t="s">
        <v>103</v>
      </c>
      <c r="B97" s="5" t="s">
        <v>100</v>
      </c>
      <c r="C97" s="5" t="s">
        <v>74</v>
      </c>
      <c r="D97" s="11">
        <v>44317</v>
      </c>
      <c r="E97" s="11" t="s">
        <v>122</v>
      </c>
      <c r="F97" s="7">
        <v>32000</v>
      </c>
      <c r="G97" s="6">
        <f t="shared" si="16"/>
        <v>918.4</v>
      </c>
      <c r="H97" s="6">
        <v>0</v>
      </c>
      <c r="I97" s="38">
        <v>972.8</v>
      </c>
      <c r="J97" s="39">
        <v>0</v>
      </c>
      <c r="K97" s="6">
        <f>G97+H97+I97</f>
        <v>1891.1999999999998</v>
      </c>
      <c r="L97" s="65">
        <v>30108.799999999999</v>
      </c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58"/>
      <c r="IB97" s="58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  <c r="IY97" s="45"/>
      <c r="IZ97" s="45"/>
      <c r="JA97" s="45"/>
      <c r="JB97" s="45"/>
      <c r="JC97" s="45"/>
      <c r="JD97" s="45"/>
      <c r="JE97" s="45"/>
      <c r="JF97" s="45"/>
      <c r="JG97" s="45"/>
      <c r="JH97" s="45"/>
      <c r="JI97" s="45"/>
      <c r="JJ97" s="45"/>
      <c r="JK97" s="45"/>
      <c r="JL97" s="45"/>
      <c r="JM97" s="45"/>
      <c r="JN97" s="45"/>
      <c r="JO97" s="45"/>
      <c r="JP97" s="45"/>
      <c r="JQ97" s="45"/>
      <c r="JR97" s="45"/>
      <c r="JS97" s="45"/>
      <c r="JT97" s="45"/>
      <c r="JU97" s="45"/>
      <c r="JV97" s="45"/>
      <c r="JW97" s="45"/>
      <c r="JX97" s="45"/>
      <c r="JY97" s="45"/>
      <c r="JZ97" s="45"/>
      <c r="KA97" s="45"/>
      <c r="KB97" s="45"/>
      <c r="KC97" s="45"/>
      <c r="KD97" s="45"/>
      <c r="KE97" s="45"/>
      <c r="KF97" s="45"/>
      <c r="KG97" s="45"/>
      <c r="KH97" s="45"/>
      <c r="KI97" s="45"/>
      <c r="KJ97" s="45"/>
      <c r="KK97" s="45"/>
      <c r="KL97" s="45"/>
      <c r="KM97" s="45"/>
      <c r="KN97" s="45"/>
      <c r="KO97" s="45"/>
      <c r="KP97" s="45"/>
      <c r="KQ97" s="45"/>
      <c r="KR97" s="45"/>
      <c r="KS97" s="45"/>
      <c r="KT97" s="45"/>
      <c r="KU97" s="45"/>
      <c r="KV97" s="45"/>
      <c r="KW97" s="45"/>
      <c r="KX97" s="45"/>
      <c r="KY97" s="45"/>
      <c r="KZ97" s="45"/>
      <c r="LA97" s="45"/>
      <c r="LB97" s="45"/>
      <c r="LC97" s="45"/>
      <c r="LD97" s="45"/>
      <c r="LE97" s="45"/>
      <c r="LF97" s="45"/>
      <c r="LG97" s="45"/>
      <c r="LH97" s="45"/>
      <c r="LI97" s="45"/>
      <c r="LJ97" s="45"/>
      <c r="LK97" s="45"/>
      <c r="LL97" s="45"/>
      <c r="LM97" s="45"/>
      <c r="LN97" s="45"/>
      <c r="LO97" s="45"/>
      <c r="LP97" s="45"/>
      <c r="LQ97" s="45"/>
      <c r="LR97" s="45"/>
      <c r="LS97" s="45"/>
      <c r="LT97" s="45"/>
      <c r="LU97" s="45"/>
      <c r="LV97" s="45"/>
      <c r="LW97" s="45"/>
      <c r="LX97" s="45"/>
      <c r="LY97" s="45"/>
      <c r="LZ97" s="45"/>
      <c r="MA97" s="45"/>
      <c r="MB97" s="45"/>
      <c r="MC97" s="45"/>
      <c r="MD97" s="45"/>
      <c r="ME97" s="45"/>
      <c r="MF97" s="45"/>
      <c r="MG97" s="45"/>
      <c r="MH97" s="45"/>
      <c r="MI97" s="45"/>
      <c r="MJ97" s="45"/>
      <c r="MK97" s="45"/>
      <c r="ML97" s="45"/>
      <c r="MM97" s="45"/>
      <c r="MN97" s="45"/>
      <c r="MO97" s="45"/>
      <c r="MP97" s="45"/>
      <c r="MQ97" s="45"/>
      <c r="MR97" s="45"/>
      <c r="MS97" s="45"/>
      <c r="MT97" s="45"/>
      <c r="MU97" s="45"/>
      <c r="MV97" s="45"/>
      <c r="MW97" s="45"/>
      <c r="MX97" s="45"/>
      <c r="MY97" s="45"/>
      <c r="MZ97" s="45"/>
      <c r="NA97" s="45"/>
      <c r="NB97" s="45"/>
      <c r="NC97" s="45"/>
      <c r="ND97" s="45"/>
      <c r="NE97" s="45"/>
      <c r="NF97" s="45"/>
      <c r="NG97" s="45"/>
      <c r="NH97" s="45"/>
      <c r="NI97" s="45"/>
      <c r="NJ97" s="45"/>
      <c r="NK97" s="45"/>
      <c r="NL97" s="45"/>
      <c r="NM97" s="45"/>
      <c r="NN97" s="45"/>
      <c r="NO97" s="45"/>
      <c r="NP97" s="45"/>
      <c r="NQ97" s="45"/>
      <c r="NR97" s="45"/>
      <c r="NS97" s="45"/>
      <c r="NT97" s="45"/>
      <c r="NU97" s="45"/>
      <c r="NV97" s="45"/>
      <c r="NW97" s="45"/>
      <c r="NX97" s="45"/>
      <c r="NY97" s="45"/>
      <c r="NZ97" s="45"/>
      <c r="OA97" s="45"/>
      <c r="OB97" s="45"/>
      <c r="OC97" s="45"/>
      <c r="OD97" s="45"/>
      <c r="OE97" s="45"/>
      <c r="OF97" s="45"/>
      <c r="OG97" s="45"/>
      <c r="OH97" s="45"/>
      <c r="OI97" s="45"/>
      <c r="OJ97" s="45"/>
      <c r="OK97" s="45"/>
      <c r="OL97" s="45"/>
      <c r="OM97" s="45"/>
      <c r="ON97" s="45"/>
      <c r="OO97" s="45"/>
      <c r="OP97" s="45"/>
      <c r="OQ97" s="45"/>
      <c r="OR97" s="45"/>
      <c r="OS97" s="45"/>
      <c r="OT97" s="45"/>
      <c r="OU97" s="45"/>
      <c r="OV97" s="45"/>
      <c r="OW97" s="45"/>
      <c r="OX97" s="45"/>
      <c r="OY97" s="45"/>
      <c r="OZ97" s="45"/>
      <c r="PA97" s="45"/>
      <c r="PB97" s="45"/>
      <c r="PC97" s="45"/>
      <c r="PD97" s="45"/>
      <c r="PE97" s="45"/>
      <c r="PF97" s="45"/>
      <c r="PG97" s="45"/>
      <c r="PH97" s="45"/>
      <c r="PI97" s="45"/>
      <c r="PJ97" s="45"/>
      <c r="PK97" s="45"/>
      <c r="PL97" s="45"/>
      <c r="PM97" s="45"/>
      <c r="PN97" s="45"/>
      <c r="PO97" s="45"/>
      <c r="PP97" s="45"/>
      <c r="PQ97" s="45"/>
      <c r="PR97" s="45"/>
      <c r="PS97" s="45"/>
      <c r="PT97" s="45"/>
      <c r="PU97" s="45"/>
      <c r="PV97" s="45"/>
      <c r="PW97" s="45"/>
      <c r="PX97" s="45"/>
      <c r="PY97" s="45"/>
      <c r="PZ97" s="45"/>
      <c r="QA97" s="45"/>
      <c r="QB97" s="45"/>
      <c r="QC97" s="45"/>
      <c r="QD97" s="45"/>
      <c r="QE97" s="45"/>
      <c r="QF97" s="45"/>
      <c r="QG97" s="45"/>
      <c r="QH97" s="45"/>
      <c r="QI97" s="45"/>
      <c r="QJ97" s="45"/>
      <c r="QK97" s="45"/>
      <c r="QL97" s="45"/>
      <c r="QM97" s="45"/>
      <c r="QN97" s="45"/>
      <c r="QO97" s="45"/>
      <c r="QP97" s="45"/>
      <c r="QQ97" s="45"/>
      <c r="QR97" s="45"/>
      <c r="QS97" s="45"/>
      <c r="QT97" s="45"/>
      <c r="QU97" s="45"/>
      <c r="QV97" s="45"/>
      <c r="QW97" s="45"/>
      <c r="QX97" s="45"/>
      <c r="QY97" s="45"/>
      <c r="QZ97" s="45"/>
      <c r="RA97" s="45"/>
      <c r="RB97" s="45"/>
      <c r="RC97" s="45"/>
      <c r="RD97" s="45"/>
      <c r="RE97" s="45"/>
      <c r="RF97" s="45"/>
      <c r="RG97" s="45"/>
      <c r="RH97" s="45"/>
      <c r="RI97" s="45"/>
      <c r="RJ97" s="45"/>
      <c r="RK97" s="45"/>
      <c r="RL97" s="45"/>
      <c r="RM97" s="45"/>
      <c r="RN97" s="45"/>
      <c r="RO97" s="45"/>
      <c r="RP97" s="45"/>
      <c r="RQ97" s="45"/>
      <c r="RR97" s="45"/>
      <c r="RS97" s="45"/>
      <c r="RT97" s="45"/>
      <c r="RU97" s="45"/>
      <c r="RV97" s="45"/>
      <c r="RW97" s="45"/>
      <c r="RX97" s="45"/>
      <c r="RY97" s="45"/>
      <c r="RZ97" s="45"/>
      <c r="SA97" s="45"/>
      <c r="SB97" s="45"/>
      <c r="SC97" s="45"/>
      <c r="SD97" s="45"/>
      <c r="SE97" s="45"/>
      <c r="SF97" s="45"/>
      <c r="SG97" s="45"/>
      <c r="SH97" s="45"/>
      <c r="SI97" s="45"/>
      <c r="SJ97" s="45"/>
      <c r="SK97" s="45"/>
      <c r="SL97" s="45"/>
      <c r="SM97" s="45"/>
      <c r="SN97" s="45"/>
      <c r="SO97" s="45"/>
      <c r="SP97" s="45"/>
      <c r="SQ97" s="45"/>
      <c r="SR97" s="45"/>
      <c r="SS97" s="45"/>
      <c r="ST97" s="45"/>
      <c r="SU97" s="45"/>
      <c r="SV97" s="45"/>
      <c r="SW97" s="45"/>
      <c r="SX97" s="45"/>
      <c r="SY97" s="45"/>
      <c r="SZ97" s="45"/>
      <c r="TA97" s="45"/>
      <c r="TB97" s="45"/>
      <c r="TC97" s="45"/>
      <c r="TD97" s="45"/>
      <c r="TE97" s="45"/>
      <c r="TF97" s="45"/>
      <c r="TG97" s="45"/>
      <c r="TH97" s="45"/>
      <c r="TI97" s="45"/>
      <c r="TJ97" s="45"/>
      <c r="TK97" s="45"/>
      <c r="TL97" s="45"/>
      <c r="TM97" s="45"/>
      <c r="TN97" s="45"/>
      <c r="TO97" s="45"/>
      <c r="TP97" s="45"/>
      <c r="TQ97" s="45"/>
      <c r="TR97" s="45"/>
      <c r="TS97" s="45"/>
      <c r="TT97" s="45"/>
      <c r="TU97" s="45"/>
      <c r="TV97" s="45"/>
      <c r="TW97" s="45"/>
      <c r="TX97" s="45"/>
      <c r="TY97" s="45"/>
      <c r="TZ97" s="45"/>
      <c r="UA97" s="45"/>
      <c r="UB97" s="45"/>
      <c r="UC97" s="45"/>
      <c r="UD97" s="45"/>
      <c r="UE97" s="45"/>
      <c r="UF97" s="45"/>
      <c r="UG97" s="45"/>
      <c r="UH97" s="45"/>
      <c r="UI97" s="45"/>
      <c r="UJ97" s="45"/>
      <c r="UK97" s="45"/>
      <c r="UL97" s="45"/>
      <c r="UM97" s="45"/>
      <c r="UN97" s="45"/>
      <c r="UO97" s="45"/>
      <c r="UP97" s="45"/>
      <c r="UQ97" s="45"/>
      <c r="UR97" s="45"/>
      <c r="US97" s="45"/>
      <c r="UT97" s="45"/>
      <c r="UU97" s="45"/>
      <c r="UV97" s="45"/>
      <c r="UW97" s="45"/>
      <c r="UX97" s="45"/>
      <c r="UY97" s="45"/>
      <c r="UZ97" s="45"/>
      <c r="VA97" s="45"/>
      <c r="VB97" s="45"/>
      <c r="VC97" s="45"/>
      <c r="VD97" s="45"/>
      <c r="VE97" s="45"/>
      <c r="VF97" s="45"/>
      <c r="VG97" s="45"/>
      <c r="VH97" s="45"/>
      <c r="VI97" s="45"/>
      <c r="VJ97" s="45"/>
      <c r="VK97" s="45"/>
      <c r="VL97" s="45"/>
      <c r="VM97" s="45"/>
      <c r="VN97" s="45"/>
      <c r="VO97" s="45"/>
      <c r="VP97" s="45"/>
      <c r="VQ97" s="45"/>
      <c r="VR97" s="45"/>
      <c r="VS97" s="45"/>
      <c r="VT97" s="45"/>
      <c r="VU97" s="45"/>
      <c r="VV97" s="45"/>
      <c r="VW97" s="45"/>
      <c r="VX97" s="45"/>
      <c r="VY97" s="45"/>
      <c r="VZ97" s="45"/>
      <c r="WA97" s="45"/>
      <c r="WB97" s="45"/>
      <c r="WC97" s="45"/>
      <c r="WD97" s="45"/>
      <c r="WE97" s="45"/>
      <c r="WF97" s="45"/>
      <c r="WG97" s="45"/>
      <c r="WH97" s="45"/>
      <c r="WI97" s="45"/>
      <c r="WJ97" s="45"/>
      <c r="WK97" s="45"/>
      <c r="WL97" s="45"/>
      <c r="WM97" s="45"/>
      <c r="WN97" s="45"/>
      <c r="WO97" s="45"/>
      <c r="WP97" s="45"/>
      <c r="WQ97" s="45"/>
      <c r="WR97" s="45"/>
      <c r="WS97" s="45"/>
      <c r="WT97" s="45"/>
      <c r="WU97" s="45"/>
      <c r="WV97" s="45"/>
      <c r="WW97" s="45"/>
      <c r="WX97" s="45"/>
      <c r="WY97" s="45"/>
      <c r="WZ97" s="45"/>
      <c r="XA97" s="45"/>
      <c r="XB97" s="45"/>
      <c r="XC97" s="45"/>
      <c r="XD97" s="45"/>
      <c r="XE97" s="45"/>
      <c r="XF97" s="45"/>
      <c r="XG97" s="45"/>
      <c r="XH97" s="45"/>
      <c r="XI97" s="45"/>
      <c r="XJ97" s="45"/>
      <c r="XK97" s="45"/>
      <c r="XL97" s="45"/>
      <c r="XM97" s="45"/>
      <c r="XN97" s="45"/>
      <c r="XO97" s="45"/>
      <c r="XP97" s="45"/>
      <c r="XQ97" s="45"/>
      <c r="XR97" s="45"/>
      <c r="XS97" s="45"/>
      <c r="XT97" s="45"/>
      <c r="XU97" s="45"/>
      <c r="XV97" s="45"/>
      <c r="XW97" s="45"/>
      <c r="XX97" s="45"/>
      <c r="XY97" s="45"/>
      <c r="XZ97" s="45"/>
      <c r="YA97" s="45"/>
      <c r="YB97" s="45"/>
      <c r="YC97" s="45"/>
      <c r="YD97" s="45"/>
      <c r="YE97" s="45"/>
      <c r="YF97" s="45"/>
      <c r="YG97" s="45"/>
      <c r="YH97" s="45"/>
      <c r="YI97" s="45"/>
      <c r="YJ97" s="45"/>
      <c r="YK97" s="45"/>
      <c r="YL97" s="45"/>
      <c r="YM97" s="45"/>
      <c r="YN97" s="45"/>
      <c r="YO97" s="45"/>
      <c r="YP97" s="45"/>
      <c r="YQ97" s="45"/>
      <c r="YR97" s="45"/>
    </row>
    <row r="98" spans="1:668" ht="18" customHeight="1" x14ac:dyDescent="0.25">
      <c r="A98" s="48" t="s">
        <v>14</v>
      </c>
      <c r="B98" s="13">
        <v>4</v>
      </c>
      <c r="C98" s="8"/>
      <c r="D98" s="48"/>
      <c r="E98" s="48"/>
      <c r="F98" s="8">
        <f t="shared" ref="F98:L98" si="18">SUM(F94:F97)</f>
        <v>128000</v>
      </c>
      <c r="G98" s="8">
        <f t="shared" si="18"/>
        <v>3673.6</v>
      </c>
      <c r="H98" s="8">
        <f t="shared" si="18"/>
        <v>0</v>
      </c>
      <c r="I98" s="8">
        <f t="shared" si="18"/>
        <v>3891.2</v>
      </c>
      <c r="J98" s="8">
        <f t="shared" si="18"/>
        <v>800</v>
      </c>
      <c r="K98" s="8">
        <f t="shared" si="18"/>
        <v>8364.7999999999993</v>
      </c>
      <c r="L98" s="66">
        <f t="shared" si="18"/>
        <v>119635.2</v>
      </c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5"/>
      <c r="AS98" s="55"/>
      <c r="IA98" s="58"/>
      <c r="IB98" s="58"/>
    </row>
    <row r="99" spans="1:668" x14ac:dyDescent="0.25">
      <c r="A99" s="44" t="s">
        <v>68</v>
      </c>
      <c r="B99" s="3"/>
      <c r="C99" s="49"/>
      <c r="D99" s="45"/>
      <c r="E99" s="45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</row>
    <row r="100" spans="1:668" x14ac:dyDescent="0.25">
      <c r="A100" s="4" t="s">
        <v>52</v>
      </c>
      <c r="B100" s="5" t="s">
        <v>16</v>
      </c>
      <c r="C100" s="6" t="s">
        <v>75</v>
      </c>
      <c r="D100" s="11">
        <v>44197</v>
      </c>
      <c r="E100" s="11" t="s">
        <v>122</v>
      </c>
      <c r="F100" s="7">
        <v>45000</v>
      </c>
      <c r="G100" s="6">
        <f t="shared" ref="G100" si="19">F100*0.0287</f>
        <v>1291.5</v>
      </c>
      <c r="H100" s="6">
        <v>1148.33</v>
      </c>
      <c r="I100" s="6">
        <f t="shared" ref="I100" si="20">F100*0.0304</f>
        <v>1368</v>
      </c>
      <c r="J100" s="6">
        <v>0</v>
      </c>
      <c r="K100" s="6">
        <v>3807.83</v>
      </c>
      <c r="L100" s="65">
        <v>41192.17</v>
      </c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/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/>
      <c r="KZ100" s="53"/>
      <c r="LA100" s="53"/>
      <c r="LB100" s="53"/>
      <c r="LC100" s="53"/>
      <c r="LD100" s="53"/>
      <c r="LE100" s="53"/>
      <c r="LF100" s="53"/>
      <c r="LG100" s="53"/>
      <c r="LH100" s="53"/>
      <c r="LI100" s="53"/>
      <c r="LJ100" s="53"/>
      <c r="LK100" s="53"/>
      <c r="LL100" s="53"/>
      <c r="LM100" s="53"/>
      <c r="LN100" s="53"/>
      <c r="LO100" s="53"/>
      <c r="LP100" s="53"/>
      <c r="LQ100" s="53"/>
      <c r="LR100" s="53"/>
      <c r="LS100" s="53"/>
      <c r="LT100" s="53"/>
      <c r="LU100" s="53"/>
      <c r="LV100" s="53"/>
      <c r="LW100" s="53"/>
      <c r="LX100" s="53"/>
      <c r="LY100" s="53"/>
      <c r="LZ100" s="53"/>
      <c r="MA100" s="53"/>
      <c r="MB100" s="53"/>
      <c r="MC100" s="53"/>
      <c r="MD100" s="53"/>
      <c r="ME100" s="53"/>
      <c r="MF100" s="53"/>
      <c r="MG100" s="53"/>
      <c r="MH100" s="53"/>
      <c r="MI100" s="53"/>
      <c r="MJ100" s="53"/>
      <c r="MK100" s="53"/>
      <c r="ML100" s="53"/>
      <c r="MM100" s="53"/>
      <c r="MN100" s="53"/>
      <c r="MO100" s="53"/>
      <c r="MP100" s="53"/>
      <c r="MQ100" s="53"/>
      <c r="MR100" s="53"/>
      <c r="MS100" s="53"/>
      <c r="MT100" s="53"/>
      <c r="MU100" s="53"/>
      <c r="MV100" s="53"/>
      <c r="MW100" s="53"/>
      <c r="MX100" s="53"/>
      <c r="MY100" s="53"/>
      <c r="MZ100" s="53"/>
      <c r="NA100" s="53"/>
      <c r="NB100" s="5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53"/>
      <c r="OC100" s="53"/>
      <c r="OD100" s="53"/>
      <c r="OE100" s="53"/>
      <c r="OF100" s="53"/>
      <c r="OG100" s="53"/>
      <c r="OH100" s="53"/>
      <c r="OI100" s="53"/>
      <c r="OJ100" s="53"/>
      <c r="OK100" s="53"/>
      <c r="OL100" s="53"/>
      <c r="OM100" s="53"/>
      <c r="ON100" s="53"/>
      <c r="OO100" s="53"/>
      <c r="OP100" s="53"/>
      <c r="OQ100" s="53"/>
      <c r="OR100" s="53"/>
      <c r="OS100" s="53"/>
      <c r="OT100" s="53"/>
      <c r="OU100" s="53"/>
      <c r="OV100" s="53"/>
      <c r="OW100" s="53"/>
      <c r="OX100" s="53"/>
      <c r="OY100" s="53"/>
      <c r="OZ100" s="53"/>
      <c r="PA100" s="53"/>
      <c r="PB100" s="53"/>
      <c r="PC100" s="53"/>
      <c r="PD100" s="53"/>
      <c r="PE100" s="53"/>
      <c r="PF100" s="53"/>
      <c r="PG100" s="53"/>
      <c r="PH100" s="53"/>
      <c r="PI100" s="53"/>
      <c r="PJ100" s="53"/>
      <c r="PK100" s="53"/>
      <c r="PL100" s="53"/>
      <c r="PM100" s="53"/>
      <c r="PN100" s="53"/>
      <c r="PO100" s="53"/>
      <c r="PP100" s="53"/>
      <c r="PQ100" s="53"/>
      <c r="PR100" s="53"/>
      <c r="PS100" s="53"/>
      <c r="PT100" s="53"/>
      <c r="PU100" s="53"/>
      <c r="PV100" s="53"/>
      <c r="PW100" s="53"/>
      <c r="PX100" s="53"/>
      <c r="PY100" s="53"/>
      <c r="PZ100" s="53"/>
      <c r="QA100" s="53"/>
      <c r="QB100" s="53"/>
      <c r="QC100" s="53"/>
      <c r="QD100" s="53"/>
      <c r="QE100" s="53"/>
      <c r="QF100" s="53"/>
      <c r="QG100" s="53"/>
      <c r="QH100" s="53"/>
      <c r="QI100" s="53"/>
      <c r="QJ100" s="53"/>
      <c r="QK100" s="53"/>
      <c r="QL100" s="53"/>
      <c r="QM100" s="53"/>
      <c r="QN100" s="53"/>
      <c r="QO100" s="53"/>
      <c r="QP100" s="53"/>
      <c r="QQ100" s="53"/>
      <c r="QR100" s="53"/>
      <c r="QS100" s="53"/>
      <c r="QT100" s="53"/>
      <c r="QU100" s="53"/>
      <c r="QV100" s="53"/>
      <c r="QW100" s="53"/>
      <c r="QX100" s="53"/>
      <c r="QY100" s="53"/>
      <c r="QZ100" s="53"/>
      <c r="RA100" s="53"/>
      <c r="RB100" s="53"/>
      <c r="RC100" s="53"/>
      <c r="RD100" s="53"/>
      <c r="RE100" s="53"/>
      <c r="RF100" s="53"/>
      <c r="RG100" s="53"/>
      <c r="RH100" s="53"/>
      <c r="RI100" s="53"/>
      <c r="RJ100" s="53"/>
      <c r="RK100" s="53"/>
      <c r="RL100" s="53"/>
      <c r="RM100" s="53"/>
      <c r="RN100" s="53"/>
      <c r="RO100" s="53"/>
      <c r="RP100" s="53"/>
      <c r="RQ100" s="53"/>
      <c r="RR100" s="53"/>
      <c r="RS100" s="53"/>
      <c r="RT100" s="53"/>
      <c r="RU100" s="53"/>
      <c r="RV100" s="53"/>
      <c r="RW100" s="53"/>
      <c r="RX100" s="53"/>
      <c r="RY100" s="53"/>
      <c r="RZ100" s="53"/>
      <c r="SA100" s="53"/>
      <c r="SB100" s="53"/>
      <c r="SC100" s="53"/>
      <c r="SD100" s="53"/>
      <c r="SE100" s="53"/>
      <c r="SF100" s="53"/>
      <c r="SG100" s="53"/>
      <c r="SH100" s="53"/>
      <c r="SI100" s="53"/>
      <c r="SJ100" s="53"/>
      <c r="SK100" s="53"/>
      <c r="SL100" s="53"/>
      <c r="SM100" s="53"/>
      <c r="SN100" s="53"/>
      <c r="SO100" s="53"/>
      <c r="SP100" s="53"/>
      <c r="SQ100" s="53"/>
      <c r="SR100" s="53"/>
      <c r="SS100" s="53"/>
      <c r="ST100" s="53"/>
      <c r="SU100" s="53"/>
      <c r="SV100" s="53"/>
      <c r="SW100" s="53"/>
      <c r="SX100" s="53"/>
      <c r="SY100" s="53"/>
      <c r="SZ100" s="53"/>
      <c r="TA100" s="53"/>
      <c r="TB100" s="53"/>
      <c r="TC100" s="53"/>
      <c r="TD100" s="53"/>
      <c r="TE100" s="53"/>
      <c r="TF100" s="53"/>
      <c r="TG100" s="53"/>
      <c r="TH100" s="53"/>
      <c r="TI100" s="53"/>
      <c r="TJ100" s="53"/>
      <c r="TK100" s="53"/>
      <c r="TL100" s="53"/>
      <c r="TM100" s="53"/>
      <c r="TN100" s="53"/>
      <c r="TO100" s="53"/>
      <c r="TP100" s="53"/>
      <c r="TQ100" s="53"/>
      <c r="TR100" s="53"/>
      <c r="TS100" s="53"/>
      <c r="TT100" s="53"/>
      <c r="TU100" s="53"/>
      <c r="TV100" s="53"/>
      <c r="TW100" s="53"/>
      <c r="TX100" s="53"/>
      <c r="TY100" s="53"/>
      <c r="TZ100" s="53"/>
      <c r="UA100" s="53"/>
      <c r="UB100" s="53"/>
      <c r="UC100" s="53"/>
      <c r="UD100" s="53"/>
      <c r="UE100" s="53"/>
      <c r="UF100" s="53"/>
      <c r="UG100" s="53"/>
      <c r="UH100" s="53"/>
      <c r="UI100" s="53"/>
      <c r="UJ100" s="53"/>
      <c r="UK100" s="53"/>
      <c r="UL100" s="53"/>
      <c r="UM100" s="53"/>
      <c r="UN100" s="53"/>
      <c r="UO100" s="53"/>
      <c r="UP100" s="53"/>
      <c r="UQ100" s="53"/>
      <c r="UR100" s="53"/>
      <c r="US100" s="53"/>
      <c r="UT100" s="53"/>
      <c r="UU100" s="53"/>
      <c r="UV100" s="53"/>
      <c r="UW100" s="53"/>
      <c r="UX100" s="53"/>
      <c r="UY100" s="53"/>
      <c r="UZ100" s="53"/>
      <c r="VA100" s="53"/>
      <c r="VB100" s="53"/>
      <c r="VC100" s="53"/>
      <c r="VD100" s="53"/>
      <c r="VE100" s="53"/>
      <c r="VF100" s="53"/>
      <c r="VG100" s="53"/>
      <c r="VH100" s="53"/>
      <c r="VI100" s="53"/>
      <c r="VJ100" s="53"/>
      <c r="VK100" s="53"/>
      <c r="VL100" s="53"/>
      <c r="VM100" s="53"/>
      <c r="VN100" s="53"/>
      <c r="VO100" s="53"/>
      <c r="VP100" s="53"/>
      <c r="VQ100" s="53"/>
      <c r="VR100" s="53"/>
      <c r="VS100" s="53"/>
      <c r="VT100" s="53"/>
      <c r="VU100" s="53"/>
      <c r="VV100" s="53"/>
      <c r="VW100" s="53"/>
      <c r="VX100" s="53"/>
      <c r="VY100" s="53"/>
      <c r="VZ100" s="53"/>
      <c r="WA100" s="53"/>
      <c r="WB100" s="53"/>
      <c r="WC100" s="53"/>
      <c r="WD100" s="53"/>
      <c r="WE100" s="53"/>
      <c r="WF100" s="53"/>
      <c r="WG100" s="53"/>
      <c r="WH100" s="53"/>
      <c r="WI100" s="53"/>
      <c r="WJ100" s="53"/>
      <c r="WK100" s="53"/>
      <c r="WL100" s="53"/>
      <c r="WM100" s="53"/>
      <c r="WN100" s="53"/>
      <c r="WO100" s="53"/>
      <c r="WP100" s="53"/>
      <c r="WQ100" s="53"/>
      <c r="WR100" s="53"/>
      <c r="WS100" s="53"/>
      <c r="WT100" s="53"/>
      <c r="WU100" s="53"/>
      <c r="WV100" s="53"/>
      <c r="WW100" s="53"/>
      <c r="WX100" s="53"/>
      <c r="WY100" s="53"/>
      <c r="WZ100" s="53"/>
      <c r="XA100" s="53"/>
      <c r="XB100" s="53"/>
      <c r="XC100" s="53"/>
      <c r="XD100" s="53"/>
      <c r="XE100" s="53"/>
      <c r="XF100" s="53"/>
      <c r="XG100" s="53"/>
      <c r="XH100" s="53"/>
      <c r="XI100" s="53"/>
      <c r="XJ100" s="53"/>
      <c r="XK100" s="53"/>
      <c r="XL100" s="53"/>
      <c r="XM100" s="53"/>
      <c r="XN100" s="53"/>
      <c r="XO100" s="53"/>
      <c r="XP100" s="53"/>
      <c r="XQ100" s="53"/>
      <c r="XR100" s="53"/>
      <c r="XS100" s="53"/>
      <c r="XT100" s="53"/>
      <c r="XU100" s="53"/>
      <c r="XV100" s="53"/>
      <c r="XW100" s="53"/>
      <c r="XX100" s="53"/>
      <c r="XY100" s="53"/>
      <c r="XZ100" s="53"/>
      <c r="YA100" s="53"/>
      <c r="YB100" s="53"/>
      <c r="YC100" s="53"/>
      <c r="YD100" s="53"/>
      <c r="YE100" s="53"/>
      <c r="YF100" s="53"/>
      <c r="YG100" s="53"/>
      <c r="YH100" s="53"/>
      <c r="YI100" s="53"/>
      <c r="YJ100" s="53"/>
      <c r="YK100" s="53"/>
      <c r="YL100" s="53"/>
      <c r="YM100" s="53"/>
      <c r="YN100" s="53"/>
      <c r="YO100" s="53"/>
      <c r="YP100" s="53"/>
      <c r="YQ100" s="53"/>
      <c r="YR100" s="53"/>
    </row>
    <row r="101" spans="1:668" x14ac:dyDescent="0.25">
      <c r="A101" s="4" t="s">
        <v>54</v>
      </c>
      <c r="B101" s="5" t="s">
        <v>16</v>
      </c>
      <c r="C101" s="6" t="s">
        <v>74</v>
      </c>
      <c r="D101" s="11">
        <v>44197</v>
      </c>
      <c r="E101" s="11" t="s">
        <v>122</v>
      </c>
      <c r="F101" s="7">
        <v>45000</v>
      </c>
      <c r="G101" s="6">
        <f t="shared" ref="G101:G107" si="21">F101*0.0287</f>
        <v>1291.5</v>
      </c>
      <c r="H101" s="6">
        <v>1148.33</v>
      </c>
      <c r="I101" s="6">
        <f t="shared" ref="I101:I107" si="22">F101*0.0304</f>
        <v>1368</v>
      </c>
      <c r="J101" s="6">
        <v>0</v>
      </c>
      <c r="K101" s="6">
        <f>G101+H101+I101</f>
        <v>3807.83</v>
      </c>
      <c r="L101" s="65">
        <f t="shared" ref="L101:L107" si="23">F101-K101</f>
        <v>41192.17</v>
      </c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</row>
    <row r="102" spans="1:668" x14ac:dyDescent="0.25">
      <c r="A102" s="4" t="s">
        <v>53</v>
      </c>
      <c r="B102" s="5" t="s">
        <v>16</v>
      </c>
      <c r="C102" s="6" t="s">
        <v>74</v>
      </c>
      <c r="D102" s="11">
        <v>44197</v>
      </c>
      <c r="E102" s="11" t="s">
        <v>122</v>
      </c>
      <c r="F102" s="7">
        <v>45000</v>
      </c>
      <c r="G102" s="6">
        <f t="shared" si="21"/>
        <v>1291.5</v>
      </c>
      <c r="H102" s="6">
        <v>945.81</v>
      </c>
      <c r="I102" s="6">
        <f t="shared" si="22"/>
        <v>1368</v>
      </c>
      <c r="J102" s="6">
        <v>1350.12</v>
      </c>
      <c r="K102" s="6">
        <v>4955.43</v>
      </c>
      <c r="L102" s="65">
        <f t="shared" si="23"/>
        <v>40044.57</v>
      </c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</row>
    <row r="103" spans="1:668" x14ac:dyDescent="0.25">
      <c r="A103" s="4" t="s">
        <v>51</v>
      </c>
      <c r="B103" s="5" t="s">
        <v>16</v>
      </c>
      <c r="C103" s="6" t="s">
        <v>75</v>
      </c>
      <c r="D103" s="11">
        <v>44197</v>
      </c>
      <c r="E103" s="11" t="s">
        <v>122</v>
      </c>
      <c r="F103" s="7">
        <v>45000</v>
      </c>
      <c r="G103" s="6">
        <f t="shared" si="21"/>
        <v>1291.5</v>
      </c>
      <c r="H103" s="6">
        <v>1148.33</v>
      </c>
      <c r="I103" s="6">
        <f t="shared" si="22"/>
        <v>1368</v>
      </c>
      <c r="J103" s="6">
        <v>0</v>
      </c>
      <c r="K103" s="6">
        <f>G103+H103+I103</f>
        <v>3807.83</v>
      </c>
      <c r="L103" s="65">
        <f t="shared" si="23"/>
        <v>41192.17</v>
      </c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9"/>
      <c r="AS103" s="59"/>
    </row>
    <row r="104" spans="1:668" x14ac:dyDescent="0.25">
      <c r="A104" s="4" t="s">
        <v>140</v>
      </c>
      <c r="B104" s="5" t="s">
        <v>16</v>
      </c>
      <c r="C104" s="6" t="s">
        <v>75</v>
      </c>
      <c r="D104" s="11">
        <v>44197</v>
      </c>
      <c r="E104" s="11" t="s">
        <v>122</v>
      </c>
      <c r="F104" s="7">
        <v>45000</v>
      </c>
      <c r="G104" s="6">
        <f t="shared" si="21"/>
        <v>1291.5</v>
      </c>
      <c r="H104" s="6">
        <v>1148.33</v>
      </c>
      <c r="I104" s="6">
        <f t="shared" si="22"/>
        <v>1368</v>
      </c>
      <c r="J104" s="6">
        <v>0</v>
      </c>
      <c r="K104" s="6">
        <f>G104+H104+I104</f>
        <v>3807.83</v>
      </c>
      <c r="L104" s="65">
        <f t="shared" si="23"/>
        <v>41192.17</v>
      </c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</row>
    <row r="105" spans="1:668" x14ac:dyDescent="0.25">
      <c r="A105" s="4" t="s">
        <v>50</v>
      </c>
      <c r="B105" s="5" t="s">
        <v>16</v>
      </c>
      <c r="C105" s="6" t="s">
        <v>74</v>
      </c>
      <c r="D105" s="11">
        <v>44197</v>
      </c>
      <c r="E105" s="11" t="s">
        <v>122</v>
      </c>
      <c r="F105" s="7">
        <v>66000</v>
      </c>
      <c r="G105" s="6">
        <f t="shared" si="21"/>
        <v>1894.2</v>
      </c>
      <c r="H105" s="6">
        <v>4615.76</v>
      </c>
      <c r="I105" s="6">
        <f t="shared" si="22"/>
        <v>2006.4</v>
      </c>
      <c r="J105" s="6">
        <v>0</v>
      </c>
      <c r="K105" s="6">
        <f>G105+H105+I105</f>
        <v>8516.36</v>
      </c>
      <c r="L105" s="65">
        <f t="shared" si="23"/>
        <v>57483.64</v>
      </c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</row>
    <row r="106" spans="1:668" x14ac:dyDescent="0.25">
      <c r="A106" s="4" t="s">
        <v>141</v>
      </c>
      <c r="B106" s="5" t="s">
        <v>17</v>
      </c>
      <c r="C106" s="6" t="s">
        <v>74</v>
      </c>
      <c r="D106" s="11">
        <v>44562</v>
      </c>
      <c r="E106" s="11" t="s">
        <v>122</v>
      </c>
      <c r="F106" s="7">
        <v>45000</v>
      </c>
      <c r="G106" s="6">
        <f t="shared" si="21"/>
        <v>1291.5</v>
      </c>
      <c r="H106" s="6">
        <v>1148.33</v>
      </c>
      <c r="I106" s="6">
        <f t="shared" si="22"/>
        <v>1368</v>
      </c>
      <c r="J106" s="6">
        <v>0</v>
      </c>
      <c r="K106" s="6">
        <f>G106+H106+I106</f>
        <v>3807.83</v>
      </c>
      <c r="L106" s="65">
        <f t="shared" si="23"/>
        <v>41192.17</v>
      </c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</row>
    <row r="107" spans="1:668" x14ac:dyDescent="0.25">
      <c r="A107" s="4" t="s">
        <v>142</v>
      </c>
      <c r="B107" s="5" t="s">
        <v>17</v>
      </c>
      <c r="C107" s="6" t="s">
        <v>74</v>
      </c>
      <c r="D107" s="11">
        <v>44866</v>
      </c>
      <c r="E107" s="11" t="s">
        <v>122</v>
      </c>
      <c r="F107" s="7">
        <v>45000</v>
      </c>
      <c r="G107" s="6">
        <f t="shared" si="21"/>
        <v>1291.5</v>
      </c>
      <c r="H107" s="6">
        <v>1148.33</v>
      </c>
      <c r="I107" s="6">
        <f t="shared" si="22"/>
        <v>1368</v>
      </c>
      <c r="J107" s="6">
        <v>0</v>
      </c>
      <c r="K107" s="6">
        <f>G107+H107+I107</f>
        <v>3807.83</v>
      </c>
      <c r="L107" s="65">
        <f t="shared" si="23"/>
        <v>41192.17</v>
      </c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</row>
    <row r="108" spans="1:668" x14ac:dyDescent="0.25">
      <c r="A108" s="48" t="s">
        <v>14</v>
      </c>
      <c r="B108" s="13">
        <v>8</v>
      </c>
      <c r="C108" s="8"/>
      <c r="D108" s="48"/>
      <c r="E108" s="48"/>
      <c r="F108" s="8">
        <f>SUM(F100:F100)+F101+F102+F103+F104+F105+F106+F107</f>
        <v>381000</v>
      </c>
      <c r="G108" s="8">
        <f>SUM(G100:G100)+G101+G102+G103+G104+G105</f>
        <v>8351.7000000000007</v>
      </c>
      <c r="H108" s="8">
        <f>SUM(H100:H100)+H101+H102+H103+H104+H105</f>
        <v>10154.89</v>
      </c>
      <c r="I108" s="8">
        <f>SUM(I100:I100)+I101+I102+I103+I104+I105</f>
        <v>8846.4</v>
      </c>
      <c r="J108" s="8">
        <f>SUM(J100:J100)+J101+J102+J103+J104+J105</f>
        <v>1350.12</v>
      </c>
      <c r="K108" s="8">
        <f>SUM(K100:K100)+K101+K102+K103+K104+K105+K106+K107</f>
        <v>36318.770000000004</v>
      </c>
      <c r="L108" s="66">
        <f>+L100+L101+L102+L103+L104+L105+L106+L107</f>
        <v>344681.23</v>
      </c>
      <c r="M108" s="55"/>
      <c r="N108" s="55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  <c r="IW108" s="59"/>
      <c r="IX108" s="59"/>
      <c r="IY108" s="59"/>
      <c r="IZ108" s="59"/>
      <c r="JA108" s="59"/>
      <c r="JB108" s="59"/>
      <c r="JC108" s="59"/>
      <c r="JD108" s="59"/>
      <c r="JE108" s="59"/>
      <c r="JF108" s="59"/>
      <c r="JG108" s="59"/>
      <c r="JH108" s="59"/>
      <c r="JI108" s="59"/>
      <c r="JJ108" s="59"/>
      <c r="JK108" s="59"/>
      <c r="JL108" s="59"/>
      <c r="JM108" s="59"/>
      <c r="JN108" s="59"/>
      <c r="JO108" s="59"/>
      <c r="JP108" s="59"/>
      <c r="JQ108" s="59"/>
      <c r="JR108" s="59"/>
      <c r="JS108" s="59"/>
      <c r="JT108" s="59"/>
      <c r="JU108" s="59"/>
      <c r="JV108" s="59"/>
      <c r="JW108" s="59"/>
      <c r="JX108" s="59"/>
      <c r="JY108" s="59"/>
      <c r="JZ108" s="59"/>
      <c r="KA108" s="59"/>
      <c r="KB108" s="59"/>
      <c r="KC108" s="59"/>
      <c r="KD108" s="59"/>
      <c r="KE108" s="59"/>
      <c r="KF108" s="59"/>
      <c r="KG108" s="59"/>
      <c r="KH108" s="59"/>
      <c r="KI108" s="59"/>
      <c r="KJ108" s="59"/>
      <c r="KK108" s="59"/>
      <c r="KL108" s="59"/>
      <c r="KM108" s="59"/>
      <c r="KN108" s="59"/>
      <c r="KO108" s="59"/>
      <c r="KP108" s="59"/>
      <c r="KQ108" s="59"/>
      <c r="KR108" s="59"/>
      <c r="KS108" s="59"/>
      <c r="KT108" s="59"/>
      <c r="KU108" s="59"/>
      <c r="KV108" s="59"/>
      <c r="KW108" s="59"/>
      <c r="KX108" s="59"/>
      <c r="KY108" s="59"/>
      <c r="KZ108" s="59"/>
      <c r="LA108" s="59"/>
      <c r="LB108" s="59"/>
      <c r="LC108" s="59"/>
      <c r="LD108" s="59"/>
      <c r="LE108" s="59"/>
      <c r="LF108" s="59"/>
      <c r="LG108" s="59"/>
      <c r="LH108" s="59"/>
      <c r="LI108" s="59"/>
      <c r="LJ108" s="59"/>
      <c r="LK108" s="59"/>
      <c r="LL108" s="59"/>
      <c r="LM108" s="59"/>
      <c r="LN108" s="59"/>
      <c r="LO108" s="59"/>
      <c r="LP108" s="59"/>
      <c r="LQ108" s="59"/>
      <c r="LR108" s="59"/>
      <c r="LS108" s="59"/>
      <c r="LT108" s="59"/>
      <c r="LU108" s="59"/>
      <c r="LV108" s="59"/>
      <c r="LW108" s="59"/>
      <c r="LX108" s="59"/>
      <c r="LY108" s="59"/>
      <c r="LZ108" s="59"/>
      <c r="MA108" s="59"/>
      <c r="MB108" s="59"/>
      <c r="MC108" s="59"/>
      <c r="MD108" s="59"/>
      <c r="ME108" s="59"/>
      <c r="MF108" s="59"/>
      <c r="MG108" s="59"/>
      <c r="MH108" s="59"/>
      <c r="MI108" s="59"/>
      <c r="MJ108" s="59"/>
      <c r="MK108" s="59"/>
      <c r="ML108" s="59"/>
      <c r="MM108" s="59"/>
      <c r="MN108" s="59"/>
      <c r="MO108" s="59"/>
      <c r="MP108" s="59"/>
      <c r="MQ108" s="59"/>
      <c r="MR108" s="59"/>
      <c r="MS108" s="59"/>
      <c r="MT108" s="59"/>
      <c r="MU108" s="59"/>
      <c r="MV108" s="59"/>
      <c r="MW108" s="59"/>
      <c r="MX108" s="59"/>
      <c r="MY108" s="59"/>
      <c r="MZ108" s="59"/>
      <c r="NA108" s="59"/>
      <c r="NB108" s="59"/>
      <c r="NC108" s="59"/>
      <c r="ND108" s="59"/>
      <c r="NE108" s="59"/>
      <c r="NF108" s="59"/>
      <c r="NG108" s="59"/>
      <c r="NH108" s="59"/>
      <c r="NI108" s="59"/>
      <c r="NJ108" s="59"/>
      <c r="NK108" s="59"/>
      <c r="NL108" s="59"/>
      <c r="NM108" s="59"/>
      <c r="NN108" s="59"/>
      <c r="NO108" s="59"/>
      <c r="NP108" s="59"/>
      <c r="NQ108" s="59"/>
      <c r="NR108" s="59"/>
      <c r="NS108" s="59"/>
      <c r="NT108" s="59"/>
      <c r="NU108" s="59"/>
      <c r="NV108" s="59"/>
      <c r="NW108" s="59"/>
      <c r="NX108" s="59"/>
      <c r="NY108" s="59"/>
      <c r="NZ108" s="59"/>
      <c r="OA108" s="59"/>
      <c r="OB108" s="59"/>
      <c r="OC108" s="59"/>
      <c r="OD108" s="59"/>
      <c r="OE108" s="59"/>
      <c r="OF108" s="59"/>
      <c r="OG108" s="59"/>
      <c r="OH108" s="59"/>
      <c r="OI108" s="59"/>
      <c r="OJ108" s="59"/>
      <c r="OK108" s="59"/>
      <c r="OL108" s="59"/>
      <c r="OM108" s="59"/>
      <c r="ON108" s="59"/>
      <c r="OO108" s="59"/>
      <c r="OP108" s="59"/>
      <c r="OQ108" s="59"/>
      <c r="OR108" s="59"/>
      <c r="OS108" s="59"/>
      <c r="OT108" s="59"/>
      <c r="OU108" s="59"/>
      <c r="OV108" s="59"/>
      <c r="OW108" s="59"/>
      <c r="OX108" s="59"/>
      <c r="OY108" s="59"/>
      <c r="OZ108" s="59"/>
      <c r="PA108" s="59"/>
      <c r="PB108" s="59"/>
      <c r="PC108" s="59"/>
      <c r="PD108" s="59"/>
      <c r="PE108" s="59"/>
      <c r="PF108" s="59"/>
      <c r="PG108" s="59"/>
      <c r="PH108" s="59"/>
      <c r="PI108" s="59"/>
      <c r="PJ108" s="59"/>
      <c r="PK108" s="59"/>
      <c r="PL108" s="59"/>
      <c r="PM108" s="59"/>
      <c r="PN108" s="59"/>
      <c r="PO108" s="59"/>
      <c r="PP108" s="59"/>
      <c r="PQ108" s="59"/>
      <c r="PR108" s="59"/>
      <c r="PS108" s="59"/>
      <c r="PT108" s="59"/>
      <c r="PU108" s="59"/>
      <c r="PV108" s="59"/>
      <c r="PW108" s="59"/>
      <c r="PX108" s="59"/>
      <c r="PY108" s="59"/>
      <c r="PZ108" s="59"/>
      <c r="QA108" s="59"/>
      <c r="QB108" s="59"/>
      <c r="QC108" s="59"/>
      <c r="QD108" s="59"/>
      <c r="QE108" s="59"/>
      <c r="QF108" s="59"/>
      <c r="QG108" s="59"/>
      <c r="QH108" s="59"/>
      <c r="QI108" s="59"/>
      <c r="QJ108" s="59"/>
      <c r="QK108" s="59"/>
      <c r="QL108" s="59"/>
      <c r="QM108" s="59"/>
      <c r="QN108" s="59"/>
      <c r="QO108" s="59"/>
      <c r="QP108" s="59"/>
      <c r="QQ108" s="59"/>
      <c r="QR108" s="59"/>
      <c r="QS108" s="59"/>
      <c r="QT108" s="59"/>
      <c r="QU108" s="59"/>
      <c r="QV108" s="59"/>
      <c r="QW108" s="59"/>
      <c r="QX108" s="59"/>
      <c r="QY108" s="59"/>
      <c r="QZ108" s="59"/>
      <c r="RA108" s="59"/>
      <c r="RB108" s="59"/>
      <c r="RC108" s="59"/>
      <c r="RD108" s="59"/>
      <c r="RE108" s="59"/>
      <c r="RF108" s="59"/>
      <c r="RG108" s="59"/>
      <c r="RH108" s="59"/>
      <c r="RI108" s="59"/>
      <c r="RJ108" s="59"/>
      <c r="RK108" s="59"/>
      <c r="RL108" s="59"/>
      <c r="RM108" s="59"/>
      <c r="RN108" s="59"/>
      <c r="RO108" s="59"/>
      <c r="RP108" s="59"/>
      <c r="RQ108" s="59"/>
      <c r="RR108" s="59"/>
      <c r="RS108" s="59"/>
      <c r="RT108" s="59"/>
      <c r="RU108" s="59"/>
      <c r="RV108" s="59"/>
      <c r="RW108" s="59"/>
      <c r="RX108" s="59"/>
      <c r="RY108" s="59"/>
      <c r="RZ108" s="59"/>
      <c r="SA108" s="59"/>
      <c r="SB108" s="59"/>
      <c r="SC108" s="59"/>
      <c r="SD108" s="59"/>
      <c r="SE108" s="59"/>
      <c r="SF108" s="59"/>
      <c r="SG108" s="59"/>
      <c r="SH108" s="59"/>
      <c r="SI108" s="59"/>
      <c r="SJ108" s="59"/>
      <c r="SK108" s="59"/>
      <c r="SL108" s="59"/>
      <c r="SM108" s="59"/>
      <c r="SN108" s="59"/>
      <c r="SO108" s="59"/>
      <c r="SP108" s="59"/>
      <c r="SQ108" s="59"/>
      <c r="SR108" s="59"/>
      <c r="SS108" s="59"/>
      <c r="ST108" s="59"/>
      <c r="SU108" s="59"/>
      <c r="SV108" s="59"/>
      <c r="SW108" s="59"/>
      <c r="SX108" s="59"/>
      <c r="SY108" s="59"/>
      <c r="SZ108" s="59"/>
      <c r="TA108" s="59"/>
      <c r="TB108" s="59"/>
      <c r="TC108" s="59"/>
      <c r="TD108" s="59"/>
      <c r="TE108" s="59"/>
      <c r="TF108" s="59"/>
      <c r="TG108" s="59"/>
      <c r="TH108" s="59"/>
      <c r="TI108" s="59"/>
      <c r="TJ108" s="59"/>
      <c r="TK108" s="59"/>
      <c r="TL108" s="59"/>
      <c r="TM108" s="59"/>
      <c r="TN108" s="59"/>
      <c r="TO108" s="59"/>
      <c r="TP108" s="59"/>
      <c r="TQ108" s="59"/>
      <c r="TR108" s="59"/>
      <c r="TS108" s="59"/>
      <c r="TT108" s="59"/>
      <c r="TU108" s="59"/>
      <c r="TV108" s="59"/>
      <c r="TW108" s="59"/>
      <c r="TX108" s="59"/>
      <c r="TY108" s="59"/>
      <c r="TZ108" s="59"/>
      <c r="UA108" s="59"/>
      <c r="UB108" s="59"/>
      <c r="UC108" s="59"/>
      <c r="UD108" s="59"/>
      <c r="UE108" s="59"/>
      <c r="UF108" s="59"/>
      <c r="UG108" s="59"/>
      <c r="UH108" s="59"/>
      <c r="UI108" s="59"/>
      <c r="UJ108" s="59"/>
      <c r="UK108" s="59"/>
      <c r="UL108" s="59"/>
      <c r="UM108" s="59"/>
      <c r="UN108" s="59"/>
      <c r="UO108" s="59"/>
      <c r="UP108" s="59"/>
      <c r="UQ108" s="59"/>
      <c r="UR108" s="59"/>
      <c r="US108" s="59"/>
      <c r="UT108" s="59"/>
      <c r="UU108" s="59"/>
      <c r="UV108" s="59"/>
      <c r="UW108" s="59"/>
      <c r="UX108" s="59"/>
      <c r="UY108" s="59"/>
      <c r="UZ108" s="59"/>
      <c r="VA108" s="59"/>
      <c r="VB108" s="59"/>
      <c r="VC108" s="59"/>
      <c r="VD108" s="59"/>
      <c r="VE108" s="59"/>
      <c r="VF108" s="59"/>
      <c r="VG108" s="59"/>
      <c r="VH108" s="59"/>
      <c r="VI108" s="59"/>
      <c r="VJ108" s="59"/>
      <c r="VK108" s="59"/>
      <c r="VL108" s="59"/>
      <c r="VM108" s="59"/>
      <c r="VN108" s="59"/>
      <c r="VO108" s="59"/>
      <c r="VP108" s="59"/>
      <c r="VQ108" s="59"/>
      <c r="VR108" s="59"/>
      <c r="VS108" s="59"/>
      <c r="VT108" s="59"/>
      <c r="VU108" s="59"/>
      <c r="VV108" s="59"/>
      <c r="VW108" s="59"/>
      <c r="VX108" s="59"/>
      <c r="VY108" s="59"/>
      <c r="VZ108" s="59"/>
      <c r="WA108" s="59"/>
      <c r="WB108" s="59"/>
      <c r="WC108" s="59"/>
      <c r="WD108" s="59"/>
      <c r="WE108" s="59"/>
      <c r="WF108" s="59"/>
      <c r="WG108" s="59"/>
      <c r="WH108" s="59"/>
      <c r="WI108" s="59"/>
      <c r="WJ108" s="59"/>
      <c r="WK108" s="59"/>
      <c r="WL108" s="59"/>
      <c r="WM108" s="59"/>
      <c r="WN108" s="59"/>
      <c r="WO108" s="59"/>
      <c r="WP108" s="59"/>
      <c r="WQ108" s="59"/>
      <c r="WR108" s="59"/>
      <c r="WS108" s="59"/>
      <c r="WT108" s="59"/>
      <c r="WU108" s="59"/>
      <c r="WV108" s="59"/>
      <c r="WW108" s="59"/>
      <c r="WX108" s="59"/>
      <c r="WY108" s="59"/>
      <c r="WZ108" s="59"/>
      <c r="XA108" s="59"/>
      <c r="XB108" s="59"/>
      <c r="XC108" s="59"/>
      <c r="XD108" s="59"/>
      <c r="XE108" s="59"/>
      <c r="XF108" s="59"/>
      <c r="XG108" s="59"/>
      <c r="XH108" s="59"/>
      <c r="XI108" s="59"/>
      <c r="XJ108" s="59"/>
      <c r="XK108" s="59"/>
      <c r="XL108" s="59"/>
      <c r="XM108" s="59"/>
      <c r="XN108" s="59"/>
      <c r="XO108" s="59"/>
      <c r="XP108" s="59"/>
      <c r="XQ108" s="59"/>
      <c r="XR108" s="59"/>
      <c r="XS108" s="59"/>
      <c r="XT108" s="59"/>
      <c r="XU108" s="59"/>
      <c r="XV108" s="59"/>
      <c r="XW108" s="59"/>
      <c r="XX108" s="59"/>
      <c r="XY108" s="59"/>
      <c r="XZ108" s="59"/>
      <c r="YA108" s="59"/>
      <c r="YB108" s="59"/>
      <c r="YC108" s="59"/>
      <c r="YD108" s="59"/>
      <c r="YE108" s="59"/>
      <c r="YF108" s="59"/>
      <c r="YG108" s="59"/>
      <c r="YH108" s="59"/>
      <c r="YI108" s="59"/>
      <c r="YJ108" s="59"/>
      <c r="YK108" s="59"/>
      <c r="YL108" s="59"/>
      <c r="YM108" s="59"/>
      <c r="YN108" s="59"/>
      <c r="YO108" s="59"/>
      <c r="YP108" s="59"/>
      <c r="YQ108" s="59"/>
      <c r="YR108" s="59"/>
    </row>
    <row r="109" spans="1:668" s="53" customFormat="1" x14ac:dyDescent="0.25">
      <c r="A109" s="47" t="s">
        <v>143</v>
      </c>
      <c r="B109" s="20"/>
      <c r="C109" s="21"/>
      <c r="D109" s="47"/>
      <c r="E109" s="47"/>
      <c r="F109" s="21"/>
      <c r="G109" s="21"/>
      <c r="H109" s="21"/>
      <c r="I109" s="21"/>
      <c r="J109" s="21"/>
      <c r="K109" s="21"/>
      <c r="L109" s="71"/>
    </row>
    <row r="110" spans="1:668" s="54" customFormat="1" ht="13.5" customHeight="1" x14ac:dyDescent="0.25">
      <c r="A110" s="54" t="s">
        <v>144</v>
      </c>
      <c r="B110" s="22" t="s">
        <v>57</v>
      </c>
      <c r="C110" s="23" t="s">
        <v>75</v>
      </c>
      <c r="D110" s="179">
        <v>44197</v>
      </c>
      <c r="E110" s="180" t="s">
        <v>122</v>
      </c>
      <c r="F110" s="23">
        <v>125000</v>
      </c>
      <c r="G110" s="23">
        <v>3587.5</v>
      </c>
      <c r="H110" s="23">
        <v>17648.46</v>
      </c>
      <c r="I110" s="23">
        <v>3800</v>
      </c>
      <c r="J110" s="23">
        <v>1350.12</v>
      </c>
      <c r="K110" s="23">
        <v>26386.080000000002</v>
      </c>
      <c r="L110" s="70">
        <v>98613.92</v>
      </c>
    </row>
    <row r="111" spans="1:668" s="54" customFormat="1" x14ac:dyDescent="0.25">
      <c r="A111" s="54" t="s">
        <v>104</v>
      </c>
      <c r="B111" s="22" t="s">
        <v>145</v>
      </c>
      <c r="C111" s="23" t="s">
        <v>74</v>
      </c>
      <c r="D111" s="24">
        <v>44197</v>
      </c>
      <c r="E111" s="22" t="s">
        <v>122</v>
      </c>
      <c r="F111" s="23">
        <v>50000</v>
      </c>
      <c r="G111" s="23">
        <v>1435</v>
      </c>
      <c r="H111" s="23">
        <v>1854</v>
      </c>
      <c r="I111" s="23">
        <v>1520</v>
      </c>
      <c r="J111" s="23">
        <v>0</v>
      </c>
      <c r="K111" s="23">
        <v>4809</v>
      </c>
      <c r="L111" s="70">
        <v>45191</v>
      </c>
    </row>
    <row r="112" spans="1:668" s="111" customFormat="1" x14ac:dyDescent="0.25">
      <c r="A112" s="111" t="s">
        <v>14</v>
      </c>
      <c r="B112" s="150">
        <v>2</v>
      </c>
      <c r="C112" s="117"/>
      <c r="F112" s="117">
        <f>F110+F111</f>
        <v>175000</v>
      </c>
      <c r="G112" s="117">
        <f>G111+G110</f>
        <v>5022.5</v>
      </c>
      <c r="H112" s="117">
        <f>H110+H111</f>
        <v>19502.46</v>
      </c>
      <c r="I112" s="117">
        <f>I111+I110</f>
        <v>5320</v>
      </c>
      <c r="J112" s="117">
        <f>J111+J110</f>
        <v>1350.12</v>
      </c>
      <c r="K112" s="117">
        <f>K111+K110</f>
        <v>31195.08</v>
      </c>
      <c r="L112" s="118">
        <f>L111+L110</f>
        <v>143804.91999999998</v>
      </c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</row>
    <row r="113" spans="1:668" x14ac:dyDescent="0.25">
      <c r="A113" s="44" t="s">
        <v>30</v>
      </c>
      <c r="B113" s="3"/>
      <c r="C113" s="49"/>
      <c r="D113" s="45"/>
      <c r="E113" s="45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</row>
    <row r="114" spans="1:668" ht="18" customHeight="1" x14ac:dyDescent="0.25">
      <c r="A114" s="4" t="s">
        <v>45</v>
      </c>
      <c r="B114" s="5" t="s">
        <v>46</v>
      </c>
      <c r="C114" s="6" t="s">
        <v>74</v>
      </c>
      <c r="D114" s="11">
        <v>44276</v>
      </c>
      <c r="E114" s="11" t="s">
        <v>122</v>
      </c>
      <c r="F114" s="7">
        <v>76000</v>
      </c>
      <c r="G114" s="6">
        <f>F114*0.0287</f>
        <v>2181.1999999999998</v>
      </c>
      <c r="H114" s="6">
        <v>6497.56</v>
      </c>
      <c r="I114" s="6">
        <f>F114*0.0304</f>
        <v>2310.4</v>
      </c>
      <c r="J114" s="6">
        <v>3020</v>
      </c>
      <c r="K114" s="6">
        <v>14009.16</v>
      </c>
      <c r="L114" s="65">
        <f>F114-K114</f>
        <v>61990.84</v>
      </c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</row>
    <row r="115" spans="1:668" ht="18" customHeight="1" x14ac:dyDescent="0.25">
      <c r="A115" s="4" t="s">
        <v>31</v>
      </c>
      <c r="B115" s="5" t="s">
        <v>32</v>
      </c>
      <c r="C115" s="6" t="s">
        <v>74</v>
      </c>
      <c r="D115" s="11">
        <v>43839</v>
      </c>
      <c r="E115" s="11" t="s">
        <v>122</v>
      </c>
      <c r="F115" s="7">
        <v>165000</v>
      </c>
      <c r="G115" s="6">
        <f>F115*0.0287</f>
        <v>4735.5</v>
      </c>
      <c r="H115" s="6">
        <v>27463.39</v>
      </c>
      <c r="I115" s="6">
        <v>4742.3999999999996</v>
      </c>
      <c r="J115" s="6">
        <v>6052</v>
      </c>
      <c r="K115" s="6">
        <v>43144.34</v>
      </c>
      <c r="L115" s="65">
        <v>121855.66</v>
      </c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</row>
    <row r="116" spans="1:668" ht="19.5" customHeight="1" x14ac:dyDescent="0.25">
      <c r="A116" s="48" t="s">
        <v>14</v>
      </c>
      <c r="B116" s="13">
        <v>2</v>
      </c>
      <c r="C116" s="8"/>
      <c r="D116" s="48"/>
      <c r="E116" s="48"/>
      <c r="F116" s="8">
        <f>SUM(F114:F115)</f>
        <v>241000</v>
      </c>
      <c r="G116" s="8">
        <f t="shared" ref="G116:K116" si="24">SUM(G114:G115)</f>
        <v>6916.7</v>
      </c>
      <c r="H116" s="8">
        <f t="shared" si="24"/>
        <v>33960.949999999997</v>
      </c>
      <c r="I116" s="8">
        <f t="shared" si="24"/>
        <v>7052.7999999999993</v>
      </c>
      <c r="J116" s="8">
        <f t="shared" si="24"/>
        <v>9072</v>
      </c>
      <c r="K116" s="8">
        <f t="shared" si="24"/>
        <v>57153.5</v>
      </c>
      <c r="L116" s="66">
        <f>SUM(L114:L115)</f>
        <v>183846.5</v>
      </c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</row>
    <row r="117" spans="1:668" ht="15.75" x14ac:dyDescent="0.25">
      <c r="A117" s="44" t="s">
        <v>69</v>
      </c>
      <c r="B117" s="3"/>
      <c r="C117" s="49"/>
      <c r="D117" s="45"/>
      <c r="E117" s="4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3"/>
      <c r="AS117" s="3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</row>
    <row r="118" spans="1:668" ht="15.75" x14ac:dyDescent="0.25">
      <c r="A118" s="42" t="s">
        <v>78</v>
      </c>
      <c r="B118" s="5" t="s">
        <v>16</v>
      </c>
      <c r="C118" s="6" t="s">
        <v>74</v>
      </c>
      <c r="D118" s="11">
        <v>44270</v>
      </c>
      <c r="E118" s="11" t="s">
        <v>122</v>
      </c>
      <c r="F118" s="7">
        <v>35000</v>
      </c>
      <c r="G118" s="6">
        <v>1004.5</v>
      </c>
      <c r="H118" s="6">
        <v>0</v>
      </c>
      <c r="I118" s="6">
        <v>1064</v>
      </c>
      <c r="J118" s="6">
        <v>0</v>
      </c>
      <c r="K118" s="6">
        <v>2068.5</v>
      </c>
      <c r="L118" s="65">
        <v>32931.5</v>
      </c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</row>
    <row r="119" spans="1:668" ht="15.75" x14ac:dyDescent="0.25">
      <c r="A119" s="48" t="s">
        <v>14</v>
      </c>
      <c r="B119" s="13">
        <v>1</v>
      </c>
      <c r="C119" s="8"/>
      <c r="D119" s="48"/>
      <c r="E119" s="48"/>
      <c r="F119" s="8">
        <f t="shared" ref="F119:L119" si="25">F118</f>
        <v>35000</v>
      </c>
      <c r="G119" s="8">
        <f t="shared" si="25"/>
        <v>1004.5</v>
      </c>
      <c r="H119" s="8">
        <f t="shared" si="25"/>
        <v>0</v>
      </c>
      <c r="I119" s="8">
        <f t="shared" si="25"/>
        <v>1064</v>
      </c>
      <c r="J119" s="8">
        <f t="shared" si="25"/>
        <v>0</v>
      </c>
      <c r="K119" s="8">
        <f t="shared" si="25"/>
        <v>2068.5</v>
      </c>
      <c r="L119" s="66">
        <f t="shared" si="25"/>
        <v>32931.5</v>
      </c>
      <c r="M119" s="55"/>
      <c r="N119" s="55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</row>
    <row r="120" spans="1:668" ht="15.75" x14ac:dyDescent="0.25">
      <c r="A120" s="44" t="s">
        <v>70</v>
      </c>
      <c r="C120" s="49"/>
      <c r="F120" s="67"/>
      <c r="J120" s="67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</row>
    <row r="121" spans="1:668" ht="15.75" x14ac:dyDescent="0.25">
      <c r="A121" s="4" t="s">
        <v>48</v>
      </c>
      <c r="B121" s="5" t="s">
        <v>16</v>
      </c>
      <c r="C121" s="6" t="s">
        <v>75</v>
      </c>
      <c r="D121" s="11">
        <v>44197</v>
      </c>
      <c r="E121" s="11" t="s">
        <v>122</v>
      </c>
      <c r="F121" s="84">
        <v>45000</v>
      </c>
      <c r="G121" s="6">
        <f>F121*0.0287</f>
        <v>1291.5</v>
      </c>
      <c r="H121" s="6">
        <v>1148.33</v>
      </c>
      <c r="I121" s="6">
        <f>F121*0.0304</f>
        <v>1368</v>
      </c>
      <c r="J121" s="65">
        <v>1625</v>
      </c>
      <c r="K121" s="6">
        <v>5432.83</v>
      </c>
      <c r="L121" s="65">
        <f>F121-K121</f>
        <v>39567.17</v>
      </c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</row>
    <row r="122" spans="1:668" ht="15.75" x14ac:dyDescent="0.25">
      <c r="A122" s="4" t="s">
        <v>34</v>
      </c>
      <c r="B122" s="5" t="s">
        <v>28</v>
      </c>
      <c r="C122" s="6" t="s">
        <v>75</v>
      </c>
      <c r="D122" s="11">
        <v>44283</v>
      </c>
      <c r="E122" s="11" t="s">
        <v>122</v>
      </c>
      <c r="F122" s="84">
        <v>110000</v>
      </c>
      <c r="G122" s="6">
        <f>F122*0.0287</f>
        <v>3157</v>
      </c>
      <c r="H122" s="6">
        <v>14457.62</v>
      </c>
      <c r="I122" s="6">
        <f>F122*0.0304</f>
        <v>3344</v>
      </c>
      <c r="J122" s="65">
        <v>6184.1</v>
      </c>
      <c r="K122" s="6">
        <v>27368.61</v>
      </c>
      <c r="L122" s="65">
        <v>82631.39</v>
      </c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</row>
    <row r="123" spans="1:668" ht="15.75" x14ac:dyDescent="0.25">
      <c r="A123" s="4" t="s">
        <v>123</v>
      </c>
      <c r="B123" s="5" t="s">
        <v>124</v>
      </c>
      <c r="C123" s="6" t="s">
        <v>75</v>
      </c>
      <c r="D123" s="11">
        <v>44470</v>
      </c>
      <c r="E123" s="11" t="s">
        <v>122</v>
      </c>
      <c r="F123" s="84">
        <v>35000</v>
      </c>
      <c r="G123" s="6">
        <v>1004.5</v>
      </c>
      <c r="H123" s="6">
        <v>0</v>
      </c>
      <c r="I123" s="6">
        <v>1064</v>
      </c>
      <c r="J123" s="65">
        <v>2875</v>
      </c>
      <c r="K123" s="6">
        <v>4943.5</v>
      </c>
      <c r="L123" s="65">
        <f>F123-K123</f>
        <v>30056.5</v>
      </c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</row>
    <row r="124" spans="1:668" ht="15.75" x14ac:dyDescent="0.25">
      <c r="A124" s="48" t="s">
        <v>14</v>
      </c>
      <c r="B124" s="13">
        <v>3</v>
      </c>
      <c r="C124" s="8"/>
      <c r="D124" s="48"/>
      <c r="E124" s="48"/>
      <c r="F124" s="66">
        <f>+SUM(F121:F122)+F123</f>
        <v>190000</v>
      </c>
      <c r="G124" s="8">
        <f>+SUM(G121:G122)+G123</f>
        <v>5453</v>
      </c>
      <c r="H124" s="8">
        <f>+SUM(H121:H122)+H123</f>
        <v>15605.95</v>
      </c>
      <c r="I124" s="8">
        <f>+SUM(I121:I122)+I123</f>
        <v>5776</v>
      </c>
      <c r="J124" s="66">
        <f>+SUM(J121:J122)+J123</f>
        <v>10684.1</v>
      </c>
      <c r="K124" s="8">
        <f>+SUM(K121:K123)</f>
        <v>37744.94</v>
      </c>
      <c r="L124" s="66">
        <f>+SUM(L121:L122)+L123</f>
        <v>152255.06</v>
      </c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</row>
    <row r="125" spans="1:668" s="53" customFormat="1" ht="17.25" customHeight="1" x14ac:dyDescent="0.25">
      <c r="A125" s="47" t="s">
        <v>125</v>
      </c>
      <c r="B125" s="20"/>
      <c r="C125" s="21"/>
      <c r="D125" s="47"/>
      <c r="E125" s="47"/>
      <c r="F125" s="71"/>
      <c r="G125" s="21"/>
      <c r="H125" s="21"/>
      <c r="I125" s="21"/>
      <c r="J125" s="71"/>
      <c r="K125" s="21"/>
      <c r="L125" s="71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  <c r="GW125" s="144"/>
      <c r="GX125" s="144"/>
      <c r="GY125" s="144"/>
      <c r="GZ125" s="144"/>
      <c r="HA125" s="144"/>
      <c r="HB125" s="144"/>
      <c r="HC125" s="144"/>
      <c r="HD125" s="144"/>
      <c r="HE125" s="144"/>
      <c r="HF125" s="144"/>
      <c r="HG125" s="144"/>
      <c r="HH125" s="144"/>
      <c r="HI125" s="144"/>
      <c r="HJ125" s="144"/>
      <c r="HK125" s="144"/>
      <c r="HL125" s="144"/>
      <c r="HM125" s="144"/>
      <c r="HN125" s="144"/>
      <c r="HO125" s="144"/>
      <c r="HP125" s="144"/>
      <c r="HQ125" s="144"/>
      <c r="HR125" s="144"/>
      <c r="HS125" s="144"/>
      <c r="HT125" s="144"/>
      <c r="HU125" s="144"/>
      <c r="HV125" s="144"/>
      <c r="HW125" s="144"/>
      <c r="HX125" s="144"/>
      <c r="HY125" s="144"/>
      <c r="HZ125" s="144"/>
    </row>
    <row r="126" spans="1:668" s="54" customFormat="1" ht="15.75" x14ac:dyDescent="0.25">
      <c r="A126" s="54" t="s">
        <v>127</v>
      </c>
      <c r="B126" s="22" t="s">
        <v>126</v>
      </c>
      <c r="C126" s="23" t="s">
        <v>74</v>
      </c>
      <c r="D126" s="24">
        <v>44487</v>
      </c>
      <c r="E126" s="22" t="s">
        <v>122</v>
      </c>
      <c r="F126" s="70">
        <v>90000</v>
      </c>
      <c r="G126" s="23">
        <v>2583</v>
      </c>
      <c r="H126" s="23">
        <v>9753.1200000000008</v>
      </c>
      <c r="I126" s="23">
        <v>2736</v>
      </c>
      <c r="J126" s="70">
        <v>0</v>
      </c>
      <c r="K126" s="23">
        <v>15072.12</v>
      </c>
      <c r="L126" s="70">
        <f>F126-K126</f>
        <v>74927.88</v>
      </c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144"/>
      <c r="DS126" s="144"/>
      <c r="DT126" s="144"/>
      <c r="DU126" s="144"/>
      <c r="DV126" s="144"/>
      <c r="DW126" s="144"/>
      <c r="DX126" s="144"/>
      <c r="DY126" s="144"/>
      <c r="DZ126" s="144"/>
      <c r="EA126" s="144"/>
      <c r="EB126" s="144"/>
      <c r="EC126" s="144"/>
      <c r="ED126" s="144"/>
      <c r="EE126" s="144"/>
      <c r="EF126" s="144"/>
      <c r="EG126" s="144"/>
      <c r="EH126" s="144"/>
      <c r="EI126" s="144"/>
      <c r="EJ126" s="144"/>
      <c r="EK126" s="144"/>
      <c r="EL126" s="144"/>
      <c r="EM126" s="144"/>
      <c r="EN126" s="144"/>
      <c r="EO126" s="144"/>
      <c r="EP126" s="144"/>
      <c r="EQ126" s="144"/>
      <c r="ER126" s="144"/>
      <c r="ES126" s="144"/>
      <c r="ET126" s="144"/>
      <c r="EU126" s="144"/>
      <c r="EV126" s="144"/>
      <c r="EW126" s="144"/>
      <c r="EX126" s="144"/>
      <c r="EY126" s="144"/>
      <c r="EZ126" s="144"/>
      <c r="FA126" s="144"/>
      <c r="FB126" s="144"/>
      <c r="FC126" s="144"/>
      <c r="FD126" s="144"/>
      <c r="FE126" s="144"/>
      <c r="FF126" s="144"/>
      <c r="FG126" s="144"/>
      <c r="FH126" s="144"/>
      <c r="FI126" s="144"/>
      <c r="FJ126" s="144"/>
      <c r="FK126" s="144"/>
      <c r="FL126" s="144"/>
      <c r="FM126" s="144"/>
      <c r="FN126" s="144"/>
      <c r="FO126" s="144"/>
      <c r="FP126" s="144"/>
      <c r="FQ126" s="144"/>
      <c r="FR126" s="144"/>
      <c r="FS126" s="144"/>
      <c r="FT126" s="144"/>
      <c r="FU126" s="144"/>
      <c r="FV126" s="144"/>
      <c r="FW126" s="144"/>
      <c r="FX126" s="144"/>
      <c r="FY126" s="144"/>
      <c r="FZ126" s="144"/>
      <c r="GA126" s="144"/>
      <c r="GB126" s="144"/>
      <c r="GC126" s="144"/>
      <c r="GD126" s="144"/>
      <c r="GE126" s="144"/>
      <c r="GF126" s="144"/>
      <c r="GG126" s="144"/>
      <c r="GH126" s="144"/>
      <c r="GI126" s="144"/>
      <c r="GJ126" s="144"/>
      <c r="GK126" s="144"/>
      <c r="GL126" s="144"/>
      <c r="GM126" s="144"/>
      <c r="GN126" s="144"/>
      <c r="GO126" s="144"/>
      <c r="GP126" s="144"/>
      <c r="GQ126" s="144"/>
      <c r="GR126" s="144"/>
      <c r="GS126" s="144"/>
      <c r="GT126" s="144"/>
      <c r="GU126" s="144"/>
      <c r="GV126" s="144"/>
      <c r="GW126" s="144"/>
      <c r="GX126" s="144"/>
      <c r="GY126" s="144"/>
      <c r="GZ126" s="144"/>
      <c r="HA126" s="144"/>
      <c r="HB126" s="144"/>
      <c r="HC126" s="144"/>
      <c r="HD126" s="144"/>
      <c r="HE126" s="144"/>
      <c r="HF126" s="144"/>
      <c r="HG126" s="144"/>
      <c r="HH126" s="144"/>
      <c r="HI126" s="144"/>
      <c r="HJ126" s="144"/>
      <c r="HK126" s="144"/>
      <c r="HL126" s="144"/>
      <c r="HM126" s="144"/>
      <c r="HN126" s="144"/>
      <c r="HO126" s="144"/>
      <c r="HP126" s="144"/>
      <c r="HQ126" s="144"/>
      <c r="HR126" s="144"/>
      <c r="HS126" s="144"/>
      <c r="HT126" s="144"/>
      <c r="HU126" s="144"/>
      <c r="HV126" s="144"/>
      <c r="HW126" s="144"/>
      <c r="HX126" s="144"/>
      <c r="HY126" s="144"/>
      <c r="HZ126" s="144"/>
    </row>
    <row r="127" spans="1:668" s="145" customFormat="1" ht="15.75" x14ac:dyDescent="0.25">
      <c r="A127" s="111" t="s">
        <v>14</v>
      </c>
      <c r="B127" s="150">
        <v>1</v>
      </c>
      <c r="C127" s="147"/>
      <c r="D127" s="148"/>
      <c r="E127" s="146"/>
      <c r="F127" s="118">
        <f t="shared" ref="F127:K127" si="26">F126</f>
        <v>90000</v>
      </c>
      <c r="G127" s="117">
        <f t="shared" si="26"/>
        <v>2583</v>
      </c>
      <c r="H127" s="117">
        <f t="shared" si="26"/>
        <v>9753.1200000000008</v>
      </c>
      <c r="I127" s="117">
        <f t="shared" si="26"/>
        <v>2736</v>
      </c>
      <c r="J127" s="118">
        <f t="shared" si="26"/>
        <v>0</v>
      </c>
      <c r="K127" s="117">
        <f t="shared" si="26"/>
        <v>15072.12</v>
      </c>
      <c r="L127" s="118">
        <f>L126</f>
        <v>74927.88</v>
      </c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54"/>
      <c r="AO127" s="54"/>
      <c r="AP127" s="54"/>
      <c r="AQ127" s="54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149"/>
      <c r="FL127" s="149"/>
      <c r="FM127" s="149"/>
      <c r="FN127" s="149"/>
      <c r="FO127" s="149"/>
      <c r="FP127" s="149"/>
      <c r="FQ127" s="149"/>
      <c r="FR127" s="149"/>
      <c r="FS127" s="149"/>
      <c r="FT127" s="149"/>
      <c r="FU127" s="149"/>
      <c r="FV127" s="149"/>
      <c r="FW127" s="149"/>
      <c r="FX127" s="149"/>
      <c r="FY127" s="149"/>
      <c r="FZ127" s="149"/>
      <c r="GA127" s="149"/>
      <c r="GB127" s="149"/>
      <c r="GC127" s="149"/>
      <c r="GD127" s="149"/>
      <c r="GE127" s="149"/>
      <c r="GF127" s="149"/>
      <c r="GG127" s="149"/>
      <c r="GH127" s="149"/>
      <c r="GI127" s="149"/>
      <c r="GJ127" s="149"/>
      <c r="GK127" s="149"/>
      <c r="GL127" s="149"/>
      <c r="GM127" s="149"/>
      <c r="GN127" s="149"/>
      <c r="GO127" s="149"/>
      <c r="GP127" s="149"/>
      <c r="GQ127" s="149"/>
      <c r="GR127" s="149"/>
      <c r="GS127" s="149"/>
      <c r="GT127" s="149"/>
      <c r="GU127" s="149"/>
      <c r="GV127" s="149"/>
      <c r="GW127" s="149"/>
      <c r="GX127" s="149"/>
      <c r="GY127" s="149"/>
      <c r="GZ127" s="149"/>
      <c r="HA127" s="149"/>
      <c r="HB127" s="149"/>
      <c r="HC127" s="149"/>
      <c r="HD127" s="149"/>
      <c r="HE127" s="149"/>
      <c r="HF127" s="149"/>
      <c r="HG127" s="149"/>
      <c r="HH127" s="149"/>
      <c r="HI127" s="149"/>
      <c r="HJ127" s="149"/>
      <c r="HK127" s="149"/>
      <c r="HL127" s="149"/>
      <c r="HM127" s="149"/>
      <c r="HN127" s="149"/>
      <c r="HO127" s="149"/>
      <c r="HP127" s="149"/>
      <c r="HQ127" s="149"/>
      <c r="HR127" s="149"/>
      <c r="HS127" s="149"/>
      <c r="HT127" s="149"/>
      <c r="HU127" s="149"/>
      <c r="HV127" s="149"/>
      <c r="HW127" s="149"/>
      <c r="HX127" s="149"/>
      <c r="HY127" s="149"/>
      <c r="HZ127" s="149"/>
    </row>
    <row r="128" spans="1:668" s="55" customFormat="1" x14ac:dyDescent="0.25">
      <c r="A128" s="46" t="s">
        <v>90</v>
      </c>
      <c r="C128" s="12"/>
      <c r="D128" s="46"/>
      <c r="E128" s="46"/>
      <c r="F128" s="72"/>
      <c r="G128" s="12"/>
      <c r="H128" s="12"/>
      <c r="I128" s="12"/>
      <c r="J128" s="72"/>
      <c r="K128" s="12"/>
      <c r="L128" s="72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</row>
    <row r="129" spans="1:668" s="52" customFormat="1" ht="15" customHeight="1" x14ac:dyDescent="0.25">
      <c r="A129" s="52" t="s">
        <v>91</v>
      </c>
      <c r="B129" s="26" t="s">
        <v>16</v>
      </c>
      <c r="C129" s="27" t="s">
        <v>74</v>
      </c>
      <c r="D129" s="28">
        <v>44348</v>
      </c>
      <c r="E129" s="11" t="s">
        <v>122</v>
      </c>
      <c r="F129" s="73">
        <v>38000</v>
      </c>
      <c r="G129" s="27">
        <v>1090.5999999999999</v>
      </c>
      <c r="H129" s="27">
        <v>160.38</v>
      </c>
      <c r="I129" s="27">
        <v>1155.2</v>
      </c>
      <c r="J129" s="73">
        <v>0</v>
      </c>
      <c r="K129" s="27">
        <v>2406.1799999999998</v>
      </c>
      <c r="L129" s="73">
        <v>35593.82</v>
      </c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  <c r="IW129" s="45"/>
      <c r="IX129" s="45"/>
      <c r="IY129" s="45"/>
      <c r="IZ129" s="45"/>
      <c r="JA129" s="45"/>
      <c r="JB129" s="45"/>
      <c r="JC129" s="45"/>
      <c r="JD129" s="45"/>
      <c r="JE129" s="45"/>
      <c r="JF129" s="45"/>
      <c r="JG129" s="45"/>
      <c r="JH129" s="45"/>
      <c r="JI129" s="45"/>
      <c r="JJ129" s="45"/>
      <c r="JK129" s="45"/>
      <c r="JL129" s="45"/>
      <c r="JM129" s="45"/>
      <c r="JN129" s="45"/>
      <c r="JO129" s="45"/>
      <c r="JP129" s="45"/>
      <c r="JQ129" s="45"/>
      <c r="JR129" s="45"/>
      <c r="JS129" s="45"/>
      <c r="JT129" s="45"/>
      <c r="JU129" s="45"/>
      <c r="JV129" s="45"/>
      <c r="JW129" s="45"/>
      <c r="JX129" s="45"/>
      <c r="JY129" s="45"/>
      <c r="JZ129" s="45"/>
      <c r="KA129" s="45"/>
      <c r="KB129" s="45"/>
      <c r="KC129" s="45"/>
      <c r="KD129" s="45"/>
      <c r="KE129" s="45"/>
      <c r="KF129" s="45"/>
      <c r="KG129" s="45"/>
      <c r="KH129" s="45"/>
      <c r="KI129" s="45"/>
      <c r="KJ129" s="45"/>
      <c r="KK129" s="45"/>
      <c r="KL129" s="45"/>
      <c r="KM129" s="45"/>
      <c r="KN129" s="45"/>
      <c r="KO129" s="45"/>
      <c r="KP129" s="45"/>
      <c r="KQ129" s="45"/>
      <c r="KR129" s="45"/>
      <c r="KS129" s="45"/>
      <c r="KT129" s="45"/>
      <c r="KU129" s="45"/>
      <c r="KV129" s="45"/>
      <c r="KW129" s="45"/>
      <c r="KX129" s="45"/>
      <c r="KY129" s="45"/>
      <c r="KZ129" s="45"/>
      <c r="LA129" s="45"/>
      <c r="LB129" s="45"/>
      <c r="LC129" s="45"/>
      <c r="LD129" s="45"/>
      <c r="LE129" s="45"/>
      <c r="LF129" s="45"/>
      <c r="LG129" s="45"/>
      <c r="LH129" s="45"/>
      <c r="LI129" s="45"/>
      <c r="LJ129" s="45"/>
      <c r="LK129" s="45"/>
      <c r="LL129" s="45"/>
      <c r="LM129" s="45"/>
      <c r="LN129" s="45"/>
      <c r="LO129" s="45"/>
      <c r="LP129" s="45"/>
      <c r="LQ129" s="45"/>
      <c r="LR129" s="45"/>
      <c r="LS129" s="45"/>
      <c r="LT129" s="45"/>
      <c r="LU129" s="45"/>
      <c r="LV129" s="45"/>
      <c r="LW129" s="45"/>
      <c r="LX129" s="45"/>
      <c r="LY129" s="45"/>
      <c r="LZ129" s="45"/>
      <c r="MA129" s="45"/>
      <c r="MB129" s="45"/>
      <c r="MC129" s="45"/>
      <c r="MD129" s="45"/>
      <c r="ME129" s="45"/>
      <c r="MF129" s="45"/>
      <c r="MG129" s="45"/>
      <c r="MH129" s="45"/>
      <c r="MI129" s="45"/>
      <c r="MJ129" s="45"/>
      <c r="MK129" s="45"/>
      <c r="ML129" s="45"/>
      <c r="MM129" s="45"/>
      <c r="MN129" s="45"/>
      <c r="MO129" s="45"/>
      <c r="MP129" s="45"/>
      <c r="MQ129" s="45"/>
      <c r="MR129" s="45"/>
      <c r="MS129" s="45"/>
      <c r="MT129" s="45"/>
      <c r="MU129" s="45"/>
      <c r="MV129" s="45"/>
      <c r="MW129" s="45"/>
      <c r="MX129" s="45"/>
      <c r="MY129" s="45"/>
      <c r="MZ129" s="45"/>
      <c r="NA129" s="45"/>
      <c r="NB129" s="45"/>
      <c r="NC129" s="45"/>
      <c r="ND129" s="45"/>
      <c r="NE129" s="45"/>
      <c r="NF129" s="45"/>
      <c r="NG129" s="45"/>
      <c r="NH129" s="45"/>
      <c r="NI129" s="45"/>
      <c r="NJ129" s="45"/>
      <c r="NK129" s="45"/>
      <c r="NL129" s="45"/>
      <c r="NM129" s="45"/>
      <c r="NN129" s="45"/>
      <c r="NO129" s="45"/>
      <c r="NP129" s="45"/>
      <c r="NQ129" s="45"/>
      <c r="NR129" s="45"/>
      <c r="NS129" s="45"/>
      <c r="NT129" s="45"/>
      <c r="NU129" s="45"/>
      <c r="NV129" s="45"/>
      <c r="NW129" s="45"/>
      <c r="NX129" s="45"/>
      <c r="NY129" s="45"/>
      <c r="NZ129" s="45"/>
      <c r="OA129" s="45"/>
      <c r="OB129" s="45"/>
      <c r="OC129" s="45"/>
      <c r="OD129" s="45"/>
      <c r="OE129" s="45"/>
      <c r="OF129" s="45"/>
      <c r="OG129" s="45"/>
      <c r="OH129" s="45"/>
      <c r="OI129" s="45"/>
      <c r="OJ129" s="45"/>
      <c r="OK129" s="45"/>
      <c r="OL129" s="45"/>
      <c r="OM129" s="45"/>
      <c r="ON129" s="45"/>
      <c r="OO129" s="45"/>
      <c r="OP129" s="45"/>
      <c r="OQ129" s="45"/>
      <c r="OR129" s="45"/>
      <c r="OS129" s="45"/>
      <c r="OT129" s="45"/>
      <c r="OU129" s="45"/>
      <c r="OV129" s="45"/>
      <c r="OW129" s="45"/>
      <c r="OX129" s="45"/>
      <c r="OY129" s="45"/>
      <c r="OZ129" s="45"/>
      <c r="PA129" s="45"/>
      <c r="PB129" s="45"/>
      <c r="PC129" s="45"/>
      <c r="PD129" s="45"/>
      <c r="PE129" s="45"/>
      <c r="PF129" s="45"/>
      <c r="PG129" s="45"/>
      <c r="PH129" s="45"/>
      <c r="PI129" s="45"/>
      <c r="PJ129" s="45"/>
      <c r="PK129" s="45"/>
      <c r="PL129" s="45"/>
      <c r="PM129" s="45"/>
      <c r="PN129" s="45"/>
      <c r="PO129" s="45"/>
      <c r="PP129" s="45"/>
      <c r="PQ129" s="45"/>
      <c r="PR129" s="45"/>
      <c r="PS129" s="45"/>
      <c r="PT129" s="45"/>
      <c r="PU129" s="45"/>
      <c r="PV129" s="45"/>
      <c r="PW129" s="45"/>
      <c r="PX129" s="45"/>
      <c r="PY129" s="45"/>
      <c r="PZ129" s="45"/>
      <c r="QA129" s="45"/>
      <c r="QB129" s="45"/>
      <c r="QC129" s="45"/>
      <c r="QD129" s="45"/>
      <c r="QE129" s="45"/>
      <c r="QF129" s="45"/>
      <c r="QG129" s="45"/>
      <c r="QH129" s="45"/>
      <c r="QI129" s="45"/>
      <c r="QJ129" s="45"/>
      <c r="QK129" s="45"/>
      <c r="QL129" s="45"/>
      <c r="QM129" s="45"/>
      <c r="QN129" s="45"/>
      <c r="QO129" s="45"/>
      <c r="QP129" s="45"/>
      <c r="QQ129" s="45"/>
      <c r="QR129" s="45"/>
      <c r="QS129" s="45"/>
      <c r="QT129" s="45"/>
      <c r="QU129" s="45"/>
      <c r="QV129" s="45"/>
      <c r="QW129" s="45"/>
      <c r="QX129" s="45"/>
      <c r="QY129" s="45"/>
      <c r="QZ129" s="45"/>
      <c r="RA129" s="45"/>
      <c r="RB129" s="45"/>
      <c r="RC129" s="45"/>
      <c r="RD129" s="45"/>
      <c r="RE129" s="45"/>
      <c r="RF129" s="45"/>
      <c r="RG129" s="45"/>
      <c r="RH129" s="45"/>
      <c r="RI129" s="45"/>
      <c r="RJ129" s="45"/>
      <c r="RK129" s="45"/>
      <c r="RL129" s="45"/>
      <c r="RM129" s="45"/>
      <c r="RN129" s="45"/>
      <c r="RO129" s="45"/>
      <c r="RP129" s="45"/>
      <c r="RQ129" s="45"/>
      <c r="RR129" s="45"/>
      <c r="RS129" s="45"/>
      <c r="RT129" s="45"/>
      <c r="RU129" s="45"/>
      <c r="RV129" s="45"/>
      <c r="RW129" s="45"/>
      <c r="RX129" s="45"/>
      <c r="RY129" s="45"/>
      <c r="RZ129" s="45"/>
      <c r="SA129" s="45"/>
      <c r="SB129" s="45"/>
      <c r="SC129" s="45"/>
      <c r="SD129" s="45"/>
      <c r="SE129" s="45"/>
      <c r="SF129" s="45"/>
      <c r="SG129" s="45"/>
      <c r="SH129" s="45"/>
      <c r="SI129" s="45"/>
      <c r="SJ129" s="45"/>
      <c r="SK129" s="45"/>
      <c r="SL129" s="45"/>
      <c r="SM129" s="45"/>
      <c r="SN129" s="45"/>
      <c r="SO129" s="45"/>
      <c r="SP129" s="45"/>
      <c r="SQ129" s="45"/>
      <c r="SR129" s="45"/>
      <c r="SS129" s="45"/>
      <c r="ST129" s="45"/>
      <c r="SU129" s="45"/>
      <c r="SV129" s="45"/>
      <c r="SW129" s="45"/>
      <c r="SX129" s="45"/>
      <c r="SY129" s="45"/>
      <c r="SZ129" s="45"/>
      <c r="TA129" s="45"/>
      <c r="TB129" s="45"/>
      <c r="TC129" s="45"/>
      <c r="TD129" s="45"/>
      <c r="TE129" s="45"/>
      <c r="TF129" s="45"/>
      <c r="TG129" s="45"/>
      <c r="TH129" s="45"/>
      <c r="TI129" s="45"/>
      <c r="TJ129" s="45"/>
      <c r="TK129" s="45"/>
      <c r="TL129" s="45"/>
      <c r="TM129" s="45"/>
      <c r="TN129" s="45"/>
      <c r="TO129" s="45"/>
      <c r="TP129" s="45"/>
      <c r="TQ129" s="45"/>
      <c r="TR129" s="45"/>
      <c r="TS129" s="45"/>
      <c r="TT129" s="45"/>
      <c r="TU129" s="45"/>
      <c r="TV129" s="45"/>
      <c r="TW129" s="45"/>
      <c r="TX129" s="45"/>
      <c r="TY129" s="45"/>
      <c r="TZ129" s="45"/>
      <c r="UA129" s="45"/>
      <c r="UB129" s="45"/>
      <c r="UC129" s="45"/>
      <c r="UD129" s="45"/>
      <c r="UE129" s="45"/>
      <c r="UF129" s="45"/>
      <c r="UG129" s="45"/>
      <c r="UH129" s="45"/>
      <c r="UI129" s="45"/>
      <c r="UJ129" s="45"/>
      <c r="UK129" s="45"/>
      <c r="UL129" s="45"/>
      <c r="UM129" s="45"/>
      <c r="UN129" s="45"/>
      <c r="UO129" s="45"/>
      <c r="UP129" s="45"/>
      <c r="UQ129" s="45"/>
      <c r="UR129" s="45"/>
      <c r="US129" s="45"/>
      <c r="UT129" s="45"/>
      <c r="UU129" s="45"/>
      <c r="UV129" s="45"/>
      <c r="UW129" s="45"/>
      <c r="UX129" s="45"/>
      <c r="UY129" s="45"/>
      <c r="UZ129" s="45"/>
      <c r="VA129" s="45"/>
      <c r="VB129" s="45"/>
      <c r="VC129" s="45"/>
      <c r="VD129" s="45"/>
      <c r="VE129" s="45"/>
      <c r="VF129" s="45"/>
      <c r="VG129" s="45"/>
      <c r="VH129" s="45"/>
      <c r="VI129" s="45"/>
      <c r="VJ129" s="45"/>
      <c r="VK129" s="45"/>
      <c r="VL129" s="45"/>
      <c r="VM129" s="45"/>
      <c r="VN129" s="45"/>
      <c r="VO129" s="45"/>
      <c r="VP129" s="45"/>
      <c r="VQ129" s="45"/>
      <c r="VR129" s="45"/>
      <c r="VS129" s="45"/>
      <c r="VT129" s="45"/>
      <c r="VU129" s="45"/>
      <c r="VV129" s="45"/>
      <c r="VW129" s="45"/>
      <c r="VX129" s="45"/>
      <c r="VY129" s="45"/>
      <c r="VZ129" s="45"/>
      <c r="WA129" s="45"/>
      <c r="WB129" s="45"/>
      <c r="WC129" s="45"/>
      <c r="WD129" s="45"/>
      <c r="WE129" s="45"/>
      <c r="WF129" s="45"/>
      <c r="WG129" s="45"/>
      <c r="WH129" s="45"/>
      <c r="WI129" s="45"/>
      <c r="WJ129" s="45"/>
      <c r="WK129" s="45"/>
      <c r="WL129" s="45"/>
      <c r="WM129" s="45"/>
      <c r="WN129" s="45"/>
      <c r="WO129" s="45"/>
      <c r="WP129" s="45"/>
      <c r="WQ129" s="45"/>
      <c r="WR129" s="45"/>
      <c r="WS129" s="45"/>
      <c r="WT129" s="45"/>
      <c r="WU129" s="45"/>
      <c r="WV129" s="45"/>
      <c r="WW129" s="45"/>
      <c r="WX129" s="45"/>
      <c r="WY129" s="45"/>
      <c r="WZ129" s="45"/>
      <c r="XA129" s="45"/>
      <c r="XB129" s="45"/>
      <c r="XC129" s="45"/>
      <c r="XD129" s="45"/>
      <c r="XE129" s="45"/>
      <c r="XF129" s="45"/>
      <c r="XG129" s="45"/>
      <c r="XH129" s="45"/>
      <c r="XI129" s="45"/>
      <c r="XJ129" s="45"/>
      <c r="XK129" s="45"/>
      <c r="XL129" s="45"/>
      <c r="XM129" s="45"/>
      <c r="XN129" s="45"/>
      <c r="XO129" s="45"/>
      <c r="XP129" s="45"/>
      <c r="XQ129" s="45"/>
      <c r="XR129" s="45"/>
      <c r="XS129" s="45"/>
      <c r="XT129" s="45"/>
      <c r="XU129" s="45"/>
      <c r="XV129" s="45"/>
      <c r="XW129" s="45"/>
      <c r="XX129" s="45"/>
      <c r="XY129" s="45"/>
      <c r="XZ129" s="45"/>
      <c r="YA129" s="45"/>
      <c r="YB129" s="45"/>
      <c r="YC129" s="45"/>
      <c r="YD129" s="45"/>
      <c r="YE129" s="45"/>
      <c r="YF129" s="45"/>
      <c r="YG129" s="45"/>
      <c r="YH129" s="45"/>
      <c r="YI129" s="45"/>
      <c r="YJ129" s="45"/>
      <c r="YK129" s="45"/>
      <c r="YL129" s="45"/>
      <c r="YM129" s="45"/>
      <c r="YN129" s="45"/>
      <c r="YO129" s="45"/>
      <c r="YP129" s="45"/>
      <c r="YQ129" s="45"/>
      <c r="YR129" s="45"/>
    </row>
    <row r="130" spans="1:668" ht="19.5" customHeight="1" x14ac:dyDescent="0.25">
      <c r="A130" s="48" t="s">
        <v>14</v>
      </c>
      <c r="B130" s="13">
        <v>1</v>
      </c>
      <c r="C130" s="13"/>
      <c r="D130" s="48"/>
      <c r="E130" s="48"/>
      <c r="F130" s="76">
        <f t="shared" ref="F130:K130" si="27">+SUM(F129)</f>
        <v>38000</v>
      </c>
      <c r="G130" s="18">
        <f t="shared" si="27"/>
        <v>1090.5999999999999</v>
      </c>
      <c r="H130" s="18">
        <f t="shared" si="27"/>
        <v>160.38</v>
      </c>
      <c r="I130" s="18">
        <f t="shared" si="27"/>
        <v>1155.2</v>
      </c>
      <c r="J130" s="76">
        <f t="shared" si="27"/>
        <v>0</v>
      </c>
      <c r="K130" s="18">
        <f t="shared" si="27"/>
        <v>2406.1799999999998</v>
      </c>
      <c r="L130" s="76">
        <f>+SUM(L129)</f>
        <v>35593.82</v>
      </c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</row>
    <row r="131" spans="1:668" ht="15.75" x14ac:dyDescent="0.25">
      <c r="A131" s="44" t="s">
        <v>71</v>
      </c>
      <c r="B131" s="44"/>
      <c r="C131" s="143"/>
      <c r="D131" s="44"/>
      <c r="E131" s="44"/>
      <c r="F131" s="68"/>
      <c r="G131" s="44"/>
      <c r="H131" s="44"/>
      <c r="I131" s="44"/>
      <c r="J131" s="68"/>
      <c r="K131" s="44"/>
      <c r="L131" s="68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  <c r="IW131" s="58"/>
      <c r="IX131" s="58"/>
      <c r="IY131" s="58"/>
      <c r="IZ131" s="58"/>
      <c r="JA131" s="58"/>
      <c r="JB131" s="58"/>
      <c r="JC131" s="58"/>
      <c r="JD131" s="58"/>
      <c r="JE131" s="58"/>
      <c r="JF131" s="58"/>
      <c r="JG131" s="58"/>
      <c r="JH131" s="58"/>
      <c r="JI131" s="58"/>
      <c r="JJ131" s="58"/>
      <c r="JK131" s="58"/>
      <c r="JL131" s="58"/>
      <c r="JM131" s="58"/>
      <c r="JN131" s="58"/>
      <c r="JO131" s="58"/>
      <c r="JP131" s="58"/>
      <c r="JQ131" s="58"/>
      <c r="JR131" s="58"/>
      <c r="JS131" s="58"/>
      <c r="JT131" s="58"/>
      <c r="JU131" s="58"/>
      <c r="JV131" s="58"/>
      <c r="JW131" s="58"/>
      <c r="JX131" s="58"/>
      <c r="JY131" s="58"/>
      <c r="JZ131" s="58"/>
      <c r="KA131" s="58"/>
      <c r="KB131" s="58"/>
      <c r="KC131" s="58"/>
      <c r="KD131" s="58"/>
      <c r="KE131" s="58"/>
      <c r="KF131" s="58"/>
      <c r="KG131" s="58"/>
      <c r="KH131" s="58"/>
      <c r="KI131" s="58"/>
      <c r="KJ131" s="58"/>
      <c r="KK131" s="58"/>
      <c r="KL131" s="58"/>
      <c r="KM131" s="58"/>
      <c r="KN131" s="58"/>
      <c r="KO131" s="58"/>
      <c r="KP131" s="58"/>
      <c r="KQ131" s="58"/>
      <c r="KR131" s="58"/>
      <c r="KS131" s="58"/>
      <c r="KT131" s="58"/>
      <c r="KU131" s="58"/>
      <c r="KV131" s="58"/>
      <c r="KW131" s="58"/>
      <c r="KX131" s="58"/>
      <c r="KY131" s="58"/>
      <c r="KZ131" s="58"/>
      <c r="LA131" s="58"/>
      <c r="LB131" s="58"/>
      <c r="LC131" s="58"/>
      <c r="LD131" s="58"/>
      <c r="LE131" s="58"/>
      <c r="LF131" s="58"/>
      <c r="LG131" s="58"/>
      <c r="LH131" s="58"/>
      <c r="LI131" s="58"/>
      <c r="LJ131" s="58"/>
      <c r="LK131" s="58"/>
      <c r="LL131" s="58"/>
      <c r="LM131" s="58"/>
      <c r="LN131" s="58"/>
      <c r="LO131" s="58"/>
      <c r="LP131" s="58"/>
      <c r="LQ131" s="58"/>
      <c r="LR131" s="58"/>
      <c r="LS131" s="58"/>
      <c r="LT131" s="58"/>
      <c r="LU131" s="58"/>
      <c r="LV131" s="58"/>
      <c r="LW131" s="58"/>
      <c r="LX131" s="58"/>
      <c r="LY131" s="58"/>
      <c r="LZ131" s="58"/>
      <c r="MA131" s="58"/>
      <c r="MB131" s="58"/>
      <c r="MC131" s="58"/>
      <c r="MD131" s="58"/>
      <c r="ME131" s="58"/>
      <c r="MF131" s="58"/>
      <c r="MG131" s="58"/>
      <c r="MH131" s="58"/>
      <c r="MI131" s="58"/>
      <c r="MJ131" s="58"/>
      <c r="MK131" s="58"/>
      <c r="ML131" s="58"/>
      <c r="MM131" s="58"/>
      <c r="MN131" s="58"/>
      <c r="MO131" s="58"/>
      <c r="MP131" s="58"/>
      <c r="MQ131" s="58"/>
      <c r="MR131" s="58"/>
      <c r="MS131" s="58"/>
      <c r="MT131" s="58"/>
      <c r="MU131" s="58"/>
      <c r="MV131" s="58"/>
      <c r="MW131" s="58"/>
      <c r="MX131" s="58"/>
      <c r="MY131" s="58"/>
      <c r="MZ131" s="58"/>
      <c r="NA131" s="58"/>
      <c r="NB131" s="58"/>
      <c r="NC131" s="58"/>
      <c r="ND131" s="58"/>
      <c r="NE131" s="58"/>
      <c r="NF131" s="58"/>
      <c r="NG131" s="58"/>
      <c r="NH131" s="58"/>
      <c r="NI131" s="58"/>
      <c r="NJ131" s="58"/>
      <c r="NK131" s="58"/>
      <c r="NL131" s="58"/>
      <c r="NM131" s="58"/>
      <c r="NN131" s="58"/>
      <c r="NO131" s="58"/>
      <c r="NP131" s="58"/>
      <c r="NQ131" s="58"/>
      <c r="NR131" s="58"/>
      <c r="NS131" s="58"/>
      <c r="NT131" s="58"/>
      <c r="NU131" s="58"/>
      <c r="NV131" s="58"/>
      <c r="NW131" s="58"/>
      <c r="NX131" s="58"/>
      <c r="NY131" s="58"/>
      <c r="NZ131" s="58"/>
      <c r="OA131" s="58"/>
      <c r="OB131" s="58"/>
      <c r="OC131" s="58"/>
      <c r="OD131" s="58"/>
      <c r="OE131" s="58"/>
      <c r="OF131" s="58"/>
      <c r="OG131" s="58"/>
      <c r="OH131" s="58"/>
      <c r="OI131" s="58"/>
      <c r="OJ131" s="58"/>
      <c r="OK131" s="58"/>
      <c r="OL131" s="58"/>
      <c r="OM131" s="58"/>
      <c r="ON131" s="58"/>
      <c r="OO131" s="58"/>
      <c r="OP131" s="58"/>
      <c r="OQ131" s="58"/>
      <c r="OR131" s="58"/>
      <c r="OS131" s="58"/>
      <c r="OT131" s="58"/>
      <c r="OU131" s="58"/>
      <c r="OV131" s="58"/>
      <c r="OW131" s="58"/>
      <c r="OX131" s="58"/>
      <c r="OY131" s="58"/>
      <c r="OZ131" s="58"/>
      <c r="PA131" s="58"/>
      <c r="PB131" s="58"/>
      <c r="PC131" s="58"/>
      <c r="PD131" s="58"/>
      <c r="PE131" s="58"/>
      <c r="PF131" s="58"/>
      <c r="PG131" s="58"/>
      <c r="PH131" s="58"/>
      <c r="PI131" s="58"/>
      <c r="PJ131" s="58"/>
      <c r="PK131" s="58"/>
      <c r="PL131" s="58"/>
      <c r="PM131" s="58"/>
      <c r="PN131" s="58"/>
      <c r="PO131" s="58"/>
      <c r="PP131" s="58"/>
      <c r="PQ131" s="58"/>
      <c r="PR131" s="58"/>
      <c r="PS131" s="58"/>
      <c r="PT131" s="58"/>
      <c r="PU131" s="58"/>
      <c r="PV131" s="58"/>
      <c r="PW131" s="58"/>
      <c r="PX131" s="58"/>
      <c r="PY131" s="58"/>
      <c r="PZ131" s="58"/>
      <c r="QA131" s="58"/>
      <c r="QB131" s="58"/>
      <c r="QC131" s="58"/>
      <c r="QD131" s="58"/>
      <c r="QE131" s="58"/>
      <c r="QF131" s="58"/>
      <c r="QG131" s="58"/>
      <c r="QH131" s="58"/>
      <c r="QI131" s="58"/>
      <c r="QJ131" s="58"/>
      <c r="QK131" s="58"/>
      <c r="QL131" s="58"/>
      <c r="QM131" s="58"/>
      <c r="QN131" s="58"/>
      <c r="QO131" s="58"/>
      <c r="QP131" s="58"/>
      <c r="QQ131" s="58"/>
      <c r="QR131" s="58"/>
      <c r="QS131" s="58"/>
      <c r="QT131" s="58"/>
      <c r="QU131" s="58"/>
      <c r="QV131" s="58"/>
      <c r="QW131" s="58"/>
      <c r="QX131" s="58"/>
      <c r="QY131" s="58"/>
      <c r="QZ131" s="58"/>
      <c r="RA131" s="58"/>
      <c r="RB131" s="58"/>
      <c r="RC131" s="58"/>
      <c r="RD131" s="58"/>
      <c r="RE131" s="58"/>
      <c r="RF131" s="58"/>
      <c r="RG131" s="58"/>
      <c r="RH131" s="58"/>
      <c r="RI131" s="58"/>
      <c r="RJ131" s="58"/>
      <c r="RK131" s="58"/>
      <c r="RL131" s="58"/>
      <c r="RM131" s="58"/>
      <c r="RN131" s="58"/>
      <c r="RO131" s="58"/>
      <c r="RP131" s="58"/>
      <c r="RQ131" s="58"/>
      <c r="RR131" s="58"/>
      <c r="RS131" s="58"/>
      <c r="RT131" s="58"/>
      <c r="RU131" s="58"/>
      <c r="RV131" s="58"/>
      <c r="RW131" s="58"/>
      <c r="RX131" s="58"/>
      <c r="RY131" s="58"/>
      <c r="RZ131" s="58"/>
      <c r="SA131" s="58"/>
      <c r="SB131" s="58"/>
      <c r="SC131" s="58"/>
      <c r="SD131" s="58"/>
      <c r="SE131" s="58"/>
      <c r="SF131" s="58"/>
      <c r="SG131" s="58"/>
      <c r="SH131" s="58"/>
      <c r="SI131" s="58"/>
      <c r="SJ131" s="58"/>
      <c r="SK131" s="58"/>
      <c r="SL131" s="58"/>
      <c r="SM131" s="58"/>
      <c r="SN131" s="58"/>
      <c r="SO131" s="58"/>
      <c r="SP131" s="58"/>
      <c r="SQ131" s="58"/>
      <c r="SR131" s="58"/>
      <c r="SS131" s="58"/>
      <c r="ST131" s="58"/>
      <c r="SU131" s="58"/>
      <c r="SV131" s="58"/>
      <c r="SW131" s="58"/>
      <c r="SX131" s="58"/>
      <c r="SY131" s="58"/>
      <c r="SZ131" s="58"/>
      <c r="TA131" s="58"/>
      <c r="TB131" s="58"/>
      <c r="TC131" s="58"/>
      <c r="TD131" s="58"/>
      <c r="TE131" s="58"/>
      <c r="TF131" s="58"/>
      <c r="TG131" s="58"/>
      <c r="TH131" s="58"/>
      <c r="TI131" s="58"/>
      <c r="TJ131" s="58"/>
      <c r="TK131" s="58"/>
      <c r="TL131" s="58"/>
      <c r="TM131" s="58"/>
      <c r="TN131" s="58"/>
      <c r="TO131" s="58"/>
      <c r="TP131" s="58"/>
      <c r="TQ131" s="58"/>
      <c r="TR131" s="58"/>
      <c r="TS131" s="58"/>
      <c r="TT131" s="58"/>
      <c r="TU131" s="58"/>
      <c r="TV131" s="58"/>
      <c r="TW131" s="58"/>
      <c r="TX131" s="58"/>
      <c r="TY131" s="58"/>
      <c r="TZ131" s="58"/>
      <c r="UA131" s="58"/>
      <c r="UB131" s="58"/>
      <c r="UC131" s="58"/>
      <c r="UD131" s="58"/>
      <c r="UE131" s="58"/>
      <c r="UF131" s="58"/>
      <c r="UG131" s="58"/>
      <c r="UH131" s="58"/>
      <c r="UI131" s="58"/>
      <c r="UJ131" s="58"/>
      <c r="UK131" s="58"/>
      <c r="UL131" s="58"/>
      <c r="UM131" s="58"/>
      <c r="UN131" s="58"/>
      <c r="UO131" s="58"/>
      <c r="UP131" s="58"/>
      <c r="UQ131" s="58"/>
      <c r="UR131" s="58"/>
      <c r="US131" s="58"/>
      <c r="UT131" s="58"/>
      <c r="UU131" s="58"/>
      <c r="UV131" s="58"/>
      <c r="UW131" s="58"/>
      <c r="UX131" s="58"/>
      <c r="UY131" s="58"/>
      <c r="UZ131" s="58"/>
      <c r="VA131" s="58"/>
      <c r="VB131" s="58"/>
      <c r="VC131" s="58"/>
      <c r="VD131" s="58"/>
      <c r="VE131" s="58"/>
      <c r="VF131" s="58"/>
      <c r="VG131" s="58"/>
      <c r="VH131" s="58"/>
      <c r="VI131" s="58"/>
      <c r="VJ131" s="58"/>
      <c r="VK131" s="58"/>
      <c r="VL131" s="58"/>
      <c r="VM131" s="58"/>
      <c r="VN131" s="58"/>
      <c r="VO131" s="58"/>
      <c r="VP131" s="58"/>
      <c r="VQ131" s="58"/>
      <c r="VR131" s="58"/>
      <c r="VS131" s="58"/>
      <c r="VT131" s="58"/>
      <c r="VU131" s="58"/>
      <c r="VV131" s="58"/>
      <c r="VW131" s="58"/>
      <c r="VX131" s="58"/>
      <c r="VY131" s="58"/>
      <c r="VZ131" s="58"/>
      <c r="WA131" s="58"/>
      <c r="WB131" s="58"/>
      <c r="WC131" s="58"/>
      <c r="WD131" s="58"/>
      <c r="WE131" s="58"/>
      <c r="WF131" s="58"/>
      <c r="WG131" s="58"/>
      <c r="WH131" s="58"/>
      <c r="WI131" s="58"/>
      <c r="WJ131" s="58"/>
      <c r="WK131" s="58"/>
      <c r="WL131" s="58"/>
      <c r="WM131" s="58"/>
      <c r="WN131" s="58"/>
      <c r="WO131" s="58"/>
      <c r="WP131" s="58"/>
      <c r="WQ131" s="58"/>
      <c r="WR131" s="58"/>
      <c r="WS131" s="58"/>
      <c r="WT131" s="58"/>
      <c r="WU131" s="58"/>
      <c r="WV131" s="58"/>
      <c r="WW131" s="58"/>
      <c r="WX131" s="58"/>
      <c r="WY131" s="58"/>
      <c r="WZ131" s="58"/>
      <c r="XA131" s="58"/>
      <c r="XB131" s="58"/>
      <c r="XC131" s="58"/>
      <c r="XD131" s="58"/>
      <c r="XE131" s="58"/>
      <c r="XF131" s="58"/>
      <c r="XG131" s="58"/>
      <c r="XH131" s="58"/>
      <c r="XI131" s="58"/>
      <c r="XJ131" s="58"/>
      <c r="XK131" s="58"/>
      <c r="XL131" s="58"/>
      <c r="XM131" s="58"/>
      <c r="XN131" s="58"/>
      <c r="XO131" s="58"/>
      <c r="XP131" s="58"/>
      <c r="XQ131" s="58"/>
      <c r="XR131" s="58"/>
      <c r="XS131" s="58"/>
      <c r="XT131" s="58"/>
      <c r="XU131" s="58"/>
      <c r="XV131" s="58"/>
      <c r="XW131" s="58"/>
      <c r="XX131" s="58"/>
      <c r="XY131" s="58"/>
      <c r="XZ131" s="58"/>
      <c r="YA131" s="58"/>
      <c r="YB131" s="58"/>
      <c r="YC131" s="58"/>
      <c r="YD131" s="58"/>
      <c r="YE131" s="58"/>
      <c r="YF131" s="58"/>
      <c r="YG131" s="58"/>
      <c r="YH131" s="58"/>
      <c r="YI131" s="58"/>
      <c r="YJ131" s="58"/>
      <c r="YK131" s="58"/>
      <c r="YL131" s="58"/>
      <c r="YM131" s="58"/>
      <c r="YN131" s="58"/>
      <c r="YO131" s="58"/>
      <c r="YP131" s="58"/>
      <c r="YQ131" s="58"/>
      <c r="YR131" s="58"/>
    </row>
    <row r="132" spans="1:668" ht="18" customHeight="1" x14ac:dyDescent="0.25">
      <c r="A132" s="4" t="s">
        <v>33</v>
      </c>
      <c r="B132" s="5" t="s">
        <v>17</v>
      </c>
      <c r="C132" s="6" t="s">
        <v>74</v>
      </c>
      <c r="D132" s="11">
        <v>44276</v>
      </c>
      <c r="E132" s="11" t="s">
        <v>122</v>
      </c>
      <c r="F132" s="84">
        <v>36500</v>
      </c>
      <c r="G132" s="6">
        <f>F132*0.0287</f>
        <v>1047.55</v>
      </c>
      <c r="H132" s="6">
        <v>0</v>
      </c>
      <c r="I132" s="6">
        <f>F132*0.0304</f>
        <v>1109.5999999999999</v>
      </c>
      <c r="J132" s="65">
        <v>912.5</v>
      </c>
      <c r="K132" s="6">
        <v>3069.65</v>
      </c>
      <c r="L132" s="65">
        <v>33430.35</v>
      </c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  <c r="IP132" s="58"/>
      <c r="IQ132" s="58"/>
      <c r="IR132" s="58"/>
      <c r="IS132" s="58"/>
      <c r="IT132" s="58"/>
      <c r="IU132" s="58"/>
      <c r="IV132" s="58"/>
      <c r="IW132" s="58"/>
      <c r="IX132" s="58"/>
      <c r="IY132" s="58"/>
      <c r="IZ132" s="58"/>
      <c r="JA132" s="58"/>
      <c r="JB132" s="58"/>
      <c r="JC132" s="58"/>
      <c r="JD132" s="58"/>
      <c r="JE132" s="58"/>
      <c r="JF132" s="58"/>
      <c r="JG132" s="58"/>
      <c r="JH132" s="58"/>
      <c r="JI132" s="58"/>
      <c r="JJ132" s="58"/>
      <c r="JK132" s="58"/>
      <c r="JL132" s="58"/>
      <c r="JM132" s="58"/>
      <c r="JN132" s="58"/>
      <c r="JO132" s="58"/>
      <c r="JP132" s="58"/>
      <c r="JQ132" s="58"/>
      <c r="JR132" s="58"/>
      <c r="JS132" s="58"/>
      <c r="JT132" s="58"/>
      <c r="JU132" s="58"/>
      <c r="JV132" s="58"/>
      <c r="JW132" s="58"/>
      <c r="JX132" s="58"/>
      <c r="JY132" s="58"/>
      <c r="JZ132" s="58"/>
      <c r="KA132" s="58"/>
      <c r="KB132" s="58"/>
      <c r="KC132" s="58"/>
      <c r="KD132" s="58"/>
      <c r="KE132" s="58"/>
      <c r="KF132" s="58"/>
      <c r="KG132" s="58"/>
      <c r="KH132" s="58"/>
      <c r="KI132" s="58"/>
      <c r="KJ132" s="58"/>
      <c r="KK132" s="58"/>
      <c r="KL132" s="58"/>
      <c r="KM132" s="58"/>
      <c r="KN132" s="58"/>
      <c r="KO132" s="58"/>
      <c r="KP132" s="58"/>
      <c r="KQ132" s="58"/>
      <c r="KR132" s="58"/>
      <c r="KS132" s="58"/>
      <c r="KT132" s="58"/>
      <c r="KU132" s="58"/>
      <c r="KV132" s="58"/>
      <c r="KW132" s="58"/>
      <c r="KX132" s="58"/>
      <c r="KY132" s="58"/>
      <c r="KZ132" s="58"/>
      <c r="LA132" s="58"/>
      <c r="LB132" s="58"/>
      <c r="LC132" s="58"/>
      <c r="LD132" s="58"/>
      <c r="LE132" s="58"/>
      <c r="LF132" s="58"/>
      <c r="LG132" s="58"/>
      <c r="LH132" s="58"/>
      <c r="LI132" s="58"/>
      <c r="LJ132" s="58"/>
      <c r="LK132" s="58"/>
      <c r="LL132" s="58"/>
      <c r="LM132" s="58"/>
      <c r="LN132" s="58"/>
      <c r="LO132" s="58"/>
      <c r="LP132" s="58"/>
      <c r="LQ132" s="58"/>
      <c r="LR132" s="58"/>
      <c r="LS132" s="58"/>
      <c r="LT132" s="58"/>
      <c r="LU132" s="58"/>
      <c r="LV132" s="58"/>
      <c r="LW132" s="58"/>
      <c r="LX132" s="58"/>
      <c r="LY132" s="58"/>
      <c r="LZ132" s="58"/>
      <c r="MA132" s="58"/>
      <c r="MB132" s="58"/>
      <c r="MC132" s="58"/>
      <c r="MD132" s="58"/>
      <c r="ME132" s="58"/>
      <c r="MF132" s="58"/>
      <c r="MG132" s="58"/>
      <c r="MH132" s="58"/>
      <c r="MI132" s="58"/>
      <c r="MJ132" s="58"/>
      <c r="MK132" s="58"/>
      <c r="ML132" s="58"/>
      <c r="MM132" s="58"/>
      <c r="MN132" s="58"/>
      <c r="MO132" s="58"/>
      <c r="MP132" s="58"/>
      <c r="MQ132" s="58"/>
      <c r="MR132" s="58"/>
      <c r="MS132" s="58"/>
      <c r="MT132" s="58"/>
      <c r="MU132" s="58"/>
      <c r="MV132" s="58"/>
      <c r="MW132" s="58"/>
      <c r="MX132" s="58"/>
      <c r="MY132" s="58"/>
      <c r="MZ132" s="58"/>
      <c r="NA132" s="58"/>
      <c r="NB132" s="58"/>
      <c r="NC132" s="58"/>
      <c r="ND132" s="58"/>
      <c r="NE132" s="58"/>
      <c r="NF132" s="58"/>
      <c r="NG132" s="58"/>
      <c r="NH132" s="58"/>
      <c r="NI132" s="58"/>
      <c r="NJ132" s="58"/>
      <c r="NK132" s="58"/>
      <c r="NL132" s="58"/>
      <c r="NM132" s="58"/>
      <c r="NN132" s="58"/>
      <c r="NO132" s="58"/>
      <c r="NP132" s="58"/>
      <c r="NQ132" s="58"/>
      <c r="NR132" s="58"/>
      <c r="NS132" s="58"/>
      <c r="NT132" s="58"/>
      <c r="NU132" s="58"/>
      <c r="NV132" s="58"/>
      <c r="NW132" s="58"/>
      <c r="NX132" s="58"/>
      <c r="NY132" s="58"/>
      <c r="NZ132" s="58"/>
      <c r="OA132" s="58"/>
      <c r="OB132" s="58"/>
      <c r="OC132" s="58"/>
      <c r="OD132" s="58"/>
      <c r="OE132" s="58"/>
      <c r="OF132" s="58"/>
      <c r="OG132" s="58"/>
      <c r="OH132" s="58"/>
      <c r="OI132" s="58"/>
      <c r="OJ132" s="58"/>
      <c r="OK132" s="58"/>
      <c r="OL132" s="58"/>
      <c r="OM132" s="58"/>
      <c r="ON132" s="58"/>
      <c r="OO132" s="58"/>
      <c r="OP132" s="58"/>
      <c r="OQ132" s="58"/>
      <c r="OR132" s="58"/>
      <c r="OS132" s="58"/>
      <c r="OT132" s="58"/>
      <c r="OU132" s="58"/>
      <c r="OV132" s="58"/>
      <c r="OW132" s="58"/>
      <c r="OX132" s="58"/>
      <c r="OY132" s="58"/>
      <c r="OZ132" s="58"/>
      <c r="PA132" s="58"/>
      <c r="PB132" s="58"/>
      <c r="PC132" s="58"/>
      <c r="PD132" s="58"/>
      <c r="PE132" s="58"/>
      <c r="PF132" s="58"/>
      <c r="PG132" s="58"/>
      <c r="PH132" s="58"/>
      <c r="PI132" s="58"/>
      <c r="PJ132" s="58"/>
      <c r="PK132" s="58"/>
      <c r="PL132" s="58"/>
      <c r="PM132" s="58"/>
      <c r="PN132" s="58"/>
      <c r="PO132" s="58"/>
      <c r="PP132" s="58"/>
      <c r="PQ132" s="58"/>
      <c r="PR132" s="58"/>
      <c r="PS132" s="58"/>
      <c r="PT132" s="58"/>
      <c r="PU132" s="58"/>
      <c r="PV132" s="58"/>
      <c r="PW132" s="58"/>
      <c r="PX132" s="58"/>
      <c r="PY132" s="58"/>
      <c r="PZ132" s="58"/>
      <c r="QA132" s="58"/>
      <c r="QB132" s="58"/>
      <c r="QC132" s="58"/>
      <c r="QD132" s="58"/>
      <c r="QE132" s="58"/>
      <c r="QF132" s="58"/>
      <c r="QG132" s="58"/>
      <c r="QH132" s="58"/>
      <c r="QI132" s="58"/>
      <c r="QJ132" s="58"/>
      <c r="QK132" s="58"/>
      <c r="QL132" s="58"/>
      <c r="QM132" s="58"/>
      <c r="QN132" s="58"/>
      <c r="QO132" s="58"/>
      <c r="QP132" s="58"/>
      <c r="QQ132" s="58"/>
      <c r="QR132" s="58"/>
      <c r="QS132" s="58"/>
      <c r="QT132" s="58"/>
      <c r="QU132" s="58"/>
      <c r="QV132" s="58"/>
      <c r="QW132" s="58"/>
      <c r="QX132" s="58"/>
      <c r="QY132" s="58"/>
      <c r="QZ132" s="58"/>
      <c r="RA132" s="58"/>
      <c r="RB132" s="58"/>
      <c r="RC132" s="58"/>
      <c r="RD132" s="58"/>
      <c r="RE132" s="58"/>
      <c r="RF132" s="58"/>
      <c r="RG132" s="58"/>
      <c r="RH132" s="58"/>
      <c r="RI132" s="58"/>
      <c r="RJ132" s="58"/>
      <c r="RK132" s="58"/>
      <c r="RL132" s="58"/>
      <c r="RM132" s="58"/>
      <c r="RN132" s="58"/>
      <c r="RO132" s="58"/>
      <c r="RP132" s="58"/>
      <c r="RQ132" s="58"/>
      <c r="RR132" s="58"/>
      <c r="RS132" s="58"/>
      <c r="RT132" s="58"/>
      <c r="RU132" s="58"/>
      <c r="RV132" s="58"/>
      <c r="RW132" s="58"/>
      <c r="RX132" s="58"/>
      <c r="RY132" s="58"/>
      <c r="RZ132" s="58"/>
      <c r="SA132" s="58"/>
      <c r="SB132" s="58"/>
      <c r="SC132" s="58"/>
      <c r="SD132" s="58"/>
      <c r="SE132" s="58"/>
      <c r="SF132" s="58"/>
      <c r="SG132" s="58"/>
      <c r="SH132" s="58"/>
      <c r="SI132" s="58"/>
      <c r="SJ132" s="58"/>
      <c r="SK132" s="58"/>
      <c r="SL132" s="58"/>
      <c r="SM132" s="58"/>
      <c r="SN132" s="58"/>
      <c r="SO132" s="58"/>
      <c r="SP132" s="58"/>
      <c r="SQ132" s="58"/>
      <c r="SR132" s="58"/>
      <c r="SS132" s="58"/>
      <c r="ST132" s="58"/>
      <c r="SU132" s="58"/>
      <c r="SV132" s="58"/>
      <c r="SW132" s="58"/>
      <c r="SX132" s="58"/>
      <c r="SY132" s="58"/>
      <c r="SZ132" s="58"/>
      <c r="TA132" s="58"/>
      <c r="TB132" s="58"/>
      <c r="TC132" s="58"/>
      <c r="TD132" s="58"/>
      <c r="TE132" s="58"/>
      <c r="TF132" s="58"/>
      <c r="TG132" s="58"/>
      <c r="TH132" s="58"/>
      <c r="TI132" s="58"/>
      <c r="TJ132" s="58"/>
      <c r="TK132" s="58"/>
      <c r="TL132" s="58"/>
      <c r="TM132" s="58"/>
      <c r="TN132" s="58"/>
      <c r="TO132" s="58"/>
      <c r="TP132" s="58"/>
      <c r="TQ132" s="58"/>
      <c r="TR132" s="58"/>
      <c r="TS132" s="58"/>
      <c r="TT132" s="58"/>
      <c r="TU132" s="58"/>
      <c r="TV132" s="58"/>
      <c r="TW132" s="58"/>
      <c r="TX132" s="58"/>
      <c r="TY132" s="58"/>
      <c r="TZ132" s="58"/>
      <c r="UA132" s="58"/>
      <c r="UB132" s="58"/>
      <c r="UC132" s="58"/>
      <c r="UD132" s="58"/>
      <c r="UE132" s="58"/>
      <c r="UF132" s="58"/>
      <c r="UG132" s="58"/>
      <c r="UH132" s="58"/>
      <c r="UI132" s="58"/>
      <c r="UJ132" s="58"/>
      <c r="UK132" s="58"/>
      <c r="UL132" s="58"/>
      <c r="UM132" s="58"/>
      <c r="UN132" s="58"/>
      <c r="UO132" s="58"/>
      <c r="UP132" s="58"/>
      <c r="UQ132" s="58"/>
      <c r="UR132" s="58"/>
      <c r="US132" s="58"/>
      <c r="UT132" s="58"/>
      <c r="UU132" s="58"/>
      <c r="UV132" s="58"/>
      <c r="UW132" s="58"/>
      <c r="UX132" s="58"/>
      <c r="UY132" s="58"/>
      <c r="UZ132" s="58"/>
      <c r="VA132" s="58"/>
      <c r="VB132" s="58"/>
      <c r="VC132" s="58"/>
      <c r="VD132" s="58"/>
      <c r="VE132" s="58"/>
      <c r="VF132" s="58"/>
      <c r="VG132" s="58"/>
      <c r="VH132" s="58"/>
      <c r="VI132" s="58"/>
      <c r="VJ132" s="58"/>
      <c r="VK132" s="58"/>
      <c r="VL132" s="58"/>
      <c r="VM132" s="58"/>
      <c r="VN132" s="58"/>
      <c r="VO132" s="58"/>
      <c r="VP132" s="58"/>
      <c r="VQ132" s="58"/>
      <c r="VR132" s="58"/>
      <c r="VS132" s="58"/>
      <c r="VT132" s="58"/>
      <c r="VU132" s="58"/>
      <c r="VV132" s="58"/>
      <c r="VW132" s="58"/>
      <c r="VX132" s="58"/>
      <c r="VY132" s="58"/>
      <c r="VZ132" s="58"/>
      <c r="WA132" s="58"/>
      <c r="WB132" s="58"/>
      <c r="WC132" s="58"/>
      <c r="WD132" s="58"/>
      <c r="WE132" s="58"/>
      <c r="WF132" s="58"/>
      <c r="WG132" s="58"/>
      <c r="WH132" s="58"/>
      <c r="WI132" s="58"/>
      <c r="WJ132" s="58"/>
      <c r="WK132" s="58"/>
      <c r="WL132" s="58"/>
      <c r="WM132" s="58"/>
      <c r="WN132" s="58"/>
      <c r="WO132" s="58"/>
      <c r="WP132" s="58"/>
      <c r="WQ132" s="58"/>
      <c r="WR132" s="58"/>
      <c r="WS132" s="58"/>
      <c r="WT132" s="58"/>
      <c r="WU132" s="58"/>
      <c r="WV132" s="58"/>
      <c r="WW132" s="58"/>
      <c r="WX132" s="58"/>
      <c r="WY132" s="58"/>
      <c r="WZ132" s="58"/>
      <c r="XA132" s="58"/>
      <c r="XB132" s="58"/>
      <c r="XC132" s="58"/>
      <c r="XD132" s="58"/>
      <c r="XE132" s="58"/>
      <c r="XF132" s="58"/>
      <c r="XG132" s="58"/>
      <c r="XH132" s="58"/>
      <c r="XI132" s="58"/>
      <c r="XJ132" s="58"/>
      <c r="XK132" s="58"/>
      <c r="XL132" s="58"/>
      <c r="XM132" s="58"/>
      <c r="XN132" s="58"/>
      <c r="XO132" s="58"/>
      <c r="XP132" s="58"/>
      <c r="XQ132" s="58"/>
      <c r="XR132" s="58"/>
      <c r="XS132" s="58"/>
      <c r="XT132" s="58"/>
      <c r="XU132" s="58"/>
      <c r="XV132" s="58"/>
      <c r="XW132" s="58"/>
      <c r="XX132" s="58"/>
      <c r="XY132" s="58"/>
      <c r="XZ132" s="58"/>
      <c r="YA132" s="58"/>
      <c r="YB132" s="58"/>
      <c r="YC132" s="58"/>
      <c r="YD132" s="58"/>
      <c r="YE132" s="58"/>
      <c r="YF132" s="58"/>
      <c r="YG132" s="58"/>
      <c r="YH132" s="58"/>
      <c r="YI132" s="58"/>
      <c r="YJ132" s="58"/>
      <c r="YK132" s="58"/>
      <c r="YL132" s="58"/>
      <c r="YM132" s="58"/>
      <c r="YN132" s="58"/>
      <c r="YO132" s="58"/>
      <c r="YP132" s="58"/>
      <c r="YQ132" s="58"/>
      <c r="YR132" s="58"/>
    </row>
    <row r="133" spans="1:668" ht="19.5" customHeight="1" x14ac:dyDescent="0.25">
      <c r="A133" s="48" t="s">
        <v>14</v>
      </c>
      <c r="B133" s="13">
        <v>1</v>
      </c>
      <c r="C133" s="13"/>
      <c r="D133" s="48"/>
      <c r="E133" s="48"/>
      <c r="F133" s="76">
        <f>+SUM(F132)</f>
        <v>36500</v>
      </c>
      <c r="G133" s="18">
        <f t="shared" ref="G133:K133" si="28">+SUM(G132)</f>
        <v>1047.55</v>
      </c>
      <c r="H133" s="18">
        <f t="shared" si="28"/>
        <v>0</v>
      </c>
      <c r="I133" s="18">
        <f t="shared" si="28"/>
        <v>1109.5999999999999</v>
      </c>
      <c r="J133" s="76">
        <f t="shared" si="28"/>
        <v>912.5</v>
      </c>
      <c r="K133" s="18">
        <f t="shared" si="28"/>
        <v>3069.65</v>
      </c>
      <c r="L133" s="76">
        <f>+SUM(L132)</f>
        <v>33430.35</v>
      </c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8"/>
      <c r="IS133" s="58"/>
      <c r="IT133" s="58"/>
      <c r="IU133" s="58"/>
      <c r="IV133" s="58"/>
      <c r="IW133" s="58"/>
      <c r="IX133" s="58"/>
      <c r="IY133" s="58"/>
      <c r="IZ133" s="58"/>
      <c r="JA133" s="58"/>
      <c r="JB133" s="58"/>
      <c r="JC133" s="58"/>
      <c r="JD133" s="58"/>
      <c r="JE133" s="58"/>
      <c r="JF133" s="58"/>
      <c r="JG133" s="58"/>
      <c r="JH133" s="58"/>
      <c r="JI133" s="58"/>
      <c r="JJ133" s="58"/>
      <c r="JK133" s="58"/>
      <c r="JL133" s="58"/>
      <c r="JM133" s="58"/>
      <c r="JN133" s="58"/>
      <c r="JO133" s="58"/>
      <c r="JP133" s="58"/>
      <c r="JQ133" s="58"/>
      <c r="JR133" s="58"/>
      <c r="JS133" s="58"/>
      <c r="JT133" s="58"/>
      <c r="JU133" s="58"/>
      <c r="JV133" s="58"/>
      <c r="JW133" s="58"/>
      <c r="JX133" s="58"/>
      <c r="JY133" s="58"/>
      <c r="JZ133" s="58"/>
      <c r="KA133" s="58"/>
      <c r="KB133" s="58"/>
      <c r="KC133" s="58"/>
      <c r="KD133" s="58"/>
      <c r="KE133" s="58"/>
      <c r="KF133" s="58"/>
      <c r="KG133" s="58"/>
      <c r="KH133" s="58"/>
      <c r="KI133" s="58"/>
      <c r="KJ133" s="58"/>
      <c r="KK133" s="58"/>
      <c r="KL133" s="58"/>
      <c r="KM133" s="58"/>
      <c r="KN133" s="58"/>
      <c r="KO133" s="58"/>
      <c r="KP133" s="58"/>
      <c r="KQ133" s="58"/>
      <c r="KR133" s="58"/>
      <c r="KS133" s="58"/>
      <c r="KT133" s="58"/>
      <c r="KU133" s="58"/>
      <c r="KV133" s="58"/>
      <c r="KW133" s="58"/>
      <c r="KX133" s="58"/>
      <c r="KY133" s="58"/>
      <c r="KZ133" s="58"/>
      <c r="LA133" s="58"/>
      <c r="LB133" s="58"/>
      <c r="LC133" s="58"/>
      <c r="LD133" s="58"/>
      <c r="LE133" s="58"/>
      <c r="LF133" s="58"/>
      <c r="LG133" s="58"/>
      <c r="LH133" s="58"/>
      <c r="LI133" s="58"/>
      <c r="LJ133" s="58"/>
      <c r="LK133" s="58"/>
      <c r="LL133" s="58"/>
      <c r="LM133" s="58"/>
      <c r="LN133" s="58"/>
      <c r="LO133" s="58"/>
      <c r="LP133" s="58"/>
      <c r="LQ133" s="58"/>
      <c r="LR133" s="58"/>
      <c r="LS133" s="58"/>
      <c r="LT133" s="58"/>
      <c r="LU133" s="58"/>
      <c r="LV133" s="58"/>
      <c r="LW133" s="58"/>
      <c r="LX133" s="58"/>
      <c r="LY133" s="58"/>
      <c r="LZ133" s="58"/>
      <c r="MA133" s="58"/>
      <c r="MB133" s="58"/>
      <c r="MC133" s="58"/>
      <c r="MD133" s="58"/>
      <c r="ME133" s="58"/>
      <c r="MF133" s="58"/>
      <c r="MG133" s="58"/>
      <c r="MH133" s="58"/>
      <c r="MI133" s="58"/>
      <c r="MJ133" s="58"/>
      <c r="MK133" s="58"/>
      <c r="ML133" s="58"/>
      <c r="MM133" s="58"/>
      <c r="MN133" s="58"/>
      <c r="MO133" s="58"/>
      <c r="MP133" s="58"/>
      <c r="MQ133" s="58"/>
      <c r="MR133" s="58"/>
      <c r="MS133" s="58"/>
      <c r="MT133" s="58"/>
      <c r="MU133" s="58"/>
      <c r="MV133" s="58"/>
      <c r="MW133" s="58"/>
      <c r="MX133" s="58"/>
      <c r="MY133" s="58"/>
      <c r="MZ133" s="58"/>
      <c r="NA133" s="58"/>
      <c r="NB133" s="58"/>
      <c r="NC133" s="58"/>
      <c r="ND133" s="58"/>
      <c r="NE133" s="58"/>
      <c r="NF133" s="58"/>
      <c r="NG133" s="58"/>
      <c r="NH133" s="58"/>
      <c r="NI133" s="58"/>
      <c r="NJ133" s="58"/>
      <c r="NK133" s="58"/>
      <c r="NL133" s="58"/>
      <c r="NM133" s="58"/>
      <c r="NN133" s="58"/>
      <c r="NO133" s="58"/>
      <c r="NP133" s="58"/>
      <c r="NQ133" s="58"/>
      <c r="NR133" s="58"/>
      <c r="NS133" s="58"/>
      <c r="NT133" s="58"/>
      <c r="NU133" s="58"/>
      <c r="NV133" s="58"/>
      <c r="NW133" s="58"/>
      <c r="NX133" s="58"/>
      <c r="NY133" s="58"/>
      <c r="NZ133" s="58"/>
      <c r="OA133" s="58"/>
      <c r="OB133" s="58"/>
      <c r="OC133" s="58"/>
      <c r="OD133" s="58"/>
      <c r="OE133" s="58"/>
      <c r="OF133" s="58"/>
      <c r="OG133" s="58"/>
      <c r="OH133" s="58"/>
      <c r="OI133" s="58"/>
      <c r="OJ133" s="58"/>
      <c r="OK133" s="58"/>
      <c r="OL133" s="58"/>
      <c r="OM133" s="58"/>
      <c r="ON133" s="58"/>
      <c r="OO133" s="58"/>
      <c r="OP133" s="58"/>
      <c r="OQ133" s="58"/>
      <c r="OR133" s="58"/>
      <c r="OS133" s="58"/>
      <c r="OT133" s="58"/>
      <c r="OU133" s="58"/>
      <c r="OV133" s="58"/>
      <c r="OW133" s="58"/>
      <c r="OX133" s="58"/>
      <c r="OY133" s="58"/>
      <c r="OZ133" s="58"/>
      <c r="PA133" s="58"/>
      <c r="PB133" s="58"/>
      <c r="PC133" s="58"/>
      <c r="PD133" s="58"/>
      <c r="PE133" s="58"/>
      <c r="PF133" s="58"/>
      <c r="PG133" s="58"/>
      <c r="PH133" s="58"/>
      <c r="PI133" s="58"/>
      <c r="PJ133" s="58"/>
      <c r="PK133" s="58"/>
      <c r="PL133" s="58"/>
      <c r="PM133" s="58"/>
      <c r="PN133" s="58"/>
      <c r="PO133" s="58"/>
      <c r="PP133" s="58"/>
      <c r="PQ133" s="58"/>
      <c r="PR133" s="58"/>
      <c r="PS133" s="58"/>
      <c r="PT133" s="58"/>
      <c r="PU133" s="58"/>
      <c r="PV133" s="58"/>
      <c r="PW133" s="58"/>
      <c r="PX133" s="58"/>
      <c r="PY133" s="58"/>
      <c r="PZ133" s="58"/>
      <c r="QA133" s="58"/>
      <c r="QB133" s="58"/>
      <c r="QC133" s="58"/>
      <c r="QD133" s="58"/>
      <c r="QE133" s="58"/>
      <c r="QF133" s="58"/>
      <c r="QG133" s="58"/>
      <c r="QH133" s="58"/>
      <c r="QI133" s="58"/>
      <c r="QJ133" s="58"/>
      <c r="QK133" s="58"/>
      <c r="QL133" s="58"/>
      <c r="QM133" s="58"/>
      <c r="QN133" s="58"/>
      <c r="QO133" s="58"/>
      <c r="QP133" s="58"/>
      <c r="QQ133" s="58"/>
      <c r="QR133" s="58"/>
      <c r="QS133" s="58"/>
      <c r="QT133" s="58"/>
      <c r="QU133" s="58"/>
      <c r="QV133" s="58"/>
      <c r="QW133" s="58"/>
      <c r="QX133" s="58"/>
      <c r="QY133" s="58"/>
      <c r="QZ133" s="58"/>
      <c r="RA133" s="58"/>
      <c r="RB133" s="58"/>
      <c r="RC133" s="58"/>
      <c r="RD133" s="58"/>
      <c r="RE133" s="58"/>
      <c r="RF133" s="58"/>
      <c r="RG133" s="58"/>
      <c r="RH133" s="58"/>
      <c r="RI133" s="58"/>
      <c r="RJ133" s="58"/>
      <c r="RK133" s="58"/>
      <c r="RL133" s="58"/>
      <c r="RM133" s="58"/>
      <c r="RN133" s="58"/>
      <c r="RO133" s="58"/>
      <c r="RP133" s="58"/>
      <c r="RQ133" s="58"/>
      <c r="RR133" s="58"/>
      <c r="RS133" s="58"/>
      <c r="RT133" s="58"/>
      <c r="RU133" s="58"/>
      <c r="RV133" s="58"/>
      <c r="RW133" s="58"/>
      <c r="RX133" s="58"/>
      <c r="RY133" s="58"/>
      <c r="RZ133" s="58"/>
      <c r="SA133" s="58"/>
      <c r="SB133" s="58"/>
      <c r="SC133" s="58"/>
      <c r="SD133" s="58"/>
      <c r="SE133" s="58"/>
      <c r="SF133" s="58"/>
      <c r="SG133" s="58"/>
      <c r="SH133" s="58"/>
      <c r="SI133" s="58"/>
      <c r="SJ133" s="58"/>
      <c r="SK133" s="58"/>
      <c r="SL133" s="58"/>
      <c r="SM133" s="58"/>
      <c r="SN133" s="58"/>
      <c r="SO133" s="58"/>
      <c r="SP133" s="58"/>
      <c r="SQ133" s="58"/>
      <c r="SR133" s="58"/>
      <c r="SS133" s="58"/>
      <c r="ST133" s="58"/>
      <c r="SU133" s="58"/>
      <c r="SV133" s="58"/>
      <c r="SW133" s="58"/>
      <c r="SX133" s="58"/>
      <c r="SY133" s="58"/>
      <c r="SZ133" s="58"/>
      <c r="TA133" s="58"/>
      <c r="TB133" s="58"/>
      <c r="TC133" s="58"/>
      <c r="TD133" s="58"/>
      <c r="TE133" s="58"/>
      <c r="TF133" s="58"/>
      <c r="TG133" s="58"/>
      <c r="TH133" s="58"/>
      <c r="TI133" s="58"/>
      <c r="TJ133" s="58"/>
      <c r="TK133" s="58"/>
      <c r="TL133" s="58"/>
      <c r="TM133" s="58"/>
      <c r="TN133" s="58"/>
      <c r="TO133" s="58"/>
      <c r="TP133" s="58"/>
      <c r="TQ133" s="58"/>
      <c r="TR133" s="58"/>
      <c r="TS133" s="58"/>
      <c r="TT133" s="58"/>
      <c r="TU133" s="58"/>
      <c r="TV133" s="58"/>
      <c r="TW133" s="58"/>
      <c r="TX133" s="58"/>
      <c r="TY133" s="58"/>
      <c r="TZ133" s="58"/>
      <c r="UA133" s="58"/>
      <c r="UB133" s="58"/>
      <c r="UC133" s="58"/>
      <c r="UD133" s="58"/>
      <c r="UE133" s="58"/>
      <c r="UF133" s="58"/>
      <c r="UG133" s="58"/>
      <c r="UH133" s="58"/>
      <c r="UI133" s="58"/>
      <c r="UJ133" s="58"/>
      <c r="UK133" s="58"/>
      <c r="UL133" s="58"/>
      <c r="UM133" s="58"/>
      <c r="UN133" s="58"/>
      <c r="UO133" s="58"/>
      <c r="UP133" s="58"/>
      <c r="UQ133" s="58"/>
      <c r="UR133" s="58"/>
      <c r="US133" s="58"/>
      <c r="UT133" s="58"/>
      <c r="UU133" s="58"/>
      <c r="UV133" s="58"/>
      <c r="UW133" s="58"/>
      <c r="UX133" s="58"/>
      <c r="UY133" s="58"/>
      <c r="UZ133" s="58"/>
      <c r="VA133" s="58"/>
      <c r="VB133" s="58"/>
      <c r="VC133" s="58"/>
      <c r="VD133" s="58"/>
      <c r="VE133" s="58"/>
      <c r="VF133" s="58"/>
      <c r="VG133" s="58"/>
      <c r="VH133" s="58"/>
      <c r="VI133" s="58"/>
      <c r="VJ133" s="58"/>
      <c r="VK133" s="58"/>
      <c r="VL133" s="58"/>
      <c r="VM133" s="58"/>
      <c r="VN133" s="58"/>
      <c r="VO133" s="58"/>
      <c r="VP133" s="58"/>
      <c r="VQ133" s="58"/>
      <c r="VR133" s="58"/>
      <c r="VS133" s="58"/>
      <c r="VT133" s="58"/>
      <c r="VU133" s="58"/>
      <c r="VV133" s="58"/>
      <c r="VW133" s="58"/>
      <c r="VX133" s="58"/>
      <c r="VY133" s="58"/>
      <c r="VZ133" s="58"/>
      <c r="WA133" s="58"/>
      <c r="WB133" s="58"/>
      <c r="WC133" s="58"/>
      <c r="WD133" s="58"/>
      <c r="WE133" s="58"/>
      <c r="WF133" s="58"/>
      <c r="WG133" s="58"/>
      <c r="WH133" s="58"/>
      <c r="WI133" s="58"/>
      <c r="WJ133" s="58"/>
      <c r="WK133" s="58"/>
      <c r="WL133" s="58"/>
      <c r="WM133" s="58"/>
      <c r="WN133" s="58"/>
      <c r="WO133" s="58"/>
      <c r="WP133" s="58"/>
      <c r="WQ133" s="58"/>
      <c r="WR133" s="58"/>
      <c r="WS133" s="58"/>
      <c r="WT133" s="58"/>
      <c r="WU133" s="58"/>
      <c r="WV133" s="58"/>
      <c r="WW133" s="58"/>
      <c r="WX133" s="58"/>
      <c r="WY133" s="58"/>
      <c r="WZ133" s="58"/>
      <c r="XA133" s="58"/>
      <c r="XB133" s="58"/>
      <c r="XC133" s="58"/>
      <c r="XD133" s="58"/>
      <c r="XE133" s="58"/>
      <c r="XF133" s="58"/>
      <c r="XG133" s="58"/>
      <c r="XH133" s="58"/>
      <c r="XI133" s="58"/>
      <c r="XJ133" s="58"/>
      <c r="XK133" s="58"/>
      <c r="XL133" s="58"/>
      <c r="XM133" s="58"/>
      <c r="XN133" s="58"/>
      <c r="XO133" s="58"/>
      <c r="XP133" s="58"/>
      <c r="XQ133" s="58"/>
      <c r="XR133" s="58"/>
      <c r="XS133" s="58"/>
      <c r="XT133" s="58"/>
      <c r="XU133" s="58"/>
      <c r="XV133" s="58"/>
      <c r="XW133" s="58"/>
      <c r="XX133" s="58"/>
      <c r="XY133" s="58"/>
      <c r="XZ133" s="58"/>
      <c r="YA133" s="58"/>
      <c r="YB133" s="58"/>
      <c r="YC133" s="58"/>
      <c r="YD133" s="58"/>
      <c r="YE133" s="58"/>
      <c r="YF133" s="58"/>
      <c r="YG133" s="58"/>
      <c r="YH133" s="58"/>
      <c r="YI133" s="58"/>
      <c r="YJ133" s="58"/>
      <c r="YK133" s="58"/>
      <c r="YL133" s="58"/>
      <c r="YM133" s="58"/>
      <c r="YN133" s="58"/>
      <c r="YO133" s="58"/>
      <c r="YP133" s="58"/>
      <c r="YQ133" s="58"/>
      <c r="YR133" s="58"/>
    </row>
    <row r="134" spans="1:668" s="59" customFormat="1" ht="18" customHeight="1" x14ac:dyDescent="0.25">
      <c r="A134" s="102" t="s">
        <v>49</v>
      </c>
      <c r="B134" s="135"/>
      <c r="C134" s="136"/>
      <c r="D134" s="136"/>
      <c r="E134" s="136"/>
      <c r="F134" s="137"/>
      <c r="G134" s="138"/>
      <c r="H134" s="139"/>
      <c r="I134" s="140"/>
      <c r="J134" s="139"/>
      <c r="K134" s="139"/>
      <c r="L134" s="141"/>
      <c r="M134" s="53"/>
      <c r="N134" s="53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58"/>
      <c r="AS134" s="58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  <c r="IP134" s="58"/>
      <c r="IQ134" s="58"/>
      <c r="IR134" s="58"/>
      <c r="IS134" s="58"/>
      <c r="IT134" s="58"/>
      <c r="IU134" s="58"/>
      <c r="IV134" s="58"/>
      <c r="IW134" s="58"/>
      <c r="IX134" s="58"/>
      <c r="IY134" s="58"/>
      <c r="IZ134" s="58"/>
      <c r="JA134" s="58"/>
      <c r="JB134" s="58"/>
      <c r="JC134" s="58"/>
      <c r="JD134" s="58"/>
      <c r="JE134" s="58"/>
      <c r="JF134" s="58"/>
      <c r="JG134" s="58"/>
      <c r="JH134" s="58"/>
      <c r="JI134" s="58"/>
      <c r="JJ134" s="58"/>
      <c r="JK134" s="58"/>
      <c r="JL134" s="58"/>
      <c r="JM134" s="58"/>
      <c r="JN134" s="58"/>
      <c r="JO134" s="58"/>
      <c r="JP134" s="58"/>
      <c r="JQ134" s="58"/>
      <c r="JR134" s="58"/>
      <c r="JS134" s="58"/>
      <c r="JT134" s="58"/>
      <c r="JU134" s="58"/>
      <c r="JV134" s="58"/>
      <c r="JW134" s="58"/>
      <c r="JX134" s="58"/>
      <c r="JY134" s="58"/>
      <c r="JZ134" s="58"/>
      <c r="KA134" s="58"/>
      <c r="KB134" s="58"/>
      <c r="KC134" s="58"/>
      <c r="KD134" s="58"/>
      <c r="KE134" s="58"/>
      <c r="KF134" s="58"/>
      <c r="KG134" s="58"/>
      <c r="KH134" s="58"/>
      <c r="KI134" s="58"/>
      <c r="KJ134" s="58"/>
      <c r="KK134" s="58"/>
      <c r="KL134" s="58"/>
      <c r="KM134" s="58"/>
      <c r="KN134" s="58"/>
      <c r="KO134" s="58"/>
      <c r="KP134" s="58"/>
      <c r="KQ134" s="58"/>
      <c r="KR134" s="58"/>
      <c r="KS134" s="58"/>
      <c r="KT134" s="58"/>
      <c r="KU134" s="58"/>
      <c r="KV134" s="58"/>
      <c r="KW134" s="58"/>
      <c r="KX134" s="58"/>
      <c r="KY134" s="58"/>
      <c r="KZ134" s="58"/>
      <c r="LA134" s="58"/>
      <c r="LB134" s="58"/>
      <c r="LC134" s="58"/>
      <c r="LD134" s="58"/>
      <c r="LE134" s="58"/>
      <c r="LF134" s="58"/>
      <c r="LG134" s="58"/>
      <c r="LH134" s="58"/>
      <c r="LI134" s="58"/>
      <c r="LJ134" s="58"/>
      <c r="LK134" s="58"/>
      <c r="LL134" s="58"/>
      <c r="LM134" s="58"/>
      <c r="LN134" s="58"/>
      <c r="LO134" s="58"/>
      <c r="LP134" s="58"/>
      <c r="LQ134" s="58"/>
      <c r="LR134" s="58"/>
      <c r="LS134" s="58"/>
      <c r="LT134" s="58"/>
      <c r="LU134" s="58"/>
      <c r="LV134" s="58"/>
      <c r="LW134" s="58"/>
      <c r="LX134" s="58"/>
      <c r="LY134" s="58"/>
      <c r="LZ134" s="58"/>
      <c r="MA134" s="58"/>
      <c r="MB134" s="58"/>
      <c r="MC134" s="58"/>
      <c r="MD134" s="58"/>
      <c r="ME134" s="58"/>
      <c r="MF134" s="58"/>
      <c r="MG134" s="58"/>
      <c r="MH134" s="58"/>
      <c r="MI134" s="58"/>
      <c r="MJ134" s="58"/>
      <c r="MK134" s="58"/>
      <c r="ML134" s="58"/>
      <c r="MM134" s="58"/>
      <c r="MN134" s="58"/>
      <c r="MO134" s="58"/>
      <c r="MP134" s="58"/>
      <c r="MQ134" s="58"/>
      <c r="MR134" s="58"/>
      <c r="MS134" s="58"/>
      <c r="MT134" s="58"/>
      <c r="MU134" s="58"/>
      <c r="MV134" s="58"/>
      <c r="MW134" s="58"/>
      <c r="MX134" s="58"/>
      <c r="MY134" s="58"/>
      <c r="MZ134" s="58"/>
      <c r="NA134" s="58"/>
      <c r="NB134" s="58"/>
      <c r="NC134" s="58"/>
      <c r="ND134" s="58"/>
      <c r="NE134" s="58"/>
      <c r="NF134" s="58"/>
      <c r="NG134" s="58"/>
      <c r="NH134" s="58"/>
      <c r="NI134" s="58"/>
      <c r="NJ134" s="58"/>
      <c r="NK134" s="58"/>
      <c r="NL134" s="58"/>
      <c r="NM134" s="58"/>
      <c r="NN134" s="58"/>
      <c r="NO134" s="58"/>
      <c r="NP134" s="58"/>
      <c r="NQ134" s="58"/>
      <c r="NR134" s="58"/>
      <c r="NS134" s="58"/>
      <c r="NT134" s="58"/>
      <c r="NU134" s="58"/>
      <c r="NV134" s="58"/>
      <c r="NW134" s="58"/>
      <c r="NX134" s="58"/>
      <c r="NY134" s="58"/>
      <c r="NZ134" s="58"/>
      <c r="OA134" s="58"/>
      <c r="OB134" s="58"/>
      <c r="OC134" s="58"/>
      <c r="OD134" s="58"/>
      <c r="OE134" s="58"/>
      <c r="OF134" s="58"/>
      <c r="OG134" s="58"/>
      <c r="OH134" s="58"/>
      <c r="OI134" s="58"/>
      <c r="OJ134" s="58"/>
      <c r="OK134" s="58"/>
      <c r="OL134" s="58"/>
      <c r="OM134" s="58"/>
      <c r="ON134" s="58"/>
      <c r="OO134" s="58"/>
      <c r="OP134" s="58"/>
      <c r="OQ134" s="58"/>
      <c r="OR134" s="58"/>
      <c r="OS134" s="58"/>
      <c r="OT134" s="58"/>
      <c r="OU134" s="58"/>
      <c r="OV134" s="58"/>
      <c r="OW134" s="58"/>
      <c r="OX134" s="58"/>
      <c r="OY134" s="58"/>
      <c r="OZ134" s="58"/>
      <c r="PA134" s="58"/>
      <c r="PB134" s="58"/>
      <c r="PC134" s="58"/>
      <c r="PD134" s="58"/>
      <c r="PE134" s="58"/>
      <c r="PF134" s="58"/>
      <c r="PG134" s="58"/>
      <c r="PH134" s="58"/>
      <c r="PI134" s="58"/>
      <c r="PJ134" s="58"/>
      <c r="PK134" s="58"/>
      <c r="PL134" s="58"/>
      <c r="PM134" s="58"/>
      <c r="PN134" s="58"/>
      <c r="PO134" s="58"/>
      <c r="PP134" s="58"/>
      <c r="PQ134" s="58"/>
      <c r="PR134" s="58"/>
      <c r="PS134" s="58"/>
      <c r="PT134" s="58"/>
      <c r="PU134" s="58"/>
      <c r="PV134" s="58"/>
      <c r="PW134" s="58"/>
      <c r="PX134" s="58"/>
      <c r="PY134" s="58"/>
      <c r="PZ134" s="58"/>
      <c r="QA134" s="58"/>
      <c r="QB134" s="58"/>
      <c r="QC134" s="58"/>
      <c r="QD134" s="58"/>
      <c r="QE134" s="58"/>
      <c r="QF134" s="58"/>
      <c r="QG134" s="58"/>
      <c r="QH134" s="58"/>
      <c r="QI134" s="58"/>
      <c r="QJ134" s="58"/>
      <c r="QK134" s="58"/>
      <c r="QL134" s="58"/>
      <c r="QM134" s="58"/>
      <c r="QN134" s="58"/>
      <c r="QO134" s="58"/>
      <c r="QP134" s="58"/>
      <c r="QQ134" s="58"/>
      <c r="QR134" s="58"/>
      <c r="QS134" s="58"/>
      <c r="QT134" s="58"/>
      <c r="QU134" s="58"/>
      <c r="QV134" s="58"/>
      <c r="QW134" s="58"/>
      <c r="QX134" s="58"/>
      <c r="QY134" s="58"/>
      <c r="QZ134" s="58"/>
      <c r="RA134" s="58"/>
      <c r="RB134" s="58"/>
      <c r="RC134" s="58"/>
      <c r="RD134" s="58"/>
      <c r="RE134" s="58"/>
      <c r="RF134" s="58"/>
      <c r="RG134" s="58"/>
      <c r="RH134" s="58"/>
      <c r="RI134" s="58"/>
      <c r="RJ134" s="58"/>
      <c r="RK134" s="58"/>
      <c r="RL134" s="58"/>
      <c r="RM134" s="58"/>
      <c r="RN134" s="58"/>
      <c r="RO134" s="58"/>
      <c r="RP134" s="58"/>
      <c r="RQ134" s="58"/>
      <c r="RR134" s="58"/>
      <c r="RS134" s="58"/>
      <c r="RT134" s="58"/>
      <c r="RU134" s="58"/>
      <c r="RV134" s="58"/>
      <c r="RW134" s="58"/>
      <c r="RX134" s="58"/>
      <c r="RY134" s="58"/>
      <c r="RZ134" s="58"/>
      <c r="SA134" s="58"/>
      <c r="SB134" s="58"/>
      <c r="SC134" s="58"/>
      <c r="SD134" s="58"/>
      <c r="SE134" s="58"/>
      <c r="SF134" s="58"/>
      <c r="SG134" s="58"/>
      <c r="SH134" s="58"/>
      <c r="SI134" s="58"/>
      <c r="SJ134" s="58"/>
      <c r="SK134" s="58"/>
      <c r="SL134" s="58"/>
      <c r="SM134" s="58"/>
      <c r="SN134" s="58"/>
      <c r="SO134" s="58"/>
      <c r="SP134" s="58"/>
      <c r="SQ134" s="58"/>
      <c r="SR134" s="58"/>
      <c r="SS134" s="58"/>
      <c r="ST134" s="58"/>
      <c r="SU134" s="58"/>
      <c r="SV134" s="58"/>
      <c r="SW134" s="58"/>
      <c r="SX134" s="58"/>
      <c r="SY134" s="58"/>
      <c r="SZ134" s="58"/>
      <c r="TA134" s="58"/>
      <c r="TB134" s="58"/>
      <c r="TC134" s="58"/>
      <c r="TD134" s="58"/>
      <c r="TE134" s="58"/>
      <c r="TF134" s="58"/>
      <c r="TG134" s="58"/>
      <c r="TH134" s="58"/>
      <c r="TI134" s="58"/>
      <c r="TJ134" s="58"/>
      <c r="TK134" s="58"/>
      <c r="TL134" s="58"/>
      <c r="TM134" s="58"/>
      <c r="TN134" s="58"/>
      <c r="TO134" s="58"/>
      <c r="TP134" s="58"/>
      <c r="TQ134" s="58"/>
      <c r="TR134" s="58"/>
      <c r="TS134" s="58"/>
      <c r="TT134" s="58"/>
      <c r="TU134" s="58"/>
      <c r="TV134" s="58"/>
      <c r="TW134" s="58"/>
      <c r="TX134" s="58"/>
      <c r="TY134" s="58"/>
      <c r="TZ134" s="58"/>
      <c r="UA134" s="58"/>
      <c r="UB134" s="58"/>
      <c r="UC134" s="58"/>
      <c r="UD134" s="58"/>
      <c r="UE134" s="58"/>
      <c r="UF134" s="58"/>
      <c r="UG134" s="58"/>
      <c r="UH134" s="58"/>
      <c r="UI134" s="58"/>
      <c r="UJ134" s="58"/>
      <c r="UK134" s="58"/>
      <c r="UL134" s="58"/>
      <c r="UM134" s="58"/>
      <c r="UN134" s="58"/>
      <c r="UO134" s="58"/>
      <c r="UP134" s="58"/>
      <c r="UQ134" s="58"/>
      <c r="UR134" s="58"/>
      <c r="US134" s="58"/>
      <c r="UT134" s="58"/>
      <c r="UU134" s="58"/>
      <c r="UV134" s="58"/>
      <c r="UW134" s="58"/>
      <c r="UX134" s="58"/>
      <c r="UY134" s="58"/>
      <c r="UZ134" s="58"/>
      <c r="VA134" s="58"/>
      <c r="VB134" s="58"/>
      <c r="VC134" s="58"/>
      <c r="VD134" s="58"/>
      <c r="VE134" s="58"/>
      <c r="VF134" s="58"/>
      <c r="VG134" s="58"/>
      <c r="VH134" s="58"/>
      <c r="VI134" s="58"/>
      <c r="VJ134" s="58"/>
      <c r="VK134" s="58"/>
      <c r="VL134" s="58"/>
      <c r="VM134" s="58"/>
      <c r="VN134" s="58"/>
      <c r="VO134" s="58"/>
      <c r="VP134" s="58"/>
      <c r="VQ134" s="58"/>
      <c r="VR134" s="58"/>
      <c r="VS134" s="58"/>
      <c r="VT134" s="58"/>
      <c r="VU134" s="58"/>
      <c r="VV134" s="58"/>
      <c r="VW134" s="58"/>
      <c r="VX134" s="58"/>
      <c r="VY134" s="58"/>
      <c r="VZ134" s="58"/>
      <c r="WA134" s="58"/>
      <c r="WB134" s="58"/>
      <c r="WC134" s="58"/>
      <c r="WD134" s="58"/>
      <c r="WE134" s="58"/>
      <c r="WF134" s="58"/>
      <c r="WG134" s="58"/>
      <c r="WH134" s="58"/>
      <c r="WI134" s="58"/>
      <c r="WJ134" s="58"/>
      <c r="WK134" s="58"/>
      <c r="WL134" s="58"/>
      <c r="WM134" s="58"/>
      <c r="WN134" s="58"/>
      <c r="WO134" s="58"/>
      <c r="WP134" s="58"/>
      <c r="WQ134" s="58"/>
      <c r="WR134" s="58"/>
      <c r="WS134" s="58"/>
      <c r="WT134" s="58"/>
      <c r="WU134" s="58"/>
      <c r="WV134" s="58"/>
      <c r="WW134" s="58"/>
      <c r="WX134" s="58"/>
      <c r="WY134" s="58"/>
      <c r="WZ134" s="58"/>
      <c r="XA134" s="58"/>
      <c r="XB134" s="58"/>
      <c r="XC134" s="58"/>
      <c r="XD134" s="58"/>
      <c r="XE134" s="58"/>
      <c r="XF134" s="58"/>
      <c r="XG134" s="58"/>
      <c r="XH134" s="58"/>
      <c r="XI134" s="58"/>
      <c r="XJ134" s="58"/>
      <c r="XK134" s="58"/>
      <c r="XL134" s="58"/>
      <c r="XM134" s="58"/>
      <c r="XN134" s="58"/>
      <c r="XO134" s="58"/>
      <c r="XP134" s="58"/>
      <c r="XQ134" s="58"/>
      <c r="XR134" s="58"/>
      <c r="XS134" s="58"/>
      <c r="XT134" s="58"/>
      <c r="XU134" s="58"/>
      <c r="XV134" s="58"/>
      <c r="XW134" s="58"/>
      <c r="XX134" s="58"/>
      <c r="XY134" s="58"/>
      <c r="XZ134" s="58"/>
      <c r="YA134" s="58"/>
      <c r="YB134" s="58"/>
      <c r="YC134" s="58"/>
      <c r="YD134" s="58"/>
      <c r="YE134" s="58"/>
      <c r="YF134" s="58"/>
      <c r="YG134" s="58"/>
      <c r="YH134" s="58"/>
      <c r="YI134" s="58"/>
      <c r="YJ134" s="58"/>
      <c r="YK134" s="58"/>
      <c r="YL134" s="58"/>
      <c r="YM134" s="58"/>
      <c r="YN134" s="58"/>
      <c r="YO134" s="58"/>
      <c r="YP134" s="58"/>
      <c r="YQ134" s="58"/>
      <c r="YR134" s="58"/>
    </row>
    <row r="135" spans="1:668" ht="18" customHeight="1" x14ac:dyDescent="0.25">
      <c r="A135" s="35" t="s">
        <v>21</v>
      </c>
      <c r="B135" s="30" t="s">
        <v>16</v>
      </c>
      <c r="C135" s="87" t="s">
        <v>75</v>
      </c>
      <c r="D135" s="99">
        <v>44448</v>
      </c>
      <c r="E135" s="11" t="s">
        <v>122</v>
      </c>
      <c r="F135" s="93">
        <v>45000</v>
      </c>
      <c r="G135" s="87">
        <f>F135*0.0287</f>
        <v>1291.5</v>
      </c>
      <c r="H135" s="97">
        <v>1148.33</v>
      </c>
      <c r="I135" s="97">
        <f>F135*0.0304</f>
        <v>1368</v>
      </c>
      <c r="J135" s="142">
        <v>162</v>
      </c>
      <c r="K135" s="97">
        <v>3969.83</v>
      </c>
      <c r="L135" s="173">
        <v>41030.17</v>
      </c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58"/>
      <c r="AS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8"/>
      <c r="IP135" s="58"/>
      <c r="IQ135" s="58"/>
      <c r="IR135" s="58"/>
      <c r="IS135" s="58"/>
      <c r="IT135" s="58"/>
      <c r="IU135" s="58"/>
      <c r="IV135" s="58"/>
      <c r="IW135" s="58"/>
      <c r="IX135" s="58"/>
      <c r="IY135" s="58"/>
      <c r="IZ135" s="58"/>
      <c r="JA135" s="58"/>
      <c r="JB135" s="58"/>
      <c r="JC135" s="58"/>
      <c r="JD135" s="58"/>
      <c r="JE135" s="58"/>
      <c r="JF135" s="58"/>
      <c r="JG135" s="58"/>
      <c r="JH135" s="58"/>
      <c r="JI135" s="58"/>
      <c r="JJ135" s="58"/>
      <c r="JK135" s="58"/>
      <c r="JL135" s="58"/>
      <c r="JM135" s="58"/>
      <c r="JN135" s="58"/>
      <c r="JO135" s="58"/>
      <c r="JP135" s="58"/>
      <c r="JQ135" s="58"/>
      <c r="JR135" s="58"/>
      <c r="JS135" s="58"/>
      <c r="JT135" s="58"/>
      <c r="JU135" s="58"/>
      <c r="JV135" s="58"/>
      <c r="JW135" s="58"/>
      <c r="JX135" s="58"/>
      <c r="JY135" s="58"/>
      <c r="JZ135" s="58"/>
      <c r="KA135" s="58"/>
      <c r="KB135" s="58"/>
      <c r="KC135" s="58"/>
      <c r="KD135" s="58"/>
      <c r="KE135" s="58"/>
      <c r="KF135" s="58"/>
      <c r="KG135" s="58"/>
      <c r="KH135" s="58"/>
      <c r="KI135" s="58"/>
      <c r="KJ135" s="58"/>
      <c r="KK135" s="58"/>
      <c r="KL135" s="58"/>
      <c r="KM135" s="58"/>
      <c r="KN135" s="58"/>
      <c r="KO135" s="58"/>
      <c r="KP135" s="58"/>
      <c r="KQ135" s="58"/>
      <c r="KR135" s="58"/>
      <c r="KS135" s="58"/>
      <c r="KT135" s="58"/>
      <c r="KU135" s="58"/>
      <c r="KV135" s="58"/>
      <c r="KW135" s="58"/>
      <c r="KX135" s="58"/>
      <c r="KY135" s="58"/>
      <c r="KZ135" s="58"/>
      <c r="LA135" s="58"/>
      <c r="LB135" s="58"/>
      <c r="LC135" s="58"/>
      <c r="LD135" s="58"/>
      <c r="LE135" s="58"/>
      <c r="LF135" s="58"/>
      <c r="LG135" s="58"/>
      <c r="LH135" s="58"/>
      <c r="LI135" s="58"/>
      <c r="LJ135" s="58"/>
      <c r="LK135" s="58"/>
      <c r="LL135" s="58"/>
      <c r="LM135" s="58"/>
      <c r="LN135" s="58"/>
      <c r="LO135" s="58"/>
      <c r="LP135" s="58"/>
      <c r="LQ135" s="58"/>
      <c r="LR135" s="58"/>
      <c r="LS135" s="58"/>
      <c r="LT135" s="58"/>
      <c r="LU135" s="58"/>
      <c r="LV135" s="58"/>
      <c r="LW135" s="58"/>
      <c r="LX135" s="58"/>
      <c r="LY135" s="58"/>
      <c r="LZ135" s="58"/>
      <c r="MA135" s="58"/>
      <c r="MB135" s="58"/>
      <c r="MC135" s="58"/>
      <c r="MD135" s="58"/>
      <c r="ME135" s="58"/>
      <c r="MF135" s="58"/>
      <c r="MG135" s="58"/>
      <c r="MH135" s="58"/>
      <c r="MI135" s="58"/>
      <c r="MJ135" s="58"/>
      <c r="MK135" s="58"/>
      <c r="ML135" s="58"/>
      <c r="MM135" s="58"/>
      <c r="MN135" s="58"/>
      <c r="MO135" s="58"/>
      <c r="MP135" s="58"/>
      <c r="MQ135" s="58"/>
      <c r="MR135" s="58"/>
      <c r="MS135" s="58"/>
      <c r="MT135" s="58"/>
      <c r="MU135" s="58"/>
      <c r="MV135" s="58"/>
      <c r="MW135" s="58"/>
      <c r="MX135" s="58"/>
      <c r="MY135" s="58"/>
      <c r="MZ135" s="58"/>
      <c r="NA135" s="58"/>
      <c r="NB135" s="58"/>
      <c r="NC135" s="58"/>
      <c r="ND135" s="58"/>
      <c r="NE135" s="58"/>
      <c r="NF135" s="58"/>
      <c r="NG135" s="58"/>
      <c r="NH135" s="58"/>
      <c r="NI135" s="58"/>
      <c r="NJ135" s="58"/>
      <c r="NK135" s="58"/>
      <c r="NL135" s="58"/>
      <c r="NM135" s="58"/>
      <c r="NN135" s="58"/>
      <c r="NO135" s="58"/>
      <c r="NP135" s="58"/>
      <c r="NQ135" s="58"/>
      <c r="NR135" s="58"/>
      <c r="NS135" s="58"/>
      <c r="NT135" s="58"/>
      <c r="NU135" s="58"/>
      <c r="NV135" s="58"/>
      <c r="NW135" s="58"/>
      <c r="NX135" s="58"/>
      <c r="NY135" s="58"/>
      <c r="NZ135" s="58"/>
      <c r="OA135" s="58"/>
      <c r="OB135" s="58"/>
      <c r="OC135" s="58"/>
      <c r="OD135" s="58"/>
      <c r="OE135" s="58"/>
      <c r="OF135" s="58"/>
      <c r="OG135" s="58"/>
      <c r="OH135" s="58"/>
      <c r="OI135" s="58"/>
      <c r="OJ135" s="58"/>
      <c r="OK135" s="58"/>
      <c r="OL135" s="58"/>
      <c r="OM135" s="58"/>
      <c r="ON135" s="58"/>
      <c r="OO135" s="58"/>
      <c r="OP135" s="58"/>
      <c r="OQ135" s="58"/>
      <c r="OR135" s="58"/>
      <c r="OS135" s="58"/>
      <c r="OT135" s="58"/>
      <c r="OU135" s="58"/>
      <c r="OV135" s="58"/>
      <c r="OW135" s="58"/>
      <c r="OX135" s="58"/>
      <c r="OY135" s="58"/>
      <c r="OZ135" s="58"/>
      <c r="PA135" s="58"/>
      <c r="PB135" s="58"/>
      <c r="PC135" s="58"/>
      <c r="PD135" s="58"/>
      <c r="PE135" s="58"/>
      <c r="PF135" s="58"/>
      <c r="PG135" s="58"/>
      <c r="PH135" s="58"/>
      <c r="PI135" s="58"/>
      <c r="PJ135" s="58"/>
      <c r="PK135" s="58"/>
      <c r="PL135" s="58"/>
      <c r="PM135" s="58"/>
      <c r="PN135" s="58"/>
      <c r="PO135" s="58"/>
      <c r="PP135" s="58"/>
      <c r="PQ135" s="58"/>
      <c r="PR135" s="58"/>
      <c r="PS135" s="58"/>
      <c r="PT135" s="58"/>
      <c r="PU135" s="58"/>
      <c r="PV135" s="58"/>
      <c r="PW135" s="58"/>
      <c r="PX135" s="58"/>
      <c r="PY135" s="58"/>
      <c r="PZ135" s="58"/>
      <c r="QA135" s="58"/>
      <c r="QB135" s="58"/>
      <c r="QC135" s="58"/>
      <c r="QD135" s="58"/>
      <c r="QE135" s="58"/>
      <c r="QF135" s="58"/>
      <c r="QG135" s="58"/>
      <c r="QH135" s="58"/>
      <c r="QI135" s="58"/>
      <c r="QJ135" s="58"/>
      <c r="QK135" s="58"/>
      <c r="QL135" s="58"/>
      <c r="QM135" s="58"/>
      <c r="QN135" s="58"/>
      <c r="QO135" s="58"/>
      <c r="QP135" s="58"/>
      <c r="QQ135" s="58"/>
      <c r="QR135" s="58"/>
      <c r="QS135" s="58"/>
      <c r="QT135" s="58"/>
      <c r="QU135" s="58"/>
      <c r="QV135" s="58"/>
      <c r="QW135" s="58"/>
      <c r="QX135" s="58"/>
      <c r="QY135" s="58"/>
      <c r="QZ135" s="58"/>
      <c r="RA135" s="58"/>
      <c r="RB135" s="58"/>
      <c r="RC135" s="58"/>
      <c r="RD135" s="58"/>
      <c r="RE135" s="58"/>
      <c r="RF135" s="58"/>
      <c r="RG135" s="58"/>
      <c r="RH135" s="58"/>
      <c r="RI135" s="58"/>
      <c r="RJ135" s="58"/>
      <c r="RK135" s="58"/>
      <c r="RL135" s="58"/>
      <c r="RM135" s="58"/>
      <c r="RN135" s="58"/>
      <c r="RO135" s="58"/>
      <c r="RP135" s="58"/>
      <c r="RQ135" s="58"/>
      <c r="RR135" s="58"/>
      <c r="RS135" s="58"/>
      <c r="RT135" s="58"/>
      <c r="RU135" s="58"/>
      <c r="RV135" s="58"/>
      <c r="RW135" s="58"/>
      <c r="RX135" s="58"/>
      <c r="RY135" s="58"/>
      <c r="RZ135" s="58"/>
      <c r="SA135" s="58"/>
      <c r="SB135" s="58"/>
      <c r="SC135" s="58"/>
      <c r="SD135" s="58"/>
      <c r="SE135" s="58"/>
      <c r="SF135" s="58"/>
      <c r="SG135" s="58"/>
      <c r="SH135" s="58"/>
      <c r="SI135" s="58"/>
      <c r="SJ135" s="58"/>
      <c r="SK135" s="58"/>
      <c r="SL135" s="58"/>
      <c r="SM135" s="58"/>
      <c r="SN135" s="58"/>
      <c r="SO135" s="58"/>
      <c r="SP135" s="58"/>
      <c r="SQ135" s="58"/>
      <c r="SR135" s="58"/>
      <c r="SS135" s="58"/>
      <c r="ST135" s="58"/>
      <c r="SU135" s="58"/>
      <c r="SV135" s="58"/>
      <c r="SW135" s="58"/>
      <c r="SX135" s="58"/>
      <c r="SY135" s="58"/>
      <c r="SZ135" s="58"/>
      <c r="TA135" s="58"/>
      <c r="TB135" s="58"/>
      <c r="TC135" s="58"/>
      <c r="TD135" s="58"/>
      <c r="TE135" s="58"/>
      <c r="TF135" s="58"/>
      <c r="TG135" s="58"/>
      <c r="TH135" s="58"/>
      <c r="TI135" s="58"/>
      <c r="TJ135" s="58"/>
      <c r="TK135" s="58"/>
      <c r="TL135" s="58"/>
      <c r="TM135" s="58"/>
      <c r="TN135" s="58"/>
      <c r="TO135" s="58"/>
      <c r="TP135" s="58"/>
      <c r="TQ135" s="58"/>
      <c r="TR135" s="58"/>
      <c r="TS135" s="58"/>
      <c r="TT135" s="58"/>
      <c r="TU135" s="58"/>
      <c r="TV135" s="58"/>
      <c r="TW135" s="58"/>
      <c r="TX135" s="58"/>
      <c r="TY135" s="58"/>
      <c r="TZ135" s="58"/>
      <c r="UA135" s="58"/>
      <c r="UB135" s="58"/>
      <c r="UC135" s="58"/>
      <c r="UD135" s="58"/>
      <c r="UE135" s="58"/>
      <c r="UF135" s="58"/>
      <c r="UG135" s="58"/>
      <c r="UH135" s="58"/>
      <c r="UI135" s="58"/>
      <c r="UJ135" s="58"/>
      <c r="UK135" s="58"/>
      <c r="UL135" s="58"/>
      <c r="UM135" s="58"/>
      <c r="UN135" s="58"/>
      <c r="UO135" s="58"/>
      <c r="UP135" s="58"/>
      <c r="UQ135" s="58"/>
      <c r="UR135" s="58"/>
      <c r="US135" s="58"/>
      <c r="UT135" s="58"/>
      <c r="UU135" s="58"/>
      <c r="UV135" s="58"/>
      <c r="UW135" s="58"/>
      <c r="UX135" s="58"/>
      <c r="UY135" s="58"/>
      <c r="UZ135" s="58"/>
      <c r="VA135" s="58"/>
      <c r="VB135" s="58"/>
      <c r="VC135" s="58"/>
      <c r="VD135" s="58"/>
      <c r="VE135" s="58"/>
      <c r="VF135" s="58"/>
      <c r="VG135" s="58"/>
      <c r="VH135" s="58"/>
      <c r="VI135" s="58"/>
      <c r="VJ135" s="58"/>
      <c r="VK135" s="58"/>
      <c r="VL135" s="58"/>
      <c r="VM135" s="58"/>
      <c r="VN135" s="58"/>
      <c r="VO135" s="58"/>
      <c r="VP135" s="58"/>
      <c r="VQ135" s="58"/>
      <c r="VR135" s="58"/>
      <c r="VS135" s="58"/>
      <c r="VT135" s="58"/>
      <c r="VU135" s="58"/>
      <c r="VV135" s="58"/>
      <c r="VW135" s="58"/>
      <c r="VX135" s="58"/>
      <c r="VY135" s="58"/>
      <c r="VZ135" s="58"/>
      <c r="WA135" s="58"/>
      <c r="WB135" s="58"/>
      <c r="WC135" s="58"/>
      <c r="WD135" s="58"/>
      <c r="WE135" s="58"/>
      <c r="WF135" s="58"/>
      <c r="WG135" s="58"/>
      <c r="WH135" s="58"/>
      <c r="WI135" s="58"/>
      <c r="WJ135" s="58"/>
      <c r="WK135" s="58"/>
      <c r="WL135" s="58"/>
      <c r="WM135" s="58"/>
      <c r="WN135" s="58"/>
      <c r="WO135" s="58"/>
      <c r="WP135" s="58"/>
      <c r="WQ135" s="58"/>
      <c r="WR135" s="58"/>
      <c r="WS135" s="58"/>
      <c r="WT135" s="58"/>
      <c r="WU135" s="58"/>
      <c r="WV135" s="58"/>
      <c r="WW135" s="58"/>
      <c r="WX135" s="58"/>
      <c r="WY135" s="58"/>
      <c r="WZ135" s="58"/>
      <c r="XA135" s="58"/>
      <c r="XB135" s="58"/>
      <c r="XC135" s="58"/>
      <c r="XD135" s="58"/>
      <c r="XE135" s="58"/>
      <c r="XF135" s="58"/>
      <c r="XG135" s="58"/>
      <c r="XH135" s="58"/>
      <c r="XI135" s="58"/>
      <c r="XJ135" s="58"/>
      <c r="XK135" s="58"/>
      <c r="XL135" s="58"/>
      <c r="XM135" s="58"/>
      <c r="XN135" s="58"/>
      <c r="XO135" s="58"/>
      <c r="XP135" s="58"/>
      <c r="XQ135" s="58"/>
      <c r="XR135" s="58"/>
      <c r="XS135" s="58"/>
      <c r="XT135" s="58"/>
      <c r="XU135" s="58"/>
      <c r="XV135" s="58"/>
      <c r="XW135" s="58"/>
      <c r="XX135" s="58"/>
      <c r="XY135" s="58"/>
      <c r="XZ135" s="58"/>
      <c r="YA135" s="58"/>
      <c r="YB135" s="58"/>
      <c r="YC135" s="58"/>
      <c r="YD135" s="58"/>
      <c r="YE135" s="58"/>
      <c r="YF135" s="58"/>
      <c r="YG135" s="58"/>
      <c r="YH135" s="58"/>
      <c r="YI135" s="58"/>
      <c r="YJ135" s="58"/>
      <c r="YK135" s="58"/>
      <c r="YL135" s="58"/>
      <c r="YM135" s="58"/>
      <c r="YN135" s="58"/>
      <c r="YO135" s="58"/>
      <c r="YP135" s="58"/>
      <c r="YQ135" s="58"/>
      <c r="YR135" s="58"/>
    </row>
    <row r="136" spans="1:668" ht="15.75" x14ac:dyDescent="0.25">
      <c r="A136" s="35" t="s">
        <v>22</v>
      </c>
      <c r="B136" s="30" t="s">
        <v>16</v>
      </c>
      <c r="C136" s="87" t="s">
        <v>75</v>
      </c>
      <c r="D136" s="99">
        <v>44440</v>
      </c>
      <c r="E136" s="11" t="s">
        <v>122</v>
      </c>
      <c r="F136" s="93">
        <v>45000</v>
      </c>
      <c r="G136" s="87">
        <f>F136*0.0287</f>
        <v>1291.5</v>
      </c>
      <c r="H136" s="97">
        <v>1148.33</v>
      </c>
      <c r="I136" s="97">
        <f>F136*0.0304</f>
        <v>1368</v>
      </c>
      <c r="J136" s="142">
        <v>252.5</v>
      </c>
      <c r="K136" s="97">
        <v>4060.33</v>
      </c>
      <c r="L136" s="173">
        <v>40939.67</v>
      </c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  <c r="IO136" s="58"/>
      <c r="IP136" s="58"/>
      <c r="IQ136" s="58"/>
      <c r="IR136" s="58"/>
      <c r="IS136" s="58"/>
      <c r="IT136" s="58"/>
      <c r="IU136" s="58"/>
      <c r="IV136" s="58"/>
      <c r="IW136" s="58"/>
      <c r="IX136" s="58"/>
      <c r="IY136" s="58"/>
      <c r="IZ136" s="58"/>
      <c r="JA136" s="58"/>
      <c r="JB136" s="58"/>
      <c r="JC136" s="58"/>
      <c r="JD136" s="58"/>
      <c r="JE136" s="58"/>
      <c r="JF136" s="58"/>
      <c r="JG136" s="58"/>
      <c r="JH136" s="58"/>
      <c r="JI136" s="58"/>
      <c r="JJ136" s="58"/>
      <c r="JK136" s="58"/>
      <c r="JL136" s="58"/>
      <c r="JM136" s="58"/>
      <c r="JN136" s="58"/>
      <c r="JO136" s="58"/>
      <c r="JP136" s="58"/>
      <c r="JQ136" s="58"/>
      <c r="JR136" s="58"/>
      <c r="JS136" s="58"/>
      <c r="JT136" s="58"/>
      <c r="JU136" s="58"/>
      <c r="JV136" s="58"/>
      <c r="JW136" s="58"/>
      <c r="JX136" s="58"/>
      <c r="JY136" s="58"/>
      <c r="JZ136" s="58"/>
      <c r="KA136" s="58"/>
      <c r="KB136" s="58"/>
      <c r="KC136" s="58"/>
      <c r="KD136" s="58"/>
      <c r="KE136" s="58"/>
      <c r="KF136" s="58"/>
      <c r="KG136" s="58"/>
      <c r="KH136" s="58"/>
      <c r="KI136" s="58"/>
      <c r="KJ136" s="58"/>
      <c r="KK136" s="58"/>
      <c r="KL136" s="58"/>
      <c r="KM136" s="58"/>
      <c r="KN136" s="58"/>
      <c r="KO136" s="58"/>
      <c r="KP136" s="58"/>
      <c r="KQ136" s="58"/>
      <c r="KR136" s="58"/>
      <c r="KS136" s="58"/>
      <c r="KT136" s="58"/>
      <c r="KU136" s="58"/>
      <c r="KV136" s="58"/>
      <c r="KW136" s="58"/>
      <c r="KX136" s="58"/>
      <c r="KY136" s="58"/>
      <c r="KZ136" s="58"/>
      <c r="LA136" s="58"/>
      <c r="LB136" s="58"/>
      <c r="LC136" s="58"/>
      <c r="LD136" s="58"/>
      <c r="LE136" s="58"/>
      <c r="LF136" s="58"/>
      <c r="LG136" s="58"/>
      <c r="LH136" s="58"/>
      <c r="LI136" s="58"/>
      <c r="LJ136" s="58"/>
      <c r="LK136" s="58"/>
      <c r="LL136" s="58"/>
      <c r="LM136" s="58"/>
      <c r="LN136" s="58"/>
      <c r="LO136" s="58"/>
      <c r="LP136" s="58"/>
      <c r="LQ136" s="58"/>
      <c r="LR136" s="58"/>
      <c r="LS136" s="58"/>
      <c r="LT136" s="58"/>
      <c r="LU136" s="58"/>
      <c r="LV136" s="58"/>
      <c r="LW136" s="58"/>
      <c r="LX136" s="58"/>
      <c r="LY136" s="58"/>
      <c r="LZ136" s="58"/>
      <c r="MA136" s="58"/>
      <c r="MB136" s="58"/>
      <c r="MC136" s="58"/>
      <c r="MD136" s="58"/>
      <c r="ME136" s="58"/>
      <c r="MF136" s="58"/>
      <c r="MG136" s="58"/>
      <c r="MH136" s="58"/>
      <c r="MI136" s="58"/>
      <c r="MJ136" s="58"/>
      <c r="MK136" s="58"/>
      <c r="ML136" s="58"/>
      <c r="MM136" s="58"/>
      <c r="MN136" s="58"/>
      <c r="MO136" s="58"/>
      <c r="MP136" s="58"/>
      <c r="MQ136" s="58"/>
      <c r="MR136" s="58"/>
      <c r="MS136" s="58"/>
      <c r="MT136" s="58"/>
      <c r="MU136" s="58"/>
      <c r="MV136" s="58"/>
      <c r="MW136" s="58"/>
      <c r="MX136" s="58"/>
      <c r="MY136" s="58"/>
      <c r="MZ136" s="58"/>
      <c r="NA136" s="58"/>
      <c r="NB136" s="58"/>
      <c r="NC136" s="58"/>
      <c r="ND136" s="58"/>
      <c r="NE136" s="58"/>
      <c r="NF136" s="58"/>
      <c r="NG136" s="58"/>
      <c r="NH136" s="58"/>
      <c r="NI136" s="58"/>
      <c r="NJ136" s="58"/>
      <c r="NK136" s="58"/>
      <c r="NL136" s="58"/>
      <c r="NM136" s="58"/>
      <c r="NN136" s="58"/>
      <c r="NO136" s="58"/>
      <c r="NP136" s="58"/>
      <c r="NQ136" s="58"/>
      <c r="NR136" s="58"/>
      <c r="NS136" s="58"/>
      <c r="NT136" s="58"/>
      <c r="NU136" s="58"/>
      <c r="NV136" s="58"/>
      <c r="NW136" s="58"/>
      <c r="NX136" s="58"/>
      <c r="NY136" s="58"/>
      <c r="NZ136" s="58"/>
      <c r="OA136" s="58"/>
      <c r="OB136" s="58"/>
      <c r="OC136" s="58"/>
      <c r="OD136" s="58"/>
      <c r="OE136" s="58"/>
      <c r="OF136" s="58"/>
      <c r="OG136" s="58"/>
      <c r="OH136" s="58"/>
      <c r="OI136" s="58"/>
      <c r="OJ136" s="58"/>
      <c r="OK136" s="58"/>
      <c r="OL136" s="58"/>
      <c r="OM136" s="58"/>
      <c r="ON136" s="58"/>
      <c r="OO136" s="58"/>
      <c r="OP136" s="58"/>
      <c r="OQ136" s="58"/>
      <c r="OR136" s="58"/>
      <c r="OS136" s="58"/>
      <c r="OT136" s="58"/>
      <c r="OU136" s="58"/>
      <c r="OV136" s="58"/>
      <c r="OW136" s="58"/>
      <c r="OX136" s="58"/>
      <c r="OY136" s="58"/>
      <c r="OZ136" s="58"/>
      <c r="PA136" s="58"/>
      <c r="PB136" s="58"/>
      <c r="PC136" s="58"/>
      <c r="PD136" s="58"/>
      <c r="PE136" s="58"/>
      <c r="PF136" s="58"/>
      <c r="PG136" s="58"/>
      <c r="PH136" s="58"/>
      <c r="PI136" s="58"/>
      <c r="PJ136" s="58"/>
      <c r="PK136" s="58"/>
      <c r="PL136" s="58"/>
      <c r="PM136" s="58"/>
      <c r="PN136" s="58"/>
      <c r="PO136" s="58"/>
      <c r="PP136" s="58"/>
      <c r="PQ136" s="58"/>
      <c r="PR136" s="58"/>
      <c r="PS136" s="58"/>
      <c r="PT136" s="58"/>
      <c r="PU136" s="58"/>
      <c r="PV136" s="58"/>
      <c r="PW136" s="58"/>
      <c r="PX136" s="58"/>
      <c r="PY136" s="58"/>
      <c r="PZ136" s="58"/>
      <c r="QA136" s="58"/>
      <c r="QB136" s="58"/>
      <c r="QC136" s="58"/>
      <c r="QD136" s="58"/>
      <c r="QE136" s="58"/>
      <c r="QF136" s="58"/>
      <c r="QG136" s="58"/>
      <c r="QH136" s="58"/>
      <c r="QI136" s="58"/>
      <c r="QJ136" s="58"/>
      <c r="QK136" s="58"/>
      <c r="QL136" s="58"/>
      <c r="QM136" s="58"/>
      <c r="QN136" s="58"/>
      <c r="QO136" s="58"/>
      <c r="QP136" s="58"/>
      <c r="QQ136" s="58"/>
      <c r="QR136" s="58"/>
      <c r="QS136" s="58"/>
      <c r="QT136" s="58"/>
      <c r="QU136" s="58"/>
      <c r="QV136" s="58"/>
      <c r="QW136" s="58"/>
      <c r="QX136" s="58"/>
      <c r="QY136" s="58"/>
      <c r="QZ136" s="58"/>
      <c r="RA136" s="58"/>
      <c r="RB136" s="58"/>
      <c r="RC136" s="58"/>
      <c r="RD136" s="58"/>
      <c r="RE136" s="58"/>
      <c r="RF136" s="58"/>
      <c r="RG136" s="58"/>
      <c r="RH136" s="58"/>
      <c r="RI136" s="58"/>
      <c r="RJ136" s="58"/>
      <c r="RK136" s="58"/>
      <c r="RL136" s="58"/>
      <c r="RM136" s="58"/>
      <c r="RN136" s="58"/>
      <c r="RO136" s="58"/>
      <c r="RP136" s="58"/>
      <c r="RQ136" s="58"/>
      <c r="RR136" s="58"/>
      <c r="RS136" s="58"/>
      <c r="RT136" s="58"/>
      <c r="RU136" s="58"/>
      <c r="RV136" s="58"/>
      <c r="RW136" s="58"/>
      <c r="RX136" s="58"/>
      <c r="RY136" s="58"/>
      <c r="RZ136" s="58"/>
      <c r="SA136" s="58"/>
      <c r="SB136" s="58"/>
      <c r="SC136" s="58"/>
      <c r="SD136" s="58"/>
      <c r="SE136" s="58"/>
      <c r="SF136" s="58"/>
      <c r="SG136" s="58"/>
      <c r="SH136" s="58"/>
      <c r="SI136" s="58"/>
      <c r="SJ136" s="58"/>
      <c r="SK136" s="58"/>
      <c r="SL136" s="58"/>
      <c r="SM136" s="58"/>
      <c r="SN136" s="58"/>
      <c r="SO136" s="58"/>
      <c r="SP136" s="58"/>
      <c r="SQ136" s="58"/>
      <c r="SR136" s="58"/>
      <c r="SS136" s="58"/>
      <c r="ST136" s="58"/>
      <c r="SU136" s="58"/>
      <c r="SV136" s="58"/>
      <c r="SW136" s="58"/>
      <c r="SX136" s="58"/>
      <c r="SY136" s="58"/>
      <c r="SZ136" s="58"/>
      <c r="TA136" s="58"/>
      <c r="TB136" s="58"/>
      <c r="TC136" s="58"/>
      <c r="TD136" s="58"/>
      <c r="TE136" s="58"/>
      <c r="TF136" s="58"/>
      <c r="TG136" s="58"/>
      <c r="TH136" s="58"/>
      <c r="TI136" s="58"/>
      <c r="TJ136" s="58"/>
      <c r="TK136" s="58"/>
      <c r="TL136" s="58"/>
      <c r="TM136" s="58"/>
      <c r="TN136" s="58"/>
      <c r="TO136" s="58"/>
      <c r="TP136" s="58"/>
      <c r="TQ136" s="58"/>
      <c r="TR136" s="58"/>
      <c r="TS136" s="58"/>
      <c r="TT136" s="58"/>
      <c r="TU136" s="58"/>
      <c r="TV136" s="58"/>
      <c r="TW136" s="58"/>
      <c r="TX136" s="58"/>
      <c r="TY136" s="58"/>
      <c r="TZ136" s="58"/>
      <c r="UA136" s="58"/>
      <c r="UB136" s="58"/>
      <c r="UC136" s="58"/>
      <c r="UD136" s="58"/>
      <c r="UE136" s="58"/>
      <c r="UF136" s="58"/>
      <c r="UG136" s="58"/>
      <c r="UH136" s="58"/>
      <c r="UI136" s="58"/>
      <c r="UJ136" s="58"/>
      <c r="UK136" s="58"/>
      <c r="UL136" s="58"/>
      <c r="UM136" s="58"/>
      <c r="UN136" s="58"/>
      <c r="UO136" s="58"/>
      <c r="UP136" s="58"/>
      <c r="UQ136" s="58"/>
      <c r="UR136" s="58"/>
      <c r="US136" s="58"/>
      <c r="UT136" s="58"/>
      <c r="UU136" s="58"/>
      <c r="UV136" s="58"/>
      <c r="UW136" s="58"/>
      <c r="UX136" s="58"/>
      <c r="UY136" s="58"/>
      <c r="UZ136" s="58"/>
      <c r="VA136" s="58"/>
      <c r="VB136" s="58"/>
      <c r="VC136" s="58"/>
      <c r="VD136" s="58"/>
      <c r="VE136" s="58"/>
      <c r="VF136" s="58"/>
      <c r="VG136" s="58"/>
      <c r="VH136" s="58"/>
      <c r="VI136" s="58"/>
      <c r="VJ136" s="58"/>
      <c r="VK136" s="58"/>
      <c r="VL136" s="58"/>
      <c r="VM136" s="58"/>
      <c r="VN136" s="58"/>
      <c r="VO136" s="58"/>
      <c r="VP136" s="58"/>
      <c r="VQ136" s="58"/>
      <c r="VR136" s="58"/>
      <c r="VS136" s="58"/>
      <c r="VT136" s="58"/>
      <c r="VU136" s="58"/>
      <c r="VV136" s="58"/>
      <c r="VW136" s="58"/>
      <c r="VX136" s="58"/>
      <c r="VY136" s="58"/>
      <c r="VZ136" s="58"/>
      <c r="WA136" s="58"/>
      <c r="WB136" s="58"/>
      <c r="WC136" s="58"/>
      <c r="WD136" s="58"/>
      <c r="WE136" s="58"/>
      <c r="WF136" s="58"/>
      <c r="WG136" s="58"/>
      <c r="WH136" s="58"/>
      <c r="WI136" s="58"/>
      <c r="WJ136" s="58"/>
      <c r="WK136" s="58"/>
      <c r="WL136" s="58"/>
      <c r="WM136" s="58"/>
      <c r="WN136" s="58"/>
      <c r="WO136" s="58"/>
      <c r="WP136" s="58"/>
      <c r="WQ136" s="58"/>
      <c r="WR136" s="58"/>
      <c r="WS136" s="58"/>
      <c r="WT136" s="58"/>
      <c r="WU136" s="58"/>
      <c r="WV136" s="58"/>
      <c r="WW136" s="58"/>
      <c r="WX136" s="58"/>
      <c r="WY136" s="58"/>
      <c r="WZ136" s="58"/>
      <c r="XA136" s="58"/>
      <c r="XB136" s="58"/>
      <c r="XC136" s="58"/>
      <c r="XD136" s="58"/>
      <c r="XE136" s="58"/>
      <c r="XF136" s="58"/>
      <c r="XG136" s="58"/>
      <c r="XH136" s="58"/>
      <c r="XI136" s="58"/>
      <c r="XJ136" s="58"/>
      <c r="XK136" s="58"/>
      <c r="XL136" s="58"/>
      <c r="XM136" s="58"/>
      <c r="XN136" s="58"/>
      <c r="XO136" s="58"/>
      <c r="XP136" s="58"/>
      <c r="XQ136" s="58"/>
      <c r="XR136" s="58"/>
      <c r="XS136" s="58"/>
      <c r="XT136" s="58"/>
      <c r="XU136" s="58"/>
      <c r="XV136" s="58"/>
      <c r="XW136" s="58"/>
      <c r="XX136" s="58"/>
      <c r="XY136" s="58"/>
      <c r="XZ136" s="58"/>
      <c r="YA136" s="58"/>
      <c r="YB136" s="58"/>
      <c r="YC136" s="58"/>
      <c r="YD136" s="58"/>
      <c r="YE136" s="58"/>
      <c r="YF136" s="58"/>
      <c r="YG136" s="58"/>
      <c r="YH136" s="58"/>
      <c r="YI136" s="58"/>
      <c r="YJ136" s="58"/>
      <c r="YK136" s="58"/>
      <c r="YL136" s="58"/>
      <c r="YM136" s="58"/>
      <c r="YN136" s="58"/>
      <c r="YO136" s="58"/>
      <c r="YP136" s="58"/>
      <c r="YQ136" s="58"/>
      <c r="YR136" s="58"/>
    </row>
    <row r="137" spans="1:668" ht="19.5" customHeight="1" x14ac:dyDescent="0.25">
      <c r="A137" s="128" t="s">
        <v>14</v>
      </c>
      <c r="B137" s="43">
        <v>2</v>
      </c>
      <c r="C137" s="78"/>
      <c r="D137" s="88"/>
      <c r="E137" s="88"/>
      <c r="F137" s="94">
        <f>SUM(F135:F136)</f>
        <v>90000</v>
      </c>
      <c r="G137" s="103">
        <f>SUM(G135:G136)</f>
        <v>2583</v>
      </c>
      <c r="H137" s="94">
        <f>SUM(H135:H136)</f>
        <v>2296.66</v>
      </c>
      <c r="I137" s="94">
        <f>SUM(I135:I136)</f>
        <v>2736</v>
      </c>
      <c r="J137" s="94">
        <f>SUM(J135:J136)</f>
        <v>414.5</v>
      </c>
      <c r="K137" s="94">
        <f>K135+K136</f>
        <v>8030.16</v>
      </c>
      <c r="L137" s="174">
        <f>SUM(L135:L136)</f>
        <v>81969.84</v>
      </c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8"/>
      <c r="IP137" s="58"/>
      <c r="IQ137" s="58"/>
      <c r="IR137" s="58"/>
      <c r="IS137" s="58"/>
      <c r="IT137" s="58"/>
      <c r="IU137" s="58"/>
      <c r="IV137" s="58"/>
      <c r="IW137" s="58"/>
      <c r="IX137" s="58"/>
      <c r="IY137" s="58"/>
      <c r="IZ137" s="58"/>
      <c r="JA137" s="58"/>
      <c r="JB137" s="58"/>
      <c r="JC137" s="58"/>
      <c r="JD137" s="58"/>
      <c r="JE137" s="58"/>
      <c r="JF137" s="58"/>
      <c r="JG137" s="58"/>
      <c r="JH137" s="58"/>
      <c r="JI137" s="58"/>
      <c r="JJ137" s="58"/>
      <c r="JK137" s="58"/>
      <c r="JL137" s="58"/>
      <c r="JM137" s="58"/>
      <c r="JN137" s="58"/>
      <c r="JO137" s="58"/>
      <c r="JP137" s="58"/>
      <c r="JQ137" s="58"/>
      <c r="JR137" s="58"/>
      <c r="JS137" s="58"/>
      <c r="JT137" s="58"/>
      <c r="JU137" s="58"/>
      <c r="JV137" s="58"/>
      <c r="JW137" s="58"/>
      <c r="JX137" s="58"/>
      <c r="JY137" s="58"/>
      <c r="JZ137" s="58"/>
      <c r="KA137" s="58"/>
      <c r="KB137" s="58"/>
      <c r="KC137" s="58"/>
      <c r="KD137" s="58"/>
      <c r="KE137" s="58"/>
      <c r="KF137" s="58"/>
      <c r="KG137" s="58"/>
      <c r="KH137" s="58"/>
      <c r="KI137" s="58"/>
      <c r="KJ137" s="58"/>
      <c r="KK137" s="58"/>
      <c r="KL137" s="58"/>
      <c r="KM137" s="58"/>
      <c r="KN137" s="58"/>
      <c r="KO137" s="58"/>
      <c r="KP137" s="58"/>
      <c r="KQ137" s="58"/>
      <c r="KR137" s="58"/>
      <c r="KS137" s="58"/>
      <c r="KT137" s="58"/>
      <c r="KU137" s="58"/>
      <c r="KV137" s="58"/>
      <c r="KW137" s="58"/>
      <c r="KX137" s="58"/>
      <c r="KY137" s="58"/>
      <c r="KZ137" s="58"/>
      <c r="LA137" s="58"/>
      <c r="LB137" s="58"/>
      <c r="LC137" s="58"/>
      <c r="LD137" s="58"/>
      <c r="LE137" s="58"/>
      <c r="LF137" s="58"/>
      <c r="LG137" s="58"/>
      <c r="LH137" s="58"/>
      <c r="LI137" s="58"/>
      <c r="LJ137" s="58"/>
      <c r="LK137" s="58"/>
      <c r="LL137" s="58"/>
      <c r="LM137" s="58"/>
      <c r="LN137" s="58"/>
      <c r="LO137" s="58"/>
      <c r="LP137" s="58"/>
      <c r="LQ137" s="58"/>
      <c r="LR137" s="58"/>
      <c r="LS137" s="58"/>
      <c r="LT137" s="58"/>
      <c r="LU137" s="58"/>
      <c r="LV137" s="58"/>
      <c r="LW137" s="58"/>
      <c r="LX137" s="58"/>
      <c r="LY137" s="58"/>
      <c r="LZ137" s="58"/>
      <c r="MA137" s="58"/>
      <c r="MB137" s="58"/>
      <c r="MC137" s="58"/>
      <c r="MD137" s="58"/>
      <c r="ME137" s="58"/>
      <c r="MF137" s="58"/>
      <c r="MG137" s="58"/>
      <c r="MH137" s="58"/>
      <c r="MI137" s="58"/>
      <c r="MJ137" s="58"/>
      <c r="MK137" s="58"/>
      <c r="ML137" s="58"/>
      <c r="MM137" s="58"/>
      <c r="MN137" s="58"/>
      <c r="MO137" s="58"/>
      <c r="MP137" s="58"/>
      <c r="MQ137" s="58"/>
      <c r="MR137" s="58"/>
      <c r="MS137" s="58"/>
      <c r="MT137" s="58"/>
      <c r="MU137" s="58"/>
      <c r="MV137" s="58"/>
      <c r="MW137" s="58"/>
      <c r="MX137" s="58"/>
      <c r="MY137" s="58"/>
      <c r="MZ137" s="58"/>
      <c r="NA137" s="58"/>
      <c r="NB137" s="58"/>
      <c r="NC137" s="58"/>
      <c r="ND137" s="58"/>
      <c r="NE137" s="58"/>
      <c r="NF137" s="58"/>
      <c r="NG137" s="58"/>
      <c r="NH137" s="58"/>
      <c r="NI137" s="58"/>
      <c r="NJ137" s="58"/>
      <c r="NK137" s="58"/>
      <c r="NL137" s="58"/>
      <c r="NM137" s="58"/>
      <c r="NN137" s="58"/>
      <c r="NO137" s="58"/>
      <c r="NP137" s="58"/>
      <c r="NQ137" s="58"/>
      <c r="NR137" s="58"/>
      <c r="NS137" s="58"/>
      <c r="NT137" s="58"/>
      <c r="NU137" s="58"/>
      <c r="NV137" s="58"/>
      <c r="NW137" s="58"/>
      <c r="NX137" s="58"/>
      <c r="NY137" s="58"/>
      <c r="NZ137" s="58"/>
      <c r="OA137" s="58"/>
      <c r="OB137" s="58"/>
      <c r="OC137" s="58"/>
      <c r="OD137" s="58"/>
      <c r="OE137" s="58"/>
      <c r="OF137" s="58"/>
      <c r="OG137" s="58"/>
      <c r="OH137" s="58"/>
      <c r="OI137" s="58"/>
      <c r="OJ137" s="58"/>
      <c r="OK137" s="58"/>
      <c r="OL137" s="58"/>
      <c r="OM137" s="58"/>
      <c r="ON137" s="58"/>
      <c r="OO137" s="58"/>
      <c r="OP137" s="58"/>
      <c r="OQ137" s="58"/>
      <c r="OR137" s="58"/>
      <c r="OS137" s="58"/>
      <c r="OT137" s="58"/>
      <c r="OU137" s="58"/>
      <c r="OV137" s="58"/>
      <c r="OW137" s="58"/>
      <c r="OX137" s="58"/>
      <c r="OY137" s="58"/>
      <c r="OZ137" s="58"/>
      <c r="PA137" s="58"/>
      <c r="PB137" s="58"/>
      <c r="PC137" s="58"/>
      <c r="PD137" s="58"/>
      <c r="PE137" s="58"/>
      <c r="PF137" s="58"/>
      <c r="PG137" s="58"/>
      <c r="PH137" s="58"/>
      <c r="PI137" s="58"/>
      <c r="PJ137" s="58"/>
      <c r="PK137" s="58"/>
      <c r="PL137" s="58"/>
      <c r="PM137" s="58"/>
      <c r="PN137" s="58"/>
      <c r="PO137" s="58"/>
      <c r="PP137" s="58"/>
      <c r="PQ137" s="58"/>
      <c r="PR137" s="58"/>
      <c r="PS137" s="58"/>
      <c r="PT137" s="58"/>
      <c r="PU137" s="58"/>
      <c r="PV137" s="58"/>
      <c r="PW137" s="58"/>
      <c r="PX137" s="58"/>
      <c r="PY137" s="58"/>
      <c r="PZ137" s="58"/>
      <c r="QA137" s="58"/>
      <c r="QB137" s="58"/>
      <c r="QC137" s="58"/>
      <c r="QD137" s="58"/>
      <c r="QE137" s="58"/>
      <c r="QF137" s="58"/>
      <c r="QG137" s="58"/>
      <c r="QH137" s="58"/>
      <c r="QI137" s="58"/>
      <c r="QJ137" s="58"/>
      <c r="QK137" s="58"/>
      <c r="QL137" s="58"/>
      <c r="QM137" s="58"/>
      <c r="QN137" s="58"/>
      <c r="QO137" s="58"/>
      <c r="QP137" s="58"/>
      <c r="QQ137" s="58"/>
      <c r="QR137" s="58"/>
      <c r="QS137" s="58"/>
      <c r="QT137" s="58"/>
      <c r="QU137" s="58"/>
      <c r="QV137" s="58"/>
      <c r="QW137" s="58"/>
      <c r="QX137" s="58"/>
      <c r="QY137" s="58"/>
      <c r="QZ137" s="58"/>
      <c r="RA137" s="58"/>
      <c r="RB137" s="58"/>
      <c r="RC137" s="58"/>
      <c r="RD137" s="58"/>
      <c r="RE137" s="58"/>
      <c r="RF137" s="58"/>
      <c r="RG137" s="58"/>
      <c r="RH137" s="58"/>
      <c r="RI137" s="58"/>
      <c r="RJ137" s="58"/>
      <c r="RK137" s="58"/>
      <c r="RL137" s="58"/>
      <c r="RM137" s="58"/>
      <c r="RN137" s="58"/>
      <c r="RO137" s="58"/>
      <c r="RP137" s="58"/>
      <c r="RQ137" s="58"/>
      <c r="RR137" s="58"/>
      <c r="RS137" s="58"/>
      <c r="RT137" s="58"/>
      <c r="RU137" s="58"/>
      <c r="RV137" s="58"/>
      <c r="RW137" s="58"/>
      <c r="RX137" s="58"/>
      <c r="RY137" s="58"/>
      <c r="RZ137" s="58"/>
      <c r="SA137" s="58"/>
      <c r="SB137" s="58"/>
      <c r="SC137" s="58"/>
      <c r="SD137" s="58"/>
      <c r="SE137" s="58"/>
      <c r="SF137" s="58"/>
      <c r="SG137" s="58"/>
      <c r="SH137" s="58"/>
      <c r="SI137" s="58"/>
      <c r="SJ137" s="58"/>
      <c r="SK137" s="58"/>
      <c r="SL137" s="58"/>
      <c r="SM137" s="58"/>
      <c r="SN137" s="58"/>
      <c r="SO137" s="58"/>
      <c r="SP137" s="58"/>
      <c r="SQ137" s="58"/>
      <c r="SR137" s="58"/>
      <c r="SS137" s="58"/>
      <c r="ST137" s="58"/>
      <c r="SU137" s="58"/>
      <c r="SV137" s="58"/>
      <c r="SW137" s="58"/>
      <c r="SX137" s="58"/>
      <c r="SY137" s="58"/>
      <c r="SZ137" s="58"/>
      <c r="TA137" s="58"/>
      <c r="TB137" s="58"/>
      <c r="TC137" s="58"/>
      <c r="TD137" s="58"/>
      <c r="TE137" s="58"/>
      <c r="TF137" s="58"/>
      <c r="TG137" s="58"/>
      <c r="TH137" s="58"/>
      <c r="TI137" s="58"/>
      <c r="TJ137" s="58"/>
      <c r="TK137" s="58"/>
      <c r="TL137" s="58"/>
      <c r="TM137" s="58"/>
      <c r="TN137" s="58"/>
      <c r="TO137" s="58"/>
      <c r="TP137" s="58"/>
      <c r="TQ137" s="58"/>
      <c r="TR137" s="58"/>
      <c r="TS137" s="58"/>
      <c r="TT137" s="58"/>
      <c r="TU137" s="58"/>
      <c r="TV137" s="58"/>
      <c r="TW137" s="58"/>
      <c r="TX137" s="58"/>
      <c r="TY137" s="58"/>
      <c r="TZ137" s="58"/>
      <c r="UA137" s="58"/>
      <c r="UB137" s="58"/>
      <c r="UC137" s="58"/>
      <c r="UD137" s="58"/>
      <c r="UE137" s="58"/>
      <c r="UF137" s="58"/>
      <c r="UG137" s="58"/>
      <c r="UH137" s="58"/>
      <c r="UI137" s="58"/>
      <c r="UJ137" s="58"/>
      <c r="UK137" s="58"/>
      <c r="UL137" s="58"/>
      <c r="UM137" s="58"/>
      <c r="UN137" s="58"/>
      <c r="UO137" s="58"/>
      <c r="UP137" s="58"/>
      <c r="UQ137" s="58"/>
      <c r="UR137" s="58"/>
      <c r="US137" s="58"/>
      <c r="UT137" s="58"/>
      <c r="UU137" s="58"/>
      <c r="UV137" s="58"/>
      <c r="UW137" s="58"/>
      <c r="UX137" s="58"/>
      <c r="UY137" s="58"/>
      <c r="UZ137" s="58"/>
      <c r="VA137" s="58"/>
      <c r="VB137" s="58"/>
      <c r="VC137" s="58"/>
      <c r="VD137" s="58"/>
      <c r="VE137" s="58"/>
      <c r="VF137" s="58"/>
      <c r="VG137" s="58"/>
      <c r="VH137" s="58"/>
      <c r="VI137" s="58"/>
      <c r="VJ137" s="58"/>
      <c r="VK137" s="58"/>
      <c r="VL137" s="58"/>
      <c r="VM137" s="58"/>
      <c r="VN137" s="58"/>
      <c r="VO137" s="58"/>
      <c r="VP137" s="58"/>
      <c r="VQ137" s="58"/>
      <c r="VR137" s="58"/>
      <c r="VS137" s="58"/>
      <c r="VT137" s="58"/>
      <c r="VU137" s="58"/>
      <c r="VV137" s="58"/>
      <c r="VW137" s="58"/>
      <c r="VX137" s="58"/>
      <c r="VY137" s="58"/>
      <c r="VZ137" s="58"/>
      <c r="WA137" s="58"/>
      <c r="WB137" s="58"/>
      <c r="WC137" s="58"/>
      <c r="WD137" s="58"/>
      <c r="WE137" s="58"/>
      <c r="WF137" s="58"/>
      <c r="WG137" s="58"/>
      <c r="WH137" s="58"/>
      <c r="WI137" s="58"/>
      <c r="WJ137" s="58"/>
      <c r="WK137" s="58"/>
      <c r="WL137" s="58"/>
      <c r="WM137" s="58"/>
      <c r="WN137" s="58"/>
      <c r="WO137" s="58"/>
      <c r="WP137" s="58"/>
      <c r="WQ137" s="58"/>
      <c r="WR137" s="58"/>
      <c r="WS137" s="58"/>
      <c r="WT137" s="58"/>
      <c r="WU137" s="58"/>
      <c r="WV137" s="58"/>
      <c r="WW137" s="58"/>
      <c r="WX137" s="58"/>
      <c r="WY137" s="58"/>
      <c r="WZ137" s="58"/>
      <c r="XA137" s="58"/>
      <c r="XB137" s="58"/>
      <c r="XC137" s="58"/>
      <c r="XD137" s="58"/>
      <c r="XE137" s="58"/>
      <c r="XF137" s="58"/>
      <c r="XG137" s="58"/>
      <c r="XH137" s="58"/>
      <c r="XI137" s="58"/>
      <c r="XJ137" s="58"/>
      <c r="XK137" s="58"/>
      <c r="XL137" s="58"/>
      <c r="XM137" s="58"/>
      <c r="XN137" s="58"/>
      <c r="XO137" s="58"/>
      <c r="XP137" s="58"/>
      <c r="XQ137" s="58"/>
      <c r="XR137" s="58"/>
      <c r="XS137" s="58"/>
      <c r="XT137" s="58"/>
      <c r="XU137" s="58"/>
      <c r="XV137" s="58"/>
      <c r="XW137" s="58"/>
      <c r="XX137" s="58"/>
      <c r="XY137" s="58"/>
      <c r="XZ137" s="58"/>
      <c r="YA137" s="58"/>
      <c r="YB137" s="58"/>
      <c r="YC137" s="58"/>
      <c r="YD137" s="58"/>
      <c r="YE137" s="58"/>
      <c r="YF137" s="58"/>
      <c r="YG137" s="58"/>
      <c r="YH137" s="58"/>
      <c r="YI137" s="58"/>
      <c r="YJ137" s="58"/>
      <c r="YK137" s="58"/>
      <c r="YL137" s="58"/>
      <c r="YM137" s="58"/>
      <c r="YN137" s="58"/>
      <c r="YO137" s="58"/>
      <c r="YP137" s="58"/>
      <c r="YQ137" s="58"/>
      <c r="YR137" s="58"/>
    </row>
    <row r="138" spans="1:668" s="9" customFormat="1" ht="15.75" x14ac:dyDescent="0.25">
      <c r="A138" s="124" t="s">
        <v>117</v>
      </c>
      <c r="B138" s="119"/>
      <c r="C138" s="120"/>
      <c r="D138" s="120"/>
      <c r="E138" s="81"/>
      <c r="F138" s="121"/>
      <c r="G138" s="122"/>
      <c r="H138" s="121"/>
      <c r="I138" s="121"/>
      <c r="J138" s="121"/>
      <c r="K138" s="121"/>
      <c r="L138" s="175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  <c r="IW138" s="55"/>
      <c r="IX138" s="55"/>
      <c r="IY138" s="55"/>
      <c r="IZ138" s="55"/>
      <c r="JA138" s="55"/>
      <c r="JB138" s="55"/>
      <c r="JC138" s="55"/>
      <c r="JD138" s="55"/>
      <c r="JE138" s="55"/>
      <c r="JF138" s="55"/>
      <c r="JG138" s="55"/>
      <c r="JH138" s="55"/>
      <c r="JI138" s="55"/>
      <c r="JJ138" s="55"/>
      <c r="JK138" s="55"/>
      <c r="JL138" s="55"/>
      <c r="JM138" s="55"/>
      <c r="JN138" s="55"/>
      <c r="JO138" s="55"/>
      <c r="JP138" s="55"/>
      <c r="JQ138" s="55"/>
      <c r="JR138" s="55"/>
      <c r="JS138" s="55"/>
      <c r="JT138" s="55"/>
      <c r="JU138" s="55"/>
      <c r="JV138" s="55"/>
      <c r="JW138" s="55"/>
      <c r="JX138" s="55"/>
      <c r="JY138" s="55"/>
      <c r="JZ138" s="55"/>
      <c r="KA138" s="55"/>
      <c r="KB138" s="55"/>
      <c r="KC138" s="55"/>
      <c r="KD138" s="55"/>
      <c r="KE138" s="55"/>
      <c r="KF138" s="55"/>
      <c r="KG138" s="55"/>
      <c r="KH138" s="55"/>
      <c r="KI138" s="55"/>
      <c r="KJ138" s="55"/>
      <c r="KK138" s="55"/>
      <c r="KL138" s="55"/>
      <c r="KM138" s="55"/>
      <c r="KN138" s="55"/>
      <c r="KO138" s="55"/>
      <c r="KP138" s="55"/>
      <c r="KQ138" s="55"/>
      <c r="KR138" s="55"/>
      <c r="KS138" s="55"/>
      <c r="KT138" s="55"/>
      <c r="KU138" s="55"/>
      <c r="KV138" s="55"/>
      <c r="KW138" s="55"/>
      <c r="KX138" s="55"/>
      <c r="KY138" s="55"/>
      <c r="KZ138" s="55"/>
      <c r="LA138" s="55"/>
      <c r="LB138" s="55"/>
      <c r="LC138" s="55"/>
      <c r="LD138" s="55"/>
      <c r="LE138" s="55"/>
      <c r="LF138" s="55"/>
      <c r="LG138" s="55"/>
      <c r="LH138" s="55"/>
      <c r="LI138" s="55"/>
      <c r="LJ138" s="55"/>
      <c r="LK138" s="55"/>
      <c r="LL138" s="55"/>
      <c r="LM138" s="55"/>
      <c r="LN138" s="55"/>
      <c r="LO138" s="55"/>
      <c r="LP138" s="55"/>
      <c r="LQ138" s="55"/>
      <c r="LR138" s="55"/>
      <c r="LS138" s="55"/>
      <c r="LT138" s="55"/>
      <c r="LU138" s="55"/>
      <c r="LV138" s="55"/>
      <c r="LW138" s="55"/>
      <c r="LX138" s="55"/>
      <c r="LY138" s="55"/>
      <c r="LZ138" s="55"/>
      <c r="MA138" s="55"/>
      <c r="MB138" s="55"/>
      <c r="MC138" s="55"/>
      <c r="MD138" s="55"/>
      <c r="ME138" s="55"/>
      <c r="MF138" s="55"/>
      <c r="MG138" s="55"/>
      <c r="MH138" s="55"/>
      <c r="MI138" s="55"/>
      <c r="MJ138" s="55"/>
      <c r="MK138" s="55"/>
      <c r="ML138" s="55"/>
      <c r="MM138" s="55"/>
      <c r="MN138" s="55"/>
      <c r="MO138" s="55"/>
      <c r="MP138" s="55"/>
      <c r="MQ138" s="55"/>
      <c r="MR138" s="55"/>
      <c r="MS138" s="55"/>
      <c r="MT138" s="55"/>
      <c r="MU138" s="55"/>
      <c r="MV138" s="55"/>
      <c r="MW138" s="55"/>
      <c r="MX138" s="55"/>
      <c r="MY138" s="55"/>
      <c r="MZ138" s="55"/>
      <c r="NA138" s="55"/>
      <c r="NB138" s="55"/>
      <c r="NC138" s="55"/>
      <c r="ND138" s="55"/>
      <c r="NE138" s="55"/>
      <c r="NF138" s="55"/>
      <c r="NG138" s="55"/>
      <c r="NH138" s="55"/>
      <c r="NI138" s="55"/>
      <c r="NJ138" s="55"/>
      <c r="NK138" s="55"/>
      <c r="NL138" s="55"/>
      <c r="NM138" s="55"/>
      <c r="NN138" s="55"/>
      <c r="NO138" s="55"/>
      <c r="NP138" s="55"/>
      <c r="NQ138" s="55"/>
      <c r="NR138" s="55"/>
      <c r="NS138" s="55"/>
      <c r="NT138" s="55"/>
      <c r="NU138" s="55"/>
      <c r="NV138" s="55"/>
      <c r="NW138" s="55"/>
      <c r="NX138" s="55"/>
      <c r="NY138" s="55"/>
      <c r="NZ138" s="55"/>
      <c r="OA138" s="55"/>
      <c r="OB138" s="55"/>
      <c r="OC138" s="55"/>
      <c r="OD138" s="55"/>
      <c r="OE138" s="55"/>
      <c r="OF138" s="55"/>
      <c r="OG138" s="55"/>
      <c r="OH138" s="55"/>
      <c r="OI138" s="55"/>
      <c r="OJ138" s="55"/>
      <c r="OK138" s="55"/>
      <c r="OL138" s="55"/>
      <c r="OM138" s="55"/>
      <c r="ON138" s="55"/>
      <c r="OO138" s="55"/>
      <c r="OP138" s="55"/>
      <c r="OQ138" s="55"/>
      <c r="OR138" s="55"/>
      <c r="OS138" s="55"/>
      <c r="OT138" s="55"/>
      <c r="OU138" s="55"/>
      <c r="OV138" s="55"/>
      <c r="OW138" s="55"/>
      <c r="OX138" s="55"/>
      <c r="OY138" s="55"/>
      <c r="OZ138" s="55"/>
      <c r="PA138" s="55"/>
      <c r="PB138" s="55"/>
      <c r="PC138" s="55"/>
      <c r="PD138" s="55"/>
      <c r="PE138" s="55"/>
      <c r="PF138" s="55"/>
      <c r="PG138" s="55"/>
      <c r="PH138" s="55"/>
      <c r="PI138" s="55"/>
      <c r="PJ138" s="55"/>
      <c r="PK138" s="55"/>
      <c r="PL138" s="55"/>
      <c r="PM138" s="55"/>
      <c r="PN138" s="55"/>
      <c r="PO138" s="55"/>
      <c r="PP138" s="55"/>
      <c r="PQ138" s="55"/>
      <c r="PR138" s="55"/>
      <c r="PS138" s="55"/>
      <c r="PT138" s="55"/>
      <c r="PU138" s="55"/>
      <c r="PV138" s="55"/>
      <c r="PW138" s="55"/>
      <c r="PX138" s="55"/>
      <c r="PY138" s="55"/>
      <c r="PZ138" s="55"/>
      <c r="QA138" s="55"/>
      <c r="QB138" s="55"/>
      <c r="QC138" s="55"/>
      <c r="QD138" s="55"/>
      <c r="QE138" s="55"/>
      <c r="QF138" s="55"/>
      <c r="QG138" s="55"/>
      <c r="QH138" s="55"/>
      <c r="QI138" s="55"/>
      <c r="QJ138" s="55"/>
      <c r="QK138" s="55"/>
      <c r="QL138" s="55"/>
      <c r="QM138" s="55"/>
      <c r="QN138" s="55"/>
      <c r="QO138" s="55"/>
      <c r="QP138" s="55"/>
      <c r="QQ138" s="55"/>
      <c r="QR138" s="55"/>
      <c r="QS138" s="55"/>
      <c r="QT138" s="55"/>
      <c r="QU138" s="55"/>
      <c r="QV138" s="55"/>
      <c r="QW138" s="55"/>
      <c r="QX138" s="55"/>
      <c r="QY138" s="55"/>
      <c r="QZ138" s="55"/>
      <c r="RA138" s="55"/>
      <c r="RB138" s="55"/>
      <c r="RC138" s="55"/>
      <c r="RD138" s="55"/>
      <c r="RE138" s="55"/>
      <c r="RF138" s="55"/>
      <c r="RG138" s="55"/>
      <c r="RH138" s="55"/>
      <c r="RI138" s="55"/>
      <c r="RJ138" s="55"/>
      <c r="RK138" s="55"/>
      <c r="RL138" s="55"/>
      <c r="RM138" s="55"/>
      <c r="RN138" s="55"/>
      <c r="RO138" s="55"/>
      <c r="RP138" s="55"/>
      <c r="RQ138" s="55"/>
      <c r="RR138" s="55"/>
      <c r="RS138" s="55"/>
      <c r="RT138" s="55"/>
      <c r="RU138" s="55"/>
      <c r="RV138" s="55"/>
      <c r="RW138" s="55"/>
      <c r="RX138" s="55"/>
      <c r="RY138" s="55"/>
      <c r="RZ138" s="55"/>
      <c r="SA138" s="55"/>
      <c r="SB138" s="55"/>
      <c r="SC138" s="55"/>
      <c r="SD138" s="55"/>
      <c r="SE138" s="55"/>
      <c r="SF138" s="55"/>
      <c r="SG138" s="55"/>
      <c r="SH138" s="55"/>
      <c r="SI138" s="55"/>
      <c r="SJ138" s="55"/>
      <c r="SK138" s="55"/>
      <c r="SL138" s="55"/>
      <c r="SM138" s="55"/>
      <c r="SN138" s="55"/>
      <c r="SO138" s="55"/>
      <c r="SP138" s="55"/>
      <c r="SQ138" s="55"/>
      <c r="SR138" s="55"/>
      <c r="SS138" s="55"/>
      <c r="ST138" s="55"/>
      <c r="SU138" s="55"/>
      <c r="SV138" s="55"/>
      <c r="SW138" s="55"/>
      <c r="SX138" s="55"/>
      <c r="SY138" s="55"/>
      <c r="SZ138" s="55"/>
      <c r="TA138" s="55"/>
      <c r="TB138" s="55"/>
      <c r="TC138" s="55"/>
      <c r="TD138" s="55"/>
      <c r="TE138" s="55"/>
      <c r="TF138" s="55"/>
      <c r="TG138" s="55"/>
      <c r="TH138" s="55"/>
      <c r="TI138" s="55"/>
      <c r="TJ138" s="55"/>
      <c r="TK138" s="55"/>
      <c r="TL138" s="55"/>
      <c r="TM138" s="55"/>
      <c r="TN138" s="55"/>
      <c r="TO138" s="55"/>
      <c r="TP138" s="55"/>
      <c r="TQ138" s="55"/>
      <c r="TR138" s="55"/>
      <c r="TS138" s="55"/>
      <c r="TT138" s="55"/>
      <c r="TU138" s="55"/>
      <c r="TV138" s="55"/>
      <c r="TW138" s="55"/>
      <c r="TX138" s="55"/>
      <c r="TY138" s="55"/>
      <c r="TZ138" s="55"/>
      <c r="UA138" s="55"/>
      <c r="UB138" s="55"/>
      <c r="UC138" s="55"/>
      <c r="UD138" s="55"/>
      <c r="UE138" s="55"/>
      <c r="UF138" s="55"/>
      <c r="UG138" s="55"/>
      <c r="UH138" s="55"/>
      <c r="UI138" s="55"/>
      <c r="UJ138" s="55"/>
      <c r="UK138" s="55"/>
      <c r="UL138" s="55"/>
      <c r="UM138" s="55"/>
      <c r="UN138" s="55"/>
      <c r="UO138" s="55"/>
      <c r="UP138" s="55"/>
      <c r="UQ138" s="55"/>
      <c r="UR138" s="55"/>
      <c r="US138" s="55"/>
      <c r="UT138" s="55"/>
      <c r="UU138" s="55"/>
      <c r="UV138" s="55"/>
      <c r="UW138" s="55"/>
      <c r="UX138" s="55"/>
      <c r="UY138" s="55"/>
      <c r="UZ138" s="55"/>
      <c r="VA138" s="55"/>
      <c r="VB138" s="55"/>
      <c r="VC138" s="55"/>
      <c r="VD138" s="55"/>
      <c r="VE138" s="55"/>
      <c r="VF138" s="55"/>
      <c r="VG138" s="55"/>
      <c r="VH138" s="55"/>
      <c r="VI138" s="55"/>
      <c r="VJ138" s="55"/>
      <c r="VK138" s="55"/>
      <c r="VL138" s="55"/>
      <c r="VM138" s="55"/>
      <c r="VN138" s="55"/>
      <c r="VO138" s="55"/>
      <c r="VP138" s="55"/>
      <c r="VQ138" s="55"/>
      <c r="VR138" s="55"/>
      <c r="VS138" s="55"/>
      <c r="VT138" s="55"/>
      <c r="VU138" s="55"/>
      <c r="VV138" s="55"/>
      <c r="VW138" s="55"/>
      <c r="VX138" s="55"/>
      <c r="VY138" s="55"/>
      <c r="VZ138" s="55"/>
      <c r="WA138" s="55"/>
      <c r="WB138" s="55"/>
      <c r="WC138" s="55"/>
      <c r="WD138" s="55"/>
      <c r="WE138" s="55"/>
      <c r="WF138" s="55"/>
      <c r="WG138" s="55"/>
      <c r="WH138" s="55"/>
      <c r="WI138" s="55"/>
      <c r="WJ138" s="55"/>
      <c r="WK138" s="55"/>
      <c r="WL138" s="55"/>
      <c r="WM138" s="55"/>
      <c r="WN138" s="55"/>
      <c r="WO138" s="55"/>
      <c r="WP138" s="55"/>
      <c r="WQ138" s="55"/>
      <c r="WR138" s="55"/>
      <c r="WS138" s="55"/>
      <c r="WT138" s="55"/>
      <c r="WU138" s="55"/>
      <c r="WV138" s="55"/>
      <c r="WW138" s="55"/>
      <c r="WX138" s="55"/>
      <c r="WY138" s="55"/>
      <c r="WZ138" s="55"/>
      <c r="XA138" s="55"/>
      <c r="XB138" s="55"/>
      <c r="XC138" s="55"/>
      <c r="XD138" s="55"/>
      <c r="XE138" s="55"/>
      <c r="XF138" s="55"/>
      <c r="XG138" s="55"/>
      <c r="XH138" s="55"/>
      <c r="XI138" s="55"/>
      <c r="XJ138" s="55"/>
      <c r="XK138" s="55"/>
      <c r="XL138" s="55"/>
      <c r="XM138" s="55"/>
      <c r="XN138" s="55"/>
      <c r="XO138" s="55"/>
      <c r="XP138" s="55"/>
      <c r="XQ138" s="55"/>
      <c r="XR138" s="55"/>
      <c r="XS138" s="55"/>
      <c r="XT138" s="55"/>
      <c r="XU138" s="55"/>
      <c r="XV138" s="55"/>
      <c r="XW138" s="55"/>
      <c r="XX138" s="55"/>
      <c r="XY138" s="55"/>
      <c r="XZ138" s="55"/>
      <c r="YA138" s="55"/>
      <c r="YB138" s="55"/>
      <c r="YC138" s="55"/>
      <c r="YD138" s="55"/>
      <c r="YE138" s="55"/>
      <c r="YF138" s="55"/>
      <c r="YG138" s="55"/>
      <c r="YH138" s="55"/>
      <c r="YI138" s="55"/>
      <c r="YJ138" s="55"/>
      <c r="YK138" s="55"/>
      <c r="YL138" s="55"/>
      <c r="YM138" s="55"/>
      <c r="YN138" s="55"/>
      <c r="YO138" s="55"/>
      <c r="YP138" s="55"/>
      <c r="YQ138" s="55"/>
      <c r="YR138" s="55"/>
    </row>
    <row r="139" spans="1:668" s="9" customFormat="1" ht="15.75" x14ac:dyDescent="0.25">
      <c r="A139" s="34" t="s">
        <v>118</v>
      </c>
      <c r="B139" s="119" t="s">
        <v>87</v>
      </c>
      <c r="C139" s="120" t="s">
        <v>75</v>
      </c>
      <c r="D139" s="125">
        <v>44470</v>
      </c>
      <c r="E139" s="11" t="s">
        <v>122</v>
      </c>
      <c r="F139" s="126">
        <v>89000</v>
      </c>
      <c r="G139" s="127">
        <v>2568.65</v>
      </c>
      <c r="H139" s="126">
        <v>9635.51</v>
      </c>
      <c r="I139" s="126">
        <v>2720.8</v>
      </c>
      <c r="J139" s="126">
        <v>0</v>
      </c>
      <c r="K139" s="126">
        <v>14924.96</v>
      </c>
      <c r="L139" s="176">
        <v>74575.039999999994</v>
      </c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  <c r="HG139" s="55"/>
      <c r="HH139" s="55"/>
      <c r="HI139" s="55"/>
      <c r="HJ139" s="55"/>
      <c r="HK139" s="55"/>
      <c r="HL139" s="55"/>
      <c r="HM139" s="55"/>
      <c r="HN139" s="55"/>
      <c r="HO139" s="55"/>
      <c r="HP139" s="55"/>
      <c r="HQ139" s="55"/>
      <c r="HR139" s="55"/>
      <c r="HS139" s="55"/>
      <c r="HT139" s="55"/>
      <c r="HU139" s="55"/>
      <c r="HV139" s="55"/>
      <c r="HW139" s="55"/>
      <c r="HX139" s="55"/>
      <c r="HY139" s="55"/>
      <c r="HZ139" s="55"/>
      <c r="IA139" s="55"/>
      <c r="IB139" s="55"/>
      <c r="IC139" s="55"/>
      <c r="ID139" s="55"/>
      <c r="IE139" s="55"/>
      <c r="IF139" s="55"/>
      <c r="IG139" s="55"/>
      <c r="IH139" s="55"/>
      <c r="II139" s="55"/>
      <c r="IJ139" s="55"/>
      <c r="IK139" s="55"/>
      <c r="IL139" s="55"/>
      <c r="IM139" s="55"/>
      <c r="IN139" s="55"/>
      <c r="IO139" s="55"/>
      <c r="IP139" s="55"/>
      <c r="IQ139" s="55"/>
      <c r="IR139" s="55"/>
      <c r="IS139" s="55"/>
      <c r="IT139" s="55"/>
      <c r="IU139" s="55"/>
      <c r="IV139" s="55"/>
      <c r="IW139" s="55"/>
      <c r="IX139" s="55"/>
      <c r="IY139" s="55"/>
      <c r="IZ139" s="55"/>
      <c r="JA139" s="55"/>
      <c r="JB139" s="55"/>
      <c r="JC139" s="55"/>
      <c r="JD139" s="55"/>
      <c r="JE139" s="55"/>
      <c r="JF139" s="55"/>
      <c r="JG139" s="55"/>
      <c r="JH139" s="55"/>
      <c r="JI139" s="55"/>
      <c r="JJ139" s="55"/>
      <c r="JK139" s="55"/>
      <c r="JL139" s="55"/>
      <c r="JM139" s="55"/>
      <c r="JN139" s="55"/>
      <c r="JO139" s="55"/>
      <c r="JP139" s="55"/>
      <c r="JQ139" s="55"/>
      <c r="JR139" s="55"/>
      <c r="JS139" s="55"/>
      <c r="JT139" s="55"/>
      <c r="JU139" s="55"/>
      <c r="JV139" s="55"/>
      <c r="JW139" s="55"/>
      <c r="JX139" s="55"/>
      <c r="JY139" s="55"/>
      <c r="JZ139" s="55"/>
      <c r="KA139" s="55"/>
      <c r="KB139" s="55"/>
      <c r="KC139" s="55"/>
      <c r="KD139" s="55"/>
      <c r="KE139" s="55"/>
      <c r="KF139" s="55"/>
      <c r="KG139" s="55"/>
      <c r="KH139" s="55"/>
      <c r="KI139" s="55"/>
      <c r="KJ139" s="55"/>
      <c r="KK139" s="55"/>
      <c r="KL139" s="55"/>
      <c r="KM139" s="55"/>
      <c r="KN139" s="55"/>
      <c r="KO139" s="55"/>
      <c r="KP139" s="55"/>
      <c r="KQ139" s="55"/>
      <c r="KR139" s="55"/>
      <c r="KS139" s="55"/>
      <c r="KT139" s="55"/>
      <c r="KU139" s="55"/>
      <c r="KV139" s="55"/>
      <c r="KW139" s="55"/>
      <c r="KX139" s="55"/>
      <c r="KY139" s="55"/>
      <c r="KZ139" s="55"/>
      <c r="LA139" s="55"/>
      <c r="LB139" s="55"/>
      <c r="LC139" s="55"/>
      <c r="LD139" s="55"/>
      <c r="LE139" s="55"/>
      <c r="LF139" s="55"/>
      <c r="LG139" s="55"/>
      <c r="LH139" s="55"/>
      <c r="LI139" s="55"/>
      <c r="LJ139" s="55"/>
      <c r="LK139" s="55"/>
      <c r="LL139" s="55"/>
      <c r="LM139" s="55"/>
      <c r="LN139" s="55"/>
      <c r="LO139" s="55"/>
      <c r="LP139" s="55"/>
      <c r="LQ139" s="55"/>
      <c r="LR139" s="55"/>
      <c r="LS139" s="55"/>
      <c r="LT139" s="55"/>
      <c r="LU139" s="55"/>
      <c r="LV139" s="55"/>
      <c r="LW139" s="55"/>
      <c r="LX139" s="55"/>
      <c r="LY139" s="55"/>
      <c r="LZ139" s="55"/>
      <c r="MA139" s="55"/>
      <c r="MB139" s="55"/>
      <c r="MC139" s="55"/>
      <c r="MD139" s="55"/>
      <c r="ME139" s="55"/>
      <c r="MF139" s="55"/>
      <c r="MG139" s="55"/>
      <c r="MH139" s="55"/>
      <c r="MI139" s="55"/>
      <c r="MJ139" s="55"/>
      <c r="MK139" s="55"/>
      <c r="ML139" s="55"/>
      <c r="MM139" s="55"/>
      <c r="MN139" s="55"/>
      <c r="MO139" s="55"/>
      <c r="MP139" s="55"/>
      <c r="MQ139" s="55"/>
      <c r="MR139" s="55"/>
      <c r="MS139" s="55"/>
      <c r="MT139" s="55"/>
      <c r="MU139" s="55"/>
      <c r="MV139" s="55"/>
      <c r="MW139" s="55"/>
      <c r="MX139" s="55"/>
      <c r="MY139" s="55"/>
      <c r="MZ139" s="55"/>
      <c r="NA139" s="55"/>
      <c r="NB139" s="55"/>
      <c r="NC139" s="55"/>
      <c r="ND139" s="55"/>
      <c r="NE139" s="55"/>
      <c r="NF139" s="55"/>
      <c r="NG139" s="55"/>
      <c r="NH139" s="55"/>
      <c r="NI139" s="55"/>
      <c r="NJ139" s="55"/>
      <c r="NK139" s="55"/>
      <c r="NL139" s="55"/>
      <c r="NM139" s="55"/>
      <c r="NN139" s="55"/>
      <c r="NO139" s="55"/>
      <c r="NP139" s="55"/>
      <c r="NQ139" s="55"/>
      <c r="NR139" s="55"/>
      <c r="NS139" s="55"/>
      <c r="NT139" s="55"/>
      <c r="NU139" s="55"/>
      <c r="NV139" s="55"/>
      <c r="NW139" s="55"/>
      <c r="NX139" s="55"/>
      <c r="NY139" s="55"/>
      <c r="NZ139" s="55"/>
      <c r="OA139" s="55"/>
      <c r="OB139" s="55"/>
      <c r="OC139" s="55"/>
      <c r="OD139" s="55"/>
      <c r="OE139" s="55"/>
      <c r="OF139" s="55"/>
      <c r="OG139" s="55"/>
      <c r="OH139" s="55"/>
      <c r="OI139" s="55"/>
      <c r="OJ139" s="55"/>
      <c r="OK139" s="55"/>
      <c r="OL139" s="55"/>
      <c r="OM139" s="55"/>
      <c r="ON139" s="55"/>
      <c r="OO139" s="55"/>
      <c r="OP139" s="55"/>
      <c r="OQ139" s="55"/>
      <c r="OR139" s="55"/>
      <c r="OS139" s="55"/>
      <c r="OT139" s="55"/>
      <c r="OU139" s="55"/>
      <c r="OV139" s="55"/>
      <c r="OW139" s="55"/>
      <c r="OX139" s="55"/>
      <c r="OY139" s="55"/>
      <c r="OZ139" s="55"/>
      <c r="PA139" s="55"/>
      <c r="PB139" s="55"/>
      <c r="PC139" s="55"/>
      <c r="PD139" s="55"/>
      <c r="PE139" s="55"/>
      <c r="PF139" s="55"/>
      <c r="PG139" s="55"/>
      <c r="PH139" s="55"/>
      <c r="PI139" s="55"/>
      <c r="PJ139" s="55"/>
      <c r="PK139" s="55"/>
      <c r="PL139" s="55"/>
      <c r="PM139" s="55"/>
      <c r="PN139" s="55"/>
      <c r="PO139" s="55"/>
      <c r="PP139" s="55"/>
      <c r="PQ139" s="55"/>
      <c r="PR139" s="55"/>
      <c r="PS139" s="55"/>
      <c r="PT139" s="55"/>
      <c r="PU139" s="55"/>
      <c r="PV139" s="55"/>
      <c r="PW139" s="55"/>
      <c r="PX139" s="55"/>
      <c r="PY139" s="55"/>
      <c r="PZ139" s="55"/>
      <c r="QA139" s="55"/>
      <c r="QB139" s="55"/>
      <c r="QC139" s="55"/>
      <c r="QD139" s="55"/>
      <c r="QE139" s="55"/>
      <c r="QF139" s="55"/>
      <c r="QG139" s="55"/>
      <c r="QH139" s="55"/>
      <c r="QI139" s="55"/>
      <c r="QJ139" s="55"/>
      <c r="QK139" s="55"/>
      <c r="QL139" s="55"/>
      <c r="QM139" s="55"/>
      <c r="QN139" s="55"/>
      <c r="QO139" s="55"/>
      <c r="QP139" s="55"/>
      <c r="QQ139" s="55"/>
      <c r="QR139" s="55"/>
      <c r="QS139" s="55"/>
      <c r="QT139" s="55"/>
      <c r="QU139" s="55"/>
      <c r="QV139" s="55"/>
      <c r="QW139" s="55"/>
      <c r="QX139" s="55"/>
      <c r="QY139" s="55"/>
      <c r="QZ139" s="55"/>
      <c r="RA139" s="55"/>
      <c r="RB139" s="55"/>
      <c r="RC139" s="55"/>
      <c r="RD139" s="55"/>
      <c r="RE139" s="55"/>
      <c r="RF139" s="55"/>
      <c r="RG139" s="55"/>
      <c r="RH139" s="55"/>
      <c r="RI139" s="55"/>
      <c r="RJ139" s="55"/>
      <c r="RK139" s="55"/>
      <c r="RL139" s="55"/>
      <c r="RM139" s="55"/>
      <c r="RN139" s="55"/>
      <c r="RO139" s="55"/>
      <c r="RP139" s="55"/>
      <c r="RQ139" s="55"/>
      <c r="RR139" s="55"/>
      <c r="RS139" s="55"/>
      <c r="RT139" s="55"/>
      <c r="RU139" s="55"/>
      <c r="RV139" s="55"/>
      <c r="RW139" s="55"/>
      <c r="RX139" s="55"/>
      <c r="RY139" s="55"/>
      <c r="RZ139" s="55"/>
      <c r="SA139" s="55"/>
      <c r="SB139" s="55"/>
      <c r="SC139" s="55"/>
      <c r="SD139" s="55"/>
      <c r="SE139" s="55"/>
      <c r="SF139" s="55"/>
      <c r="SG139" s="55"/>
      <c r="SH139" s="55"/>
      <c r="SI139" s="55"/>
      <c r="SJ139" s="55"/>
      <c r="SK139" s="55"/>
      <c r="SL139" s="55"/>
      <c r="SM139" s="55"/>
      <c r="SN139" s="55"/>
      <c r="SO139" s="55"/>
      <c r="SP139" s="55"/>
      <c r="SQ139" s="55"/>
      <c r="SR139" s="55"/>
      <c r="SS139" s="55"/>
      <c r="ST139" s="55"/>
      <c r="SU139" s="55"/>
      <c r="SV139" s="55"/>
      <c r="SW139" s="55"/>
      <c r="SX139" s="55"/>
      <c r="SY139" s="55"/>
      <c r="SZ139" s="55"/>
      <c r="TA139" s="55"/>
      <c r="TB139" s="55"/>
      <c r="TC139" s="55"/>
      <c r="TD139" s="55"/>
      <c r="TE139" s="55"/>
      <c r="TF139" s="55"/>
      <c r="TG139" s="55"/>
      <c r="TH139" s="55"/>
      <c r="TI139" s="55"/>
      <c r="TJ139" s="55"/>
      <c r="TK139" s="55"/>
      <c r="TL139" s="55"/>
      <c r="TM139" s="55"/>
      <c r="TN139" s="55"/>
      <c r="TO139" s="55"/>
      <c r="TP139" s="55"/>
      <c r="TQ139" s="55"/>
      <c r="TR139" s="55"/>
      <c r="TS139" s="55"/>
      <c r="TT139" s="55"/>
      <c r="TU139" s="55"/>
      <c r="TV139" s="55"/>
      <c r="TW139" s="55"/>
      <c r="TX139" s="55"/>
      <c r="TY139" s="55"/>
      <c r="TZ139" s="55"/>
      <c r="UA139" s="55"/>
      <c r="UB139" s="55"/>
      <c r="UC139" s="55"/>
      <c r="UD139" s="55"/>
      <c r="UE139" s="55"/>
      <c r="UF139" s="55"/>
      <c r="UG139" s="55"/>
      <c r="UH139" s="55"/>
      <c r="UI139" s="55"/>
      <c r="UJ139" s="55"/>
      <c r="UK139" s="55"/>
      <c r="UL139" s="55"/>
      <c r="UM139" s="55"/>
      <c r="UN139" s="55"/>
      <c r="UO139" s="55"/>
      <c r="UP139" s="55"/>
      <c r="UQ139" s="55"/>
      <c r="UR139" s="55"/>
      <c r="US139" s="55"/>
      <c r="UT139" s="55"/>
      <c r="UU139" s="55"/>
      <c r="UV139" s="55"/>
      <c r="UW139" s="55"/>
      <c r="UX139" s="55"/>
      <c r="UY139" s="55"/>
      <c r="UZ139" s="55"/>
      <c r="VA139" s="55"/>
      <c r="VB139" s="55"/>
      <c r="VC139" s="55"/>
      <c r="VD139" s="55"/>
      <c r="VE139" s="55"/>
      <c r="VF139" s="55"/>
      <c r="VG139" s="55"/>
      <c r="VH139" s="55"/>
      <c r="VI139" s="55"/>
      <c r="VJ139" s="55"/>
      <c r="VK139" s="55"/>
      <c r="VL139" s="55"/>
      <c r="VM139" s="55"/>
      <c r="VN139" s="55"/>
      <c r="VO139" s="55"/>
      <c r="VP139" s="55"/>
      <c r="VQ139" s="55"/>
      <c r="VR139" s="55"/>
      <c r="VS139" s="55"/>
      <c r="VT139" s="55"/>
      <c r="VU139" s="55"/>
      <c r="VV139" s="55"/>
      <c r="VW139" s="55"/>
      <c r="VX139" s="55"/>
      <c r="VY139" s="55"/>
      <c r="VZ139" s="55"/>
      <c r="WA139" s="55"/>
      <c r="WB139" s="55"/>
      <c r="WC139" s="55"/>
      <c r="WD139" s="55"/>
      <c r="WE139" s="55"/>
      <c r="WF139" s="55"/>
      <c r="WG139" s="55"/>
      <c r="WH139" s="55"/>
      <c r="WI139" s="55"/>
      <c r="WJ139" s="55"/>
      <c r="WK139" s="55"/>
      <c r="WL139" s="55"/>
      <c r="WM139" s="55"/>
      <c r="WN139" s="55"/>
      <c r="WO139" s="55"/>
      <c r="WP139" s="55"/>
      <c r="WQ139" s="55"/>
      <c r="WR139" s="55"/>
      <c r="WS139" s="55"/>
      <c r="WT139" s="55"/>
      <c r="WU139" s="55"/>
      <c r="WV139" s="55"/>
      <c r="WW139" s="55"/>
      <c r="WX139" s="55"/>
      <c r="WY139" s="55"/>
      <c r="WZ139" s="55"/>
      <c r="XA139" s="55"/>
      <c r="XB139" s="55"/>
      <c r="XC139" s="55"/>
      <c r="XD139" s="55"/>
      <c r="XE139" s="55"/>
      <c r="XF139" s="55"/>
      <c r="XG139" s="55"/>
      <c r="XH139" s="55"/>
      <c r="XI139" s="55"/>
      <c r="XJ139" s="55"/>
      <c r="XK139" s="55"/>
      <c r="XL139" s="55"/>
      <c r="XM139" s="55"/>
      <c r="XN139" s="55"/>
      <c r="XO139" s="55"/>
      <c r="XP139" s="55"/>
      <c r="XQ139" s="55"/>
      <c r="XR139" s="55"/>
      <c r="XS139" s="55"/>
      <c r="XT139" s="55"/>
      <c r="XU139" s="55"/>
      <c r="XV139" s="55"/>
      <c r="XW139" s="55"/>
      <c r="XX139" s="55"/>
      <c r="XY139" s="55"/>
      <c r="XZ139" s="55"/>
      <c r="YA139" s="55"/>
      <c r="YB139" s="55"/>
      <c r="YC139" s="55"/>
      <c r="YD139" s="55"/>
      <c r="YE139" s="55"/>
      <c r="YF139" s="55"/>
      <c r="YG139" s="55"/>
      <c r="YH139" s="55"/>
      <c r="YI139" s="55"/>
      <c r="YJ139" s="55"/>
      <c r="YK139" s="55"/>
      <c r="YL139" s="55"/>
      <c r="YM139" s="55"/>
      <c r="YN139" s="55"/>
      <c r="YO139" s="55"/>
      <c r="YP139" s="55"/>
      <c r="YQ139" s="55"/>
      <c r="YR139" s="55"/>
    </row>
    <row r="140" spans="1:668" s="129" customFormat="1" ht="15.75" x14ac:dyDescent="0.25">
      <c r="A140" s="128" t="s">
        <v>14</v>
      </c>
      <c r="B140" s="43">
        <v>1</v>
      </c>
      <c r="C140" s="88"/>
      <c r="D140" s="132"/>
      <c r="E140" s="133"/>
      <c r="F140" s="94">
        <f t="shared" ref="F140:L140" si="29">F139</f>
        <v>89000</v>
      </c>
      <c r="G140" s="103">
        <f t="shared" si="29"/>
        <v>2568.65</v>
      </c>
      <c r="H140" s="94">
        <f t="shared" si="29"/>
        <v>9635.51</v>
      </c>
      <c r="I140" s="94">
        <f t="shared" si="29"/>
        <v>2720.8</v>
      </c>
      <c r="J140" s="94">
        <f>J139</f>
        <v>0</v>
      </c>
      <c r="K140" s="94">
        <f t="shared" si="29"/>
        <v>14924.96</v>
      </c>
      <c r="L140" s="174">
        <f t="shared" si="29"/>
        <v>74575.039999999994</v>
      </c>
      <c r="M140" s="9"/>
      <c r="N140" s="9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S140" s="116"/>
      <c r="FT140" s="116"/>
      <c r="FU140" s="116"/>
      <c r="FV140" s="116"/>
      <c r="FW140" s="116"/>
      <c r="FX140" s="116"/>
      <c r="FY140" s="116"/>
      <c r="FZ140" s="116"/>
      <c r="GA140" s="116"/>
      <c r="GB140" s="116"/>
      <c r="GC140" s="116"/>
      <c r="GD140" s="116"/>
      <c r="GE140" s="116"/>
      <c r="GF140" s="116"/>
      <c r="GG140" s="116"/>
      <c r="GH140" s="116"/>
      <c r="GI140" s="116"/>
      <c r="GJ140" s="116"/>
      <c r="GK140" s="116"/>
      <c r="GL140" s="116"/>
      <c r="GM140" s="116"/>
      <c r="GN140" s="116"/>
      <c r="GO140" s="116"/>
      <c r="GP140" s="116"/>
      <c r="GQ140" s="116"/>
      <c r="GR140" s="116"/>
      <c r="GS140" s="116"/>
      <c r="GT140" s="116"/>
      <c r="GU140" s="116"/>
      <c r="GV140" s="116"/>
      <c r="GW140" s="116"/>
      <c r="GX140" s="116"/>
      <c r="GY140" s="116"/>
      <c r="GZ140" s="116"/>
      <c r="HA140" s="116"/>
      <c r="HB140" s="116"/>
      <c r="HC140" s="116"/>
      <c r="HD140" s="116"/>
      <c r="HE140" s="116"/>
      <c r="HF140" s="116"/>
      <c r="HG140" s="116"/>
      <c r="HH140" s="116"/>
      <c r="HI140" s="116"/>
      <c r="HJ140" s="116"/>
      <c r="HK140" s="116"/>
      <c r="HL140" s="116"/>
      <c r="HM140" s="116"/>
      <c r="HN140" s="116"/>
      <c r="HO140" s="116"/>
      <c r="HP140" s="116"/>
      <c r="HQ140" s="116"/>
      <c r="HR140" s="116"/>
      <c r="HS140" s="116"/>
      <c r="HT140" s="116"/>
      <c r="HU140" s="116"/>
      <c r="HV140" s="116"/>
      <c r="HW140" s="116"/>
      <c r="HX140" s="116"/>
      <c r="HY140" s="116"/>
      <c r="HZ140" s="116"/>
      <c r="IA140" s="116"/>
      <c r="IB140" s="116"/>
      <c r="IC140" s="116"/>
      <c r="ID140" s="116"/>
      <c r="IE140" s="116"/>
      <c r="IF140" s="116"/>
      <c r="IG140" s="116"/>
      <c r="IH140" s="116"/>
      <c r="II140" s="116"/>
      <c r="IJ140" s="116"/>
      <c r="IK140" s="116"/>
      <c r="IL140" s="116"/>
      <c r="IM140" s="116"/>
      <c r="IN140" s="116"/>
      <c r="IO140" s="116"/>
      <c r="IP140" s="116"/>
      <c r="IQ140" s="116"/>
      <c r="IR140" s="116"/>
      <c r="IS140" s="116"/>
      <c r="IT140" s="116"/>
      <c r="IU140" s="116"/>
      <c r="IV140" s="116"/>
      <c r="IW140" s="116"/>
      <c r="IX140" s="116"/>
      <c r="IY140" s="116"/>
      <c r="IZ140" s="116"/>
      <c r="JA140" s="116"/>
      <c r="JB140" s="116"/>
      <c r="JC140" s="116"/>
      <c r="JD140" s="116"/>
      <c r="JE140" s="116"/>
      <c r="JF140" s="116"/>
      <c r="JG140" s="116"/>
      <c r="JH140" s="116"/>
      <c r="JI140" s="116"/>
      <c r="JJ140" s="116"/>
      <c r="JK140" s="116"/>
      <c r="JL140" s="116"/>
      <c r="JM140" s="116"/>
      <c r="JN140" s="116"/>
      <c r="JO140" s="116"/>
      <c r="JP140" s="116"/>
      <c r="JQ140" s="116"/>
      <c r="JR140" s="116"/>
      <c r="JS140" s="116"/>
      <c r="JT140" s="116"/>
      <c r="JU140" s="116"/>
      <c r="JV140" s="116"/>
      <c r="JW140" s="116"/>
      <c r="JX140" s="116"/>
      <c r="JY140" s="116"/>
      <c r="JZ140" s="116"/>
      <c r="KA140" s="116"/>
      <c r="KB140" s="116"/>
      <c r="KC140" s="116"/>
      <c r="KD140" s="116"/>
      <c r="KE140" s="116"/>
      <c r="KF140" s="116"/>
      <c r="KG140" s="116"/>
      <c r="KH140" s="116"/>
      <c r="KI140" s="116"/>
      <c r="KJ140" s="116"/>
      <c r="KK140" s="116"/>
      <c r="KL140" s="116"/>
      <c r="KM140" s="116"/>
      <c r="KN140" s="116"/>
      <c r="KO140" s="116"/>
      <c r="KP140" s="116"/>
      <c r="KQ140" s="116"/>
      <c r="KR140" s="116"/>
      <c r="KS140" s="116"/>
      <c r="KT140" s="116"/>
      <c r="KU140" s="116"/>
      <c r="KV140" s="116"/>
      <c r="KW140" s="116"/>
      <c r="KX140" s="116"/>
      <c r="KY140" s="116"/>
      <c r="KZ140" s="116"/>
      <c r="LA140" s="116"/>
      <c r="LB140" s="116"/>
      <c r="LC140" s="116"/>
      <c r="LD140" s="116"/>
      <c r="LE140" s="116"/>
      <c r="LF140" s="116"/>
      <c r="LG140" s="116"/>
      <c r="LH140" s="116"/>
      <c r="LI140" s="116"/>
      <c r="LJ140" s="116"/>
      <c r="LK140" s="116"/>
      <c r="LL140" s="116"/>
      <c r="LM140" s="116"/>
      <c r="LN140" s="116"/>
      <c r="LO140" s="116"/>
      <c r="LP140" s="116"/>
      <c r="LQ140" s="116"/>
      <c r="LR140" s="116"/>
      <c r="LS140" s="116"/>
      <c r="LT140" s="116"/>
      <c r="LU140" s="116"/>
      <c r="LV140" s="116"/>
      <c r="LW140" s="116"/>
      <c r="LX140" s="116"/>
      <c r="LY140" s="116"/>
      <c r="LZ140" s="116"/>
      <c r="MA140" s="116"/>
      <c r="MB140" s="116"/>
      <c r="MC140" s="116"/>
      <c r="MD140" s="116"/>
      <c r="ME140" s="116"/>
      <c r="MF140" s="116"/>
      <c r="MG140" s="116"/>
      <c r="MH140" s="116"/>
      <c r="MI140" s="116"/>
      <c r="MJ140" s="116"/>
      <c r="MK140" s="116"/>
      <c r="ML140" s="116"/>
      <c r="MM140" s="116"/>
      <c r="MN140" s="116"/>
      <c r="MO140" s="116"/>
      <c r="MP140" s="116"/>
      <c r="MQ140" s="116"/>
      <c r="MR140" s="116"/>
      <c r="MS140" s="116"/>
      <c r="MT140" s="116"/>
      <c r="MU140" s="116"/>
      <c r="MV140" s="116"/>
      <c r="MW140" s="116"/>
      <c r="MX140" s="116"/>
      <c r="MY140" s="116"/>
      <c r="MZ140" s="116"/>
      <c r="NA140" s="116"/>
      <c r="NB140" s="116"/>
      <c r="NC140" s="116"/>
      <c r="ND140" s="116"/>
      <c r="NE140" s="116"/>
      <c r="NF140" s="116"/>
      <c r="NG140" s="116"/>
      <c r="NH140" s="116"/>
      <c r="NI140" s="116"/>
      <c r="NJ140" s="116"/>
      <c r="NK140" s="116"/>
      <c r="NL140" s="116"/>
      <c r="NM140" s="116"/>
      <c r="NN140" s="116"/>
      <c r="NO140" s="116"/>
      <c r="NP140" s="116"/>
      <c r="NQ140" s="116"/>
      <c r="NR140" s="116"/>
      <c r="NS140" s="116"/>
      <c r="NT140" s="116"/>
      <c r="NU140" s="116"/>
      <c r="NV140" s="116"/>
      <c r="NW140" s="116"/>
      <c r="NX140" s="116"/>
      <c r="NY140" s="116"/>
      <c r="NZ140" s="116"/>
      <c r="OA140" s="116"/>
      <c r="OB140" s="116"/>
      <c r="OC140" s="116"/>
      <c r="OD140" s="116"/>
      <c r="OE140" s="116"/>
      <c r="OF140" s="116"/>
      <c r="OG140" s="116"/>
      <c r="OH140" s="116"/>
      <c r="OI140" s="116"/>
      <c r="OJ140" s="116"/>
      <c r="OK140" s="116"/>
      <c r="OL140" s="116"/>
      <c r="OM140" s="116"/>
      <c r="ON140" s="116"/>
      <c r="OO140" s="116"/>
      <c r="OP140" s="116"/>
      <c r="OQ140" s="116"/>
      <c r="OR140" s="116"/>
      <c r="OS140" s="116"/>
      <c r="OT140" s="116"/>
      <c r="OU140" s="116"/>
      <c r="OV140" s="116"/>
      <c r="OW140" s="116"/>
      <c r="OX140" s="116"/>
      <c r="OY140" s="116"/>
      <c r="OZ140" s="116"/>
      <c r="PA140" s="116"/>
      <c r="PB140" s="116"/>
      <c r="PC140" s="116"/>
      <c r="PD140" s="116"/>
      <c r="PE140" s="116"/>
      <c r="PF140" s="116"/>
      <c r="PG140" s="116"/>
      <c r="PH140" s="116"/>
      <c r="PI140" s="116"/>
      <c r="PJ140" s="116"/>
      <c r="PK140" s="116"/>
      <c r="PL140" s="116"/>
      <c r="PM140" s="116"/>
      <c r="PN140" s="116"/>
      <c r="PO140" s="116"/>
      <c r="PP140" s="116"/>
      <c r="PQ140" s="116"/>
      <c r="PR140" s="116"/>
      <c r="PS140" s="116"/>
      <c r="PT140" s="116"/>
      <c r="PU140" s="116"/>
      <c r="PV140" s="116"/>
      <c r="PW140" s="116"/>
      <c r="PX140" s="116"/>
      <c r="PY140" s="116"/>
      <c r="PZ140" s="116"/>
      <c r="QA140" s="116"/>
      <c r="QB140" s="116"/>
      <c r="QC140" s="116"/>
      <c r="QD140" s="116"/>
      <c r="QE140" s="116"/>
      <c r="QF140" s="116"/>
      <c r="QG140" s="116"/>
      <c r="QH140" s="116"/>
      <c r="QI140" s="116"/>
      <c r="QJ140" s="116"/>
      <c r="QK140" s="116"/>
      <c r="QL140" s="116"/>
      <c r="QM140" s="116"/>
      <c r="QN140" s="116"/>
      <c r="QO140" s="116"/>
      <c r="QP140" s="116"/>
      <c r="QQ140" s="116"/>
      <c r="QR140" s="116"/>
      <c r="QS140" s="116"/>
      <c r="QT140" s="116"/>
      <c r="QU140" s="116"/>
      <c r="QV140" s="116"/>
      <c r="QW140" s="116"/>
      <c r="QX140" s="116"/>
      <c r="QY140" s="116"/>
      <c r="QZ140" s="116"/>
      <c r="RA140" s="116"/>
      <c r="RB140" s="116"/>
      <c r="RC140" s="116"/>
      <c r="RD140" s="116"/>
      <c r="RE140" s="116"/>
      <c r="RF140" s="116"/>
      <c r="RG140" s="116"/>
      <c r="RH140" s="116"/>
      <c r="RI140" s="116"/>
      <c r="RJ140" s="116"/>
      <c r="RK140" s="116"/>
      <c r="RL140" s="116"/>
      <c r="RM140" s="116"/>
      <c r="RN140" s="116"/>
      <c r="RO140" s="116"/>
      <c r="RP140" s="116"/>
      <c r="RQ140" s="116"/>
      <c r="RR140" s="116"/>
      <c r="RS140" s="116"/>
      <c r="RT140" s="116"/>
      <c r="RU140" s="116"/>
      <c r="RV140" s="116"/>
      <c r="RW140" s="116"/>
      <c r="RX140" s="116"/>
      <c r="RY140" s="116"/>
      <c r="RZ140" s="116"/>
      <c r="SA140" s="116"/>
      <c r="SB140" s="116"/>
      <c r="SC140" s="116"/>
      <c r="SD140" s="116"/>
      <c r="SE140" s="116"/>
      <c r="SF140" s="116"/>
      <c r="SG140" s="116"/>
      <c r="SH140" s="116"/>
      <c r="SI140" s="116"/>
      <c r="SJ140" s="116"/>
      <c r="SK140" s="116"/>
      <c r="SL140" s="116"/>
      <c r="SM140" s="116"/>
      <c r="SN140" s="116"/>
      <c r="SO140" s="116"/>
      <c r="SP140" s="116"/>
      <c r="SQ140" s="116"/>
      <c r="SR140" s="116"/>
      <c r="SS140" s="116"/>
      <c r="ST140" s="116"/>
      <c r="SU140" s="116"/>
      <c r="SV140" s="116"/>
      <c r="SW140" s="116"/>
      <c r="SX140" s="116"/>
      <c r="SY140" s="116"/>
      <c r="SZ140" s="116"/>
      <c r="TA140" s="116"/>
      <c r="TB140" s="116"/>
      <c r="TC140" s="116"/>
      <c r="TD140" s="116"/>
      <c r="TE140" s="116"/>
      <c r="TF140" s="116"/>
      <c r="TG140" s="116"/>
      <c r="TH140" s="116"/>
      <c r="TI140" s="116"/>
      <c r="TJ140" s="116"/>
      <c r="TK140" s="116"/>
      <c r="TL140" s="116"/>
      <c r="TM140" s="116"/>
      <c r="TN140" s="116"/>
      <c r="TO140" s="116"/>
      <c r="TP140" s="116"/>
      <c r="TQ140" s="116"/>
      <c r="TR140" s="116"/>
      <c r="TS140" s="116"/>
      <c r="TT140" s="116"/>
      <c r="TU140" s="116"/>
      <c r="TV140" s="116"/>
      <c r="TW140" s="116"/>
      <c r="TX140" s="116"/>
      <c r="TY140" s="116"/>
      <c r="TZ140" s="116"/>
      <c r="UA140" s="116"/>
      <c r="UB140" s="116"/>
      <c r="UC140" s="116"/>
      <c r="UD140" s="116"/>
      <c r="UE140" s="116"/>
      <c r="UF140" s="116"/>
      <c r="UG140" s="116"/>
      <c r="UH140" s="116"/>
      <c r="UI140" s="116"/>
      <c r="UJ140" s="116"/>
      <c r="UK140" s="116"/>
      <c r="UL140" s="116"/>
      <c r="UM140" s="116"/>
      <c r="UN140" s="116"/>
      <c r="UO140" s="116"/>
      <c r="UP140" s="116"/>
      <c r="UQ140" s="116"/>
      <c r="UR140" s="116"/>
      <c r="US140" s="116"/>
      <c r="UT140" s="116"/>
      <c r="UU140" s="116"/>
      <c r="UV140" s="116"/>
      <c r="UW140" s="116"/>
      <c r="UX140" s="116"/>
      <c r="UY140" s="116"/>
      <c r="UZ140" s="116"/>
      <c r="VA140" s="116"/>
      <c r="VB140" s="116"/>
      <c r="VC140" s="116"/>
      <c r="VD140" s="116"/>
      <c r="VE140" s="116"/>
      <c r="VF140" s="116"/>
      <c r="VG140" s="116"/>
      <c r="VH140" s="116"/>
      <c r="VI140" s="116"/>
      <c r="VJ140" s="116"/>
      <c r="VK140" s="116"/>
      <c r="VL140" s="116"/>
      <c r="VM140" s="116"/>
      <c r="VN140" s="116"/>
      <c r="VO140" s="116"/>
      <c r="VP140" s="116"/>
      <c r="VQ140" s="116"/>
      <c r="VR140" s="116"/>
      <c r="VS140" s="116"/>
      <c r="VT140" s="116"/>
      <c r="VU140" s="116"/>
      <c r="VV140" s="116"/>
      <c r="VW140" s="116"/>
      <c r="VX140" s="116"/>
      <c r="VY140" s="116"/>
      <c r="VZ140" s="116"/>
      <c r="WA140" s="116"/>
      <c r="WB140" s="116"/>
      <c r="WC140" s="116"/>
      <c r="WD140" s="116"/>
      <c r="WE140" s="116"/>
      <c r="WF140" s="116"/>
      <c r="WG140" s="116"/>
      <c r="WH140" s="116"/>
      <c r="WI140" s="116"/>
      <c r="WJ140" s="116"/>
      <c r="WK140" s="116"/>
      <c r="WL140" s="116"/>
      <c r="WM140" s="116"/>
      <c r="WN140" s="116"/>
      <c r="WO140" s="116"/>
      <c r="WP140" s="116"/>
      <c r="WQ140" s="116"/>
      <c r="WR140" s="116"/>
      <c r="WS140" s="116"/>
      <c r="WT140" s="116"/>
      <c r="WU140" s="116"/>
      <c r="WV140" s="116"/>
      <c r="WW140" s="116"/>
      <c r="WX140" s="116"/>
      <c r="WY140" s="116"/>
      <c r="WZ140" s="116"/>
      <c r="XA140" s="116"/>
      <c r="XB140" s="116"/>
      <c r="XC140" s="116"/>
      <c r="XD140" s="116"/>
      <c r="XE140" s="116"/>
      <c r="XF140" s="116"/>
      <c r="XG140" s="116"/>
      <c r="XH140" s="116"/>
      <c r="XI140" s="116"/>
      <c r="XJ140" s="116"/>
      <c r="XK140" s="116"/>
      <c r="XL140" s="116"/>
      <c r="XM140" s="116"/>
      <c r="XN140" s="116"/>
      <c r="XO140" s="116"/>
      <c r="XP140" s="116"/>
      <c r="XQ140" s="116"/>
      <c r="XR140" s="116"/>
      <c r="XS140" s="116"/>
      <c r="XT140" s="116"/>
      <c r="XU140" s="116"/>
      <c r="XV140" s="116"/>
      <c r="XW140" s="116"/>
      <c r="XX140" s="116"/>
      <c r="XY140" s="116"/>
      <c r="XZ140" s="116"/>
      <c r="YA140" s="116"/>
      <c r="YB140" s="116"/>
      <c r="YC140" s="116"/>
      <c r="YD140" s="116"/>
      <c r="YE140" s="116"/>
      <c r="YF140" s="116"/>
      <c r="YG140" s="116"/>
      <c r="YH140" s="116"/>
      <c r="YI140" s="116"/>
      <c r="YJ140" s="116"/>
      <c r="YK140" s="116"/>
      <c r="YL140" s="116"/>
      <c r="YM140" s="116"/>
      <c r="YN140" s="116"/>
      <c r="YO140" s="116"/>
      <c r="YP140" s="116"/>
      <c r="YQ140" s="116"/>
      <c r="YR140" s="116"/>
    </row>
    <row r="141" spans="1:668" s="9" customFormat="1" ht="15.75" x14ac:dyDescent="0.25">
      <c r="A141" s="124" t="s">
        <v>119</v>
      </c>
      <c r="B141" s="119"/>
      <c r="C141" s="120"/>
      <c r="D141" s="120"/>
      <c r="E141" s="81"/>
      <c r="F141" s="121"/>
      <c r="G141" s="122"/>
      <c r="H141" s="121"/>
      <c r="I141" s="121"/>
      <c r="J141" s="121"/>
      <c r="K141" s="121"/>
      <c r="L141" s="175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  <c r="HG141" s="55"/>
      <c r="HH141" s="55"/>
      <c r="HI141" s="55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  <c r="HX141" s="55"/>
      <c r="HY141" s="55"/>
      <c r="HZ141" s="55"/>
      <c r="IA141" s="55"/>
      <c r="IB141" s="55"/>
      <c r="IC141" s="55"/>
      <c r="ID141" s="55"/>
      <c r="IE141" s="55"/>
      <c r="IF141" s="55"/>
      <c r="IG141" s="55"/>
      <c r="IH141" s="55"/>
      <c r="II141" s="55"/>
      <c r="IJ141" s="55"/>
      <c r="IK141" s="55"/>
      <c r="IL141" s="55"/>
      <c r="IM141" s="55"/>
      <c r="IN141" s="55"/>
      <c r="IO141" s="55"/>
      <c r="IP141" s="55"/>
      <c r="IQ141" s="55"/>
      <c r="IR141" s="55"/>
      <c r="IS141" s="55"/>
      <c r="IT141" s="55"/>
      <c r="IU141" s="55"/>
      <c r="IV141" s="55"/>
      <c r="IW141" s="55"/>
      <c r="IX141" s="55"/>
      <c r="IY141" s="55"/>
      <c r="IZ141" s="55"/>
      <c r="JA141" s="55"/>
      <c r="JB141" s="55"/>
      <c r="JC141" s="55"/>
      <c r="JD141" s="55"/>
      <c r="JE141" s="55"/>
      <c r="JF141" s="55"/>
      <c r="JG141" s="55"/>
      <c r="JH141" s="55"/>
      <c r="JI141" s="55"/>
      <c r="JJ141" s="55"/>
      <c r="JK141" s="55"/>
      <c r="JL141" s="55"/>
      <c r="JM141" s="55"/>
      <c r="JN141" s="55"/>
      <c r="JO141" s="55"/>
      <c r="JP141" s="55"/>
      <c r="JQ141" s="55"/>
      <c r="JR141" s="55"/>
      <c r="JS141" s="55"/>
      <c r="JT141" s="55"/>
      <c r="JU141" s="55"/>
      <c r="JV141" s="55"/>
      <c r="JW141" s="55"/>
      <c r="JX141" s="55"/>
      <c r="JY141" s="55"/>
      <c r="JZ141" s="55"/>
      <c r="KA141" s="55"/>
      <c r="KB141" s="55"/>
      <c r="KC141" s="55"/>
      <c r="KD141" s="55"/>
      <c r="KE141" s="55"/>
      <c r="KF141" s="55"/>
      <c r="KG141" s="55"/>
      <c r="KH141" s="55"/>
      <c r="KI141" s="55"/>
      <c r="KJ141" s="55"/>
      <c r="KK141" s="55"/>
      <c r="KL141" s="55"/>
      <c r="KM141" s="55"/>
      <c r="KN141" s="55"/>
      <c r="KO141" s="55"/>
      <c r="KP141" s="55"/>
      <c r="KQ141" s="55"/>
      <c r="KR141" s="55"/>
      <c r="KS141" s="55"/>
      <c r="KT141" s="55"/>
      <c r="KU141" s="55"/>
      <c r="KV141" s="55"/>
      <c r="KW141" s="55"/>
      <c r="KX141" s="55"/>
      <c r="KY141" s="55"/>
      <c r="KZ141" s="55"/>
      <c r="LA141" s="55"/>
      <c r="LB141" s="55"/>
      <c r="LC141" s="55"/>
      <c r="LD141" s="55"/>
      <c r="LE141" s="55"/>
      <c r="LF141" s="55"/>
      <c r="LG141" s="55"/>
      <c r="LH141" s="55"/>
      <c r="LI141" s="55"/>
      <c r="LJ141" s="55"/>
      <c r="LK141" s="55"/>
      <c r="LL141" s="55"/>
      <c r="LM141" s="55"/>
      <c r="LN141" s="55"/>
      <c r="LO141" s="55"/>
      <c r="LP141" s="55"/>
      <c r="LQ141" s="55"/>
      <c r="LR141" s="55"/>
      <c r="LS141" s="55"/>
      <c r="LT141" s="55"/>
      <c r="LU141" s="55"/>
      <c r="LV141" s="55"/>
      <c r="LW141" s="55"/>
      <c r="LX141" s="55"/>
      <c r="LY141" s="55"/>
      <c r="LZ141" s="55"/>
      <c r="MA141" s="55"/>
      <c r="MB141" s="55"/>
      <c r="MC141" s="55"/>
      <c r="MD141" s="55"/>
      <c r="ME141" s="55"/>
      <c r="MF141" s="55"/>
      <c r="MG141" s="55"/>
      <c r="MH141" s="55"/>
      <c r="MI141" s="55"/>
      <c r="MJ141" s="55"/>
      <c r="MK141" s="55"/>
      <c r="ML141" s="55"/>
      <c r="MM141" s="55"/>
      <c r="MN141" s="55"/>
      <c r="MO141" s="55"/>
      <c r="MP141" s="55"/>
      <c r="MQ141" s="55"/>
      <c r="MR141" s="55"/>
      <c r="MS141" s="55"/>
      <c r="MT141" s="55"/>
      <c r="MU141" s="55"/>
      <c r="MV141" s="55"/>
      <c r="MW141" s="55"/>
      <c r="MX141" s="55"/>
      <c r="MY141" s="55"/>
      <c r="MZ141" s="55"/>
      <c r="NA141" s="55"/>
      <c r="NB141" s="55"/>
      <c r="NC141" s="55"/>
      <c r="ND141" s="55"/>
      <c r="NE141" s="55"/>
      <c r="NF141" s="55"/>
      <c r="NG141" s="55"/>
      <c r="NH141" s="55"/>
      <c r="NI141" s="55"/>
      <c r="NJ141" s="55"/>
      <c r="NK141" s="55"/>
      <c r="NL141" s="55"/>
      <c r="NM141" s="55"/>
      <c r="NN141" s="55"/>
      <c r="NO141" s="55"/>
      <c r="NP141" s="55"/>
      <c r="NQ141" s="55"/>
      <c r="NR141" s="55"/>
      <c r="NS141" s="55"/>
      <c r="NT141" s="55"/>
      <c r="NU141" s="55"/>
      <c r="NV141" s="55"/>
      <c r="NW141" s="55"/>
      <c r="NX141" s="55"/>
      <c r="NY141" s="55"/>
      <c r="NZ141" s="55"/>
      <c r="OA141" s="55"/>
      <c r="OB141" s="55"/>
      <c r="OC141" s="55"/>
      <c r="OD141" s="55"/>
      <c r="OE141" s="55"/>
      <c r="OF141" s="55"/>
      <c r="OG141" s="55"/>
      <c r="OH141" s="55"/>
      <c r="OI141" s="55"/>
      <c r="OJ141" s="55"/>
      <c r="OK141" s="55"/>
      <c r="OL141" s="55"/>
      <c r="OM141" s="55"/>
      <c r="ON141" s="55"/>
      <c r="OO141" s="55"/>
      <c r="OP141" s="55"/>
      <c r="OQ141" s="55"/>
      <c r="OR141" s="55"/>
      <c r="OS141" s="55"/>
      <c r="OT141" s="55"/>
      <c r="OU141" s="55"/>
      <c r="OV141" s="55"/>
      <c r="OW141" s="55"/>
      <c r="OX141" s="55"/>
      <c r="OY141" s="55"/>
      <c r="OZ141" s="55"/>
      <c r="PA141" s="55"/>
      <c r="PB141" s="55"/>
      <c r="PC141" s="55"/>
      <c r="PD141" s="55"/>
      <c r="PE141" s="55"/>
      <c r="PF141" s="55"/>
      <c r="PG141" s="55"/>
      <c r="PH141" s="55"/>
      <c r="PI141" s="55"/>
      <c r="PJ141" s="55"/>
      <c r="PK141" s="55"/>
      <c r="PL141" s="55"/>
      <c r="PM141" s="55"/>
      <c r="PN141" s="55"/>
      <c r="PO141" s="55"/>
      <c r="PP141" s="55"/>
      <c r="PQ141" s="55"/>
      <c r="PR141" s="55"/>
      <c r="PS141" s="55"/>
      <c r="PT141" s="55"/>
      <c r="PU141" s="55"/>
      <c r="PV141" s="55"/>
      <c r="PW141" s="55"/>
      <c r="PX141" s="55"/>
      <c r="PY141" s="55"/>
      <c r="PZ141" s="55"/>
      <c r="QA141" s="55"/>
      <c r="QB141" s="55"/>
      <c r="QC141" s="55"/>
      <c r="QD141" s="55"/>
      <c r="QE141" s="55"/>
      <c r="QF141" s="55"/>
      <c r="QG141" s="55"/>
      <c r="QH141" s="55"/>
      <c r="QI141" s="55"/>
      <c r="QJ141" s="55"/>
      <c r="QK141" s="55"/>
      <c r="QL141" s="55"/>
      <c r="QM141" s="55"/>
      <c r="QN141" s="55"/>
      <c r="QO141" s="55"/>
      <c r="QP141" s="55"/>
      <c r="QQ141" s="55"/>
      <c r="QR141" s="55"/>
      <c r="QS141" s="55"/>
      <c r="QT141" s="55"/>
      <c r="QU141" s="55"/>
      <c r="QV141" s="55"/>
      <c r="QW141" s="55"/>
      <c r="QX141" s="55"/>
      <c r="QY141" s="55"/>
      <c r="QZ141" s="55"/>
      <c r="RA141" s="55"/>
      <c r="RB141" s="55"/>
      <c r="RC141" s="55"/>
      <c r="RD141" s="55"/>
      <c r="RE141" s="55"/>
      <c r="RF141" s="55"/>
      <c r="RG141" s="55"/>
      <c r="RH141" s="55"/>
      <c r="RI141" s="55"/>
      <c r="RJ141" s="55"/>
      <c r="RK141" s="55"/>
      <c r="RL141" s="55"/>
      <c r="RM141" s="55"/>
      <c r="RN141" s="55"/>
      <c r="RO141" s="55"/>
      <c r="RP141" s="55"/>
      <c r="RQ141" s="55"/>
      <c r="RR141" s="55"/>
      <c r="RS141" s="55"/>
      <c r="RT141" s="55"/>
      <c r="RU141" s="55"/>
      <c r="RV141" s="55"/>
      <c r="RW141" s="55"/>
      <c r="RX141" s="55"/>
      <c r="RY141" s="55"/>
      <c r="RZ141" s="55"/>
      <c r="SA141" s="55"/>
      <c r="SB141" s="55"/>
      <c r="SC141" s="55"/>
      <c r="SD141" s="55"/>
      <c r="SE141" s="55"/>
      <c r="SF141" s="55"/>
      <c r="SG141" s="55"/>
      <c r="SH141" s="55"/>
      <c r="SI141" s="55"/>
      <c r="SJ141" s="55"/>
      <c r="SK141" s="55"/>
      <c r="SL141" s="55"/>
      <c r="SM141" s="55"/>
      <c r="SN141" s="55"/>
      <c r="SO141" s="55"/>
      <c r="SP141" s="55"/>
      <c r="SQ141" s="55"/>
      <c r="SR141" s="55"/>
      <c r="SS141" s="55"/>
      <c r="ST141" s="55"/>
      <c r="SU141" s="55"/>
      <c r="SV141" s="55"/>
      <c r="SW141" s="55"/>
      <c r="SX141" s="55"/>
      <c r="SY141" s="55"/>
      <c r="SZ141" s="55"/>
      <c r="TA141" s="55"/>
      <c r="TB141" s="55"/>
      <c r="TC141" s="55"/>
      <c r="TD141" s="55"/>
      <c r="TE141" s="55"/>
      <c r="TF141" s="55"/>
      <c r="TG141" s="55"/>
      <c r="TH141" s="55"/>
      <c r="TI141" s="55"/>
      <c r="TJ141" s="55"/>
      <c r="TK141" s="55"/>
      <c r="TL141" s="55"/>
      <c r="TM141" s="55"/>
      <c r="TN141" s="55"/>
      <c r="TO141" s="55"/>
      <c r="TP141" s="55"/>
      <c r="TQ141" s="55"/>
      <c r="TR141" s="55"/>
      <c r="TS141" s="55"/>
      <c r="TT141" s="55"/>
      <c r="TU141" s="55"/>
      <c r="TV141" s="55"/>
      <c r="TW141" s="55"/>
      <c r="TX141" s="55"/>
      <c r="TY141" s="55"/>
      <c r="TZ141" s="55"/>
      <c r="UA141" s="55"/>
      <c r="UB141" s="55"/>
      <c r="UC141" s="55"/>
      <c r="UD141" s="55"/>
      <c r="UE141" s="55"/>
      <c r="UF141" s="55"/>
      <c r="UG141" s="55"/>
      <c r="UH141" s="55"/>
      <c r="UI141" s="55"/>
      <c r="UJ141" s="55"/>
      <c r="UK141" s="55"/>
      <c r="UL141" s="55"/>
      <c r="UM141" s="55"/>
      <c r="UN141" s="55"/>
      <c r="UO141" s="55"/>
      <c r="UP141" s="55"/>
      <c r="UQ141" s="55"/>
      <c r="UR141" s="55"/>
      <c r="US141" s="55"/>
      <c r="UT141" s="55"/>
      <c r="UU141" s="55"/>
      <c r="UV141" s="55"/>
      <c r="UW141" s="55"/>
      <c r="UX141" s="55"/>
      <c r="UY141" s="55"/>
      <c r="UZ141" s="55"/>
      <c r="VA141" s="55"/>
      <c r="VB141" s="55"/>
      <c r="VC141" s="55"/>
      <c r="VD141" s="55"/>
      <c r="VE141" s="55"/>
      <c r="VF141" s="55"/>
      <c r="VG141" s="55"/>
      <c r="VH141" s="55"/>
      <c r="VI141" s="55"/>
      <c r="VJ141" s="55"/>
      <c r="VK141" s="55"/>
      <c r="VL141" s="55"/>
      <c r="VM141" s="55"/>
      <c r="VN141" s="55"/>
      <c r="VO141" s="55"/>
      <c r="VP141" s="55"/>
      <c r="VQ141" s="55"/>
      <c r="VR141" s="55"/>
      <c r="VS141" s="55"/>
      <c r="VT141" s="55"/>
      <c r="VU141" s="55"/>
      <c r="VV141" s="55"/>
      <c r="VW141" s="55"/>
      <c r="VX141" s="55"/>
      <c r="VY141" s="55"/>
      <c r="VZ141" s="55"/>
      <c r="WA141" s="55"/>
      <c r="WB141" s="55"/>
      <c r="WC141" s="55"/>
      <c r="WD141" s="55"/>
      <c r="WE141" s="55"/>
      <c r="WF141" s="55"/>
      <c r="WG141" s="55"/>
      <c r="WH141" s="55"/>
      <c r="WI141" s="55"/>
      <c r="WJ141" s="55"/>
      <c r="WK141" s="55"/>
      <c r="WL141" s="55"/>
      <c r="WM141" s="55"/>
      <c r="WN141" s="55"/>
      <c r="WO141" s="55"/>
      <c r="WP141" s="55"/>
      <c r="WQ141" s="55"/>
      <c r="WR141" s="55"/>
      <c r="WS141" s="55"/>
      <c r="WT141" s="55"/>
      <c r="WU141" s="55"/>
      <c r="WV141" s="55"/>
      <c r="WW141" s="55"/>
      <c r="WX141" s="55"/>
      <c r="WY141" s="55"/>
      <c r="WZ141" s="55"/>
      <c r="XA141" s="55"/>
      <c r="XB141" s="55"/>
      <c r="XC141" s="55"/>
      <c r="XD141" s="55"/>
      <c r="XE141" s="55"/>
      <c r="XF141" s="55"/>
      <c r="XG141" s="55"/>
      <c r="XH141" s="55"/>
      <c r="XI141" s="55"/>
      <c r="XJ141" s="55"/>
      <c r="XK141" s="55"/>
      <c r="XL141" s="55"/>
      <c r="XM141" s="55"/>
      <c r="XN141" s="55"/>
      <c r="XO141" s="55"/>
      <c r="XP141" s="55"/>
      <c r="XQ141" s="55"/>
      <c r="XR141" s="55"/>
      <c r="XS141" s="55"/>
      <c r="XT141" s="55"/>
      <c r="XU141" s="55"/>
      <c r="XV141" s="55"/>
      <c r="XW141" s="55"/>
      <c r="XX141" s="55"/>
      <c r="XY141" s="55"/>
      <c r="XZ141" s="55"/>
      <c r="YA141" s="55"/>
      <c r="YB141" s="55"/>
      <c r="YC141" s="55"/>
      <c r="YD141" s="55"/>
      <c r="YE141" s="55"/>
      <c r="YF141" s="55"/>
      <c r="YG141" s="55"/>
      <c r="YH141" s="55"/>
      <c r="YI141" s="55"/>
      <c r="YJ141" s="55"/>
      <c r="YK141" s="55"/>
      <c r="YL141" s="55"/>
      <c r="YM141" s="55"/>
      <c r="YN141" s="55"/>
      <c r="YO141" s="55"/>
      <c r="YP141" s="55"/>
      <c r="YQ141" s="55"/>
      <c r="YR141" s="55"/>
    </row>
    <row r="142" spans="1:668" s="9" customFormat="1" ht="15.75" x14ac:dyDescent="0.25">
      <c r="A142" s="34" t="s">
        <v>120</v>
      </c>
      <c r="B142" s="119" t="s">
        <v>87</v>
      </c>
      <c r="C142" s="120" t="s">
        <v>74</v>
      </c>
      <c r="D142" s="125">
        <v>44470</v>
      </c>
      <c r="E142" s="11" t="s">
        <v>122</v>
      </c>
      <c r="F142" s="126">
        <v>89500</v>
      </c>
      <c r="G142" s="127">
        <v>2568.65</v>
      </c>
      <c r="H142" s="126">
        <v>9635.51</v>
      </c>
      <c r="I142" s="126">
        <v>2720.8</v>
      </c>
      <c r="J142" s="126"/>
      <c r="K142" s="126">
        <v>14924.96</v>
      </c>
      <c r="L142" s="176">
        <f>F142-K142</f>
        <v>74575.040000000008</v>
      </c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  <c r="HX142" s="55"/>
      <c r="HY142" s="55"/>
      <c r="HZ142" s="55"/>
      <c r="IA142" s="55"/>
      <c r="IB142" s="55"/>
      <c r="IC142" s="55"/>
      <c r="ID142" s="55"/>
      <c r="IE142" s="55"/>
      <c r="IF142" s="55"/>
      <c r="IG142" s="55"/>
      <c r="IH142" s="55"/>
      <c r="II142" s="55"/>
      <c r="IJ142" s="55"/>
      <c r="IK142" s="55"/>
      <c r="IL142" s="55"/>
      <c r="IM142" s="55"/>
      <c r="IN142" s="55"/>
      <c r="IO142" s="55"/>
      <c r="IP142" s="55"/>
      <c r="IQ142" s="55"/>
      <c r="IR142" s="55"/>
      <c r="IS142" s="55"/>
      <c r="IT142" s="55"/>
      <c r="IU142" s="55"/>
      <c r="IV142" s="55"/>
      <c r="IW142" s="55"/>
      <c r="IX142" s="55"/>
      <c r="IY142" s="55"/>
      <c r="IZ142" s="55"/>
      <c r="JA142" s="55"/>
      <c r="JB142" s="55"/>
      <c r="JC142" s="55"/>
      <c r="JD142" s="55"/>
      <c r="JE142" s="55"/>
      <c r="JF142" s="55"/>
      <c r="JG142" s="55"/>
      <c r="JH142" s="55"/>
      <c r="JI142" s="55"/>
      <c r="JJ142" s="55"/>
      <c r="JK142" s="55"/>
      <c r="JL142" s="55"/>
      <c r="JM142" s="55"/>
      <c r="JN142" s="55"/>
      <c r="JO142" s="55"/>
      <c r="JP142" s="55"/>
      <c r="JQ142" s="55"/>
      <c r="JR142" s="55"/>
      <c r="JS142" s="55"/>
      <c r="JT142" s="55"/>
      <c r="JU142" s="55"/>
      <c r="JV142" s="55"/>
      <c r="JW142" s="55"/>
      <c r="JX142" s="55"/>
      <c r="JY142" s="55"/>
      <c r="JZ142" s="55"/>
      <c r="KA142" s="55"/>
      <c r="KB142" s="55"/>
      <c r="KC142" s="55"/>
      <c r="KD142" s="55"/>
      <c r="KE142" s="55"/>
      <c r="KF142" s="55"/>
      <c r="KG142" s="55"/>
      <c r="KH142" s="55"/>
      <c r="KI142" s="55"/>
      <c r="KJ142" s="55"/>
      <c r="KK142" s="55"/>
      <c r="KL142" s="55"/>
      <c r="KM142" s="55"/>
      <c r="KN142" s="55"/>
      <c r="KO142" s="55"/>
      <c r="KP142" s="55"/>
      <c r="KQ142" s="55"/>
      <c r="KR142" s="55"/>
      <c r="KS142" s="55"/>
      <c r="KT142" s="55"/>
      <c r="KU142" s="55"/>
      <c r="KV142" s="55"/>
      <c r="KW142" s="55"/>
      <c r="KX142" s="55"/>
      <c r="KY142" s="55"/>
      <c r="KZ142" s="55"/>
      <c r="LA142" s="55"/>
      <c r="LB142" s="55"/>
      <c r="LC142" s="55"/>
      <c r="LD142" s="55"/>
      <c r="LE142" s="55"/>
      <c r="LF142" s="55"/>
      <c r="LG142" s="55"/>
      <c r="LH142" s="55"/>
      <c r="LI142" s="55"/>
      <c r="LJ142" s="55"/>
      <c r="LK142" s="55"/>
      <c r="LL142" s="55"/>
      <c r="LM142" s="55"/>
      <c r="LN142" s="55"/>
      <c r="LO142" s="55"/>
      <c r="LP142" s="55"/>
      <c r="LQ142" s="55"/>
      <c r="LR142" s="55"/>
      <c r="LS142" s="55"/>
      <c r="LT142" s="55"/>
      <c r="LU142" s="55"/>
      <c r="LV142" s="55"/>
      <c r="LW142" s="55"/>
      <c r="LX142" s="55"/>
      <c r="LY142" s="55"/>
      <c r="LZ142" s="55"/>
      <c r="MA142" s="55"/>
      <c r="MB142" s="55"/>
      <c r="MC142" s="55"/>
      <c r="MD142" s="55"/>
      <c r="ME142" s="55"/>
      <c r="MF142" s="55"/>
      <c r="MG142" s="55"/>
      <c r="MH142" s="55"/>
      <c r="MI142" s="55"/>
      <c r="MJ142" s="55"/>
      <c r="MK142" s="55"/>
      <c r="ML142" s="55"/>
      <c r="MM142" s="55"/>
      <c r="MN142" s="55"/>
      <c r="MO142" s="55"/>
      <c r="MP142" s="55"/>
      <c r="MQ142" s="55"/>
      <c r="MR142" s="55"/>
      <c r="MS142" s="55"/>
      <c r="MT142" s="55"/>
      <c r="MU142" s="55"/>
      <c r="MV142" s="55"/>
      <c r="MW142" s="55"/>
      <c r="MX142" s="55"/>
      <c r="MY142" s="55"/>
      <c r="MZ142" s="55"/>
      <c r="NA142" s="55"/>
      <c r="NB142" s="55"/>
      <c r="NC142" s="55"/>
      <c r="ND142" s="55"/>
      <c r="NE142" s="55"/>
      <c r="NF142" s="55"/>
      <c r="NG142" s="55"/>
      <c r="NH142" s="55"/>
      <c r="NI142" s="55"/>
      <c r="NJ142" s="55"/>
      <c r="NK142" s="55"/>
      <c r="NL142" s="55"/>
      <c r="NM142" s="55"/>
      <c r="NN142" s="55"/>
      <c r="NO142" s="55"/>
      <c r="NP142" s="55"/>
      <c r="NQ142" s="55"/>
      <c r="NR142" s="55"/>
      <c r="NS142" s="55"/>
      <c r="NT142" s="55"/>
      <c r="NU142" s="55"/>
      <c r="NV142" s="55"/>
      <c r="NW142" s="55"/>
      <c r="NX142" s="55"/>
      <c r="NY142" s="55"/>
      <c r="NZ142" s="55"/>
      <c r="OA142" s="55"/>
      <c r="OB142" s="55"/>
      <c r="OC142" s="55"/>
      <c r="OD142" s="55"/>
      <c r="OE142" s="55"/>
      <c r="OF142" s="55"/>
      <c r="OG142" s="55"/>
      <c r="OH142" s="55"/>
      <c r="OI142" s="55"/>
      <c r="OJ142" s="55"/>
      <c r="OK142" s="55"/>
      <c r="OL142" s="55"/>
      <c r="OM142" s="55"/>
      <c r="ON142" s="55"/>
      <c r="OO142" s="55"/>
      <c r="OP142" s="55"/>
      <c r="OQ142" s="55"/>
      <c r="OR142" s="55"/>
      <c r="OS142" s="55"/>
      <c r="OT142" s="55"/>
      <c r="OU142" s="55"/>
      <c r="OV142" s="55"/>
      <c r="OW142" s="55"/>
      <c r="OX142" s="55"/>
      <c r="OY142" s="55"/>
      <c r="OZ142" s="55"/>
      <c r="PA142" s="55"/>
      <c r="PB142" s="55"/>
      <c r="PC142" s="55"/>
      <c r="PD142" s="55"/>
      <c r="PE142" s="55"/>
      <c r="PF142" s="55"/>
      <c r="PG142" s="55"/>
      <c r="PH142" s="55"/>
      <c r="PI142" s="55"/>
      <c r="PJ142" s="55"/>
      <c r="PK142" s="55"/>
      <c r="PL142" s="55"/>
      <c r="PM142" s="55"/>
      <c r="PN142" s="55"/>
      <c r="PO142" s="55"/>
      <c r="PP142" s="55"/>
      <c r="PQ142" s="55"/>
      <c r="PR142" s="55"/>
      <c r="PS142" s="55"/>
      <c r="PT142" s="55"/>
      <c r="PU142" s="55"/>
      <c r="PV142" s="55"/>
      <c r="PW142" s="55"/>
      <c r="PX142" s="55"/>
      <c r="PY142" s="55"/>
      <c r="PZ142" s="55"/>
      <c r="QA142" s="55"/>
      <c r="QB142" s="55"/>
      <c r="QC142" s="55"/>
      <c r="QD142" s="55"/>
      <c r="QE142" s="55"/>
      <c r="QF142" s="55"/>
      <c r="QG142" s="55"/>
      <c r="QH142" s="55"/>
      <c r="QI142" s="55"/>
      <c r="QJ142" s="55"/>
      <c r="QK142" s="55"/>
      <c r="QL142" s="55"/>
      <c r="QM142" s="55"/>
      <c r="QN142" s="55"/>
      <c r="QO142" s="55"/>
      <c r="QP142" s="55"/>
      <c r="QQ142" s="55"/>
      <c r="QR142" s="55"/>
      <c r="QS142" s="55"/>
      <c r="QT142" s="55"/>
      <c r="QU142" s="55"/>
      <c r="QV142" s="55"/>
      <c r="QW142" s="55"/>
      <c r="QX142" s="55"/>
      <c r="QY142" s="55"/>
      <c r="QZ142" s="55"/>
      <c r="RA142" s="55"/>
      <c r="RB142" s="55"/>
      <c r="RC142" s="55"/>
      <c r="RD142" s="55"/>
      <c r="RE142" s="55"/>
      <c r="RF142" s="55"/>
      <c r="RG142" s="55"/>
      <c r="RH142" s="55"/>
      <c r="RI142" s="55"/>
      <c r="RJ142" s="55"/>
      <c r="RK142" s="55"/>
      <c r="RL142" s="55"/>
      <c r="RM142" s="55"/>
      <c r="RN142" s="55"/>
      <c r="RO142" s="55"/>
      <c r="RP142" s="55"/>
      <c r="RQ142" s="55"/>
      <c r="RR142" s="55"/>
      <c r="RS142" s="55"/>
      <c r="RT142" s="55"/>
      <c r="RU142" s="55"/>
      <c r="RV142" s="55"/>
      <c r="RW142" s="55"/>
      <c r="RX142" s="55"/>
      <c r="RY142" s="55"/>
      <c r="RZ142" s="55"/>
      <c r="SA142" s="55"/>
      <c r="SB142" s="55"/>
      <c r="SC142" s="55"/>
      <c r="SD142" s="55"/>
      <c r="SE142" s="55"/>
      <c r="SF142" s="55"/>
      <c r="SG142" s="55"/>
      <c r="SH142" s="55"/>
      <c r="SI142" s="55"/>
      <c r="SJ142" s="55"/>
      <c r="SK142" s="55"/>
      <c r="SL142" s="55"/>
      <c r="SM142" s="55"/>
      <c r="SN142" s="55"/>
      <c r="SO142" s="55"/>
      <c r="SP142" s="55"/>
      <c r="SQ142" s="55"/>
      <c r="SR142" s="55"/>
      <c r="SS142" s="55"/>
      <c r="ST142" s="55"/>
      <c r="SU142" s="55"/>
      <c r="SV142" s="55"/>
      <c r="SW142" s="55"/>
      <c r="SX142" s="55"/>
      <c r="SY142" s="55"/>
      <c r="SZ142" s="55"/>
      <c r="TA142" s="55"/>
      <c r="TB142" s="55"/>
      <c r="TC142" s="55"/>
      <c r="TD142" s="55"/>
      <c r="TE142" s="55"/>
      <c r="TF142" s="55"/>
      <c r="TG142" s="55"/>
      <c r="TH142" s="55"/>
      <c r="TI142" s="55"/>
      <c r="TJ142" s="55"/>
      <c r="TK142" s="55"/>
      <c r="TL142" s="55"/>
      <c r="TM142" s="55"/>
      <c r="TN142" s="55"/>
      <c r="TO142" s="55"/>
      <c r="TP142" s="55"/>
      <c r="TQ142" s="55"/>
      <c r="TR142" s="55"/>
      <c r="TS142" s="55"/>
      <c r="TT142" s="55"/>
      <c r="TU142" s="55"/>
      <c r="TV142" s="55"/>
      <c r="TW142" s="55"/>
      <c r="TX142" s="55"/>
      <c r="TY142" s="55"/>
      <c r="TZ142" s="55"/>
      <c r="UA142" s="55"/>
      <c r="UB142" s="55"/>
      <c r="UC142" s="55"/>
      <c r="UD142" s="55"/>
      <c r="UE142" s="55"/>
      <c r="UF142" s="55"/>
      <c r="UG142" s="55"/>
      <c r="UH142" s="55"/>
      <c r="UI142" s="55"/>
      <c r="UJ142" s="55"/>
      <c r="UK142" s="55"/>
      <c r="UL142" s="55"/>
      <c r="UM142" s="55"/>
      <c r="UN142" s="55"/>
      <c r="UO142" s="55"/>
      <c r="UP142" s="55"/>
      <c r="UQ142" s="55"/>
      <c r="UR142" s="55"/>
      <c r="US142" s="55"/>
      <c r="UT142" s="55"/>
      <c r="UU142" s="55"/>
      <c r="UV142" s="55"/>
      <c r="UW142" s="55"/>
      <c r="UX142" s="55"/>
      <c r="UY142" s="55"/>
      <c r="UZ142" s="55"/>
      <c r="VA142" s="55"/>
      <c r="VB142" s="55"/>
      <c r="VC142" s="55"/>
      <c r="VD142" s="55"/>
      <c r="VE142" s="55"/>
      <c r="VF142" s="55"/>
      <c r="VG142" s="55"/>
      <c r="VH142" s="55"/>
      <c r="VI142" s="55"/>
      <c r="VJ142" s="55"/>
      <c r="VK142" s="55"/>
      <c r="VL142" s="55"/>
      <c r="VM142" s="55"/>
      <c r="VN142" s="55"/>
      <c r="VO142" s="55"/>
      <c r="VP142" s="55"/>
      <c r="VQ142" s="55"/>
      <c r="VR142" s="55"/>
      <c r="VS142" s="55"/>
      <c r="VT142" s="55"/>
      <c r="VU142" s="55"/>
      <c r="VV142" s="55"/>
      <c r="VW142" s="55"/>
      <c r="VX142" s="55"/>
      <c r="VY142" s="55"/>
      <c r="VZ142" s="55"/>
      <c r="WA142" s="55"/>
      <c r="WB142" s="55"/>
      <c r="WC142" s="55"/>
      <c r="WD142" s="55"/>
      <c r="WE142" s="55"/>
      <c r="WF142" s="55"/>
      <c r="WG142" s="55"/>
      <c r="WH142" s="55"/>
      <c r="WI142" s="55"/>
      <c r="WJ142" s="55"/>
      <c r="WK142" s="55"/>
      <c r="WL142" s="55"/>
      <c r="WM142" s="55"/>
      <c r="WN142" s="55"/>
      <c r="WO142" s="55"/>
      <c r="WP142" s="55"/>
      <c r="WQ142" s="55"/>
      <c r="WR142" s="55"/>
      <c r="WS142" s="55"/>
      <c r="WT142" s="55"/>
      <c r="WU142" s="55"/>
      <c r="WV142" s="55"/>
      <c r="WW142" s="55"/>
      <c r="WX142" s="55"/>
      <c r="WY142" s="55"/>
      <c r="WZ142" s="55"/>
      <c r="XA142" s="55"/>
      <c r="XB142" s="55"/>
      <c r="XC142" s="55"/>
      <c r="XD142" s="55"/>
      <c r="XE142" s="55"/>
      <c r="XF142" s="55"/>
      <c r="XG142" s="55"/>
      <c r="XH142" s="55"/>
      <c r="XI142" s="55"/>
      <c r="XJ142" s="55"/>
      <c r="XK142" s="55"/>
      <c r="XL142" s="55"/>
      <c r="XM142" s="55"/>
      <c r="XN142" s="55"/>
      <c r="XO142" s="55"/>
      <c r="XP142" s="55"/>
      <c r="XQ142" s="55"/>
      <c r="XR142" s="55"/>
      <c r="XS142" s="55"/>
      <c r="XT142" s="55"/>
      <c r="XU142" s="55"/>
      <c r="XV142" s="55"/>
      <c r="XW142" s="55"/>
      <c r="XX142" s="55"/>
      <c r="XY142" s="55"/>
      <c r="XZ142" s="55"/>
      <c r="YA142" s="55"/>
      <c r="YB142" s="55"/>
      <c r="YC142" s="55"/>
      <c r="YD142" s="55"/>
      <c r="YE142" s="55"/>
      <c r="YF142" s="55"/>
      <c r="YG142" s="55"/>
      <c r="YH142" s="55"/>
      <c r="YI142" s="55"/>
      <c r="YJ142" s="55"/>
      <c r="YK142" s="55"/>
      <c r="YL142" s="55"/>
      <c r="YM142" s="55"/>
      <c r="YN142" s="55"/>
      <c r="YO142" s="55"/>
      <c r="YP142" s="55"/>
      <c r="YQ142" s="55"/>
      <c r="YR142" s="55"/>
    </row>
    <row r="143" spans="1:668" s="9" customFormat="1" ht="15.75" x14ac:dyDescent="0.25">
      <c r="A143" s="131" t="s">
        <v>14</v>
      </c>
      <c r="B143" s="154">
        <v>1</v>
      </c>
      <c r="C143" s="86"/>
      <c r="D143" s="86"/>
      <c r="E143" s="79"/>
      <c r="F143" s="95">
        <v>89000</v>
      </c>
      <c r="G143" s="104">
        <v>2568.65</v>
      </c>
      <c r="H143" s="95">
        <v>9635.51</v>
      </c>
      <c r="I143" s="95">
        <v>2720.8</v>
      </c>
      <c r="J143" s="95">
        <v>0</v>
      </c>
      <c r="K143" s="95">
        <v>14924.96</v>
      </c>
      <c r="L143" s="177">
        <f>F143-K143</f>
        <v>74075.040000000008</v>
      </c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D143" s="55"/>
      <c r="IE143" s="55"/>
      <c r="IF143" s="55"/>
      <c r="IG143" s="55"/>
      <c r="IH143" s="55"/>
      <c r="II143" s="55"/>
      <c r="IJ143" s="55"/>
      <c r="IK143" s="55"/>
      <c r="IL143" s="55"/>
      <c r="IM143" s="55"/>
      <c r="IN143" s="55"/>
      <c r="IO143" s="55"/>
      <c r="IP143" s="55"/>
      <c r="IQ143" s="55"/>
      <c r="IR143" s="55"/>
      <c r="IS143" s="55"/>
      <c r="IT143" s="55"/>
      <c r="IU143" s="55"/>
      <c r="IV143" s="55"/>
      <c r="IW143" s="55"/>
      <c r="IX143" s="55"/>
      <c r="IY143" s="55"/>
      <c r="IZ143" s="55"/>
      <c r="JA143" s="55"/>
      <c r="JB143" s="55"/>
      <c r="JC143" s="55"/>
      <c r="JD143" s="55"/>
      <c r="JE143" s="55"/>
      <c r="JF143" s="55"/>
      <c r="JG143" s="55"/>
      <c r="JH143" s="55"/>
      <c r="JI143" s="55"/>
      <c r="JJ143" s="55"/>
      <c r="JK143" s="55"/>
      <c r="JL143" s="55"/>
      <c r="JM143" s="55"/>
      <c r="JN143" s="55"/>
      <c r="JO143" s="55"/>
      <c r="JP143" s="55"/>
      <c r="JQ143" s="55"/>
      <c r="JR143" s="55"/>
      <c r="JS143" s="55"/>
      <c r="JT143" s="55"/>
      <c r="JU143" s="55"/>
      <c r="JV143" s="55"/>
      <c r="JW143" s="55"/>
      <c r="JX143" s="55"/>
      <c r="JY143" s="55"/>
      <c r="JZ143" s="55"/>
      <c r="KA143" s="55"/>
      <c r="KB143" s="55"/>
      <c r="KC143" s="55"/>
      <c r="KD143" s="55"/>
      <c r="KE143" s="55"/>
      <c r="KF143" s="55"/>
      <c r="KG143" s="55"/>
      <c r="KH143" s="55"/>
      <c r="KI143" s="55"/>
      <c r="KJ143" s="55"/>
      <c r="KK143" s="55"/>
      <c r="KL143" s="55"/>
      <c r="KM143" s="55"/>
      <c r="KN143" s="55"/>
      <c r="KO143" s="55"/>
      <c r="KP143" s="55"/>
      <c r="KQ143" s="55"/>
      <c r="KR143" s="55"/>
      <c r="KS143" s="55"/>
      <c r="KT143" s="55"/>
      <c r="KU143" s="55"/>
      <c r="KV143" s="55"/>
      <c r="KW143" s="55"/>
      <c r="KX143" s="55"/>
      <c r="KY143" s="55"/>
      <c r="KZ143" s="55"/>
      <c r="LA143" s="55"/>
      <c r="LB143" s="55"/>
      <c r="LC143" s="55"/>
      <c r="LD143" s="55"/>
      <c r="LE143" s="55"/>
      <c r="LF143" s="55"/>
      <c r="LG143" s="55"/>
      <c r="LH143" s="55"/>
      <c r="LI143" s="55"/>
      <c r="LJ143" s="55"/>
      <c r="LK143" s="55"/>
      <c r="LL143" s="55"/>
      <c r="LM143" s="55"/>
      <c r="LN143" s="55"/>
      <c r="LO143" s="55"/>
      <c r="LP143" s="55"/>
      <c r="LQ143" s="55"/>
      <c r="LR143" s="55"/>
      <c r="LS143" s="55"/>
      <c r="LT143" s="55"/>
      <c r="LU143" s="55"/>
      <c r="LV143" s="55"/>
      <c r="LW143" s="55"/>
      <c r="LX143" s="55"/>
      <c r="LY143" s="55"/>
      <c r="LZ143" s="55"/>
      <c r="MA143" s="55"/>
      <c r="MB143" s="55"/>
      <c r="MC143" s="55"/>
      <c r="MD143" s="55"/>
      <c r="ME143" s="55"/>
      <c r="MF143" s="55"/>
      <c r="MG143" s="55"/>
      <c r="MH143" s="55"/>
      <c r="MI143" s="55"/>
      <c r="MJ143" s="55"/>
      <c r="MK143" s="55"/>
      <c r="ML143" s="55"/>
      <c r="MM143" s="55"/>
      <c r="MN143" s="55"/>
      <c r="MO143" s="55"/>
      <c r="MP143" s="55"/>
      <c r="MQ143" s="55"/>
      <c r="MR143" s="55"/>
      <c r="MS143" s="55"/>
      <c r="MT143" s="55"/>
      <c r="MU143" s="55"/>
      <c r="MV143" s="55"/>
      <c r="MW143" s="55"/>
      <c r="MX143" s="55"/>
      <c r="MY143" s="55"/>
      <c r="MZ143" s="55"/>
      <c r="NA143" s="55"/>
      <c r="NB143" s="55"/>
      <c r="NC143" s="55"/>
      <c r="ND143" s="55"/>
      <c r="NE143" s="55"/>
      <c r="NF143" s="55"/>
      <c r="NG143" s="55"/>
      <c r="NH143" s="55"/>
      <c r="NI143" s="55"/>
      <c r="NJ143" s="55"/>
      <c r="NK143" s="55"/>
      <c r="NL143" s="55"/>
      <c r="NM143" s="55"/>
      <c r="NN143" s="55"/>
      <c r="NO143" s="55"/>
      <c r="NP143" s="55"/>
      <c r="NQ143" s="55"/>
      <c r="NR143" s="55"/>
      <c r="NS143" s="55"/>
      <c r="NT143" s="55"/>
      <c r="NU143" s="55"/>
      <c r="NV143" s="55"/>
      <c r="NW143" s="55"/>
      <c r="NX143" s="55"/>
      <c r="NY143" s="55"/>
      <c r="NZ143" s="55"/>
      <c r="OA143" s="55"/>
      <c r="OB143" s="55"/>
      <c r="OC143" s="55"/>
      <c r="OD143" s="55"/>
      <c r="OE143" s="55"/>
      <c r="OF143" s="55"/>
      <c r="OG143" s="55"/>
      <c r="OH143" s="55"/>
      <c r="OI143" s="55"/>
      <c r="OJ143" s="55"/>
      <c r="OK143" s="55"/>
      <c r="OL143" s="55"/>
      <c r="OM143" s="55"/>
      <c r="ON143" s="55"/>
      <c r="OO143" s="55"/>
      <c r="OP143" s="55"/>
      <c r="OQ143" s="55"/>
      <c r="OR143" s="55"/>
      <c r="OS143" s="55"/>
      <c r="OT143" s="55"/>
      <c r="OU143" s="55"/>
      <c r="OV143" s="55"/>
      <c r="OW143" s="55"/>
      <c r="OX143" s="55"/>
      <c r="OY143" s="55"/>
      <c r="OZ143" s="55"/>
      <c r="PA143" s="55"/>
      <c r="PB143" s="55"/>
      <c r="PC143" s="55"/>
      <c r="PD143" s="55"/>
      <c r="PE143" s="55"/>
      <c r="PF143" s="55"/>
      <c r="PG143" s="55"/>
      <c r="PH143" s="55"/>
      <c r="PI143" s="55"/>
      <c r="PJ143" s="55"/>
      <c r="PK143" s="55"/>
      <c r="PL143" s="55"/>
      <c r="PM143" s="55"/>
      <c r="PN143" s="55"/>
      <c r="PO143" s="55"/>
      <c r="PP143" s="55"/>
      <c r="PQ143" s="55"/>
      <c r="PR143" s="55"/>
      <c r="PS143" s="55"/>
      <c r="PT143" s="55"/>
      <c r="PU143" s="55"/>
      <c r="PV143" s="55"/>
      <c r="PW143" s="55"/>
      <c r="PX143" s="55"/>
      <c r="PY143" s="55"/>
      <c r="PZ143" s="55"/>
      <c r="QA143" s="55"/>
      <c r="QB143" s="55"/>
      <c r="QC143" s="55"/>
      <c r="QD143" s="55"/>
      <c r="QE143" s="55"/>
      <c r="QF143" s="55"/>
      <c r="QG143" s="55"/>
      <c r="QH143" s="55"/>
      <c r="QI143" s="55"/>
      <c r="QJ143" s="55"/>
      <c r="QK143" s="55"/>
      <c r="QL143" s="55"/>
      <c r="QM143" s="55"/>
      <c r="QN143" s="55"/>
      <c r="QO143" s="55"/>
      <c r="QP143" s="55"/>
      <c r="QQ143" s="55"/>
      <c r="QR143" s="55"/>
      <c r="QS143" s="55"/>
      <c r="QT143" s="55"/>
      <c r="QU143" s="55"/>
      <c r="QV143" s="55"/>
      <c r="QW143" s="55"/>
      <c r="QX143" s="55"/>
      <c r="QY143" s="55"/>
      <c r="QZ143" s="55"/>
      <c r="RA143" s="55"/>
      <c r="RB143" s="55"/>
      <c r="RC143" s="55"/>
      <c r="RD143" s="55"/>
      <c r="RE143" s="55"/>
      <c r="RF143" s="55"/>
      <c r="RG143" s="55"/>
      <c r="RH143" s="55"/>
      <c r="RI143" s="55"/>
      <c r="RJ143" s="55"/>
      <c r="RK143" s="55"/>
      <c r="RL143" s="55"/>
      <c r="RM143" s="55"/>
      <c r="RN143" s="55"/>
      <c r="RO143" s="55"/>
      <c r="RP143" s="55"/>
      <c r="RQ143" s="55"/>
      <c r="RR143" s="55"/>
      <c r="RS143" s="55"/>
      <c r="RT143" s="55"/>
      <c r="RU143" s="55"/>
      <c r="RV143" s="55"/>
      <c r="RW143" s="55"/>
      <c r="RX143" s="55"/>
      <c r="RY143" s="55"/>
      <c r="RZ143" s="55"/>
      <c r="SA143" s="55"/>
      <c r="SB143" s="55"/>
      <c r="SC143" s="55"/>
      <c r="SD143" s="55"/>
      <c r="SE143" s="55"/>
      <c r="SF143" s="55"/>
      <c r="SG143" s="55"/>
      <c r="SH143" s="55"/>
      <c r="SI143" s="55"/>
      <c r="SJ143" s="55"/>
      <c r="SK143" s="55"/>
      <c r="SL143" s="55"/>
      <c r="SM143" s="55"/>
      <c r="SN143" s="55"/>
      <c r="SO143" s="55"/>
      <c r="SP143" s="55"/>
      <c r="SQ143" s="55"/>
      <c r="SR143" s="55"/>
      <c r="SS143" s="55"/>
      <c r="ST143" s="55"/>
      <c r="SU143" s="55"/>
      <c r="SV143" s="55"/>
      <c r="SW143" s="55"/>
      <c r="SX143" s="55"/>
      <c r="SY143" s="55"/>
      <c r="SZ143" s="55"/>
      <c r="TA143" s="55"/>
      <c r="TB143" s="55"/>
      <c r="TC143" s="55"/>
      <c r="TD143" s="55"/>
      <c r="TE143" s="55"/>
      <c r="TF143" s="55"/>
      <c r="TG143" s="55"/>
      <c r="TH143" s="55"/>
      <c r="TI143" s="55"/>
      <c r="TJ143" s="55"/>
      <c r="TK143" s="55"/>
      <c r="TL143" s="55"/>
      <c r="TM143" s="55"/>
      <c r="TN143" s="55"/>
      <c r="TO143" s="55"/>
      <c r="TP143" s="55"/>
      <c r="TQ143" s="55"/>
      <c r="TR143" s="55"/>
      <c r="TS143" s="55"/>
      <c r="TT143" s="55"/>
      <c r="TU143" s="55"/>
      <c r="TV143" s="55"/>
      <c r="TW143" s="55"/>
      <c r="TX143" s="55"/>
      <c r="TY143" s="55"/>
      <c r="TZ143" s="55"/>
      <c r="UA143" s="55"/>
      <c r="UB143" s="55"/>
      <c r="UC143" s="55"/>
      <c r="UD143" s="55"/>
      <c r="UE143" s="55"/>
      <c r="UF143" s="55"/>
      <c r="UG143" s="55"/>
      <c r="UH143" s="55"/>
      <c r="UI143" s="55"/>
      <c r="UJ143" s="55"/>
      <c r="UK143" s="55"/>
      <c r="UL143" s="55"/>
      <c r="UM143" s="55"/>
      <c r="UN143" s="55"/>
      <c r="UO143" s="55"/>
      <c r="UP143" s="55"/>
      <c r="UQ143" s="55"/>
      <c r="UR143" s="55"/>
      <c r="US143" s="55"/>
      <c r="UT143" s="55"/>
      <c r="UU143" s="55"/>
      <c r="UV143" s="55"/>
      <c r="UW143" s="55"/>
      <c r="UX143" s="55"/>
      <c r="UY143" s="55"/>
      <c r="UZ143" s="55"/>
      <c r="VA143" s="55"/>
      <c r="VB143" s="55"/>
      <c r="VC143" s="55"/>
      <c r="VD143" s="55"/>
      <c r="VE143" s="55"/>
      <c r="VF143" s="55"/>
      <c r="VG143" s="55"/>
      <c r="VH143" s="55"/>
      <c r="VI143" s="55"/>
      <c r="VJ143" s="55"/>
      <c r="VK143" s="55"/>
      <c r="VL143" s="55"/>
      <c r="VM143" s="55"/>
      <c r="VN143" s="55"/>
      <c r="VO143" s="55"/>
      <c r="VP143" s="55"/>
      <c r="VQ143" s="55"/>
      <c r="VR143" s="55"/>
      <c r="VS143" s="55"/>
      <c r="VT143" s="55"/>
      <c r="VU143" s="55"/>
      <c r="VV143" s="55"/>
      <c r="VW143" s="55"/>
      <c r="VX143" s="55"/>
      <c r="VY143" s="55"/>
      <c r="VZ143" s="55"/>
      <c r="WA143" s="55"/>
      <c r="WB143" s="55"/>
      <c r="WC143" s="55"/>
      <c r="WD143" s="55"/>
      <c r="WE143" s="55"/>
      <c r="WF143" s="55"/>
      <c r="WG143" s="55"/>
      <c r="WH143" s="55"/>
      <c r="WI143" s="55"/>
      <c r="WJ143" s="55"/>
      <c r="WK143" s="55"/>
      <c r="WL143" s="55"/>
      <c r="WM143" s="55"/>
      <c r="WN143" s="55"/>
      <c r="WO143" s="55"/>
      <c r="WP143" s="55"/>
      <c r="WQ143" s="55"/>
      <c r="WR143" s="55"/>
      <c r="WS143" s="55"/>
      <c r="WT143" s="55"/>
      <c r="WU143" s="55"/>
      <c r="WV143" s="55"/>
      <c r="WW143" s="55"/>
      <c r="WX143" s="55"/>
      <c r="WY143" s="55"/>
      <c r="WZ143" s="55"/>
      <c r="XA143" s="55"/>
      <c r="XB143" s="55"/>
      <c r="XC143" s="55"/>
      <c r="XD143" s="55"/>
      <c r="XE143" s="55"/>
      <c r="XF143" s="55"/>
      <c r="XG143" s="55"/>
      <c r="XH143" s="55"/>
      <c r="XI143" s="55"/>
      <c r="XJ143" s="55"/>
      <c r="XK143" s="55"/>
      <c r="XL143" s="55"/>
      <c r="XM143" s="55"/>
      <c r="XN143" s="55"/>
      <c r="XO143" s="55"/>
      <c r="XP143" s="55"/>
      <c r="XQ143" s="55"/>
      <c r="XR143" s="55"/>
      <c r="XS143" s="55"/>
      <c r="XT143" s="55"/>
      <c r="XU143" s="55"/>
      <c r="XV143" s="55"/>
      <c r="XW143" s="55"/>
      <c r="XX143" s="55"/>
      <c r="XY143" s="55"/>
      <c r="XZ143" s="55"/>
      <c r="YA143" s="55"/>
      <c r="YB143" s="55"/>
      <c r="YC143" s="55"/>
      <c r="YD143" s="55"/>
      <c r="YE143" s="55"/>
      <c r="YF143" s="55"/>
      <c r="YG143" s="55"/>
      <c r="YH143" s="55"/>
      <c r="YI143" s="55"/>
      <c r="YJ143" s="55"/>
      <c r="YK143" s="55"/>
      <c r="YL143" s="55"/>
      <c r="YM143" s="55"/>
      <c r="YN143" s="55"/>
      <c r="YO143" s="55"/>
      <c r="YP143" s="55"/>
      <c r="YQ143" s="55"/>
      <c r="YR143" s="55"/>
    </row>
    <row r="144" spans="1:668" s="9" customFormat="1" ht="15.75" x14ac:dyDescent="0.25">
      <c r="A144" s="124" t="s">
        <v>93</v>
      </c>
      <c r="B144" s="119"/>
      <c r="C144" s="120"/>
      <c r="D144" s="120"/>
      <c r="E144" s="81"/>
      <c r="F144" s="121"/>
      <c r="G144" s="122"/>
      <c r="H144" s="121"/>
      <c r="I144" s="121"/>
      <c r="J144" s="121"/>
      <c r="K144" s="121"/>
      <c r="L144" s="175"/>
      <c r="M144" s="19"/>
      <c r="N144" s="19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23"/>
      <c r="AR144" s="123"/>
      <c r="AS144" s="123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  <c r="IS144" s="55"/>
      <c r="IT144" s="55"/>
      <c r="IU144" s="55"/>
      <c r="IV144" s="55"/>
      <c r="IW144" s="55"/>
      <c r="IX144" s="55"/>
      <c r="IY144" s="55"/>
      <c r="IZ144" s="55"/>
      <c r="JA144" s="55"/>
      <c r="JB144" s="55"/>
      <c r="JC144" s="55"/>
      <c r="JD144" s="55"/>
      <c r="JE144" s="55"/>
      <c r="JF144" s="55"/>
      <c r="JG144" s="55"/>
      <c r="JH144" s="55"/>
      <c r="JI144" s="55"/>
      <c r="JJ144" s="55"/>
      <c r="JK144" s="55"/>
      <c r="JL144" s="55"/>
      <c r="JM144" s="55"/>
      <c r="JN144" s="55"/>
      <c r="JO144" s="55"/>
      <c r="JP144" s="55"/>
      <c r="JQ144" s="55"/>
      <c r="JR144" s="55"/>
      <c r="JS144" s="55"/>
      <c r="JT144" s="55"/>
      <c r="JU144" s="55"/>
      <c r="JV144" s="55"/>
      <c r="JW144" s="55"/>
      <c r="JX144" s="55"/>
      <c r="JY144" s="55"/>
      <c r="JZ144" s="55"/>
      <c r="KA144" s="55"/>
      <c r="KB144" s="55"/>
      <c r="KC144" s="55"/>
      <c r="KD144" s="55"/>
      <c r="KE144" s="55"/>
      <c r="KF144" s="55"/>
      <c r="KG144" s="55"/>
      <c r="KH144" s="55"/>
      <c r="KI144" s="55"/>
      <c r="KJ144" s="55"/>
      <c r="KK144" s="55"/>
      <c r="KL144" s="55"/>
      <c r="KM144" s="55"/>
      <c r="KN144" s="55"/>
      <c r="KO144" s="55"/>
      <c r="KP144" s="55"/>
      <c r="KQ144" s="55"/>
      <c r="KR144" s="55"/>
      <c r="KS144" s="55"/>
      <c r="KT144" s="55"/>
      <c r="KU144" s="55"/>
      <c r="KV144" s="55"/>
      <c r="KW144" s="55"/>
      <c r="KX144" s="55"/>
      <c r="KY144" s="55"/>
      <c r="KZ144" s="55"/>
      <c r="LA144" s="55"/>
      <c r="LB144" s="55"/>
      <c r="LC144" s="55"/>
      <c r="LD144" s="55"/>
      <c r="LE144" s="55"/>
      <c r="LF144" s="55"/>
      <c r="LG144" s="55"/>
      <c r="LH144" s="55"/>
      <c r="LI144" s="55"/>
      <c r="LJ144" s="55"/>
      <c r="LK144" s="55"/>
      <c r="LL144" s="55"/>
      <c r="LM144" s="55"/>
      <c r="LN144" s="55"/>
      <c r="LO144" s="55"/>
      <c r="LP144" s="55"/>
      <c r="LQ144" s="55"/>
      <c r="LR144" s="55"/>
      <c r="LS144" s="55"/>
      <c r="LT144" s="55"/>
      <c r="LU144" s="55"/>
      <c r="LV144" s="55"/>
      <c r="LW144" s="55"/>
      <c r="LX144" s="55"/>
      <c r="LY144" s="55"/>
      <c r="LZ144" s="55"/>
      <c r="MA144" s="55"/>
      <c r="MB144" s="55"/>
      <c r="MC144" s="55"/>
      <c r="MD144" s="55"/>
      <c r="ME144" s="55"/>
      <c r="MF144" s="55"/>
      <c r="MG144" s="55"/>
      <c r="MH144" s="55"/>
      <c r="MI144" s="55"/>
      <c r="MJ144" s="55"/>
      <c r="MK144" s="55"/>
      <c r="ML144" s="55"/>
      <c r="MM144" s="55"/>
      <c r="MN144" s="55"/>
      <c r="MO144" s="55"/>
      <c r="MP144" s="55"/>
      <c r="MQ144" s="55"/>
      <c r="MR144" s="55"/>
      <c r="MS144" s="55"/>
      <c r="MT144" s="55"/>
      <c r="MU144" s="55"/>
      <c r="MV144" s="55"/>
      <c r="MW144" s="55"/>
      <c r="MX144" s="55"/>
      <c r="MY144" s="55"/>
      <c r="MZ144" s="55"/>
      <c r="NA144" s="55"/>
      <c r="NB144" s="55"/>
      <c r="NC144" s="55"/>
      <c r="ND144" s="55"/>
      <c r="NE144" s="55"/>
      <c r="NF144" s="55"/>
      <c r="NG144" s="55"/>
      <c r="NH144" s="55"/>
      <c r="NI144" s="55"/>
      <c r="NJ144" s="55"/>
      <c r="NK144" s="55"/>
      <c r="NL144" s="55"/>
      <c r="NM144" s="55"/>
      <c r="NN144" s="55"/>
      <c r="NO144" s="55"/>
      <c r="NP144" s="55"/>
      <c r="NQ144" s="55"/>
      <c r="NR144" s="55"/>
      <c r="NS144" s="55"/>
      <c r="NT144" s="55"/>
      <c r="NU144" s="55"/>
      <c r="NV144" s="55"/>
      <c r="NW144" s="55"/>
      <c r="NX144" s="55"/>
      <c r="NY144" s="55"/>
      <c r="NZ144" s="55"/>
      <c r="OA144" s="55"/>
      <c r="OB144" s="55"/>
      <c r="OC144" s="55"/>
      <c r="OD144" s="55"/>
      <c r="OE144" s="55"/>
      <c r="OF144" s="55"/>
      <c r="OG144" s="55"/>
      <c r="OH144" s="55"/>
      <c r="OI144" s="55"/>
      <c r="OJ144" s="55"/>
      <c r="OK144" s="55"/>
      <c r="OL144" s="55"/>
      <c r="OM144" s="55"/>
      <c r="ON144" s="55"/>
      <c r="OO144" s="55"/>
      <c r="OP144" s="55"/>
      <c r="OQ144" s="55"/>
      <c r="OR144" s="55"/>
      <c r="OS144" s="55"/>
      <c r="OT144" s="55"/>
      <c r="OU144" s="55"/>
      <c r="OV144" s="55"/>
      <c r="OW144" s="55"/>
      <c r="OX144" s="55"/>
      <c r="OY144" s="55"/>
      <c r="OZ144" s="55"/>
      <c r="PA144" s="55"/>
      <c r="PB144" s="55"/>
      <c r="PC144" s="55"/>
      <c r="PD144" s="55"/>
      <c r="PE144" s="55"/>
      <c r="PF144" s="55"/>
      <c r="PG144" s="55"/>
      <c r="PH144" s="55"/>
      <c r="PI144" s="55"/>
      <c r="PJ144" s="55"/>
      <c r="PK144" s="55"/>
      <c r="PL144" s="55"/>
      <c r="PM144" s="55"/>
      <c r="PN144" s="55"/>
      <c r="PO144" s="55"/>
      <c r="PP144" s="55"/>
      <c r="PQ144" s="55"/>
      <c r="PR144" s="55"/>
      <c r="PS144" s="55"/>
      <c r="PT144" s="55"/>
      <c r="PU144" s="55"/>
      <c r="PV144" s="55"/>
      <c r="PW144" s="55"/>
      <c r="PX144" s="55"/>
      <c r="PY144" s="55"/>
      <c r="PZ144" s="55"/>
      <c r="QA144" s="55"/>
      <c r="QB144" s="55"/>
      <c r="QC144" s="55"/>
      <c r="QD144" s="55"/>
      <c r="QE144" s="55"/>
      <c r="QF144" s="55"/>
      <c r="QG144" s="55"/>
      <c r="QH144" s="55"/>
      <c r="QI144" s="55"/>
      <c r="QJ144" s="55"/>
      <c r="QK144" s="55"/>
      <c r="QL144" s="55"/>
      <c r="QM144" s="55"/>
      <c r="QN144" s="55"/>
      <c r="QO144" s="55"/>
      <c r="QP144" s="55"/>
      <c r="QQ144" s="55"/>
      <c r="QR144" s="55"/>
      <c r="QS144" s="55"/>
      <c r="QT144" s="55"/>
      <c r="QU144" s="55"/>
      <c r="QV144" s="55"/>
      <c r="QW144" s="55"/>
      <c r="QX144" s="55"/>
      <c r="QY144" s="55"/>
      <c r="QZ144" s="55"/>
      <c r="RA144" s="55"/>
      <c r="RB144" s="55"/>
      <c r="RC144" s="55"/>
      <c r="RD144" s="55"/>
      <c r="RE144" s="55"/>
      <c r="RF144" s="55"/>
      <c r="RG144" s="55"/>
      <c r="RH144" s="55"/>
      <c r="RI144" s="55"/>
      <c r="RJ144" s="55"/>
      <c r="RK144" s="55"/>
      <c r="RL144" s="55"/>
      <c r="RM144" s="55"/>
      <c r="RN144" s="55"/>
      <c r="RO144" s="55"/>
      <c r="RP144" s="55"/>
      <c r="RQ144" s="55"/>
      <c r="RR144" s="55"/>
      <c r="RS144" s="55"/>
      <c r="RT144" s="55"/>
      <c r="RU144" s="55"/>
      <c r="RV144" s="55"/>
      <c r="RW144" s="55"/>
      <c r="RX144" s="55"/>
      <c r="RY144" s="55"/>
      <c r="RZ144" s="55"/>
      <c r="SA144" s="55"/>
      <c r="SB144" s="55"/>
      <c r="SC144" s="55"/>
      <c r="SD144" s="55"/>
      <c r="SE144" s="55"/>
      <c r="SF144" s="55"/>
      <c r="SG144" s="55"/>
      <c r="SH144" s="55"/>
      <c r="SI144" s="55"/>
      <c r="SJ144" s="55"/>
      <c r="SK144" s="55"/>
      <c r="SL144" s="55"/>
      <c r="SM144" s="55"/>
      <c r="SN144" s="55"/>
      <c r="SO144" s="55"/>
      <c r="SP144" s="55"/>
      <c r="SQ144" s="55"/>
      <c r="SR144" s="55"/>
      <c r="SS144" s="55"/>
      <c r="ST144" s="55"/>
      <c r="SU144" s="55"/>
      <c r="SV144" s="55"/>
      <c r="SW144" s="55"/>
      <c r="SX144" s="55"/>
      <c r="SY144" s="55"/>
      <c r="SZ144" s="55"/>
      <c r="TA144" s="55"/>
      <c r="TB144" s="55"/>
      <c r="TC144" s="55"/>
      <c r="TD144" s="55"/>
      <c r="TE144" s="55"/>
      <c r="TF144" s="55"/>
      <c r="TG144" s="55"/>
      <c r="TH144" s="55"/>
      <c r="TI144" s="55"/>
      <c r="TJ144" s="55"/>
      <c r="TK144" s="55"/>
      <c r="TL144" s="55"/>
      <c r="TM144" s="55"/>
      <c r="TN144" s="55"/>
      <c r="TO144" s="55"/>
      <c r="TP144" s="55"/>
      <c r="TQ144" s="55"/>
      <c r="TR144" s="55"/>
      <c r="TS144" s="55"/>
      <c r="TT144" s="55"/>
      <c r="TU144" s="55"/>
      <c r="TV144" s="55"/>
      <c r="TW144" s="55"/>
      <c r="TX144" s="55"/>
      <c r="TY144" s="55"/>
      <c r="TZ144" s="55"/>
      <c r="UA144" s="55"/>
      <c r="UB144" s="55"/>
      <c r="UC144" s="55"/>
      <c r="UD144" s="55"/>
      <c r="UE144" s="55"/>
      <c r="UF144" s="55"/>
      <c r="UG144" s="55"/>
      <c r="UH144" s="55"/>
      <c r="UI144" s="55"/>
      <c r="UJ144" s="55"/>
      <c r="UK144" s="55"/>
      <c r="UL144" s="55"/>
      <c r="UM144" s="55"/>
      <c r="UN144" s="55"/>
      <c r="UO144" s="55"/>
      <c r="UP144" s="55"/>
      <c r="UQ144" s="55"/>
      <c r="UR144" s="55"/>
      <c r="US144" s="55"/>
      <c r="UT144" s="55"/>
      <c r="UU144" s="55"/>
      <c r="UV144" s="55"/>
      <c r="UW144" s="55"/>
      <c r="UX144" s="55"/>
      <c r="UY144" s="55"/>
      <c r="UZ144" s="55"/>
      <c r="VA144" s="55"/>
      <c r="VB144" s="55"/>
      <c r="VC144" s="55"/>
      <c r="VD144" s="55"/>
      <c r="VE144" s="55"/>
      <c r="VF144" s="55"/>
      <c r="VG144" s="55"/>
      <c r="VH144" s="55"/>
      <c r="VI144" s="55"/>
      <c r="VJ144" s="55"/>
      <c r="VK144" s="55"/>
      <c r="VL144" s="55"/>
      <c r="VM144" s="55"/>
      <c r="VN144" s="55"/>
      <c r="VO144" s="55"/>
      <c r="VP144" s="55"/>
      <c r="VQ144" s="55"/>
      <c r="VR144" s="55"/>
      <c r="VS144" s="55"/>
      <c r="VT144" s="55"/>
      <c r="VU144" s="55"/>
      <c r="VV144" s="55"/>
      <c r="VW144" s="55"/>
      <c r="VX144" s="55"/>
      <c r="VY144" s="55"/>
      <c r="VZ144" s="55"/>
      <c r="WA144" s="55"/>
      <c r="WB144" s="55"/>
      <c r="WC144" s="55"/>
      <c r="WD144" s="55"/>
      <c r="WE144" s="55"/>
      <c r="WF144" s="55"/>
      <c r="WG144" s="55"/>
      <c r="WH144" s="55"/>
      <c r="WI144" s="55"/>
      <c r="WJ144" s="55"/>
      <c r="WK144" s="55"/>
      <c r="WL144" s="55"/>
      <c r="WM144" s="55"/>
      <c r="WN144" s="55"/>
      <c r="WO144" s="55"/>
      <c r="WP144" s="55"/>
      <c r="WQ144" s="55"/>
      <c r="WR144" s="55"/>
      <c r="WS144" s="55"/>
      <c r="WT144" s="55"/>
      <c r="WU144" s="55"/>
      <c r="WV144" s="55"/>
      <c r="WW144" s="55"/>
      <c r="WX144" s="55"/>
      <c r="WY144" s="55"/>
      <c r="WZ144" s="55"/>
      <c r="XA144" s="55"/>
      <c r="XB144" s="55"/>
      <c r="XC144" s="55"/>
      <c r="XD144" s="55"/>
      <c r="XE144" s="55"/>
      <c r="XF144" s="55"/>
      <c r="XG144" s="55"/>
      <c r="XH144" s="55"/>
      <c r="XI144" s="55"/>
      <c r="XJ144" s="55"/>
      <c r="XK144" s="55"/>
      <c r="XL144" s="55"/>
      <c r="XM144" s="55"/>
      <c r="XN144" s="55"/>
      <c r="XO144" s="55"/>
      <c r="XP144" s="55"/>
      <c r="XQ144" s="55"/>
      <c r="XR144" s="55"/>
      <c r="XS144" s="55"/>
      <c r="XT144" s="55"/>
      <c r="XU144" s="55"/>
      <c r="XV144" s="55"/>
      <c r="XW144" s="55"/>
      <c r="XX144" s="55"/>
      <c r="XY144" s="55"/>
      <c r="XZ144" s="55"/>
      <c r="YA144" s="55"/>
      <c r="YB144" s="55"/>
      <c r="YC144" s="55"/>
      <c r="YD144" s="55"/>
      <c r="YE144" s="55"/>
      <c r="YF144" s="55"/>
      <c r="YG144" s="55"/>
      <c r="YH144" s="55"/>
      <c r="YI144" s="55"/>
      <c r="YJ144" s="55"/>
      <c r="YK144" s="55"/>
      <c r="YL144" s="55"/>
      <c r="YM144" s="55"/>
      <c r="YN144" s="55"/>
      <c r="YO144" s="55"/>
      <c r="YP144" s="55"/>
      <c r="YQ144" s="55"/>
      <c r="YR144" s="55"/>
    </row>
    <row r="145" spans="1:668" s="19" customFormat="1" ht="15.75" x14ac:dyDescent="0.25">
      <c r="A145" s="157" t="s">
        <v>121</v>
      </c>
      <c r="B145" s="158" t="s">
        <v>87</v>
      </c>
      <c r="C145" s="159" t="s">
        <v>75</v>
      </c>
      <c r="D145" s="160">
        <v>44470</v>
      </c>
      <c r="E145" s="161" t="s">
        <v>122</v>
      </c>
      <c r="F145" s="162">
        <v>89500</v>
      </c>
      <c r="G145" s="163">
        <v>2568.65</v>
      </c>
      <c r="H145" s="162">
        <v>9635.51</v>
      </c>
      <c r="I145" s="162">
        <v>2720.8</v>
      </c>
      <c r="J145" s="162">
        <v>0</v>
      </c>
      <c r="K145" s="162">
        <v>14924.96</v>
      </c>
      <c r="L145" s="178">
        <f>F145-K145</f>
        <v>74575.040000000008</v>
      </c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  <c r="IK145" s="53"/>
      <c r="IL145" s="53"/>
      <c r="IM145" s="53"/>
      <c r="IN145" s="53"/>
      <c r="IO145" s="53"/>
      <c r="IP145" s="53"/>
      <c r="IQ145" s="53"/>
      <c r="IR145" s="53"/>
      <c r="IS145" s="53"/>
      <c r="IT145" s="53"/>
      <c r="IU145" s="53"/>
      <c r="IV145" s="53"/>
      <c r="IW145" s="53"/>
      <c r="IX145" s="53"/>
      <c r="IY145" s="53"/>
      <c r="IZ145" s="53"/>
      <c r="JA145" s="53"/>
      <c r="JB145" s="53"/>
      <c r="JC145" s="53"/>
      <c r="JD145" s="53"/>
      <c r="JE145" s="53"/>
      <c r="JF145" s="53"/>
      <c r="JG145" s="53"/>
      <c r="JH145" s="53"/>
      <c r="JI145" s="53"/>
      <c r="JJ145" s="53"/>
      <c r="JK145" s="53"/>
      <c r="JL145" s="53"/>
      <c r="JM145" s="53"/>
      <c r="JN145" s="53"/>
      <c r="JO145" s="53"/>
      <c r="JP145" s="53"/>
      <c r="JQ145" s="53"/>
      <c r="JR145" s="53"/>
      <c r="JS145" s="53"/>
      <c r="JT145" s="53"/>
      <c r="JU145" s="53"/>
      <c r="JV145" s="53"/>
      <c r="JW145" s="53"/>
      <c r="JX145" s="53"/>
      <c r="JY145" s="53"/>
      <c r="JZ145" s="53"/>
      <c r="KA145" s="53"/>
      <c r="KB145" s="53"/>
      <c r="KC145" s="53"/>
      <c r="KD145" s="53"/>
      <c r="KE145" s="53"/>
      <c r="KF145" s="53"/>
      <c r="KG145" s="53"/>
      <c r="KH145" s="53"/>
      <c r="KI145" s="53"/>
      <c r="KJ145" s="53"/>
      <c r="KK145" s="53"/>
      <c r="KL145" s="53"/>
      <c r="KM145" s="53"/>
      <c r="KN145" s="53"/>
      <c r="KO145" s="53"/>
      <c r="KP145" s="53"/>
      <c r="KQ145" s="53"/>
      <c r="KR145" s="53"/>
      <c r="KS145" s="53"/>
      <c r="KT145" s="53"/>
      <c r="KU145" s="53"/>
      <c r="KV145" s="53"/>
      <c r="KW145" s="53"/>
      <c r="KX145" s="53"/>
      <c r="KY145" s="53"/>
      <c r="KZ145" s="53"/>
      <c r="LA145" s="53"/>
      <c r="LB145" s="53"/>
      <c r="LC145" s="53"/>
      <c r="LD145" s="53"/>
      <c r="LE145" s="53"/>
      <c r="LF145" s="53"/>
      <c r="LG145" s="53"/>
      <c r="LH145" s="53"/>
      <c r="LI145" s="53"/>
      <c r="LJ145" s="53"/>
      <c r="LK145" s="53"/>
      <c r="LL145" s="53"/>
      <c r="LM145" s="53"/>
      <c r="LN145" s="53"/>
      <c r="LO145" s="53"/>
      <c r="LP145" s="53"/>
      <c r="LQ145" s="53"/>
      <c r="LR145" s="53"/>
      <c r="LS145" s="53"/>
      <c r="LT145" s="53"/>
      <c r="LU145" s="53"/>
      <c r="LV145" s="53"/>
      <c r="LW145" s="53"/>
      <c r="LX145" s="53"/>
      <c r="LY145" s="53"/>
      <c r="LZ145" s="53"/>
      <c r="MA145" s="53"/>
      <c r="MB145" s="53"/>
      <c r="MC145" s="53"/>
      <c r="MD145" s="53"/>
      <c r="ME145" s="53"/>
      <c r="MF145" s="53"/>
      <c r="MG145" s="53"/>
      <c r="MH145" s="53"/>
      <c r="MI145" s="53"/>
      <c r="MJ145" s="53"/>
      <c r="MK145" s="53"/>
      <c r="ML145" s="53"/>
      <c r="MM145" s="53"/>
      <c r="MN145" s="53"/>
      <c r="MO145" s="53"/>
      <c r="MP145" s="53"/>
      <c r="MQ145" s="53"/>
      <c r="MR145" s="53"/>
      <c r="MS145" s="53"/>
      <c r="MT145" s="53"/>
      <c r="MU145" s="53"/>
      <c r="MV145" s="53"/>
      <c r="MW145" s="53"/>
      <c r="MX145" s="53"/>
      <c r="MY145" s="53"/>
      <c r="MZ145" s="53"/>
      <c r="NA145" s="53"/>
      <c r="NB145" s="53"/>
      <c r="NC145" s="53"/>
      <c r="ND145" s="53"/>
      <c r="NE145" s="53"/>
      <c r="NF145" s="53"/>
      <c r="NG145" s="53"/>
      <c r="NH145" s="53"/>
      <c r="NI145" s="53"/>
      <c r="NJ145" s="53"/>
      <c r="NK145" s="53"/>
      <c r="NL145" s="53"/>
      <c r="NM145" s="53"/>
      <c r="NN145" s="53"/>
      <c r="NO145" s="53"/>
      <c r="NP145" s="53"/>
      <c r="NQ145" s="53"/>
      <c r="NR145" s="53"/>
      <c r="NS145" s="53"/>
      <c r="NT145" s="53"/>
      <c r="NU145" s="53"/>
      <c r="NV145" s="53"/>
      <c r="NW145" s="53"/>
      <c r="NX145" s="53"/>
      <c r="NY145" s="53"/>
      <c r="NZ145" s="53"/>
      <c r="OA145" s="53"/>
      <c r="OB145" s="53"/>
      <c r="OC145" s="53"/>
      <c r="OD145" s="53"/>
      <c r="OE145" s="53"/>
      <c r="OF145" s="53"/>
      <c r="OG145" s="53"/>
      <c r="OH145" s="53"/>
      <c r="OI145" s="53"/>
      <c r="OJ145" s="53"/>
      <c r="OK145" s="53"/>
      <c r="OL145" s="53"/>
      <c r="OM145" s="53"/>
      <c r="ON145" s="53"/>
      <c r="OO145" s="53"/>
      <c r="OP145" s="53"/>
      <c r="OQ145" s="53"/>
      <c r="OR145" s="53"/>
      <c r="OS145" s="53"/>
      <c r="OT145" s="53"/>
      <c r="OU145" s="53"/>
      <c r="OV145" s="53"/>
      <c r="OW145" s="53"/>
      <c r="OX145" s="53"/>
      <c r="OY145" s="53"/>
      <c r="OZ145" s="53"/>
      <c r="PA145" s="53"/>
      <c r="PB145" s="53"/>
      <c r="PC145" s="53"/>
      <c r="PD145" s="53"/>
      <c r="PE145" s="53"/>
      <c r="PF145" s="53"/>
      <c r="PG145" s="53"/>
      <c r="PH145" s="53"/>
      <c r="PI145" s="53"/>
      <c r="PJ145" s="53"/>
      <c r="PK145" s="53"/>
      <c r="PL145" s="53"/>
      <c r="PM145" s="53"/>
      <c r="PN145" s="53"/>
      <c r="PO145" s="53"/>
      <c r="PP145" s="53"/>
      <c r="PQ145" s="53"/>
      <c r="PR145" s="53"/>
      <c r="PS145" s="53"/>
      <c r="PT145" s="53"/>
      <c r="PU145" s="53"/>
      <c r="PV145" s="53"/>
      <c r="PW145" s="53"/>
      <c r="PX145" s="53"/>
      <c r="PY145" s="53"/>
      <c r="PZ145" s="53"/>
      <c r="QA145" s="53"/>
      <c r="QB145" s="53"/>
      <c r="QC145" s="53"/>
      <c r="QD145" s="53"/>
      <c r="QE145" s="53"/>
      <c r="QF145" s="53"/>
      <c r="QG145" s="53"/>
      <c r="QH145" s="53"/>
      <c r="QI145" s="53"/>
      <c r="QJ145" s="53"/>
      <c r="QK145" s="53"/>
      <c r="QL145" s="53"/>
      <c r="QM145" s="53"/>
      <c r="QN145" s="53"/>
      <c r="QO145" s="53"/>
      <c r="QP145" s="53"/>
      <c r="QQ145" s="53"/>
      <c r="QR145" s="53"/>
      <c r="QS145" s="53"/>
      <c r="QT145" s="53"/>
      <c r="QU145" s="53"/>
      <c r="QV145" s="53"/>
      <c r="QW145" s="53"/>
      <c r="QX145" s="53"/>
      <c r="QY145" s="53"/>
      <c r="QZ145" s="53"/>
      <c r="RA145" s="53"/>
      <c r="RB145" s="53"/>
      <c r="RC145" s="53"/>
      <c r="RD145" s="53"/>
      <c r="RE145" s="53"/>
      <c r="RF145" s="53"/>
      <c r="RG145" s="53"/>
      <c r="RH145" s="53"/>
      <c r="RI145" s="53"/>
      <c r="RJ145" s="53"/>
      <c r="RK145" s="53"/>
      <c r="RL145" s="53"/>
      <c r="RM145" s="53"/>
      <c r="RN145" s="53"/>
      <c r="RO145" s="53"/>
      <c r="RP145" s="53"/>
      <c r="RQ145" s="53"/>
      <c r="RR145" s="53"/>
      <c r="RS145" s="53"/>
      <c r="RT145" s="53"/>
      <c r="RU145" s="53"/>
      <c r="RV145" s="53"/>
      <c r="RW145" s="53"/>
      <c r="RX145" s="53"/>
      <c r="RY145" s="53"/>
      <c r="RZ145" s="53"/>
      <c r="SA145" s="53"/>
      <c r="SB145" s="53"/>
      <c r="SC145" s="53"/>
      <c r="SD145" s="53"/>
      <c r="SE145" s="53"/>
      <c r="SF145" s="53"/>
      <c r="SG145" s="53"/>
      <c r="SH145" s="53"/>
      <c r="SI145" s="53"/>
      <c r="SJ145" s="53"/>
      <c r="SK145" s="53"/>
      <c r="SL145" s="53"/>
      <c r="SM145" s="53"/>
      <c r="SN145" s="53"/>
      <c r="SO145" s="53"/>
      <c r="SP145" s="53"/>
      <c r="SQ145" s="53"/>
      <c r="SR145" s="53"/>
      <c r="SS145" s="53"/>
      <c r="ST145" s="53"/>
      <c r="SU145" s="53"/>
      <c r="SV145" s="53"/>
      <c r="SW145" s="53"/>
      <c r="SX145" s="53"/>
      <c r="SY145" s="53"/>
      <c r="SZ145" s="53"/>
      <c r="TA145" s="53"/>
      <c r="TB145" s="53"/>
      <c r="TC145" s="53"/>
      <c r="TD145" s="53"/>
      <c r="TE145" s="53"/>
      <c r="TF145" s="53"/>
      <c r="TG145" s="53"/>
      <c r="TH145" s="53"/>
      <c r="TI145" s="53"/>
      <c r="TJ145" s="53"/>
      <c r="TK145" s="53"/>
      <c r="TL145" s="53"/>
      <c r="TM145" s="53"/>
      <c r="TN145" s="53"/>
      <c r="TO145" s="53"/>
      <c r="TP145" s="53"/>
      <c r="TQ145" s="53"/>
      <c r="TR145" s="53"/>
      <c r="TS145" s="53"/>
      <c r="TT145" s="53"/>
      <c r="TU145" s="53"/>
      <c r="TV145" s="53"/>
      <c r="TW145" s="53"/>
      <c r="TX145" s="53"/>
      <c r="TY145" s="53"/>
      <c r="TZ145" s="53"/>
      <c r="UA145" s="53"/>
      <c r="UB145" s="53"/>
      <c r="UC145" s="53"/>
      <c r="UD145" s="53"/>
      <c r="UE145" s="53"/>
      <c r="UF145" s="53"/>
      <c r="UG145" s="53"/>
      <c r="UH145" s="53"/>
      <c r="UI145" s="53"/>
      <c r="UJ145" s="53"/>
      <c r="UK145" s="53"/>
      <c r="UL145" s="53"/>
      <c r="UM145" s="53"/>
      <c r="UN145" s="53"/>
      <c r="UO145" s="53"/>
      <c r="UP145" s="53"/>
      <c r="UQ145" s="53"/>
      <c r="UR145" s="53"/>
      <c r="US145" s="53"/>
      <c r="UT145" s="53"/>
      <c r="UU145" s="53"/>
      <c r="UV145" s="53"/>
      <c r="UW145" s="53"/>
      <c r="UX145" s="53"/>
      <c r="UY145" s="53"/>
      <c r="UZ145" s="53"/>
      <c r="VA145" s="53"/>
      <c r="VB145" s="53"/>
      <c r="VC145" s="53"/>
      <c r="VD145" s="53"/>
      <c r="VE145" s="53"/>
      <c r="VF145" s="53"/>
      <c r="VG145" s="53"/>
      <c r="VH145" s="53"/>
      <c r="VI145" s="53"/>
      <c r="VJ145" s="53"/>
      <c r="VK145" s="53"/>
      <c r="VL145" s="53"/>
      <c r="VM145" s="53"/>
      <c r="VN145" s="53"/>
      <c r="VO145" s="53"/>
      <c r="VP145" s="53"/>
      <c r="VQ145" s="53"/>
      <c r="VR145" s="53"/>
      <c r="VS145" s="53"/>
      <c r="VT145" s="53"/>
      <c r="VU145" s="53"/>
      <c r="VV145" s="53"/>
      <c r="VW145" s="53"/>
      <c r="VX145" s="53"/>
      <c r="VY145" s="53"/>
      <c r="VZ145" s="53"/>
      <c r="WA145" s="53"/>
      <c r="WB145" s="53"/>
      <c r="WC145" s="53"/>
      <c r="WD145" s="53"/>
      <c r="WE145" s="53"/>
      <c r="WF145" s="53"/>
      <c r="WG145" s="53"/>
      <c r="WH145" s="53"/>
      <c r="WI145" s="53"/>
      <c r="WJ145" s="53"/>
      <c r="WK145" s="53"/>
      <c r="WL145" s="53"/>
      <c r="WM145" s="53"/>
      <c r="WN145" s="53"/>
      <c r="WO145" s="53"/>
      <c r="WP145" s="53"/>
      <c r="WQ145" s="53"/>
      <c r="WR145" s="53"/>
      <c r="WS145" s="53"/>
      <c r="WT145" s="53"/>
      <c r="WU145" s="53"/>
      <c r="WV145" s="53"/>
      <c r="WW145" s="53"/>
      <c r="WX145" s="53"/>
      <c r="WY145" s="53"/>
      <c r="WZ145" s="53"/>
      <c r="XA145" s="53"/>
      <c r="XB145" s="53"/>
      <c r="XC145" s="53"/>
      <c r="XD145" s="53"/>
      <c r="XE145" s="53"/>
      <c r="XF145" s="53"/>
      <c r="XG145" s="53"/>
      <c r="XH145" s="53"/>
      <c r="XI145" s="53"/>
      <c r="XJ145" s="53"/>
      <c r="XK145" s="53"/>
      <c r="XL145" s="53"/>
      <c r="XM145" s="53"/>
      <c r="XN145" s="53"/>
      <c r="XO145" s="53"/>
      <c r="XP145" s="53"/>
      <c r="XQ145" s="53"/>
      <c r="XR145" s="53"/>
      <c r="XS145" s="53"/>
      <c r="XT145" s="53"/>
      <c r="XU145" s="53"/>
      <c r="XV145" s="53"/>
      <c r="XW145" s="53"/>
      <c r="XX145" s="53"/>
      <c r="XY145" s="53"/>
      <c r="XZ145" s="53"/>
      <c r="YA145" s="53"/>
      <c r="YB145" s="53"/>
      <c r="YC145" s="53"/>
      <c r="YD145" s="53"/>
      <c r="YE145" s="53"/>
      <c r="YF145" s="53"/>
      <c r="YG145" s="53"/>
      <c r="YH145" s="53"/>
      <c r="YI145" s="53"/>
      <c r="YJ145" s="53"/>
      <c r="YK145" s="53"/>
      <c r="YL145" s="53"/>
      <c r="YM145" s="53"/>
      <c r="YN145" s="53"/>
      <c r="YO145" s="53"/>
      <c r="YP145" s="53"/>
      <c r="YQ145" s="53"/>
      <c r="YR145" s="53"/>
    </row>
    <row r="146" spans="1:668" s="53" customFormat="1" ht="19.5" customHeight="1" x14ac:dyDescent="0.25">
      <c r="A146" s="54" t="s">
        <v>94</v>
      </c>
      <c r="B146" s="22" t="s">
        <v>16</v>
      </c>
      <c r="C146" s="22" t="s">
        <v>74</v>
      </c>
      <c r="D146" s="90">
        <v>44448</v>
      </c>
      <c r="E146" s="11" t="s">
        <v>122</v>
      </c>
      <c r="F146" s="36">
        <v>8000</v>
      </c>
      <c r="G146" s="36">
        <v>2568.65</v>
      </c>
      <c r="H146" s="85">
        <v>0</v>
      </c>
      <c r="I146" s="77">
        <v>243.2</v>
      </c>
      <c r="J146" s="89">
        <v>0</v>
      </c>
      <c r="K146" s="85">
        <v>472.8</v>
      </c>
      <c r="L146" s="85">
        <v>7527.2</v>
      </c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  <c r="IW146" s="58"/>
      <c r="IX146" s="58"/>
      <c r="IY146" s="58"/>
      <c r="IZ146" s="58"/>
      <c r="JA146" s="58"/>
      <c r="JB146" s="58"/>
      <c r="JC146" s="58"/>
      <c r="JD146" s="58"/>
      <c r="JE146" s="58"/>
      <c r="JF146" s="58"/>
      <c r="JG146" s="58"/>
      <c r="JH146" s="58"/>
      <c r="JI146" s="58"/>
      <c r="JJ146" s="58"/>
      <c r="JK146" s="58"/>
      <c r="JL146" s="58"/>
      <c r="JM146" s="58"/>
      <c r="JN146" s="58"/>
      <c r="JO146" s="58"/>
      <c r="JP146" s="58"/>
      <c r="JQ146" s="58"/>
      <c r="JR146" s="58"/>
      <c r="JS146" s="58"/>
      <c r="JT146" s="58"/>
      <c r="JU146" s="58"/>
      <c r="JV146" s="58"/>
      <c r="JW146" s="58"/>
      <c r="JX146" s="58"/>
      <c r="JY146" s="58"/>
      <c r="JZ146" s="58"/>
      <c r="KA146" s="58"/>
      <c r="KB146" s="58"/>
      <c r="KC146" s="58"/>
      <c r="KD146" s="58"/>
      <c r="KE146" s="58"/>
      <c r="KF146" s="58"/>
      <c r="KG146" s="58"/>
      <c r="KH146" s="58"/>
      <c r="KI146" s="58"/>
      <c r="KJ146" s="58"/>
      <c r="KK146" s="58"/>
      <c r="KL146" s="58"/>
      <c r="KM146" s="58"/>
      <c r="KN146" s="58"/>
      <c r="KO146" s="58"/>
      <c r="KP146" s="58"/>
      <c r="KQ146" s="58"/>
      <c r="KR146" s="58"/>
      <c r="KS146" s="58"/>
      <c r="KT146" s="58"/>
      <c r="KU146" s="58"/>
      <c r="KV146" s="58"/>
      <c r="KW146" s="58"/>
      <c r="KX146" s="58"/>
      <c r="KY146" s="58"/>
      <c r="KZ146" s="58"/>
      <c r="LA146" s="58"/>
      <c r="LB146" s="58"/>
      <c r="LC146" s="58"/>
      <c r="LD146" s="58"/>
      <c r="LE146" s="58"/>
      <c r="LF146" s="58"/>
      <c r="LG146" s="58"/>
      <c r="LH146" s="58"/>
      <c r="LI146" s="58"/>
      <c r="LJ146" s="58"/>
      <c r="LK146" s="58"/>
      <c r="LL146" s="58"/>
      <c r="LM146" s="58"/>
      <c r="LN146" s="58"/>
      <c r="LO146" s="58"/>
      <c r="LP146" s="58"/>
      <c r="LQ146" s="58"/>
      <c r="LR146" s="58"/>
      <c r="LS146" s="58"/>
      <c r="LT146" s="58"/>
      <c r="LU146" s="58"/>
      <c r="LV146" s="58"/>
      <c r="LW146" s="58"/>
      <c r="LX146" s="58"/>
      <c r="LY146" s="58"/>
      <c r="LZ146" s="58"/>
      <c r="MA146" s="58"/>
      <c r="MB146" s="58"/>
      <c r="MC146" s="58"/>
      <c r="MD146" s="58"/>
      <c r="ME146" s="58"/>
      <c r="MF146" s="58"/>
      <c r="MG146" s="58"/>
      <c r="MH146" s="58"/>
      <c r="MI146" s="58"/>
      <c r="MJ146" s="58"/>
      <c r="MK146" s="58"/>
      <c r="ML146" s="58"/>
      <c r="MM146" s="58"/>
      <c r="MN146" s="58"/>
      <c r="MO146" s="58"/>
      <c r="MP146" s="58"/>
      <c r="MQ146" s="58"/>
      <c r="MR146" s="58"/>
      <c r="MS146" s="58"/>
      <c r="MT146" s="58"/>
      <c r="MU146" s="58"/>
      <c r="MV146" s="58"/>
      <c r="MW146" s="58"/>
      <c r="MX146" s="58"/>
      <c r="MY146" s="58"/>
      <c r="MZ146" s="58"/>
      <c r="NA146" s="58"/>
      <c r="NB146" s="58"/>
      <c r="NC146" s="58"/>
      <c r="ND146" s="58"/>
      <c r="NE146" s="58"/>
      <c r="NF146" s="58"/>
      <c r="NG146" s="58"/>
      <c r="NH146" s="58"/>
      <c r="NI146" s="58"/>
      <c r="NJ146" s="58"/>
      <c r="NK146" s="58"/>
      <c r="NL146" s="58"/>
      <c r="NM146" s="58"/>
      <c r="NN146" s="58"/>
      <c r="NO146" s="58"/>
      <c r="NP146" s="58"/>
      <c r="NQ146" s="58"/>
      <c r="NR146" s="58"/>
      <c r="NS146" s="58"/>
      <c r="NT146" s="58"/>
      <c r="NU146" s="58"/>
      <c r="NV146" s="58"/>
      <c r="NW146" s="58"/>
      <c r="NX146" s="58"/>
      <c r="NY146" s="58"/>
      <c r="NZ146" s="58"/>
      <c r="OA146" s="58"/>
      <c r="OB146" s="58"/>
      <c r="OC146" s="58"/>
      <c r="OD146" s="58"/>
      <c r="OE146" s="58"/>
      <c r="OF146" s="58"/>
      <c r="OG146" s="58"/>
      <c r="OH146" s="58"/>
      <c r="OI146" s="58"/>
      <c r="OJ146" s="58"/>
      <c r="OK146" s="58"/>
      <c r="OL146" s="58"/>
      <c r="OM146" s="58"/>
      <c r="ON146" s="58"/>
      <c r="OO146" s="58"/>
      <c r="OP146" s="58"/>
      <c r="OQ146" s="58"/>
      <c r="OR146" s="58"/>
      <c r="OS146" s="58"/>
      <c r="OT146" s="58"/>
      <c r="OU146" s="58"/>
      <c r="OV146" s="58"/>
      <c r="OW146" s="58"/>
      <c r="OX146" s="58"/>
      <c r="OY146" s="58"/>
      <c r="OZ146" s="58"/>
      <c r="PA146" s="58"/>
      <c r="PB146" s="58"/>
      <c r="PC146" s="58"/>
      <c r="PD146" s="58"/>
      <c r="PE146" s="58"/>
      <c r="PF146" s="58"/>
      <c r="PG146" s="58"/>
      <c r="PH146" s="58"/>
      <c r="PI146" s="58"/>
      <c r="PJ146" s="58"/>
      <c r="PK146" s="58"/>
      <c r="PL146" s="58"/>
      <c r="PM146" s="58"/>
      <c r="PN146" s="58"/>
      <c r="PO146" s="58"/>
      <c r="PP146" s="58"/>
      <c r="PQ146" s="58"/>
      <c r="PR146" s="58"/>
      <c r="PS146" s="58"/>
      <c r="PT146" s="58"/>
      <c r="PU146" s="58"/>
      <c r="PV146" s="58"/>
      <c r="PW146" s="58"/>
      <c r="PX146" s="58"/>
      <c r="PY146" s="58"/>
      <c r="PZ146" s="58"/>
      <c r="QA146" s="58"/>
      <c r="QB146" s="58"/>
      <c r="QC146" s="58"/>
      <c r="QD146" s="58"/>
      <c r="QE146" s="58"/>
      <c r="QF146" s="58"/>
      <c r="QG146" s="58"/>
      <c r="QH146" s="58"/>
      <c r="QI146" s="58"/>
      <c r="QJ146" s="58"/>
      <c r="QK146" s="58"/>
      <c r="QL146" s="58"/>
      <c r="QM146" s="58"/>
      <c r="QN146" s="58"/>
      <c r="QO146" s="58"/>
      <c r="QP146" s="58"/>
      <c r="QQ146" s="58"/>
      <c r="QR146" s="58"/>
      <c r="QS146" s="58"/>
      <c r="QT146" s="58"/>
      <c r="QU146" s="58"/>
      <c r="QV146" s="58"/>
      <c r="QW146" s="58"/>
      <c r="QX146" s="58"/>
      <c r="QY146" s="58"/>
      <c r="QZ146" s="58"/>
      <c r="RA146" s="58"/>
      <c r="RB146" s="58"/>
      <c r="RC146" s="58"/>
      <c r="RD146" s="58"/>
      <c r="RE146" s="58"/>
      <c r="RF146" s="58"/>
      <c r="RG146" s="58"/>
      <c r="RH146" s="58"/>
      <c r="RI146" s="58"/>
      <c r="RJ146" s="58"/>
      <c r="RK146" s="58"/>
      <c r="RL146" s="58"/>
      <c r="RM146" s="58"/>
      <c r="RN146" s="58"/>
      <c r="RO146" s="58"/>
      <c r="RP146" s="58"/>
      <c r="RQ146" s="58"/>
      <c r="RR146" s="58"/>
      <c r="RS146" s="58"/>
      <c r="RT146" s="58"/>
      <c r="RU146" s="58"/>
      <c r="RV146" s="58"/>
      <c r="RW146" s="58"/>
      <c r="RX146" s="58"/>
      <c r="RY146" s="58"/>
      <c r="RZ146" s="58"/>
      <c r="SA146" s="58"/>
      <c r="SB146" s="58"/>
      <c r="SC146" s="58"/>
      <c r="SD146" s="58"/>
      <c r="SE146" s="58"/>
      <c r="SF146" s="58"/>
      <c r="SG146" s="58"/>
      <c r="SH146" s="58"/>
      <c r="SI146" s="58"/>
      <c r="SJ146" s="58"/>
      <c r="SK146" s="58"/>
      <c r="SL146" s="58"/>
      <c r="SM146" s="58"/>
      <c r="SN146" s="58"/>
      <c r="SO146" s="58"/>
      <c r="SP146" s="58"/>
      <c r="SQ146" s="58"/>
      <c r="SR146" s="58"/>
      <c r="SS146" s="58"/>
      <c r="ST146" s="58"/>
      <c r="SU146" s="58"/>
      <c r="SV146" s="58"/>
      <c r="SW146" s="58"/>
      <c r="SX146" s="58"/>
      <c r="SY146" s="58"/>
      <c r="SZ146" s="58"/>
      <c r="TA146" s="58"/>
      <c r="TB146" s="58"/>
      <c r="TC146" s="58"/>
      <c r="TD146" s="58"/>
      <c r="TE146" s="58"/>
      <c r="TF146" s="58"/>
      <c r="TG146" s="58"/>
      <c r="TH146" s="58"/>
      <c r="TI146" s="58"/>
      <c r="TJ146" s="58"/>
      <c r="TK146" s="58"/>
      <c r="TL146" s="58"/>
      <c r="TM146" s="58"/>
      <c r="TN146" s="58"/>
      <c r="TO146" s="58"/>
      <c r="TP146" s="58"/>
      <c r="TQ146" s="58"/>
      <c r="TR146" s="58"/>
      <c r="TS146" s="58"/>
      <c r="TT146" s="58"/>
      <c r="TU146" s="58"/>
      <c r="TV146" s="58"/>
      <c r="TW146" s="58"/>
      <c r="TX146" s="58"/>
      <c r="TY146" s="58"/>
      <c r="TZ146" s="58"/>
      <c r="UA146" s="58"/>
      <c r="UB146" s="58"/>
      <c r="UC146" s="58"/>
      <c r="UD146" s="58"/>
      <c r="UE146" s="58"/>
      <c r="UF146" s="58"/>
      <c r="UG146" s="58"/>
      <c r="UH146" s="58"/>
      <c r="UI146" s="58"/>
      <c r="UJ146" s="58"/>
      <c r="UK146" s="58"/>
      <c r="UL146" s="58"/>
      <c r="UM146" s="58"/>
      <c r="UN146" s="58"/>
      <c r="UO146" s="58"/>
      <c r="UP146" s="58"/>
      <c r="UQ146" s="58"/>
      <c r="UR146" s="58"/>
      <c r="US146" s="58"/>
      <c r="UT146" s="58"/>
      <c r="UU146" s="58"/>
      <c r="UV146" s="58"/>
      <c r="UW146" s="58"/>
      <c r="UX146" s="58"/>
      <c r="UY146" s="58"/>
      <c r="UZ146" s="58"/>
      <c r="VA146" s="58"/>
      <c r="VB146" s="58"/>
      <c r="VC146" s="58"/>
      <c r="VD146" s="58"/>
      <c r="VE146" s="58"/>
      <c r="VF146" s="58"/>
      <c r="VG146" s="58"/>
      <c r="VH146" s="58"/>
      <c r="VI146" s="58"/>
      <c r="VJ146" s="58"/>
      <c r="VK146" s="58"/>
      <c r="VL146" s="58"/>
      <c r="VM146" s="58"/>
      <c r="VN146" s="58"/>
      <c r="VO146" s="58"/>
      <c r="VP146" s="58"/>
      <c r="VQ146" s="58"/>
      <c r="VR146" s="58"/>
      <c r="VS146" s="58"/>
      <c r="VT146" s="58"/>
      <c r="VU146" s="58"/>
      <c r="VV146" s="58"/>
      <c r="VW146" s="58"/>
      <c r="VX146" s="58"/>
      <c r="VY146" s="58"/>
      <c r="VZ146" s="58"/>
      <c r="WA146" s="58"/>
      <c r="WB146" s="58"/>
      <c r="WC146" s="58"/>
      <c r="WD146" s="58"/>
      <c r="WE146" s="58"/>
      <c r="WF146" s="58"/>
      <c r="WG146" s="58"/>
      <c r="WH146" s="58"/>
      <c r="WI146" s="58"/>
      <c r="WJ146" s="58"/>
      <c r="WK146" s="58"/>
      <c r="WL146" s="58"/>
      <c r="WM146" s="58"/>
      <c r="WN146" s="58"/>
      <c r="WO146" s="58"/>
      <c r="WP146" s="58"/>
      <c r="WQ146" s="58"/>
      <c r="WR146" s="58"/>
      <c r="WS146" s="58"/>
      <c r="WT146" s="58"/>
      <c r="WU146" s="58"/>
      <c r="WV146" s="58"/>
      <c r="WW146" s="58"/>
      <c r="WX146" s="58"/>
      <c r="WY146" s="58"/>
      <c r="WZ146" s="58"/>
      <c r="XA146" s="58"/>
      <c r="XB146" s="58"/>
      <c r="XC146" s="58"/>
      <c r="XD146" s="58"/>
      <c r="XE146" s="58"/>
      <c r="XF146" s="58"/>
      <c r="XG146" s="58"/>
      <c r="XH146" s="58"/>
      <c r="XI146" s="58"/>
      <c r="XJ146" s="58"/>
      <c r="XK146" s="58"/>
      <c r="XL146" s="58"/>
      <c r="XM146" s="58"/>
      <c r="XN146" s="58"/>
      <c r="XO146" s="58"/>
      <c r="XP146" s="58"/>
      <c r="XQ146" s="58"/>
      <c r="XR146" s="58"/>
      <c r="XS146" s="58"/>
      <c r="XT146" s="58"/>
      <c r="XU146" s="58"/>
      <c r="XV146" s="58"/>
      <c r="XW146" s="58"/>
      <c r="XX146" s="58"/>
      <c r="XY146" s="58"/>
      <c r="XZ146" s="58"/>
      <c r="YA146" s="58"/>
      <c r="YB146" s="58"/>
      <c r="YC146" s="58"/>
      <c r="YD146" s="58"/>
      <c r="YE146" s="58"/>
      <c r="YF146" s="58"/>
      <c r="YG146" s="58"/>
      <c r="YH146" s="58"/>
      <c r="YI146" s="58"/>
      <c r="YJ146" s="58"/>
      <c r="YK146" s="58"/>
      <c r="YL146" s="58"/>
      <c r="YM146" s="58"/>
      <c r="YN146" s="58"/>
      <c r="YO146" s="58"/>
      <c r="YP146" s="58"/>
      <c r="YQ146" s="58"/>
      <c r="YR146" s="58"/>
    </row>
    <row r="147" spans="1:668" s="129" customFormat="1" ht="15.75" x14ac:dyDescent="0.25">
      <c r="A147" s="155" t="s">
        <v>14</v>
      </c>
      <c r="B147" s="43">
        <v>2</v>
      </c>
      <c r="C147" s="103"/>
      <c r="D147" s="103"/>
      <c r="E147" s="156"/>
      <c r="F147" s="94">
        <f>F145+F146</f>
        <v>97500</v>
      </c>
      <c r="G147" s="103">
        <f>G146+G145</f>
        <v>5137.3</v>
      </c>
      <c r="H147" s="94">
        <f>H146+H145</f>
        <v>9635.51</v>
      </c>
      <c r="I147" s="94">
        <f>I146+I145</f>
        <v>2964</v>
      </c>
      <c r="J147" s="94">
        <f>J146+J145</f>
        <v>0</v>
      </c>
      <c r="K147" s="94">
        <f>K146+K145</f>
        <v>15397.759999999998</v>
      </c>
      <c r="L147" s="174">
        <f>L145+L146</f>
        <v>82102.240000000005</v>
      </c>
      <c r="M147" s="19"/>
      <c r="N147" s="19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30"/>
      <c r="AR147" s="130"/>
      <c r="AS147" s="130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  <c r="EC147" s="116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16"/>
      <c r="FH147" s="116"/>
      <c r="FI147" s="116"/>
      <c r="FJ147" s="116"/>
      <c r="FK147" s="116"/>
      <c r="FL147" s="116"/>
      <c r="FM147" s="116"/>
      <c r="FN147" s="116"/>
      <c r="FO147" s="116"/>
      <c r="FP147" s="116"/>
      <c r="FQ147" s="116"/>
      <c r="FR147" s="116"/>
      <c r="FS147" s="116"/>
      <c r="FT147" s="116"/>
      <c r="FU147" s="116"/>
      <c r="FV147" s="116"/>
      <c r="FW147" s="116"/>
      <c r="FX147" s="116"/>
      <c r="FY147" s="116"/>
      <c r="FZ147" s="116"/>
      <c r="GA147" s="116"/>
      <c r="GB147" s="116"/>
      <c r="GC147" s="116"/>
      <c r="GD147" s="116"/>
      <c r="GE147" s="116"/>
      <c r="GF147" s="116"/>
      <c r="GG147" s="116"/>
      <c r="GH147" s="116"/>
      <c r="GI147" s="116"/>
      <c r="GJ147" s="116"/>
      <c r="GK147" s="116"/>
      <c r="GL147" s="116"/>
      <c r="GM147" s="116"/>
      <c r="GN147" s="116"/>
      <c r="GO147" s="116"/>
      <c r="GP147" s="116"/>
      <c r="GQ147" s="116"/>
      <c r="GR147" s="116"/>
      <c r="GS147" s="116"/>
      <c r="GT147" s="116"/>
      <c r="GU147" s="116"/>
      <c r="GV147" s="116"/>
      <c r="GW147" s="116"/>
      <c r="GX147" s="116"/>
      <c r="GY147" s="116"/>
      <c r="GZ147" s="116"/>
      <c r="HA147" s="116"/>
      <c r="HB147" s="116"/>
      <c r="HC147" s="116"/>
      <c r="HD147" s="116"/>
      <c r="HE147" s="116"/>
      <c r="HF147" s="116"/>
      <c r="HG147" s="116"/>
      <c r="HH147" s="116"/>
      <c r="HI147" s="116"/>
      <c r="HJ147" s="116"/>
      <c r="HK147" s="116"/>
      <c r="HL147" s="116"/>
      <c r="HM147" s="116"/>
      <c r="HN147" s="116"/>
      <c r="HO147" s="116"/>
      <c r="HP147" s="116"/>
      <c r="HQ147" s="116"/>
      <c r="HR147" s="116"/>
      <c r="HS147" s="116"/>
      <c r="HT147" s="116"/>
      <c r="HU147" s="116"/>
      <c r="HV147" s="116"/>
      <c r="HW147" s="116"/>
      <c r="HX147" s="116"/>
      <c r="HY147" s="116"/>
      <c r="HZ147" s="116"/>
      <c r="IA147" s="116"/>
      <c r="IB147" s="116"/>
      <c r="IC147" s="116"/>
      <c r="ID147" s="116"/>
      <c r="IE147" s="116"/>
      <c r="IF147" s="116"/>
      <c r="IG147" s="116"/>
      <c r="IH147" s="116"/>
      <c r="II147" s="116"/>
      <c r="IJ147" s="116"/>
      <c r="IK147" s="116"/>
      <c r="IL147" s="116"/>
      <c r="IM147" s="116"/>
      <c r="IN147" s="116"/>
      <c r="IO147" s="116"/>
      <c r="IP147" s="116"/>
      <c r="IQ147" s="116"/>
      <c r="IR147" s="116"/>
      <c r="IS147" s="116"/>
      <c r="IT147" s="116"/>
      <c r="IU147" s="116"/>
      <c r="IV147" s="116"/>
      <c r="IW147" s="116"/>
      <c r="IX147" s="116"/>
      <c r="IY147" s="116"/>
      <c r="IZ147" s="116"/>
      <c r="JA147" s="116"/>
      <c r="JB147" s="116"/>
      <c r="JC147" s="116"/>
      <c r="JD147" s="116"/>
      <c r="JE147" s="116"/>
      <c r="JF147" s="116"/>
      <c r="JG147" s="116"/>
      <c r="JH147" s="116"/>
      <c r="JI147" s="116"/>
      <c r="JJ147" s="116"/>
      <c r="JK147" s="116"/>
      <c r="JL147" s="116"/>
      <c r="JM147" s="116"/>
      <c r="JN147" s="116"/>
      <c r="JO147" s="116"/>
      <c r="JP147" s="116"/>
      <c r="JQ147" s="116"/>
      <c r="JR147" s="116"/>
      <c r="JS147" s="116"/>
      <c r="JT147" s="116"/>
      <c r="JU147" s="116"/>
      <c r="JV147" s="116"/>
      <c r="JW147" s="116"/>
      <c r="JX147" s="116"/>
      <c r="JY147" s="116"/>
      <c r="JZ147" s="116"/>
      <c r="KA147" s="116"/>
      <c r="KB147" s="116"/>
      <c r="KC147" s="116"/>
      <c r="KD147" s="116"/>
      <c r="KE147" s="116"/>
      <c r="KF147" s="116"/>
      <c r="KG147" s="116"/>
      <c r="KH147" s="116"/>
      <c r="KI147" s="116"/>
      <c r="KJ147" s="116"/>
      <c r="KK147" s="116"/>
      <c r="KL147" s="116"/>
      <c r="KM147" s="116"/>
      <c r="KN147" s="116"/>
      <c r="KO147" s="116"/>
      <c r="KP147" s="116"/>
      <c r="KQ147" s="116"/>
      <c r="KR147" s="116"/>
      <c r="KS147" s="116"/>
      <c r="KT147" s="116"/>
      <c r="KU147" s="116"/>
      <c r="KV147" s="116"/>
      <c r="KW147" s="116"/>
      <c r="KX147" s="116"/>
      <c r="KY147" s="116"/>
      <c r="KZ147" s="116"/>
      <c r="LA147" s="116"/>
      <c r="LB147" s="116"/>
      <c r="LC147" s="116"/>
      <c r="LD147" s="116"/>
      <c r="LE147" s="116"/>
      <c r="LF147" s="116"/>
      <c r="LG147" s="116"/>
      <c r="LH147" s="116"/>
      <c r="LI147" s="116"/>
      <c r="LJ147" s="116"/>
      <c r="LK147" s="116"/>
      <c r="LL147" s="116"/>
      <c r="LM147" s="116"/>
      <c r="LN147" s="116"/>
      <c r="LO147" s="116"/>
      <c r="LP147" s="116"/>
      <c r="LQ147" s="116"/>
      <c r="LR147" s="116"/>
      <c r="LS147" s="116"/>
      <c r="LT147" s="116"/>
      <c r="LU147" s="116"/>
      <c r="LV147" s="116"/>
      <c r="LW147" s="116"/>
      <c r="LX147" s="116"/>
      <c r="LY147" s="116"/>
      <c r="LZ147" s="116"/>
      <c r="MA147" s="116"/>
      <c r="MB147" s="116"/>
      <c r="MC147" s="116"/>
      <c r="MD147" s="116"/>
      <c r="ME147" s="116"/>
      <c r="MF147" s="116"/>
      <c r="MG147" s="116"/>
      <c r="MH147" s="116"/>
      <c r="MI147" s="116"/>
      <c r="MJ147" s="116"/>
      <c r="MK147" s="116"/>
      <c r="ML147" s="116"/>
      <c r="MM147" s="116"/>
      <c r="MN147" s="116"/>
      <c r="MO147" s="116"/>
      <c r="MP147" s="116"/>
      <c r="MQ147" s="116"/>
      <c r="MR147" s="116"/>
      <c r="MS147" s="116"/>
      <c r="MT147" s="116"/>
      <c r="MU147" s="116"/>
      <c r="MV147" s="116"/>
      <c r="MW147" s="116"/>
      <c r="MX147" s="116"/>
      <c r="MY147" s="116"/>
      <c r="MZ147" s="116"/>
      <c r="NA147" s="116"/>
      <c r="NB147" s="116"/>
      <c r="NC147" s="116"/>
      <c r="ND147" s="116"/>
      <c r="NE147" s="116"/>
      <c r="NF147" s="116"/>
      <c r="NG147" s="116"/>
      <c r="NH147" s="116"/>
      <c r="NI147" s="116"/>
      <c r="NJ147" s="116"/>
      <c r="NK147" s="116"/>
      <c r="NL147" s="116"/>
      <c r="NM147" s="116"/>
      <c r="NN147" s="116"/>
      <c r="NO147" s="116"/>
      <c r="NP147" s="116"/>
      <c r="NQ147" s="116"/>
      <c r="NR147" s="116"/>
      <c r="NS147" s="116"/>
      <c r="NT147" s="116"/>
      <c r="NU147" s="116"/>
      <c r="NV147" s="116"/>
      <c r="NW147" s="116"/>
      <c r="NX147" s="116"/>
      <c r="NY147" s="116"/>
      <c r="NZ147" s="116"/>
      <c r="OA147" s="116"/>
      <c r="OB147" s="116"/>
      <c r="OC147" s="116"/>
      <c r="OD147" s="116"/>
      <c r="OE147" s="116"/>
      <c r="OF147" s="116"/>
      <c r="OG147" s="116"/>
      <c r="OH147" s="116"/>
      <c r="OI147" s="116"/>
      <c r="OJ147" s="116"/>
      <c r="OK147" s="116"/>
      <c r="OL147" s="116"/>
      <c r="OM147" s="116"/>
      <c r="ON147" s="116"/>
      <c r="OO147" s="116"/>
      <c r="OP147" s="116"/>
      <c r="OQ147" s="116"/>
      <c r="OR147" s="116"/>
      <c r="OS147" s="116"/>
      <c r="OT147" s="116"/>
      <c r="OU147" s="116"/>
      <c r="OV147" s="116"/>
      <c r="OW147" s="116"/>
      <c r="OX147" s="116"/>
      <c r="OY147" s="116"/>
      <c r="OZ147" s="116"/>
      <c r="PA147" s="116"/>
      <c r="PB147" s="116"/>
      <c r="PC147" s="116"/>
      <c r="PD147" s="116"/>
      <c r="PE147" s="116"/>
      <c r="PF147" s="116"/>
      <c r="PG147" s="116"/>
      <c r="PH147" s="116"/>
      <c r="PI147" s="116"/>
      <c r="PJ147" s="116"/>
      <c r="PK147" s="116"/>
      <c r="PL147" s="116"/>
      <c r="PM147" s="116"/>
      <c r="PN147" s="116"/>
      <c r="PO147" s="116"/>
      <c r="PP147" s="116"/>
      <c r="PQ147" s="116"/>
      <c r="PR147" s="116"/>
      <c r="PS147" s="116"/>
      <c r="PT147" s="116"/>
      <c r="PU147" s="116"/>
      <c r="PV147" s="116"/>
      <c r="PW147" s="116"/>
      <c r="PX147" s="116"/>
      <c r="PY147" s="116"/>
      <c r="PZ147" s="116"/>
      <c r="QA147" s="116"/>
      <c r="QB147" s="116"/>
      <c r="QC147" s="116"/>
      <c r="QD147" s="116"/>
      <c r="QE147" s="116"/>
      <c r="QF147" s="116"/>
      <c r="QG147" s="116"/>
      <c r="QH147" s="116"/>
      <c r="QI147" s="116"/>
      <c r="QJ147" s="116"/>
      <c r="QK147" s="116"/>
      <c r="QL147" s="116"/>
      <c r="QM147" s="116"/>
      <c r="QN147" s="116"/>
      <c r="QO147" s="116"/>
      <c r="QP147" s="116"/>
      <c r="QQ147" s="116"/>
      <c r="QR147" s="116"/>
      <c r="QS147" s="116"/>
      <c r="QT147" s="116"/>
      <c r="QU147" s="116"/>
      <c r="QV147" s="116"/>
      <c r="QW147" s="116"/>
      <c r="QX147" s="116"/>
      <c r="QY147" s="116"/>
      <c r="QZ147" s="116"/>
      <c r="RA147" s="116"/>
      <c r="RB147" s="116"/>
      <c r="RC147" s="116"/>
      <c r="RD147" s="116"/>
      <c r="RE147" s="116"/>
      <c r="RF147" s="116"/>
      <c r="RG147" s="116"/>
      <c r="RH147" s="116"/>
      <c r="RI147" s="116"/>
      <c r="RJ147" s="116"/>
      <c r="RK147" s="116"/>
      <c r="RL147" s="116"/>
      <c r="RM147" s="116"/>
      <c r="RN147" s="116"/>
      <c r="RO147" s="116"/>
      <c r="RP147" s="116"/>
      <c r="RQ147" s="116"/>
      <c r="RR147" s="116"/>
      <c r="RS147" s="116"/>
      <c r="RT147" s="116"/>
      <c r="RU147" s="116"/>
      <c r="RV147" s="116"/>
      <c r="RW147" s="116"/>
      <c r="RX147" s="116"/>
      <c r="RY147" s="116"/>
      <c r="RZ147" s="116"/>
      <c r="SA147" s="116"/>
      <c r="SB147" s="116"/>
      <c r="SC147" s="116"/>
      <c r="SD147" s="116"/>
      <c r="SE147" s="116"/>
      <c r="SF147" s="116"/>
      <c r="SG147" s="116"/>
      <c r="SH147" s="116"/>
      <c r="SI147" s="116"/>
      <c r="SJ147" s="116"/>
      <c r="SK147" s="116"/>
      <c r="SL147" s="116"/>
      <c r="SM147" s="116"/>
      <c r="SN147" s="116"/>
      <c r="SO147" s="116"/>
      <c r="SP147" s="116"/>
      <c r="SQ147" s="116"/>
      <c r="SR147" s="116"/>
      <c r="SS147" s="116"/>
      <c r="ST147" s="116"/>
      <c r="SU147" s="116"/>
      <c r="SV147" s="116"/>
      <c r="SW147" s="116"/>
      <c r="SX147" s="116"/>
      <c r="SY147" s="116"/>
      <c r="SZ147" s="116"/>
      <c r="TA147" s="116"/>
      <c r="TB147" s="116"/>
      <c r="TC147" s="116"/>
      <c r="TD147" s="116"/>
      <c r="TE147" s="116"/>
      <c r="TF147" s="116"/>
      <c r="TG147" s="116"/>
      <c r="TH147" s="116"/>
      <c r="TI147" s="116"/>
      <c r="TJ147" s="116"/>
      <c r="TK147" s="116"/>
      <c r="TL147" s="116"/>
      <c r="TM147" s="116"/>
      <c r="TN147" s="116"/>
      <c r="TO147" s="116"/>
      <c r="TP147" s="116"/>
      <c r="TQ147" s="116"/>
      <c r="TR147" s="116"/>
      <c r="TS147" s="116"/>
      <c r="TT147" s="116"/>
      <c r="TU147" s="116"/>
      <c r="TV147" s="116"/>
      <c r="TW147" s="116"/>
      <c r="TX147" s="116"/>
      <c r="TY147" s="116"/>
      <c r="TZ147" s="116"/>
      <c r="UA147" s="116"/>
      <c r="UB147" s="116"/>
      <c r="UC147" s="116"/>
      <c r="UD147" s="116"/>
      <c r="UE147" s="116"/>
      <c r="UF147" s="116"/>
      <c r="UG147" s="116"/>
      <c r="UH147" s="116"/>
      <c r="UI147" s="116"/>
      <c r="UJ147" s="116"/>
      <c r="UK147" s="116"/>
      <c r="UL147" s="116"/>
      <c r="UM147" s="116"/>
      <c r="UN147" s="116"/>
      <c r="UO147" s="116"/>
      <c r="UP147" s="116"/>
      <c r="UQ147" s="116"/>
      <c r="UR147" s="116"/>
      <c r="US147" s="116"/>
      <c r="UT147" s="116"/>
      <c r="UU147" s="116"/>
      <c r="UV147" s="116"/>
      <c r="UW147" s="116"/>
      <c r="UX147" s="116"/>
      <c r="UY147" s="116"/>
      <c r="UZ147" s="116"/>
      <c r="VA147" s="116"/>
      <c r="VB147" s="116"/>
      <c r="VC147" s="116"/>
      <c r="VD147" s="116"/>
      <c r="VE147" s="116"/>
      <c r="VF147" s="116"/>
      <c r="VG147" s="116"/>
      <c r="VH147" s="116"/>
      <c r="VI147" s="116"/>
      <c r="VJ147" s="116"/>
      <c r="VK147" s="116"/>
      <c r="VL147" s="116"/>
      <c r="VM147" s="116"/>
      <c r="VN147" s="116"/>
      <c r="VO147" s="116"/>
      <c r="VP147" s="116"/>
      <c r="VQ147" s="116"/>
      <c r="VR147" s="116"/>
      <c r="VS147" s="116"/>
      <c r="VT147" s="116"/>
      <c r="VU147" s="116"/>
      <c r="VV147" s="116"/>
      <c r="VW147" s="116"/>
      <c r="VX147" s="116"/>
      <c r="VY147" s="116"/>
      <c r="VZ147" s="116"/>
      <c r="WA147" s="116"/>
      <c r="WB147" s="116"/>
      <c r="WC147" s="116"/>
      <c r="WD147" s="116"/>
      <c r="WE147" s="116"/>
      <c r="WF147" s="116"/>
      <c r="WG147" s="116"/>
      <c r="WH147" s="116"/>
      <c r="WI147" s="116"/>
      <c r="WJ147" s="116"/>
      <c r="WK147" s="116"/>
      <c r="WL147" s="116"/>
      <c r="WM147" s="116"/>
      <c r="WN147" s="116"/>
      <c r="WO147" s="116"/>
      <c r="WP147" s="116"/>
      <c r="WQ147" s="116"/>
      <c r="WR147" s="116"/>
      <c r="WS147" s="116"/>
      <c r="WT147" s="116"/>
      <c r="WU147" s="116"/>
      <c r="WV147" s="116"/>
      <c r="WW147" s="116"/>
      <c r="WX147" s="116"/>
      <c r="WY147" s="116"/>
      <c r="WZ147" s="116"/>
      <c r="XA147" s="116"/>
      <c r="XB147" s="116"/>
      <c r="XC147" s="116"/>
      <c r="XD147" s="116"/>
      <c r="XE147" s="116"/>
      <c r="XF147" s="116"/>
      <c r="XG147" s="116"/>
      <c r="XH147" s="116"/>
      <c r="XI147" s="116"/>
      <c r="XJ147" s="116"/>
      <c r="XK147" s="116"/>
      <c r="XL147" s="116"/>
      <c r="XM147" s="116"/>
      <c r="XN147" s="116"/>
      <c r="XO147" s="116"/>
      <c r="XP147" s="116"/>
      <c r="XQ147" s="116"/>
      <c r="XR147" s="116"/>
      <c r="XS147" s="116"/>
      <c r="XT147" s="116"/>
      <c r="XU147" s="116"/>
      <c r="XV147" s="116"/>
      <c r="XW147" s="116"/>
      <c r="XX147" s="116"/>
      <c r="XY147" s="116"/>
      <c r="XZ147" s="116"/>
      <c r="YA147" s="116"/>
      <c r="YB147" s="116"/>
      <c r="YC147" s="116"/>
      <c r="YD147" s="116"/>
      <c r="YE147" s="116"/>
      <c r="YF147" s="116"/>
      <c r="YG147" s="116"/>
      <c r="YH147" s="116"/>
      <c r="YI147" s="116"/>
      <c r="YJ147" s="116"/>
      <c r="YK147" s="116"/>
      <c r="YL147" s="116"/>
      <c r="YM147" s="116"/>
      <c r="YN147" s="116"/>
      <c r="YO147" s="116"/>
      <c r="YP147" s="116"/>
      <c r="YQ147" s="116"/>
      <c r="YR147" s="116"/>
    </row>
    <row r="148" spans="1:668" s="3" customFormat="1" ht="15.75" x14ac:dyDescent="0.25">
      <c r="B148" s="31"/>
      <c r="C148" s="31"/>
      <c r="D148" s="31"/>
      <c r="E148" s="31"/>
      <c r="F148" s="93"/>
      <c r="G148" s="105"/>
      <c r="H148" s="106"/>
      <c r="I148" s="106"/>
      <c r="J148" s="106"/>
      <c r="K148" s="107"/>
      <c r="L148" s="93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  <c r="IV148" s="45"/>
      <c r="IW148" s="45"/>
      <c r="IX148" s="45"/>
      <c r="IY148" s="45"/>
      <c r="IZ148" s="45"/>
      <c r="JA148" s="45"/>
      <c r="JB148" s="45"/>
      <c r="JC148" s="45"/>
      <c r="JD148" s="45"/>
      <c r="JE148" s="45"/>
      <c r="JF148" s="45"/>
      <c r="JG148" s="45"/>
      <c r="JH148" s="45"/>
      <c r="JI148" s="45"/>
      <c r="JJ148" s="45"/>
      <c r="JK148" s="45"/>
      <c r="JL148" s="45"/>
      <c r="JM148" s="45"/>
      <c r="JN148" s="45"/>
      <c r="JO148" s="45"/>
      <c r="JP148" s="45"/>
      <c r="JQ148" s="45"/>
      <c r="JR148" s="45"/>
      <c r="JS148" s="45"/>
      <c r="JT148" s="45"/>
      <c r="JU148" s="45"/>
      <c r="JV148" s="45"/>
      <c r="JW148" s="45"/>
      <c r="JX148" s="45"/>
      <c r="JY148" s="45"/>
      <c r="JZ148" s="45"/>
      <c r="KA148" s="45"/>
      <c r="KB148" s="45"/>
      <c r="KC148" s="45"/>
      <c r="KD148" s="45"/>
      <c r="KE148" s="45"/>
      <c r="KF148" s="45"/>
      <c r="KG148" s="45"/>
      <c r="KH148" s="45"/>
      <c r="KI148" s="45"/>
      <c r="KJ148" s="45"/>
      <c r="KK148" s="45"/>
      <c r="KL148" s="45"/>
      <c r="KM148" s="45"/>
      <c r="KN148" s="45"/>
      <c r="KO148" s="45"/>
      <c r="KP148" s="45"/>
      <c r="KQ148" s="45"/>
      <c r="KR148" s="45"/>
      <c r="KS148" s="45"/>
      <c r="KT148" s="45"/>
      <c r="KU148" s="45"/>
      <c r="KV148" s="45"/>
      <c r="KW148" s="45"/>
      <c r="KX148" s="45"/>
      <c r="KY148" s="45"/>
      <c r="KZ148" s="45"/>
      <c r="LA148" s="45"/>
      <c r="LB148" s="45"/>
      <c r="LC148" s="45"/>
      <c r="LD148" s="45"/>
      <c r="LE148" s="45"/>
      <c r="LF148" s="45"/>
      <c r="LG148" s="45"/>
      <c r="LH148" s="45"/>
      <c r="LI148" s="45"/>
      <c r="LJ148" s="45"/>
      <c r="LK148" s="45"/>
      <c r="LL148" s="45"/>
      <c r="LM148" s="45"/>
      <c r="LN148" s="45"/>
      <c r="LO148" s="45"/>
      <c r="LP148" s="45"/>
      <c r="LQ148" s="45"/>
      <c r="LR148" s="45"/>
      <c r="LS148" s="45"/>
      <c r="LT148" s="45"/>
      <c r="LU148" s="45"/>
      <c r="LV148" s="45"/>
      <c r="LW148" s="45"/>
      <c r="LX148" s="45"/>
      <c r="LY148" s="45"/>
      <c r="LZ148" s="45"/>
      <c r="MA148" s="45"/>
      <c r="MB148" s="45"/>
      <c r="MC148" s="45"/>
      <c r="MD148" s="45"/>
      <c r="ME148" s="45"/>
      <c r="MF148" s="45"/>
      <c r="MG148" s="45"/>
      <c r="MH148" s="45"/>
      <c r="MI148" s="45"/>
      <c r="MJ148" s="45"/>
      <c r="MK148" s="45"/>
      <c r="ML148" s="45"/>
      <c r="MM148" s="45"/>
      <c r="MN148" s="45"/>
      <c r="MO148" s="45"/>
      <c r="MP148" s="45"/>
      <c r="MQ148" s="45"/>
      <c r="MR148" s="45"/>
      <c r="MS148" s="45"/>
      <c r="MT148" s="45"/>
      <c r="MU148" s="45"/>
      <c r="MV148" s="45"/>
      <c r="MW148" s="45"/>
      <c r="MX148" s="45"/>
      <c r="MY148" s="45"/>
      <c r="MZ148" s="45"/>
      <c r="NA148" s="45"/>
      <c r="NB148" s="45"/>
      <c r="NC148" s="45"/>
      <c r="ND148" s="45"/>
      <c r="NE148" s="45"/>
      <c r="NF148" s="45"/>
      <c r="NG148" s="45"/>
      <c r="NH148" s="45"/>
      <c r="NI148" s="45"/>
      <c r="NJ148" s="45"/>
      <c r="NK148" s="45"/>
      <c r="NL148" s="45"/>
      <c r="NM148" s="45"/>
      <c r="NN148" s="45"/>
      <c r="NO148" s="45"/>
      <c r="NP148" s="45"/>
      <c r="NQ148" s="45"/>
      <c r="NR148" s="45"/>
      <c r="NS148" s="45"/>
      <c r="NT148" s="45"/>
      <c r="NU148" s="45"/>
      <c r="NV148" s="45"/>
      <c r="NW148" s="45"/>
      <c r="NX148" s="45"/>
      <c r="NY148" s="45"/>
      <c r="NZ148" s="45"/>
      <c r="OA148" s="45"/>
      <c r="OB148" s="45"/>
      <c r="OC148" s="45"/>
      <c r="OD148" s="45"/>
      <c r="OE148" s="45"/>
      <c r="OF148" s="45"/>
      <c r="OG148" s="45"/>
      <c r="OH148" s="45"/>
      <c r="OI148" s="45"/>
      <c r="OJ148" s="45"/>
      <c r="OK148" s="45"/>
      <c r="OL148" s="45"/>
      <c r="OM148" s="45"/>
      <c r="ON148" s="45"/>
      <c r="OO148" s="45"/>
      <c r="OP148" s="45"/>
      <c r="OQ148" s="45"/>
      <c r="OR148" s="45"/>
      <c r="OS148" s="45"/>
      <c r="OT148" s="45"/>
      <c r="OU148" s="45"/>
      <c r="OV148" s="45"/>
      <c r="OW148" s="45"/>
      <c r="OX148" s="45"/>
      <c r="OY148" s="45"/>
      <c r="OZ148" s="45"/>
      <c r="PA148" s="45"/>
      <c r="PB148" s="45"/>
      <c r="PC148" s="45"/>
      <c r="PD148" s="45"/>
      <c r="PE148" s="45"/>
      <c r="PF148" s="45"/>
      <c r="PG148" s="45"/>
      <c r="PH148" s="45"/>
      <c r="PI148" s="45"/>
      <c r="PJ148" s="45"/>
      <c r="PK148" s="45"/>
      <c r="PL148" s="45"/>
      <c r="PM148" s="45"/>
      <c r="PN148" s="45"/>
      <c r="PO148" s="45"/>
      <c r="PP148" s="45"/>
      <c r="PQ148" s="45"/>
      <c r="PR148" s="45"/>
      <c r="PS148" s="45"/>
      <c r="PT148" s="45"/>
      <c r="PU148" s="45"/>
      <c r="PV148" s="45"/>
      <c r="PW148" s="45"/>
      <c r="PX148" s="45"/>
      <c r="PY148" s="45"/>
      <c r="PZ148" s="45"/>
      <c r="QA148" s="45"/>
      <c r="QB148" s="45"/>
      <c r="QC148" s="45"/>
      <c r="QD148" s="45"/>
      <c r="QE148" s="45"/>
      <c r="QF148" s="45"/>
      <c r="QG148" s="45"/>
      <c r="QH148" s="45"/>
      <c r="QI148" s="45"/>
      <c r="QJ148" s="45"/>
      <c r="QK148" s="45"/>
      <c r="QL148" s="45"/>
      <c r="QM148" s="45"/>
      <c r="QN148" s="45"/>
      <c r="QO148" s="45"/>
      <c r="QP148" s="45"/>
      <c r="QQ148" s="45"/>
      <c r="QR148" s="45"/>
      <c r="QS148" s="45"/>
      <c r="QT148" s="45"/>
      <c r="QU148" s="45"/>
      <c r="QV148" s="45"/>
      <c r="QW148" s="45"/>
      <c r="QX148" s="45"/>
      <c r="QY148" s="45"/>
      <c r="QZ148" s="45"/>
      <c r="RA148" s="45"/>
      <c r="RB148" s="45"/>
      <c r="RC148" s="45"/>
      <c r="RD148" s="45"/>
      <c r="RE148" s="45"/>
      <c r="RF148" s="45"/>
      <c r="RG148" s="45"/>
      <c r="RH148" s="45"/>
      <c r="RI148" s="45"/>
      <c r="RJ148" s="45"/>
      <c r="RK148" s="45"/>
      <c r="RL148" s="45"/>
      <c r="RM148" s="45"/>
      <c r="RN148" s="45"/>
      <c r="RO148" s="45"/>
      <c r="RP148" s="45"/>
      <c r="RQ148" s="45"/>
      <c r="RR148" s="45"/>
      <c r="RS148" s="45"/>
      <c r="RT148" s="45"/>
      <c r="RU148" s="45"/>
      <c r="RV148" s="45"/>
      <c r="RW148" s="45"/>
      <c r="RX148" s="45"/>
      <c r="RY148" s="45"/>
      <c r="RZ148" s="45"/>
      <c r="SA148" s="45"/>
      <c r="SB148" s="45"/>
      <c r="SC148" s="45"/>
      <c r="SD148" s="45"/>
      <c r="SE148" s="45"/>
      <c r="SF148" s="45"/>
      <c r="SG148" s="45"/>
      <c r="SH148" s="45"/>
      <c r="SI148" s="45"/>
      <c r="SJ148" s="45"/>
      <c r="SK148" s="45"/>
      <c r="SL148" s="45"/>
      <c r="SM148" s="45"/>
      <c r="SN148" s="45"/>
      <c r="SO148" s="45"/>
      <c r="SP148" s="45"/>
      <c r="SQ148" s="45"/>
      <c r="SR148" s="45"/>
      <c r="SS148" s="45"/>
      <c r="ST148" s="45"/>
      <c r="SU148" s="45"/>
      <c r="SV148" s="45"/>
      <c r="SW148" s="45"/>
      <c r="SX148" s="45"/>
      <c r="SY148" s="45"/>
      <c r="SZ148" s="45"/>
      <c r="TA148" s="45"/>
      <c r="TB148" s="45"/>
      <c r="TC148" s="45"/>
      <c r="TD148" s="45"/>
      <c r="TE148" s="45"/>
      <c r="TF148" s="45"/>
      <c r="TG148" s="45"/>
      <c r="TH148" s="45"/>
      <c r="TI148" s="45"/>
      <c r="TJ148" s="45"/>
      <c r="TK148" s="45"/>
      <c r="TL148" s="45"/>
      <c r="TM148" s="45"/>
      <c r="TN148" s="45"/>
      <c r="TO148" s="45"/>
      <c r="TP148" s="45"/>
      <c r="TQ148" s="45"/>
      <c r="TR148" s="45"/>
      <c r="TS148" s="45"/>
      <c r="TT148" s="45"/>
      <c r="TU148" s="45"/>
      <c r="TV148" s="45"/>
      <c r="TW148" s="45"/>
      <c r="TX148" s="45"/>
      <c r="TY148" s="45"/>
      <c r="TZ148" s="45"/>
      <c r="UA148" s="45"/>
      <c r="UB148" s="45"/>
      <c r="UC148" s="45"/>
      <c r="UD148" s="45"/>
      <c r="UE148" s="45"/>
      <c r="UF148" s="45"/>
      <c r="UG148" s="45"/>
      <c r="UH148" s="45"/>
      <c r="UI148" s="45"/>
      <c r="UJ148" s="45"/>
      <c r="UK148" s="45"/>
      <c r="UL148" s="45"/>
      <c r="UM148" s="45"/>
      <c r="UN148" s="45"/>
      <c r="UO148" s="45"/>
      <c r="UP148" s="45"/>
      <c r="UQ148" s="45"/>
      <c r="UR148" s="45"/>
      <c r="US148" s="45"/>
      <c r="UT148" s="45"/>
      <c r="UU148" s="45"/>
      <c r="UV148" s="45"/>
      <c r="UW148" s="45"/>
      <c r="UX148" s="45"/>
      <c r="UY148" s="45"/>
      <c r="UZ148" s="45"/>
      <c r="VA148" s="45"/>
      <c r="VB148" s="45"/>
      <c r="VC148" s="45"/>
      <c r="VD148" s="45"/>
      <c r="VE148" s="45"/>
      <c r="VF148" s="45"/>
      <c r="VG148" s="45"/>
      <c r="VH148" s="45"/>
      <c r="VI148" s="45"/>
      <c r="VJ148" s="45"/>
      <c r="VK148" s="45"/>
      <c r="VL148" s="45"/>
      <c r="VM148" s="45"/>
      <c r="VN148" s="45"/>
      <c r="VO148" s="45"/>
      <c r="VP148" s="45"/>
      <c r="VQ148" s="45"/>
      <c r="VR148" s="45"/>
      <c r="VS148" s="45"/>
      <c r="VT148" s="45"/>
      <c r="VU148" s="45"/>
      <c r="VV148" s="45"/>
      <c r="VW148" s="45"/>
      <c r="VX148" s="45"/>
      <c r="VY148" s="45"/>
      <c r="VZ148" s="45"/>
      <c r="WA148" s="45"/>
      <c r="WB148" s="45"/>
      <c r="WC148" s="45"/>
      <c r="WD148" s="45"/>
      <c r="WE148" s="45"/>
      <c r="WF148" s="45"/>
      <c r="WG148" s="45"/>
      <c r="WH148" s="45"/>
      <c r="WI148" s="45"/>
      <c r="WJ148" s="45"/>
      <c r="WK148" s="45"/>
      <c r="WL148" s="45"/>
      <c r="WM148" s="45"/>
      <c r="WN148" s="45"/>
      <c r="WO148" s="45"/>
      <c r="WP148" s="45"/>
      <c r="WQ148" s="45"/>
      <c r="WR148" s="45"/>
      <c r="WS148" s="45"/>
      <c r="WT148" s="45"/>
      <c r="WU148" s="45"/>
      <c r="WV148" s="45"/>
      <c r="WW148" s="45"/>
      <c r="WX148" s="45"/>
      <c r="WY148" s="45"/>
      <c r="WZ148" s="45"/>
      <c r="XA148" s="45"/>
      <c r="XB148" s="45"/>
      <c r="XC148" s="45"/>
      <c r="XD148" s="45"/>
      <c r="XE148" s="45"/>
      <c r="XF148" s="45"/>
      <c r="XG148" s="45"/>
      <c r="XH148" s="45"/>
      <c r="XI148" s="45"/>
      <c r="XJ148" s="45"/>
      <c r="XK148" s="45"/>
      <c r="XL148" s="45"/>
      <c r="XM148" s="45"/>
      <c r="XN148" s="45"/>
      <c r="XO148" s="45"/>
      <c r="XP148" s="45"/>
      <c r="XQ148" s="45"/>
      <c r="XR148" s="45"/>
      <c r="XS148" s="45"/>
      <c r="XT148" s="45"/>
      <c r="XU148" s="45"/>
      <c r="XV148" s="45"/>
      <c r="XW148" s="45"/>
      <c r="XX148" s="45"/>
      <c r="XY148" s="45"/>
      <c r="XZ148" s="45"/>
      <c r="YA148" s="45"/>
      <c r="YB148" s="45"/>
      <c r="YC148" s="45"/>
      <c r="YD148" s="45"/>
      <c r="YE148" s="45"/>
      <c r="YF148" s="45"/>
      <c r="YG148" s="45"/>
      <c r="YH148" s="45"/>
      <c r="YI148" s="45"/>
      <c r="YJ148" s="45"/>
      <c r="YK148" s="45"/>
      <c r="YL148" s="45"/>
      <c r="YM148" s="45"/>
      <c r="YN148" s="45"/>
      <c r="YO148" s="45"/>
      <c r="YP148" s="45"/>
      <c r="YQ148" s="45"/>
      <c r="YR148" s="45"/>
    </row>
    <row r="149" spans="1:668" ht="15.75" x14ac:dyDescent="0.25">
      <c r="A149" s="32" t="s">
        <v>15</v>
      </c>
      <c r="B149" s="92">
        <f>B11+B19+B29+B23+B26+B32+B35+B40+B49+B53+B61+B64+B67+B70+B74+B77+B80+B84+B91+B98+B108+B116+B119+B124+B130+B127+B133+B137+B140+B143+B147+B45+B87+B57+B14+B112</f>
        <v>61</v>
      </c>
      <c r="C149" s="32"/>
      <c r="D149" s="32"/>
      <c r="E149" s="32"/>
      <c r="F149" s="96">
        <f>+F137+F133+F124+F119+F116++F108++F98+F84+F80+F77+F74+F70+F67+F53+F49+F45+F40+F29+F19+F11++F147+F143+F140+F130+F127+F91+F64+F61+F35+F32+F23+F26+F87+F57+F14+F112</f>
        <v>3943700</v>
      </c>
      <c r="G149" s="91">
        <f>+G137+G133+G124+G119+G116+G108+G98+G84+G80+G77+G74+G70+G67+G53+G49+G45+G40+G29+G19+G11+G130+G127+G140+G143+G91+G64+G61++G35+G32+G26+G23+G147+G87+G57+G14+G112</f>
        <v>112968.94</v>
      </c>
      <c r="H149" s="96">
        <f>+H137+H133+H124+H119+H116+H108+H98+H84+H80+H77+H74+H70+H67+H53+H49+H45+H40+H29+H19+H11+H147+H143+H140+H130+H127+H91+H64+H61+H35+H32+H26+H23+H87+H57+H14+H112</f>
        <v>330726.14000000007</v>
      </c>
      <c r="I149" s="96">
        <f>+I137+I133+I124+I119+I116+I108+I98+I84+I80+I77+I74+I70+I67+I53+I49+I45+I40+I29+I19+I11+I147+I143+I140+I130+I127+I91+I64+I61+I35+I32+I26+I23+I87+I57+I14+I112</f>
        <v>116563.48000000001</v>
      </c>
      <c r="J149" s="96">
        <f>+J137+J133+J124+J119+J116+J108+J98+J84+J80+J77+J74+J70+J67+J53+J49+J45+J40+J29+J19+J11+J147+J143+J140+J130+J127+J91+J64+J61+J35+J32+J26+J23+J14+J112+J87+J57</f>
        <v>78909.609999999986</v>
      </c>
      <c r="K149" s="32">
        <f>+K137+K1+K15223+K124+K98+K84+K80+K77+K74+K70+K67+K53+K49+K45+K40+K29+K19+K11+K147+K143+K130+K119+K116+K108+K91+K64+K35+K32+K26+K23+K140+K133+K127+K87+K61+K57+K14+K112</f>
        <v>647044.47</v>
      </c>
      <c r="L149" s="96">
        <f>+L137+L133+L124+L119+L116+L108++L98+L84+L80+L77+L74+L70+L67+L53+L49+L45+L40+L29+L19+L11+L147+L143+L140+L130+L127+L91+L64+L61+L35+L32+L26+L23+L87+L57+L14+L112</f>
        <v>3296525.5300000007</v>
      </c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</row>
    <row r="150" spans="1:668" ht="33.75" x14ac:dyDescent="0.5">
      <c r="A150" s="34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80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</row>
    <row r="151" spans="1:668" ht="15.75" x14ac:dyDescent="0.25">
      <c r="A151" s="55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81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</row>
    <row r="152" spans="1:668" x14ac:dyDescent="0.25">
      <c r="A152" s="55"/>
      <c r="B152" s="9"/>
      <c r="C152" s="9"/>
      <c r="D152" s="55"/>
      <c r="E152" s="55"/>
      <c r="F152" s="60"/>
      <c r="G152" s="60"/>
      <c r="H152" s="60"/>
      <c r="I152" s="60"/>
      <c r="J152" s="60"/>
      <c r="K152" s="60"/>
      <c r="L152" s="82"/>
    </row>
    <row r="153" spans="1:668" x14ac:dyDescent="0.25">
      <c r="A153" s="101"/>
      <c r="B153" s="9"/>
      <c r="C153" s="9"/>
      <c r="D153" s="55"/>
      <c r="E153" s="55"/>
      <c r="F153" s="60"/>
      <c r="G153" s="60"/>
      <c r="H153" s="60"/>
      <c r="I153" s="60"/>
      <c r="J153" s="60"/>
      <c r="K153" s="60"/>
      <c r="L153" s="82"/>
    </row>
    <row r="154" spans="1:668" x14ac:dyDescent="0.25">
      <c r="A154" s="55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1:668" x14ac:dyDescent="0.25">
      <c r="A155" s="46"/>
      <c r="B155" s="9"/>
      <c r="C155" s="9"/>
      <c r="D155" s="61"/>
      <c r="E155" s="61"/>
      <c r="F155" s="60"/>
      <c r="G155" s="60"/>
      <c r="H155" s="60"/>
      <c r="I155" s="60"/>
      <c r="J155" s="60"/>
      <c r="K155" s="60"/>
      <c r="L155" s="82"/>
    </row>
    <row r="156" spans="1:668" x14ac:dyDescent="0.25">
      <c r="A156" s="55"/>
      <c r="B156" s="14"/>
      <c r="C156" s="14"/>
      <c r="D156" s="46"/>
      <c r="E156" s="46"/>
      <c r="F156" s="62"/>
      <c r="G156" s="62"/>
      <c r="H156" s="62"/>
      <c r="I156" s="62"/>
      <c r="J156" s="62"/>
      <c r="K156" s="62"/>
      <c r="L156" s="83"/>
    </row>
    <row r="157" spans="1:668" x14ac:dyDescent="0.25">
      <c r="A157" s="101"/>
      <c r="B157" s="9"/>
      <c r="C157" s="9"/>
      <c r="D157" s="55"/>
      <c r="E157" s="55"/>
      <c r="F157" s="60"/>
      <c r="G157" s="60"/>
      <c r="H157" s="60"/>
      <c r="I157" s="60"/>
      <c r="J157" s="60"/>
      <c r="K157" s="60"/>
      <c r="L157" s="82"/>
    </row>
    <row r="158" spans="1:668" x14ac:dyDescent="0.25">
      <c r="A158" s="55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1:668" x14ac:dyDescent="0.25">
      <c r="A159" s="46"/>
      <c r="B159" s="9"/>
      <c r="C159" s="9"/>
      <c r="D159" s="61"/>
      <c r="E159" s="61"/>
      <c r="F159" s="60"/>
      <c r="G159" s="60"/>
      <c r="H159" s="60"/>
      <c r="I159" s="60"/>
      <c r="J159" s="60"/>
      <c r="K159" s="60"/>
      <c r="L159" s="82"/>
    </row>
    <row r="160" spans="1:668" x14ac:dyDescent="0.25">
      <c r="A160" s="55"/>
      <c r="B160" s="14"/>
      <c r="C160" s="14"/>
      <c r="D160" s="46"/>
      <c r="E160" s="46"/>
      <c r="F160" s="62"/>
      <c r="G160" s="62"/>
      <c r="H160" s="62"/>
      <c r="I160" s="62"/>
      <c r="J160" s="62"/>
      <c r="K160" s="62"/>
      <c r="L160" s="83"/>
    </row>
    <row r="161" spans="1:668" x14ac:dyDescent="0.25">
      <c r="A161" s="101"/>
      <c r="B161" s="9"/>
      <c r="C161" s="9"/>
      <c r="D161" s="55"/>
      <c r="E161" s="55"/>
      <c r="F161" s="60"/>
      <c r="G161" s="60"/>
      <c r="H161" s="60"/>
      <c r="I161" s="60"/>
      <c r="J161" s="60"/>
      <c r="K161" s="60"/>
      <c r="L161" s="82"/>
    </row>
    <row r="162" spans="1:668" x14ac:dyDescent="0.25">
      <c r="A162" s="55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1:668" x14ac:dyDescent="0.25">
      <c r="A163" s="46"/>
      <c r="B163" s="9"/>
      <c r="C163" s="9"/>
      <c r="D163" s="61"/>
      <c r="E163" s="61"/>
      <c r="F163" s="60"/>
      <c r="G163" s="60"/>
      <c r="H163" s="60"/>
      <c r="I163" s="60"/>
      <c r="J163" s="60"/>
      <c r="K163" s="60"/>
      <c r="L163" s="82"/>
    </row>
    <row r="164" spans="1:668" x14ac:dyDescent="0.25">
      <c r="A164" s="55"/>
      <c r="B164" s="14"/>
      <c r="C164" s="14"/>
      <c r="D164" s="46"/>
      <c r="E164" s="46"/>
      <c r="F164" s="62"/>
      <c r="G164" s="62"/>
      <c r="H164" s="62"/>
      <c r="I164" s="62"/>
      <c r="J164" s="62"/>
      <c r="K164" s="62"/>
      <c r="L164" s="83"/>
    </row>
    <row r="165" spans="1:668" x14ac:dyDescent="0.25">
      <c r="A165" s="101"/>
      <c r="B165" s="9"/>
      <c r="C165" s="9"/>
      <c r="D165" s="55"/>
      <c r="E165" s="55"/>
      <c r="F165" s="60"/>
      <c r="G165" s="60"/>
      <c r="H165" s="60"/>
      <c r="I165" s="60"/>
      <c r="J165" s="60"/>
      <c r="K165" s="60"/>
      <c r="L165" s="82"/>
    </row>
    <row r="166" spans="1:668" x14ac:dyDescent="0.25">
      <c r="A166" s="55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1:668" x14ac:dyDescent="0.25">
      <c r="A167" s="46"/>
      <c r="B167" s="9"/>
      <c r="C167" s="9"/>
      <c r="D167" s="61"/>
      <c r="E167" s="61"/>
      <c r="F167" s="60"/>
      <c r="G167" s="60"/>
      <c r="H167" s="60"/>
      <c r="I167" s="60"/>
      <c r="J167" s="60"/>
      <c r="K167" s="60"/>
      <c r="L167" s="82"/>
    </row>
    <row r="168" spans="1:668" x14ac:dyDescent="0.25">
      <c r="A168" s="55"/>
      <c r="B168" s="14"/>
      <c r="C168" s="14"/>
      <c r="D168" s="46"/>
      <c r="E168" s="46"/>
      <c r="F168" s="62"/>
      <c r="G168" s="62"/>
      <c r="H168" s="62"/>
      <c r="I168" s="62"/>
      <c r="J168" s="62"/>
      <c r="K168" s="62"/>
      <c r="L168" s="83"/>
    </row>
    <row r="169" spans="1:668" x14ac:dyDescent="0.25">
      <c r="A169" s="55"/>
      <c r="B169" s="9"/>
      <c r="C169" s="9"/>
      <c r="D169" s="55"/>
      <c r="E169" s="55"/>
      <c r="F169" s="60"/>
      <c r="G169" s="60"/>
      <c r="H169" s="60"/>
      <c r="I169" s="60"/>
      <c r="J169" s="60"/>
      <c r="K169" s="60"/>
      <c r="L169" s="82"/>
    </row>
    <row r="170" spans="1:668" s="58" customFormat="1" ht="24.95" customHeight="1" x14ac:dyDescent="0.25">
      <c r="A170" s="45"/>
      <c r="B170" s="9"/>
      <c r="C170" s="9"/>
      <c r="D170" s="55"/>
      <c r="E170" s="55"/>
      <c r="F170" s="60"/>
      <c r="G170" s="60"/>
      <c r="H170" s="60"/>
      <c r="I170" s="60"/>
      <c r="J170" s="60"/>
      <c r="K170" s="60"/>
      <c r="L170" s="82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  <c r="IV170" s="45"/>
      <c r="IW170" s="45"/>
      <c r="IX170" s="45"/>
      <c r="IY170" s="45"/>
      <c r="IZ170" s="45"/>
      <c r="JA170" s="45"/>
      <c r="JB170" s="45"/>
      <c r="JC170" s="45"/>
      <c r="JD170" s="45"/>
      <c r="JE170" s="45"/>
      <c r="JF170" s="45"/>
      <c r="JG170" s="45"/>
      <c r="JH170" s="45"/>
      <c r="JI170" s="45"/>
      <c r="JJ170" s="45"/>
      <c r="JK170" s="45"/>
      <c r="JL170" s="45"/>
      <c r="JM170" s="45"/>
      <c r="JN170" s="45"/>
      <c r="JO170" s="45"/>
      <c r="JP170" s="45"/>
      <c r="JQ170" s="45"/>
      <c r="JR170" s="45"/>
      <c r="JS170" s="45"/>
      <c r="JT170" s="45"/>
      <c r="JU170" s="45"/>
      <c r="JV170" s="45"/>
      <c r="JW170" s="45"/>
      <c r="JX170" s="45"/>
      <c r="JY170" s="45"/>
      <c r="JZ170" s="45"/>
      <c r="KA170" s="45"/>
      <c r="KB170" s="45"/>
      <c r="KC170" s="45"/>
      <c r="KD170" s="45"/>
      <c r="KE170" s="45"/>
      <c r="KF170" s="45"/>
      <c r="KG170" s="45"/>
      <c r="KH170" s="45"/>
      <c r="KI170" s="45"/>
      <c r="KJ170" s="45"/>
      <c r="KK170" s="45"/>
      <c r="KL170" s="45"/>
      <c r="KM170" s="45"/>
      <c r="KN170" s="45"/>
      <c r="KO170" s="45"/>
      <c r="KP170" s="45"/>
      <c r="KQ170" s="45"/>
      <c r="KR170" s="45"/>
      <c r="KS170" s="45"/>
      <c r="KT170" s="45"/>
      <c r="KU170" s="45"/>
      <c r="KV170" s="45"/>
      <c r="KW170" s="45"/>
      <c r="KX170" s="45"/>
      <c r="KY170" s="45"/>
      <c r="KZ170" s="45"/>
      <c r="LA170" s="45"/>
      <c r="LB170" s="45"/>
      <c r="LC170" s="45"/>
      <c r="LD170" s="45"/>
      <c r="LE170" s="45"/>
      <c r="LF170" s="45"/>
      <c r="LG170" s="45"/>
      <c r="LH170" s="45"/>
      <c r="LI170" s="45"/>
      <c r="LJ170" s="45"/>
      <c r="LK170" s="45"/>
      <c r="LL170" s="45"/>
      <c r="LM170" s="45"/>
      <c r="LN170" s="45"/>
      <c r="LO170" s="45"/>
      <c r="LP170" s="45"/>
      <c r="LQ170" s="45"/>
      <c r="LR170" s="45"/>
      <c r="LS170" s="45"/>
      <c r="LT170" s="45"/>
      <c r="LU170" s="45"/>
      <c r="LV170" s="45"/>
      <c r="LW170" s="45"/>
      <c r="LX170" s="45"/>
      <c r="LY170" s="45"/>
      <c r="LZ170" s="45"/>
      <c r="MA170" s="45"/>
      <c r="MB170" s="45"/>
      <c r="MC170" s="45"/>
      <c r="MD170" s="45"/>
      <c r="ME170" s="45"/>
      <c r="MF170" s="45"/>
      <c r="MG170" s="45"/>
      <c r="MH170" s="45"/>
      <c r="MI170" s="45"/>
      <c r="MJ170" s="45"/>
      <c r="MK170" s="45"/>
      <c r="ML170" s="45"/>
      <c r="MM170" s="45"/>
      <c r="MN170" s="45"/>
      <c r="MO170" s="45"/>
      <c r="MP170" s="45"/>
      <c r="MQ170" s="45"/>
      <c r="MR170" s="45"/>
      <c r="MS170" s="45"/>
      <c r="MT170" s="45"/>
      <c r="MU170" s="45"/>
      <c r="MV170" s="45"/>
      <c r="MW170" s="45"/>
      <c r="MX170" s="45"/>
      <c r="MY170" s="45"/>
      <c r="MZ170" s="45"/>
      <c r="NA170" s="45"/>
      <c r="NB170" s="45"/>
      <c r="NC170" s="45"/>
      <c r="ND170" s="45"/>
      <c r="NE170" s="45"/>
      <c r="NF170" s="45"/>
      <c r="NG170" s="45"/>
      <c r="NH170" s="45"/>
      <c r="NI170" s="45"/>
      <c r="NJ170" s="45"/>
      <c r="NK170" s="45"/>
      <c r="NL170" s="45"/>
      <c r="NM170" s="45"/>
      <c r="NN170" s="45"/>
      <c r="NO170" s="45"/>
      <c r="NP170" s="45"/>
      <c r="NQ170" s="45"/>
      <c r="NR170" s="45"/>
      <c r="NS170" s="45"/>
      <c r="NT170" s="45"/>
      <c r="NU170" s="45"/>
      <c r="NV170" s="45"/>
      <c r="NW170" s="45"/>
      <c r="NX170" s="45"/>
      <c r="NY170" s="45"/>
      <c r="NZ170" s="45"/>
      <c r="OA170" s="45"/>
      <c r="OB170" s="45"/>
      <c r="OC170" s="45"/>
      <c r="OD170" s="45"/>
      <c r="OE170" s="45"/>
      <c r="OF170" s="45"/>
      <c r="OG170" s="45"/>
      <c r="OH170" s="45"/>
      <c r="OI170" s="45"/>
      <c r="OJ170" s="45"/>
      <c r="OK170" s="45"/>
      <c r="OL170" s="45"/>
      <c r="OM170" s="45"/>
      <c r="ON170" s="45"/>
      <c r="OO170" s="45"/>
      <c r="OP170" s="45"/>
      <c r="OQ170" s="45"/>
      <c r="OR170" s="45"/>
      <c r="OS170" s="45"/>
      <c r="OT170" s="45"/>
      <c r="OU170" s="45"/>
      <c r="OV170" s="45"/>
      <c r="OW170" s="45"/>
      <c r="OX170" s="45"/>
      <c r="OY170" s="45"/>
      <c r="OZ170" s="45"/>
      <c r="PA170" s="45"/>
      <c r="PB170" s="45"/>
      <c r="PC170" s="45"/>
      <c r="PD170" s="45"/>
      <c r="PE170" s="45"/>
      <c r="PF170" s="45"/>
      <c r="PG170" s="45"/>
      <c r="PH170" s="45"/>
      <c r="PI170" s="45"/>
      <c r="PJ170" s="45"/>
      <c r="PK170" s="45"/>
      <c r="PL170" s="45"/>
      <c r="PM170" s="45"/>
      <c r="PN170" s="45"/>
      <c r="PO170" s="45"/>
      <c r="PP170" s="45"/>
      <c r="PQ170" s="45"/>
      <c r="PR170" s="45"/>
      <c r="PS170" s="45"/>
      <c r="PT170" s="45"/>
      <c r="PU170" s="45"/>
      <c r="PV170" s="45"/>
      <c r="PW170" s="45"/>
      <c r="PX170" s="45"/>
      <c r="PY170" s="45"/>
      <c r="PZ170" s="45"/>
      <c r="QA170" s="45"/>
      <c r="QB170" s="45"/>
      <c r="QC170" s="45"/>
      <c r="QD170" s="45"/>
      <c r="QE170" s="45"/>
      <c r="QF170" s="45"/>
      <c r="QG170" s="45"/>
      <c r="QH170" s="45"/>
      <c r="QI170" s="45"/>
      <c r="QJ170" s="45"/>
      <c r="QK170" s="45"/>
      <c r="QL170" s="45"/>
      <c r="QM170" s="45"/>
      <c r="QN170" s="45"/>
      <c r="QO170" s="45"/>
      <c r="QP170" s="45"/>
      <c r="QQ170" s="45"/>
      <c r="QR170" s="45"/>
      <c r="QS170" s="45"/>
      <c r="QT170" s="45"/>
      <c r="QU170" s="45"/>
      <c r="QV170" s="45"/>
      <c r="QW170" s="45"/>
      <c r="QX170" s="45"/>
      <c r="QY170" s="45"/>
      <c r="QZ170" s="45"/>
      <c r="RA170" s="45"/>
      <c r="RB170" s="45"/>
      <c r="RC170" s="45"/>
      <c r="RD170" s="45"/>
      <c r="RE170" s="45"/>
      <c r="RF170" s="45"/>
      <c r="RG170" s="45"/>
      <c r="RH170" s="45"/>
      <c r="RI170" s="45"/>
      <c r="RJ170" s="45"/>
      <c r="RK170" s="45"/>
      <c r="RL170" s="45"/>
      <c r="RM170" s="45"/>
      <c r="RN170" s="45"/>
      <c r="RO170" s="45"/>
      <c r="RP170" s="45"/>
      <c r="RQ170" s="45"/>
      <c r="RR170" s="45"/>
      <c r="RS170" s="45"/>
      <c r="RT170" s="45"/>
      <c r="RU170" s="45"/>
      <c r="RV170" s="45"/>
      <c r="RW170" s="45"/>
      <c r="RX170" s="45"/>
      <c r="RY170" s="45"/>
      <c r="RZ170" s="45"/>
      <c r="SA170" s="45"/>
      <c r="SB170" s="45"/>
      <c r="SC170" s="45"/>
      <c r="SD170" s="45"/>
      <c r="SE170" s="45"/>
      <c r="SF170" s="45"/>
      <c r="SG170" s="45"/>
      <c r="SH170" s="45"/>
      <c r="SI170" s="45"/>
      <c r="SJ170" s="45"/>
      <c r="SK170" s="45"/>
      <c r="SL170" s="45"/>
      <c r="SM170" s="45"/>
      <c r="SN170" s="45"/>
      <c r="SO170" s="45"/>
      <c r="SP170" s="45"/>
      <c r="SQ170" s="45"/>
      <c r="SR170" s="45"/>
      <c r="SS170" s="45"/>
      <c r="ST170" s="45"/>
      <c r="SU170" s="45"/>
      <c r="SV170" s="45"/>
      <c r="SW170" s="45"/>
      <c r="SX170" s="45"/>
      <c r="SY170" s="45"/>
      <c r="SZ170" s="45"/>
      <c r="TA170" s="45"/>
      <c r="TB170" s="45"/>
      <c r="TC170" s="45"/>
      <c r="TD170" s="45"/>
      <c r="TE170" s="45"/>
      <c r="TF170" s="45"/>
      <c r="TG170" s="45"/>
      <c r="TH170" s="45"/>
      <c r="TI170" s="45"/>
      <c r="TJ170" s="45"/>
      <c r="TK170" s="45"/>
      <c r="TL170" s="45"/>
      <c r="TM170" s="45"/>
      <c r="TN170" s="45"/>
      <c r="TO170" s="45"/>
      <c r="TP170" s="45"/>
      <c r="TQ170" s="45"/>
      <c r="TR170" s="45"/>
      <c r="TS170" s="45"/>
      <c r="TT170" s="45"/>
      <c r="TU170" s="45"/>
      <c r="TV170" s="45"/>
      <c r="TW170" s="45"/>
      <c r="TX170" s="45"/>
      <c r="TY170" s="45"/>
      <c r="TZ170" s="45"/>
      <c r="UA170" s="45"/>
      <c r="UB170" s="45"/>
      <c r="UC170" s="45"/>
      <c r="UD170" s="45"/>
      <c r="UE170" s="45"/>
      <c r="UF170" s="45"/>
      <c r="UG170" s="45"/>
      <c r="UH170" s="45"/>
      <c r="UI170" s="45"/>
      <c r="UJ170" s="45"/>
      <c r="UK170" s="45"/>
      <c r="UL170" s="45"/>
      <c r="UM170" s="45"/>
      <c r="UN170" s="45"/>
      <c r="UO170" s="45"/>
      <c r="UP170" s="45"/>
      <c r="UQ170" s="45"/>
      <c r="UR170" s="45"/>
      <c r="US170" s="45"/>
      <c r="UT170" s="45"/>
      <c r="UU170" s="45"/>
      <c r="UV170" s="45"/>
      <c r="UW170" s="45"/>
      <c r="UX170" s="45"/>
      <c r="UY170" s="45"/>
      <c r="UZ170" s="45"/>
      <c r="VA170" s="45"/>
      <c r="VB170" s="45"/>
      <c r="VC170" s="45"/>
      <c r="VD170" s="45"/>
      <c r="VE170" s="45"/>
      <c r="VF170" s="45"/>
      <c r="VG170" s="45"/>
      <c r="VH170" s="45"/>
      <c r="VI170" s="45"/>
      <c r="VJ170" s="45"/>
      <c r="VK170" s="45"/>
      <c r="VL170" s="45"/>
      <c r="VM170" s="45"/>
      <c r="VN170" s="45"/>
      <c r="VO170" s="45"/>
      <c r="VP170" s="45"/>
      <c r="VQ170" s="45"/>
      <c r="VR170" s="45"/>
      <c r="VS170" s="45"/>
      <c r="VT170" s="45"/>
      <c r="VU170" s="45"/>
      <c r="VV170" s="45"/>
      <c r="VW170" s="45"/>
      <c r="VX170" s="45"/>
      <c r="VY170" s="45"/>
      <c r="VZ170" s="45"/>
      <c r="WA170" s="45"/>
      <c r="WB170" s="45"/>
      <c r="WC170" s="45"/>
      <c r="WD170" s="45"/>
      <c r="WE170" s="45"/>
      <c r="WF170" s="45"/>
      <c r="WG170" s="45"/>
      <c r="WH170" s="45"/>
      <c r="WI170" s="45"/>
      <c r="WJ170" s="45"/>
      <c r="WK170" s="45"/>
      <c r="WL170" s="45"/>
      <c r="WM170" s="45"/>
      <c r="WN170" s="45"/>
      <c r="WO170" s="45"/>
      <c r="WP170" s="45"/>
      <c r="WQ170" s="45"/>
      <c r="WR170" s="45"/>
      <c r="WS170" s="45"/>
      <c r="WT170" s="45"/>
      <c r="WU170" s="45"/>
      <c r="WV170" s="45"/>
      <c r="WW170" s="45"/>
      <c r="WX170" s="45"/>
      <c r="WY170" s="45"/>
      <c r="WZ170" s="45"/>
      <c r="XA170" s="45"/>
      <c r="XB170" s="45"/>
      <c r="XC170" s="45"/>
      <c r="XD170" s="45"/>
      <c r="XE170" s="45"/>
      <c r="XF170" s="45"/>
      <c r="XG170" s="45"/>
      <c r="XH170" s="45"/>
      <c r="XI170" s="45"/>
      <c r="XJ170" s="45"/>
      <c r="XK170" s="45"/>
      <c r="XL170" s="45"/>
      <c r="XM170" s="45"/>
      <c r="XN170" s="45"/>
      <c r="XO170" s="45"/>
      <c r="XP170" s="45"/>
      <c r="XQ170" s="45"/>
      <c r="XR170" s="45"/>
      <c r="XS170" s="45"/>
      <c r="XT170" s="45"/>
      <c r="XU170" s="45"/>
      <c r="XV170" s="45"/>
      <c r="XW170" s="45"/>
      <c r="XX170" s="45"/>
      <c r="XY170" s="45"/>
      <c r="XZ170" s="45"/>
      <c r="YA170" s="45"/>
      <c r="YB170" s="45"/>
      <c r="YC170" s="45"/>
      <c r="YD170" s="45"/>
      <c r="YE170" s="45"/>
      <c r="YF170" s="45"/>
      <c r="YG170" s="45"/>
      <c r="YH170" s="45"/>
      <c r="YI170" s="45"/>
      <c r="YJ170" s="45"/>
      <c r="YK170" s="45"/>
      <c r="YL170" s="45"/>
      <c r="YM170" s="45"/>
      <c r="YN170" s="45"/>
      <c r="YO170" s="45"/>
      <c r="YP170" s="45"/>
      <c r="YQ170" s="45"/>
      <c r="YR170" s="45"/>
    </row>
    <row r="171" spans="1:668" s="58" customFormat="1" ht="15.75" x14ac:dyDescent="0.25">
      <c r="A171" s="45"/>
      <c r="B171" s="3"/>
      <c r="C171" s="3"/>
      <c r="D171" s="45"/>
      <c r="E171" s="45"/>
      <c r="F171" s="49"/>
      <c r="G171" s="49"/>
      <c r="H171" s="49"/>
      <c r="I171" s="49"/>
      <c r="J171" s="49"/>
      <c r="K171" s="49"/>
      <c r="L171" s="67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  <c r="IV171" s="45"/>
      <c r="IW171" s="45"/>
      <c r="IX171" s="45"/>
      <c r="IY171" s="45"/>
      <c r="IZ171" s="45"/>
      <c r="JA171" s="45"/>
      <c r="JB171" s="45"/>
      <c r="JC171" s="45"/>
      <c r="JD171" s="45"/>
      <c r="JE171" s="45"/>
      <c r="JF171" s="45"/>
      <c r="JG171" s="45"/>
      <c r="JH171" s="45"/>
      <c r="JI171" s="45"/>
      <c r="JJ171" s="45"/>
      <c r="JK171" s="45"/>
      <c r="JL171" s="45"/>
      <c r="JM171" s="45"/>
      <c r="JN171" s="45"/>
      <c r="JO171" s="45"/>
      <c r="JP171" s="45"/>
      <c r="JQ171" s="45"/>
      <c r="JR171" s="45"/>
      <c r="JS171" s="45"/>
      <c r="JT171" s="45"/>
      <c r="JU171" s="45"/>
      <c r="JV171" s="45"/>
      <c r="JW171" s="45"/>
      <c r="JX171" s="45"/>
      <c r="JY171" s="45"/>
      <c r="JZ171" s="45"/>
      <c r="KA171" s="45"/>
      <c r="KB171" s="45"/>
      <c r="KC171" s="45"/>
      <c r="KD171" s="45"/>
      <c r="KE171" s="45"/>
      <c r="KF171" s="45"/>
      <c r="KG171" s="45"/>
      <c r="KH171" s="45"/>
      <c r="KI171" s="45"/>
      <c r="KJ171" s="45"/>
      <c r="KK171" s="45"/>
      <c r="KL171" s="45"/>
      <c r="KM171" s="45"/>
      <c r="KN171" s="45"/>
      <c r="KO171" s="45"/>
      <c r="KP171" s="45"/>
      <c r="KQ171" s="45"/>
      <c r="KR171" s="45"/>
      <c r="KS171" s="45"/>
      <c r="KT171" s="45"/>
      <c r="KU171" s="45"/>
      <c r="KV171" s="45"/>
      <c r="KW171" s="45"/>
      <c r="KX171" s="45"/>
      <c r="KY171" s="45"/>
      <c r="KZ171" s="45"/>
      <c r="LA171" s="45"/>
      <c r="LB171" s="45"/>
      <c r="LC171" s="45"/>
      <c r="LD171" s="45"/>
      <c r="LE171" s="45"/>
      <c r="LF171" s="45"/>
      <c r="LG171" s="45"/>
      <c r="LH171" s="45"/>
      <c r="LI171" s="45"/>
      <c r="LJ171" s="45"/>
      <c r="LK171" s="45"/>
      <c r="LL171" s="45"/>
      <c r="LM171" s="45"/>
      <c r="LN171" s="45"/>
      <c r="LO171" s="45"/>
      <c r="LP171" s="45"/>
      <c r="LQ171" s="45"/>
      <c r="LR171" s="45"/>
      <c r="LS171" s="45"/>
      <c r="LT171" s="45"/>
      <c r="LU171" s="45"/>
      <c r="LV171" s="45"/>
      <c r="LW171" s="45"/>
      <c r="LX171" s="45"/>
      <c r="LY171" s="45"/>
      <c r="LZ171" s="45"/>
      <c r="MA171" s="45"/>
      <c r="MB171" s="45"/>
      <c r="MC171" s="45"/>
      <c r="MD171" s="45"/>
      <c r="ME171" s="45"/>
      <c r="MF171" s="45"/>
      <c r="MG171" s="45"/>
      <c r="MH171" s="45"/>
      <c r="MI171" s="45"/>
      <c r="MJ171" s="45"/>
      <c r="MK171" s="45"/>
      <c r="ML171" s="45"/>
      <c r="MM171" s="45"/>
      <c r="MN171" s="45"/>
      <c r="MO171" s="45"/>
      <c r="MP171" s="45"/>
      <c r="MQ171" s="45"/>
      <c r="MR171" s="45"/>
      <c r="MS171" s="45"/>
      <c r="MT171" s="45"/>
      <c r="MU171" s="45"/>
      <c r="MV171" s="45"/>
      <c r="MW171" s="45"/>
      <c r="MX171" s="45"/>
      <c r="MY171" s="45"/>
      <c r="MZ171" s="45"/>
      <c r="NA171" s="45"/>
      <c r="NB171" s="45"/>
      <c r="NC171" s="45"/>
      <c r="ND171" s="45"/>
      <c r="NE171" s="45"/>
      <c r="NF171" s="45"/>
      <c r="NG171" s="45"/>
      <c r="NH171" s="45"/>
      <c r="NI171" s="45"/>
      <c r="NJ171" s="45"/>
      <c r="NK171" s="45"/>
      <c r="NL171" s="45"/>
      <c r="NM171" s="45"/>
      <c r="NN171" s="45"/>
      <c r="NO171" s="45"/>
      <c r="NP171" s="45"/>
      <c r="NQ171" s="45"/>
      <c r="NR171" s="45"/>
      <c r="NS171" s="45"/>
      <c r="NT171" s="45"/>
      <c r="NU171" s="45"/>
      <c r="NV171" s="45"/>
      <c r="NW171" s="45"/>
      <c r="NX171" s="45"/>
      <c r="NY171" s="45"/>
      <c r="NZ171" s="45"/>
      <c r="OA171" s="45"/>
      <c r="OB171" s="45"/>
      <c r="OC171" s="45"/>
      <c r="OD171" s="45"/>
      <c r="OE171" s="45"/>
      <c r="OF171" s="45"/>
      <c r="OG171" s="45"/>
      <c r="OH171" s="45"/>
      <c r="OI171" s="45"/>
      <c r="OJ171" s="45"/>
      <c r="OK171" s="45"/>
      <c r="OL171" s="45"/>
      <c r="OM171" s="45"/>
      <c r="ON171" s="45"/>
      <c r="OO171" s="45"/>
      <c r="OP171" s="45"/>
      <c r="OQ171" s="45"/>
      <c r="OR171" s="45"/>
      <c r="OS171" s="45"/>
      <c r="OT171" s="45"/>
      <c r="OU171" s="45"/>
      <c r="OV171" s="45"/>
      <c r="OW171" s="45"/>
      <c r="OX171" s="45"/>
      <c r="OY171" s="45"/>
      <c r="OZ171" s="45"/>
      <c r="PA171" s="45"/>
      <c r="PB171" s="45"/>
      <c r="PC171" s="45"/>
      <c r="PD171" s="45"/>
      <c r="PE171" s="45"/>
      <c r="PF171" s="45"/>
      <c r="PG171" s="45"/>
      <c r="PH171" s="45"/>
      <c r="PI171" s="45"/>
      <c r="PJ171" s="45"/>
      <c r="PK171" s="45"/>
      <c r="PL171" s="45"/>
      <c r="PM171" s="45"/>
      <c r="PN171" s="45"/>
      <c r="PO171" s="45"/>
      <c r="PP171" s="45"/>
      <c r="PQ171" s="45"/>
      <c r="PR171" s="45"/>
      <c r="PS171" s="45"/>
      <c r="PT171" s="45"/>
      <c r="PU171" s="45"/>
      <c r="PV171" s="45"/>
      <c r="PW171" s="45"/>
      <c r="PX171" s="45"/>
      <c r="PY171" s="45"/>
      <c r="PZ171" s="45"/>
      <c r="QA171" s="45"/>
      <c r="QB171" s="45"/>
      <c r="QC171" s="45"/>
      <c r="QD171" s="45"/>
      <c r="QE171" s="45"/>
      <c r="QF171" s="45"/>
      <c r="QG171" s="45"/>
      <c r="QH171" s="45"/>
      <c r="QI171" s="45"/>
      <c r="QJ171" s="45"/>
      <c r="QK171" s="45"/>
      <c r="QL171" s="45"/>
      <c r="QM171" s="45"/>
      <c r="QN171" s="45"/>
      <c r="QO171" s="45"/>
      <c r="QP171" s="45"/>
      <c r="QQ171" s="45"/>
      <c r="QR171" s="45"/>
      <c r="QS171" s="45"/>
      <c r="QT171" s="45"/>
      <c r="QU171" s="45"/>
      <c r="QV171" s="45"/>
      <c r="QW171" s="45"/>
      <c r="QX171" s="45"/>
      <c r="QY171" s="45"/>
      <c r="QZ171" s="45"/>
      <c r="RA171" s="45"/>
      <c r="RB171" s="45"/>
      <c r="RC171" s="45"/>
      <c r="RD171" s="45"/>
      <c r="RE171" s="45"/>
      <c r="RF171" s="45"/>
      <c r="RG171" s="45"/>
      <c r="RH171" s="45"/>
      <c r="RI171" s="45"/>
      <c r="RJ171" s="45"/>
      <c r="RK171" s="45"/>
      <c r="RL171" s="45"/>
      <c r="RM171" s="45"/>
      <c r="RN171" s="45"/>
      <c r="RO171" s="45"/>
      <c r="RP171" s="45"/>
      <c r="RQ171" s="45"/>
      <c r="RR171" s="45"/>
      <c r="RS171" s="45"/>
      <c r="RT171" s="45"/>
      <c r="RU171" s="45"/>
      <c r="RV171" s="45"/>
      <c r="RW171" s="45"/>
      <c r="RX171" s="45"/>
      <c r="RY171" s="45"/>
      <c r="RZ171" s="45"/>
      <c r="SA171" s="45"/>
      <c r="SB171" s="45"/>
      <c r="SC171" s="45"/>
      <c r="SD171" s="45"/>
      <c r="SE171" s="45"/>
      <c r="SF171" s="45"/>
      <c r="SG171" s="45"/>
      <c r="SH171" s="45"/>
      <c r="SI171" s="45"/>
      <c r="SJ171" s="45"/>
      <c r="SK171" s="45"/>
      <c r="SL171" s="45"/>
      <c r="SM171" s="45"/>
      <c r="SN171" s="45"/>
      <c r="SO171" s="45"/>
      <c r="SP171" s="45"/>
      <c r="SQ171" s="45"/>
      <c r="SR171" s="45"/>
      <c r="SS171" s="45"/>
      <c r="ST171" s="45"/>
      <c r="SU171" s="45"/>
      <c r="SV171" s="45"/>
      <c r="SW171" s="45"/>
      <c r="SX171" s="45"/>
      <c r="SY171" s="45"/>
      <c r="SZ171" s="45"/>
      <c r="TA171" s="45"/>
      <c r="TB171" s="45"/>
      <c r="TC171" s="45"/>
      <c r="TD171" s="45"/>
      <c r="TE171" s="45"/>
      <c r="TF171" s="45"/>
      <c r="TG171" s="45"/>
      <c r="TH171" s="45"/>
      <c r="TI171" s="45"/>
      <c r="TJ171" s="45"/>
      <c r="TK171" s="45"/>
      <c r="TL171" s="45"/>
      <c r="TM171" s="45"/>
      <c r="TN171" s="45"/>
      <c r="TO171" s="45"/>
      <c r="TP171" s="45"/>
      <c r="TQ171" s="45"/>
      <c r="TR171" s="45"/>
      <c r="TS171" s="45"/>
      <c r="TT171" s="45"/>
      <c r="TU171" s="45"/>
      <c r="TV171" s="45"/>
      <c r="TW171" s="45"/>
      <c r="TX171" s="45"/>
      <c r="TY171" s="45"/>
      <c r="TZ171" s="45"/>
      <c r="UA171" s="45"/>
      <c r="UB171" s="45"/>
      <c r="UC171" s="45"/>
      <c r="UD171" s="45"/>
      <c r="UE171" s="45"/>
      <c r="UF171" s="45"/>
      <c r="UG171" s="45"/>
      <c r="UH171" s="45"/>
      <c r="UI171" s="45"/>
      <c r="UJ171" s="45"/>
      <c r="UK171" s="45"/>
      <c r="UL171" s="45"/>
      <c r="UM171" s="45"/>
      <c r="UN171" s="45"/>
      <c r="UO171" s="45"/>
      <c r="UP171" s="45"/>
      <c r="UQ171" s="45"/>
      <c r="UR171" s="45"/>
      <c r="US171" s="45"/>
      <c r="UT171" s="45"/>
      <c r="UU171" s="45"/>
      <c r="UV171" s="45"/>
      <c r="UW171" s="45"/>
      <c r="UX171" s="45"/>
      <c r="UY171" s="45"/>
      <c r="UZ171" s="45"/>
      <c r="VA171" s="45"/>
      <c r="VB171" s="45"/>
      <c r="VC171" s="45"/>
      <c r="VD171" s="45"/>
      <c r="VE171" s="45"/>
      <c r="VF171" s="45"/>
      <c r="VG171" s="45"/>
      <c r="VH171" s="45"/>
      <c r="VI171" s="45"/>
      <c r="VJ171" s="45"/>
      <c r="VK171" s="45"/>
      <c r="VL171" s="45"/>
      <c r="VM171" s="45"/>
      <c r="VN171" s="45"/>
      <c r="VO171" s="45"/>
      <c r="VP171" s="45"/>
      <c r="VQ171" s="45"/>
      <c r="VR171" s="45"/>
      <c r="VS171" s="45"/>
      <c r="VT171" s="45"/>
      <c r="VU171" s="45"/>
      <c r="VV171" s="45"/>
      <c r="VW171" s="45"/>
      <c r="VX171" s="45"/>
      <c r="VY171" s="45"/>
      <c r="VZ171" s="45"/>
      <c r="WA171" s="45"/>
      <c r="WB171" s="45"/>
      <c r="WC171" s="45"/>
      <c r="WD171" s="45"/>
      <c r="WE171" s="45"/>
      <c r="WF171" s="45"/>
      <c r="WG171" s="45"/>
      <c r="WH171" s="45"/>
      <c r="WI171" s="45"/>
      <c r="WJ171" s="45"/>
      <c r="WK171" s="45"/>
      <c r="WL171" s="45"/>
      <c r="WM171" s="45"/>
      <c r="WN171" s="45"/>
      <c r="WO171" s="45"/>
      <c r="WP171" s="45"/>
      <c r="WQ171" s="45"/>
      <c r="WR171" s="45"/>
      <c r="WS171" s="45"/>
      <c r="WT171" s="45"/>
      <c r="WU171" s="45"/>
      <c r="WV171" s="45"/>
      <c r="WW171" s="45"/>
      <c r="WX171" s="45"/>
      <c r="WY171" s="45"/>
      <c r="WZ171" s="45"/>
      <c r="XA171" s="45"/>
      <c r="XB171" s="45"/>
      <c r="XC171" s="45"/>
      <c r="XD171" s="45"/>
      <c r="XE171" s="45"/>
      <c r="XF171" s="45"/>
      <c r="XG171" s="45"/>
      <c r="XH171" s="45"/>
      <c r="XI171" s="45"/>
      <c r="XJ171" s="45"/>
      <c r="XK171" s="45"/>
      <c r="XL171" s="45"/>
      <c r="XM171" s="45"/>
      <c r="XN171" s="45"/>
      <c r="XO171" s="45"/>
      <c r="XP171" s="45"/>
      <c r="XQ171" s="45"/>
      <c r="XR171" s="45"/>
      <c r="XS171" s="45"/>
      <c r="XT171" s="45"/>
      <c r="XU171" s="45"/>
      <c r="XV171" s="45"/>
      <c r="XW171" s="45"/>
      <c r="XX171" s="45"/>
      <c r="XY171" s="45"/>
      <c r="XZ171" s="45"/>
      <c r="YA171" s="45"/>
      <c r="YB171" s="45"/>
      <c r="YC171" s="45"/>
      <c r="YD171" s="45"/>
      <c r="YE171" s="45"/>
      <c r="YF171" s="45"/>
      <c r="YG171" s="45"/>
      <c r="YH171" s="45"/>
      <c r="YI171" s="45"/>
      <c r="YJ171" s="45"/>
      <c r="YK171" s="45"/>
      <c r="YL171" s="45"/>
      <c r="YM171" s="45"/>
      <c r="YN171" s="45"/>
      <c r="YO171" s="45"/>
      <c r="YP171" s="45"/>
      <c r="YQ171" s="45"/>
      <c r="YR171" s="45"/>
    </row>
    <row r="172" spans="1:668" s="58" customFormat="1" ht="15.75" x14ac:dyDescent="0.25">
      <c r="A172" s="45"/>
      <c r="B172" s="3"/>
      <c r="C172" s="3"/>
      <c r="D172" s="45"/>
      <c r="E172" s="45"/>
      <c r="F172" s="49"/>
      <c r="G172" s="49"/>
      <c r="H172" s="49"/>
      <c r="I172" s="49"/>
      <c r="J172" s="49"/>
      <c r="K172" s="49"/>
      <c r="L172" s="67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  <c r="IW172" s="45"/>
      <c r="IX172" s="45"/>
      <c r="IY172" s="45"/>
      <c r="IZ172" s="45"/>
      <c r="JA172" s="45"/>
      <c r="JB172" s="45"/>
      <c r="JC172" s="45"/>
      <c r="JD172" s="45"/>
      <c r="JE172" s="45"/>
      <c r="JF172" s="45"/>
      <c r="JG172" s="45"/>
      <c r="JH172" s="45"/>
      <c r="JI172" s="45"/>
      <c r="JJ172" s="45"/>
      <c r="JK172" s="45"/>
      <c r="JL172" s="45"/>
      <c r="JM172" s="45"/>
      <c r="JN172" s="45"/>
      <c r="JO172" s="45"/>
      <c r="JP172" s="45"/>
      <c r="JQ172" s="45"/>
      <c r="JR172" s="45"/>
      <c r="JS172" s="45"/>
      <c r="JT172" s="45"/>
      <c r="JU172" s="45"/>
      <c r="JV172" s="45"/>
      <c r="JW172" s="45"/>
      <c r="JX172" s="45"/>
      <c r="JY172" s="45"/>
      <c r="JZ172" s="45"/>
      <c r="KA172" s="45"/>
      <c r="KB172" s="45"/>
      <c r="KC172" s="45"/>
      <c r="KD172" s="45"/>
      <c r="KE172" s="45"/>
      <c r="KF172" s="45"/>
      <c r="KG172" s="45"/>
      <c r="KH172" s="45"/>
      <c r="KI172" s="45"/>
      <c r="KJ172" s="45"/>
      <c r="KK172" s="45"/>
      <c r="KL172" s="45"/>
      <c r="KM172" s="45"/>
      <c r="KN172" s="45"/>
      <c r="KO172" s="45"/>
      <c r="KP172" s="45"/>
      <c r="KQ172" s="45"/>
      <c r="KR172" s="45"/>
      <c r="KS172" s="45"/>
      <c r="KT172" s="45"/>
      <c r="KU172" s="45"/>
      <c r="KV172" s="45"/>
      <c r="KW172" s="45"/>
      <c r="KX172" s="45"/>
      <c r="KY172" s="45"/>
      <c r="KZ172" s="45"/>
      <c r="LA172" s="45"/>
      <c r="LB172" s="45"/>
      <c r="LC172" s="45"/>
      <c r="LD172" s="45"/>
      <c r="LE172" s="45"/>
      <c r="LF172" s="45"/>
      <c r="LG172" s="45"/>
      <c r="LH172" s="45"/>
      <c r="LI172" s="45"/>
      <c r="LJ172" s="45"/>
      <c r="LK172" s="45"/>
      <c r="LL172" s="45"/>
      <c r="LM172" s="45"/>
      <c r="LN172" s="45"/>
      <c r="LO172" s="45"/>
      <c r="LP172" s="45"/>
      <c r="LQ172" s="45"/>
      <c r="LR172" s="45"/>
      <c r="LS172" s="45"/>
      <c r="LT172" s="45"/>
      <c r="LU172" s="45"/>
      <c r="LV172" s="45"/>
      <c r="LW172" s="45"/>
      <c r="LX172" s="45"/>
      <c r="LY172" s="45"/>
      <c r="LZ172" s="45"/>
      <c r="MA172" s="45"/>
      <c r="MB172" s="45"/>
      <c r="MC172" s="45"/>
      <c r="MD172" s="45"/>
      <c r="ME172" s="45"/>
      <c r="MF172" s="45"/>
      <c r="MG172" s="45"/>
      <c r="MH172" s="45"/>
      <c r="MI172" s="45"/>
      <c r="MJ172" s="45"/>
      <c r="MK172" s="45"/>
      <c r="ML172" s="45"/>
      <c r="MM172" s="45"/>
      <c r="MN172" s="45"/>
      <c r="MO172" s="45"/>
      <c r="MP172" s="45"/>
      <c r="MQ172" s="45"/>
      <c r="MR172" s="45"/>
      <c r="MS172" s="45"/>
      <c r="MT172" s="45"/>
      <c r="MU172" s="45"/>
      <c r="MV172" s="45"/>
      <c r="MW172" s="45"/>
      <c r="MX172" s="45"/>
      <c r="MY172" s="45"/>
      <c r="MZ172" s="45"/>
      <c r="NA172" s="45"/>
      <c r="NB172" s="45"/>
      <c r="NC172" s="45"/>
      <c r="ND172" s="45"/>
      <c r="NE172" s="45"/>
      <c r="NF172" s="45"/>
      <c r="NG172" s="45"/>
      <c r="NH172" s="45"/>
      <c r="NI172" s="45"/>
      <c r="NJ172" s="45"/>
      <c r="NK172" s="45"/>
      <c r="NL172" s="45"/>
      <c r="NM172" s="45"/>
      <c r="NN172" s="45"/>
      <c r="NO172" s="45"/>
      <c r="NP172" s="45"/>
      <c r="NQ172" s="45"/>
      <c r="NR172" s="45"/>
      <c r="NS172" s="45"/>
      <c r="NT172" s="45"/>
      <c r="NU172" s="45"/>
      <c r="NV172" s="45"/>
      <c r="NW172" s="45"/>
      <c r="NX172" s="45"/>
      <c r="NY172" s="45"/>
      <c r="NZ172" s="45"/>
      <c r="OA172" s="45"/>
      <c r="OB172" s="45"/>
      <c r="OC172" s="45"/>
      <c r="OD172" s="45"/>
      <c r="OE172" s="45"/>
      <c r="OF172" s="45"/>
      <c r="OG172" s="45"/>
      <c r="OH172" s="45"/>
      <c r="OI172" s="45"/>
      <c r="OJ172" s="45"/>
      <c r="OK172" s="45"/>
      <c r="OL172" s="45"/>
      <c r="OM172" s="45"/>
      <c r="ON172" s="45"/>
      <c r="OO172" s="45"/>
      <c r="OP172" s="45"/>
      <c r="OQ172" s="45"/>
      <c r="OR172" s="45"/>
      <c r="OS172" s="45"/>
      <c r="OT172" s="45"/>
      <c r="OU172" s="45"/>
      <c r="OV172" s="45"/>
      <c r="OW172" s="45"/>
      <c r="OX172" s="45"/>
      <c r="OY172" s="45"/>
      <c r="OZ172" s="45"/>
      <c r="PA172" s="45"/>
      <c r="PB172" s="45"/>
      <c r="PC172" s="45"/>
      <c r="PD172" s="45"/>
      <c r="PE172" s="45"/>
      <c r="PF172" s="45"/>
      <c r="PG172" s="45"/>
      <c r="PH172" s="45"/>
      <c r="PI172" s="45"/>
      <c r="PJ172" s="45"/>
      <c r="PK172" s="45"/>
      <c r="PL172" s="45"/>
      <c r="PM172" s="45"/>
      <c r="PN172" s="45"/>
      <c r="PO172" s="45"/>
      <c r="PP172" s="45"/>
      <c r="PQ172" s="45"/>
      <c r="PR172" s="45"/>
      <c r="PS172" s="45"/>
      <c r="PT172" s="45"/>
      <c r="PU172" s="45"/>
      <c r="PV172" s="45"/>
      <c r="PW172" s="45"/>
      <c r="PX172" s="45"/>
      <c r="PY172" s="45"/>
      <c r="PZ172" s="45"/>
      <c r="QA172" s="45"/>
      <c r="QB172" s="45"/>
      <c r="QC172" s="45"/>
      <c r="QD172" s="45"/>
      <c r="QE172" s="45"/>
      <c r="QF172" s="45"/>
      <c r="QG172" s="45"/>
      <c r="QH172" s="45"/>
      <c r="QI172" s="45"/>
      <c r="QJ172" s="45"/>
      <c r="QK172" s="45"/>
      <c r="QL172" s="45"/>
      <c r="QM172" s="45"/>
      <c r="QN172" s="45"/>
      <c r="QO172" s="45"/>
      <c r="QP172" s="45"/>
      <c r="QQ172" s="45"/>
      <c r="QR172" s="45"/>
      <c r="QS172" s="45"/>
      <c r="QT172" s="45"/>
      <c r="QU172" s="45"/>
      <c r="QV172" s="45"/>
      <c r="QW172" s="45"/>
      <c r="QX172" s="45"/>
      <c r="QY172" s="45"/>
      <c r="QZ172" s="45"/>
      <c r="RA172" s="45"/>
      <c r="RB172" s="45"/>
      <c r="RC172" s="45"/>
      <c r="RD172" s="45"/>
      <c r="RE172" s="45"/>
      <c r="RF172" s="45"/>
      <c r="RG172" s="45"/>
      <c r="RH172" s="45"/>
      <c r="RI172" s="45"/>
      <c r="RJ172" s="45"/>
      <c r="RK172" s="45"/>
      <c r="RL172" s="45"/>
      <c r="RM172" s="45"/>
      <c r="RN172" s="45"/>
      <c r="RO172" s="45"/>
      <c r="RP172" s="45"/>
      <c r="RQ172" s="45"/>
      <c r="RR172" s="45"/>
      <c r="RS172" s="45"/>
      <c r="RT172" s="45"/>
      <c r="RU172" s="45"/>
      <c r="RV172" s="45"/>
      <c r="RW172" s="45"/>
      <c r="RX172" s="45"/>
      <c r="RY172" s="45"/>
      <c r="RZ172" s="45"/>
      <c r="SA172" s="45"/>
      <c r="SB172" s="45"/>
      <c r="SC172" s="45"/>
      <c r="SD172" s="45"/>
      <c r="SE172" s="45"/>
      <c r="SF172" s="45"/>
      <c r="SG172" s="45"/>
      <c r="SH172" s="45"/>
      <c r="SI172" s="45"/>
      <c r="SJ172" s="45"/>
      <c r="SK172" s="45"/>
      <c r="SL172" s="45"/>
      <c r="SM172" s="45"/>
      <c r="SN172" s="45"/>
      <c r="SO172" s="45"/>
      <c r="SP172" s="45"/>
      <c r="SQ172" s="45"/>
      <c r="SR172" s="45"/>
      <c r="SS172" s="45"/>
      <c r="ST172" s="45"/>
      <c r="SU172" s="45"/>
      <c r="SV172" s="45"/>
      <c r="SW172" s="45"/>
      <c r="SX172" s="45"/>
      <c r="SY172" s="45"/>
      <c r="SZ172" s="45"/>
      <c r="TA172" s="45"/>
      <c r="TB172" s="45"/>
      <c r="TC172" s="45"/>
      <c r="TD172" s="45"/>
      <c r="TE172" s="45"/>
      <c r="TF172" s="45"/>
      <c r="TG172" s="45"/>
      <c r="TH172" s="45"/>
      <c r="TI172" s="45"/>
      <c r="TJ172" s="45"/>
      <c r="TK172" s="45"/>
      <c r="TL172" s="45"/>
      <c r="TM172" s="45"/>
      <c r="TN172" s="45"/>
      <c r="TO172" s="45"/>
      <c r="TP172" s="45"/>
      <c r="TQ172" s="45"/>
      <c r="TR172" s="45"/>
      <c r="TS172" s="45"/>
      <c r="TT172" s="45"/>
      <c r="TU172" s="45"/>
      <c r="TV172" s="45"/>
      <c r="TW172" s="45"/>
      <c r="TX172" s="45"/>
      <c r="TY172" s="45"/>
      <c r="TZ172" s="45"/>
      <c r="UA172" s="45"/>
      <c r="UB172" s="45"/>
      <c r="UC172" s="45"/>
      <c r="UD172" s="45"/>
      <c r="UE172" s="45"/>
      <c r="UF172" s="45"/>
      <c r="UG172" s="45"/>
      <c r="UH172" s="45"/>
      <c r="UI172" s="45"/>
      <c r="UJ172" s="45"/>
      <c r="UK172" s="45"/>
      <c r="UL172" s="45"/>
      <c r="UM172" s="45"/>
      <c r="UN172" s="45"/>
      <c r="UO172" s="45"/>
      <c r="UP172" s="45"/>
      <c r="UQ172" s="45"/>
      <c r="UR172" s="45"/>
      <c r="US172" s="45"/>
      <c r="UT172" s="45"/>
      <c r="UU172" s="45"/>
      <c r="UV172" s="45"/>
      <c r="UW172" s="45"/>
      <c r="UX172" s="45"/>
      <c r="UY172" s="45"/>
      <c r="UZ172" s="45"/>
      <c r="VA172" s="45"/>
      <c r="VB172" s="45"/>
      <c r="VC172" s="45"/>
      <c r="VD172" s="45"/>
      <c r="VE172" s="45"/>
      <c r="VF172" s="45"/>
      <c r="VG172" s="45"/>
      <c r="VH172" s="45"/>
      <c r="VI172" s="45"/>
      <c r="VJ172" s="45"/>
      <c r="VK172" s="45"/>
      <c r="VL172" s="45"/>
      <c r="VM172" s="45"/>
      <c r="VN172" s="45"/>
      <c r="VO172" s="45"/>
      <c r="VP172" s="45"/>
      <c r="VQ172" s="45"/>
      <c r="VR172" s="45"/>
      <c r="VS172" s="45"/>
      <c r="VT172" s="45"/>
      <c r="VU172" s="45"/>
      <c r="VV172" s="45"/>
      <c r="VW172" s="45"/>
      <c r="VX172" s="45"/>
      <c r="VY172" s="45"/>
      <c r="VZ172" s="45"/>
      <c r="WA172" s="45"/>
      <c r="WB172" s="45"/>
      <c r="WC172" s="45"/>
      <c r="WD172" s="45"/>
      <c r="WE172" s="45"/>
      <c r="WF172" s="45"/>
      <c r="WG172" s="45"/>
      <c r="WH172" s="45"/>
      <c r="WI172" s="45"/>
      <c r="WJ172" s="45"/>
      <c r="WK172" s="45"/>
      <c r="WL172" s="45"/>
      <c r="WM172" s="45"/>
      <c r="WN172" s="45"/>
      <c r="WO172" s="45"/>
      <c r="WP172" s="45"/>
      <c r="WQ172" s="45"/>
      <c r="WR172" s="45"/>
      <c r="WS172" s="45"/>
      <c r="WT172" s="45"/>
      <c r="WU172" s="45"/>
      <c r="WV172" s="45"/>
      <c r="WW172" s="45"/>
      <c r="WX172" s="45"/>
      <c r="WY172" s="45"/>
      <c r="WZ172" s="45"/>
      <c r="XA172" s="45"/>
      <c r="XB172" s="45"/>
      <c r="XC172" s="45"/>
      <c r="XD172" s="45"/>
      <c r="XE172" s="45"/>
      <c r="XF172" s="45"/>
      <c r="XG172" s="45"/>
      <c r="XH172" s="45"/>
      <c r="XI172" s="45"/>
      <c r="XJ172" s="45"/>
      <c r="XK172" s="45"/>
      <c r="XL172" s="45"/>
      <c r="XM172" s="45"/>
      <c r="XN172" s="45"/>
      <c r="XO172" s="45"/>
      <c r="XP172" s="45"/>
      <c r="XQ172" s="45"/>
      <c r="XR172" s="45"/>
      <c r="XS172" s="45"/>
      <c r="XT172" s="45"/>
      <c r="XU172" s="45"/>
      <c r="XV172" s="45"/>
      <c r="XW172" s="45"/>
      <c r="XX172" s="45"/>
      <c r="XY172" s="45"/>
      <c r="XZ172" s="45"/>
      <c r="YA172" s="45"/>
      <c r="YB172" s="45"/>
      <c r="YC172" s="45"/>
      <c r="YD172" s="45"/>
      <c r="YE172" s="45"/>
      <c r="YF172" s="45"/>
      <c r="YG172" s="45"/>
      <c r="YH172" s="45"/>
      <c r="YI172" s="45"/>
      <c r="YJ172" s="45"/>
      <c r="YK172" s="45"/>
      <c r="YL172" s="45"/>
      <c r="YM172" s="45"/>
      <c r="YN172" s="45"/>
      <c r="YO172" s="45"/>
      <c r="YP172" s="45"/>
      <c r="YQ172" s="45"/>
      <c r="YR172" s="45"/>
    </row>
    <row r="173" spans="1:668" s="58" customFormat="1" ht="15.75" x14ac:dyDescent="0.25">
      <c r="A173" s="45"/>
      <c r="B173" s="3"/>
      <c r="C173" s="3"/>
      <c r="D173" s="45"/>
      <c r="E173" s="45"/>
      <c r="F173" s="49"/>
      <c r="G173" s="49"/>
      <c r="H173" s="49"/>
      <c r="I173" s="49"/>
      <c r="J173" s="49"/>
      <c r="K173" s="49"/>
      <c r="L173" s="67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  <c r="IV173" s="45"/>
      <c r="IW173" s="45"/>
      <c r="IX173" s="45"/>
      <c r="IY173" s="45"/>
      <c r="IZ173" s="45"/>
      <c r="JA173" s="45"/>
      <c r="JB173" s="45"/>
      <c r="JC173" s="45"/>
      <c r="JD173" s="45"/>
      <c r="JE173" s="45"/>
      <c r="JF173" s="45"/>
      <c r="JG173" s="45"/>
      <c r="JH173" s="45"/>
      <c r="JI173" s="45"/>
      <c r="JJ173" s="45"/>
      <c r="JK173" s="45"/>
      <c r="JL173" s="45"/>
      <c r="JM173" s="45"/>
      <c r="JN173" s="45"/>
      <c r="JO173" s="45"/>
      <c r="JP173" s="45"/>
      <c r="JQ173" s="45"/>
      <c r="JR173" s="45"/>
      <c r="JS173" s="45"/>
      <c r="JT173" s="45"/>
      <c r="JU173" s="45"/>
      <c r="JV173" s="45"/>
      <c r="JW173" s="45"/>
      <c r="JX173" s="45"/>
      <c r="JY173" s="45"/>
      <c r="JZ173" s="45"/>
      <c r="KA173" s="45"/>
      <c r="KB173" s="45"/>
      <c r="KC173" s="45"/>
      <c r="KD173" s="45"/>
      <c r="KE173" s="45"/>
      <c r="KF173" s="45"/>
      <c r="KG173" s="45"/>
      <c r="KH173" s="45"/>
      <c r="KI173" s="45"/>
      <c r="KJ173" s="45"/>
      <c r="KK173" s="45"/>
      <c r="KL173" s="45"/>
      <c r="KM173" s="45"/>
      <c r="KN173" s="45"/>
      <c r="KO173" s="45"/>
      <c r="KP173" s="45"/>
      <c r="KQ173" s="45"/>
      <c r="KR173" s="45"/>
      <c r="KS173" s="45"/>
      <c r="KT173" s="45"/>
      <c r="KU173" s="45"/>
      <c r="KV173" s="45"/>
      <c r="KW173" s="45"/>
      <c r="KX173" s="45"/>
      <c r="KY173" s="45"/>
      <c r="KZ173" s="45"/>
      <c r="LA173" s="45"/>
      <c r="LB173" s="45"/>
      <c r="LC173" s="45"/>
      <c r="LD173" s="45"/>
      <c r="LE173" s="45"/>
      <c r="LF173" s="45"/>
      <c r="LG173" s="45"/>
      <c r="LH173" s="45"/>
      <c r="LI173" s="45"/>
      <c r="LJ173" s="45"/>
      <c r="LK173" s="45"/>
      <c r="LL173" s="45"/>
      <c r="LM173" s="45"/>
      <c r="LN173" s="45"/>
      <c r="LO173" s="45"/>
      <c r="LP173" s="45"/>
      <c r="LQ173" s="45"/>
      <c r="LR173" s="45"/>
      <c r="LS173" s="45"/>
      <c r="LT173" s="45"/>
      <c r="LU173" s="45"/>
      <c r="LV173" s="45"/>
      <c r="LW173" s="45"/>
      <c r="LX173" s="45"/>
      <c r="LY173" s="45"/>
      <c r="LZ173" s="45"/>
      <c r="MA173" s="45"/>
      <c r="MB173" s="45"/>
      <c r="MC173" s="45"/>
      <c r="MD173" s="45"/>
      <c r="ME173" s="45"/>
      <c r="MF173" s="45"/>
      <c r="MG173" s="45"/>
      <c r="MH173" s="45"/>
      <c r="MI173" s="45"/>
      <c r="MJ173" s="45"/>
      <c r="MK173" s="45"/>
      <c r="ML173" s="45"/>
      <c r="MM173" s="45"/>
      <c r="MN173" s="45"/>
      <c r="MO173" s="45"/>
      <c r="MP173" s="45"/>
      <c r="MQ173" s="45"/>
      <c r="MR173" s="45"/>
      <c r="MS173" s="45"/>
      <c r="MT173" s="45"/>
      <c r="MU173" s="45"/>
      <c r="MV173" s="45"/>
      <c r="MW173" s="45"/>
      <c r="MX173" s="45"/>
      <c r="MY173" s="45"/>
      <c r="MZ173" s="45"/>
      <c r="NA173" s="45"/>
      <c r="NB173" s="45"/>
      <c r="NC173" s="45"/>
      <c r="ND173" s="45"/>
      <c r="NE173" s="45"/>
      <c r="NF173" s="45"/>
      <c r="NG173" s="45"/>
      <c r="NH173" s="45"/>
      <c r="NI173" s="45"/>
      <c r="NJ173" s="45"/>
      <c r="NK173" s="45"/>
      <c r="NL173" s="45"/>
      <c r="NM173" s="45"/>
      <c r="NN173" s="45"/>
      <c r="NO173" s="45"/>
      <c r="NP173" s="45"/>
      <c r="NQ173" s="45"/>
      <c r="NR173" s="45"/>
      <c r="NS173" s="45"/>
      <c r="NT173" s="45"/>
      <c r="NU173" s="45"/>
      <c r="NV173" s="45"/>
      <c r="NW173" s="45"/>
      <c r="NX173" s="45"/>
      <c r="NY173" s="45"/>
      <c r="NZ173" s="45"/>
      <c r="OA173" s="45"/>
      <c r="OB173" s="45"/>
      <c r="OC173" s="45"/>
      <c r="OD173" s="45"/>
      <c r="OE173" s="45"/>
      <c r="OF173" s="45"/>
      <c r="OG173" s="45"/>
      <c r="OH173" s="45"/>
      <c r="OI173" s="45"/>
      <c r="OJ173" s="45"/>
      <c r="OK173" s="45"/>
      <c r="OL173" s="45"/>
      <c r="OM173" s="45"/>
      <c r="ON173" s="45"/>
      <c r="OO173" s="45"/>
      <c r="OP173" s="45"/>
      <c r="OQ173" s="45"/>
      <c r="OR173" s="45"/>
      <c r="OS173" s="45"/>
      <c r="OT173" s="45"/>
      <c r="OU173" s="45"/>
      <c r="OV173" s="45"/>
      <c r="OW173" s="45"/>
      <c r="OX173" s="45"/>
      <c r="OY173" s="45"/>
      <c r="OZ173" s="45"/>
      <c r="PA173" s="45"/>
      <c r="PB173" s="45"/>
      <c r="PC173" s="45"/>
      <c r="PD173" s="45"/>
      <c r="PE173" s="45"/>
      <c r="PF173" s="45"/>
      <c r="PG173" s="45"/>
      <c r="PH173" s="45"/>
      <c r="PI173" s="45"/>
      <c r="PJ173" s="45"/>
      <c r="PK173" s="45"/>
      <c r="PL173" s="45"/>
      <c r="PM173" s="45"/>
      <c r="PN173" s="45"/>
      <c r="PO173" s="45"/>
      <c r="PP173" s="45"/>
      <c r="PQ173" s="45"/>
      <c r="PR173" s="45"/>
      <c r="PS173" s="45"/>
      <c r="PT173" s="45"/>
      <c r="PU173" s="45"/>
      <c r="PV173" s="45"/>
      <c r="PW173" s="45"/>
      <c r="PX173" s="45"/>
      <c r="PY173" s="45"/>
      <c r="PZ173" s="45"/>
      <c r="QA173" s="45"/>
      <c r="QB173" s="45"/>
      <c r="QC173" s="45"/>
      <c r="QD173" s="45"/>
      <c r="QE173" s="45"/>
      <c r="QF173" s="45"/>
      <c r="QG173" s="45"/>
      <c r="QH173" s="45"/>
      <c r="QI173" s="45"/>
      <c r="QJ173" s="45"/>
      <c r="QK173" s="45"/>
      <c r="QL173" s="45"/>
      <c r="QM173" s="45"/>
      <c r="QN173" s="45"/>
      <c r="QO173" s="45"/>
      <c r="QP173" s="45"/>
      <c r="QQ173" s="45"/>
      <c r="QR173" s="45"/>
      <c r="QS173" s="45"/>
      <c r="QT173" s="45"/>
      <c r="QU173" s="45"/>
      <c r="QV173" s="45"/>
      <c r="QW173" s="45"/>
      <c r="QX173" s="45"/>
      <c r="QY173" s="45"/>
      <c r="QZ173" s="45"/>
      <c r="RA173" s="45"/>
      <c r="RB173" s="45"/>
      <c r="RC173" s="45"/>
      <c r="RD173" s="45"/>
      <c r="RE173" s="45"/>
      <c r="RF173" s="45"/>
      <c r="RG173" s="45"/>
      <c r="RH173" s="45"/>
      <c r="RI173" s="45"/>
      <c r="RJ173" s="45"/>
      <c r="RK173" s="45"/>
      <c r="RL173" s="45"/>
      <c r="RM173" s="45"/>
      <c r="RN173" s="45"/>
      <c r="RO173" s="45"/>
      <c r="RP173" s="45"/>
      <c r="RQ173" s="45"/>
      <c r="RR173" s="45"/>
      <c r="RS173" s="45"/>
      <c r="RT173" s="45"/>
      <c r="RU173" s="45"/>
      <c r="RV173" s="45"/>
      <c r="RW173" s="45"/>
      <c r="RX173" s="45"/>
      <c r="RY173" s="45"/>
      <c r="RZ173" s="45"/>
      <c r="SA173" s="45"/>
      <c r="SB173" s="45"/>
      <c r="SC173" s="45"/>
      <c r="SD173" s="45"/>
      <c r="SE173" s="45"/>
      <c r="SF173" s="45"/>
      <c r="SG173" s="45"/>
      <c r="SH173" s="45"/>
      <c r="SI173" s="45"/>
      <c r="SJ173" s="45"/>
      <c r="SK173" s="45"/>
      <c r="SL173" s="45"/>
      <c r="SM173" s="45"/>
      <c r="SN173" s="45"/>
      <c r="SO173" s="45"/>
      <c r="SP173" s="45"/>
      <c r="SQ173" s="45"/>
      <c r="SR173" s="45"/>
      <c r="SS173" s="45"/>
      <c r="ST173" s="45"/>
      <c r="SU173" s="45"/>
      <c r="SV173" s="45"/>
      <c r="SW173" s="45"/>
      <c r="SX173" s="45"/>
      <c r="SY173" s="45"/>
      <c r="SZ173" s="45"/>
      <c r="TA173" s="45"/>
      <c r="TB173" s="45"/>
      <c r="TC173" s="45"/>
      <c r="TD173" s="45"/>
      <c r="TE173" s="45"/>
      <c r="TF173" s="45"/>
      <c r="TG173" s="45"/>
      <c r="TH173" s="45"/>
      <c r="TI173" s="45"/>
      <c r="TJ173" s="45"/>
      <c r="TK173" s="45"/>
      <c r="TL173" s="45"/>
      <c r="TM173" s="45"/>
      <c r="TN173" s="45"/>
      <c r="TO173" s="45"/>
      <c r="TP173" s="45"/>
      <c r="TQ173" s="45"/>
      <c r="TR173" s="45"/>
      <c r="TS173" s="45"/>
      <c r="TT173" s="45"/>
      <c r="TU173" s="45"/>
      <c r="TV173" s="45"/>
      <c r="TW173" s="45"/>
      <c r="TX173" s="45"/>
      <c r="TY173" s="45"/>
      <c r="TZ173" s="45"/>
      <c r="UA173" s="45"/>
      <c r="UB173" s="45"/>
      <c r="UC173" s="45"/>
      <c r="UD173" s="45"/>
      <c r="UE173" s="45"/>
      <c r="UF173" s="45"/>
      <c r="UG173" s="45"/>
      <c r="UH173" s="45"/>
      <c r="UI173" s="45"/>
      <c r="UJ173" s="45"/>
      <c r="UK173" s="45"/>
      <c r="UL173" s="45"/>
      <c r="UM173" s="45"/>
      <c r="UN173" s="45"/>
      <c r="UO173" s="45"/>
      <c r="UP173" s="45"/>
      <c r="UQ173" s="45"/>
      <c r="UR173" s="45"/>
      <c r="US173" s="45"/>
      <c r="UT173" s="45"/>
      <c r="UU173" s="45"/>
      <c r="UV173" s="45"/>
      <c r="UW173" s="45"/>
      <c r="UX173" s="45"/>
      <c r="UY173" s="45"/>
      <c r="UZ173" s="45"/>
      <c r="VA173" s="45"/>
      <c r="VB173" s="45"/>
      <c r="VC173" s="45"/>
      <c r="VD173" s="45"/>
      <c r="VE173" s="45"/>
      <c r="VF173" s="45"/>
      <c r="VG173" s="45"/>
      <c r="VH173" s="45"/>
      <c r="VI173" s="45"/>
      <c r="VJ173" s="45"/>
      <c r="VK173" s="45"/>
      <c r="VL173" s="45"/>
      <c r="VM173" s="45"/>
      <c r="VN173" s="45"/>
      <c r="VO173" s="45"/>
      <c r="VP173" s="45"/>
      <c r="VQ173" s="45"/>
      <c r="VR173" s="45"/>
      <c r="VS173" s="45"/>
      <c r="VT173" s="45"/>
      <c r="VU173" s="45"/>
      <c r="VV173" s="45"/>
      <c r="VW173" s="45"/>
      <c r="VX173" s="45"/>
      <c r="VY173" s="45"/>
      <c r="VZ173" s="45"/>
      <c r="WA173" s="45"/>
      <c r="WB173" s="45"/>
      <c r="WC173" s="45"/>
      <c r="WD173" s="45"/>
      <c r="WE173" s="45"/>
      <c r="WF173" s="45"/>
      <c r="WG173" s="45"/>
      <c r="WH173" s="45"/>
      <c r="WI173" s="45"/>
      <c r="WJ173" s="45"/>
      <c r="WK173" s="45"/>
      <c r="WL173" s="45"/>
      <c r="WM173" s="45"/>
      <c r="WN173" s="45"/>
      <c r="WO173" s="45"/>
      <c r="WP173" s="45"/>
      <c r="WQ173" s="45"/>
      <c r="WR173" s="45"/>
      <c r="WS173" s="45"/>
      <c r="WT173" s="45"/>
      <c r="WU173" s="45"/>
      <c r="WV173" s="45"/>
      <c r="WW173" s="45"/>
      <c r="WX173" s="45"/>
      <c r="WY173" s="45"/>
      <c r="WZ173" s="45"/>
      <c r="XA173" s="45"/>
      <c r="XB173" s="45"/>
      <c r="XC173" s="45"/>
      <c r="XD173" s="45"/>
      <c r="XE173" s="45"/>
      <c r="XF173" s="45"/>
      <c r="XG173" s="45"/>
      <c r="XH173" s="45"/>
      <c r="XI173" s="45"/>
      <c r="XJ173" s="45"/>
      <c r="XK173" s="45"/>
      <c r="XL173" s="45"/>
      <c r="XM173" s="45"/>
      <c r="XN173" s="45"/>
      <c r="XO173" s="45"/>
      <c r="XP173" s="45"/>
      <c r="XQ173" s="45"/>
      <c r="XR173" s="45"/>
      <c r="XS173" s="45"/>
      <c r="XT173" s="45"/>
      <c r="XU173" s="45"/>
      <c r="XV173" s="45"/>
      <c r="XW173" s="45"/>
      <c r="XX173" s="45"/>
      <c r="XY173" s="45"/>
      <c r="XZ173" s="45"/>
      <c r="YA173" s="45"/>
      <c r="YB173" s="45"/>
      <c r="YC173" s="45"/>
      <c r="YD173" s="45"/>
      <c r="YE173" s="45"/>
      <c r="YF173" s="45"/>
      <c r="YG173" s="45"/>
      <c r="YH173" s="45"/>
      <c r="YI173" s="45"/>
      <c r="YJ173" s="45"/>
      <c r="YK173" s="45"/>
      <c r="YL173" s="45"/>
      <c r="YM173" s="45"/>
      <c r="YN173" s="45"/>
      <c r="YO173" s="45"/>
      <c r="YP173" s="45"/>
      <c r="YQ173" s="45"/>
      <c r="YR173" s="45"/>
    </row>
    <row r="174" spans="1:668" s="58" customFormat="1" ht="15.75" x14ac:dyDescent="0.25">
      <c r="A174" s="45"/>
      <c r="B174" s="3"/>
      <c r="C174" s="3"/>
      <c r="D174" s="45"/>
      <c r="E174" s="45"/>
      <c r="F174" s="49"/>
      <c r="G174" s="49"/>
      <c r="H174" s="49"/>
      <c r="I174" s="49"/>
      <c r="J174" s="49"/>
      <c r="K174" s="49"/>
      <c r="L174" s="67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  <c r="IV174" s="45"/>
      <c r="IW174" s="45"/>
      <c r="IX174" s="45"/>
      <c r="IY174" s="45"/>
      <c r="IZ174" s="45"/>
      <c r="JA174" s="45"/>
      <c r="JB174" s="45"/>
      <c r="JC174" s="45"/>
      <c r="JD174" s="45"/>
      <c r="JE174" s="45"/>
      <c r="JF174" s="45"/>
      <c r="JG174" s="45"/>
      <c r="JH174" s="45"/>
      <c r="JI174" s="45"/>
      <c r="JJ174" s="45"/>
      <c r="JK174" s="45"/>
      <c r="JL174" s="45"/>
      <c r="JM174" s="45"/>
      <c r="JN174" s="45"/>
      <c r="JO174" s="45"/>
      <c r="JP174" s="45"/>
      <c r="JQ174" s="45"/>
      <c r="JR174" s="45"/>
      <c r="JS174" s="45"/>
      <c r="JT174" s="45"/>
      <c r="JU174" s="45"/>
      <c r="JV174" s="45"/>
      <c r="JW174" s="45"/>
      <c r="JX174" s="45"/>
      <c r="JY174" s="45"/>
      <c r="JZ174" s="45"/>
      <c r="KA174" s="45"/>
      <c r="KB174" s="45"/>
      <c r="KC174" s="45"/>
      <c r="KD174" s="45"/>
      <c r="KE174" s="45"/>
      <c r="KF174" s="45"/>
      <c r="KG174" s="45"/>
      <c r="KH174" s="45"/>
      <c r="KI174" s="45"/>
      <c r="KJ174" s="45"/>
      <c r="KK174" s="45"/>
      <c r="KL174" s="45"/>
      <c r="KM174" s="45"/>
      <c r="KN174" s="45"/>
      <c r="KO174" s="45"/>
      <c r="KP174" s="45"/>
      <c r="KQ174" s="45"/>
      <c r="KR174" s="45"/>
      <c r="KS174" s="45"/>
      <c r="KT174" s="45"/>
      <c r="KU174" s="45"/>
      <c r="KV174" s="45"/>
      <c r="KW174" s="45"/>
      <c r="KX174" s="45"/>
      <c r="KY174" s="45"/>
      <c r="KZ174" s="45"/>
      <c r="LA174" s="45"/>
      <c r="LB174" s="45"/>
      <c r="LC174" s="45"/>
      <c r="LD174" s="45"/>
      <c r="LE174" s="45"/>
      <c r="LF174" s="45"/>
      <c r="LG174" s="45"/>
      <c r="LH174" s="45"/>
      <c r="LI174" s="45"/>
      <c r="LJ174" s="45"/>
      <c r="LK174" s="45"/>
      <c r="LL174" s="45"/>
      <c r="LM174" s="45"/>
      <c r="LN174" s="45"/>
      <c r="LO174" s="45"/>
      <c r="LP174" s="45"/>
      <c r="LQ174" s="45"/>
      <c r="LR174" s="45"/>
      <c r="LS174" s="45"/>
      <c r="LT174" s="45"/>
      <c r="LU174" s="45"/>
      <c r="LV174" s="45"/>
      <c r="LW174" s="45"/>
      <c r="LX174" s="45"/>
      <c r="LY174" s="45"/>
      <c r="LZ174" s="45"/>
      <c r="MA174" s="45"/>
      <c r="MB174" s="45"/>
      <c r="MC174" s="45"/>
      <c r="MD174" s="45"/>
      <c r="ME174" s="45"/>
      <c r="MF174" s="45"/>
      <c r="MG174" s="45"/>
      <c r="MH174" s="45"/>
      <c r="MI174" s="45"/>
      <c r="MJ174" s="45"/>
      <c r="MK174" s="45"/>
      <c r="ML174" s="45"/>
      <c r="MM174" s="45"/>
      <c r="MN174" s="45"/>
      <c r="MO174" s="45"/>
      <c r="MP174" s="45"/>
      <c r="MQ174" s="45"/>
      <c r="MR174" s="45"/>
      <c r="MS174" s="45"/>
      <c r="MT174" s="45"/>
      <c r="MU174" s="45"/>
      <c r="MV174" s="45"/>
      <c r="MW174" s="45"/>
      <c r="MX174" s="45"/>
      <c r="MY174" s="45"/>
      <c r="MZ174" s="45"/>
      <c r="NA174" s="45"/>
      <c r="NB174" s="45"/>
      <c r="NC174" s="45"/>
      <c r="ND174" s="45"/>
      <c r="NE174" s="45"/>
      <c r="NF174" s="45"/>
      <c r="NG174" s="45"/>
      <c r="NH174" s="45"/>
      <c r="NI174" s="45"/>
      <c r="NJ174" s="45"/>
      <c r="NK174" s="45"/>
      <c r="NL174" s="45"/>
      <c r="NM174" s="45"/>
      <c r="NN174" s="45"/>
      <c r="NO174" s="45"/>
      <c r="NP174" s="45"/>
      <c r="NQ174" s="45"/>
      <c r="NR174" s="45"/>
      <c r="NS174" s="45"/>
      <c r="NT174" s="45"/>
      <c r="NU174" s="45"/>
      <c r="NV174" s="45"/>
      <c r="NW174" s="45"/>
      <c r="NX174" s="45"/>
      <c r="NY174" s="45"/>
      <c r="NZ174" s="45"/>
      <c r="OA174" s="45"/>
      <c r="OB174" s="45"/>
      <c r="OC174" s="45"/>
      <c r="OD174" s="45"/>
      <c r="OE174" s="45"/>
      <c r="OF174" s="45"/>
      <c r="OG174" s="45"/>
      <c r="OH174" s="45"/>
      <c r="OI174" s="45"/>
      <c r="OJ174" s="45"/>
      <c r="OK174" s="45"/>
      <c r="OL174" s="45"/>
      <c r="OM174" s="45"/>
      <c r="ON174" s="45"/>
      <c r="OO174" s="45"/>
      <c r="OP174" s="45"/>
      <c r="OQ174" s="45"/>
      <c r="OR174" s="45"/>
      <c r="OS174" s="45"/>
      <c r="OT174" s="45"/>
      <c r="OU174" s="45"/>
      <c r="OV174" s="45"/>
      <c r="OW174" s="45"/>
      <c r="OX174" s="45"/>
      <c r="OY174" s="45"/>
      <c r="OZ174" s="45"/>
      <c r="PA174" s="45"/>
      <c r="PB174" s="45"/>
      <c r="PC174" s="45"/>
      <c r="PD174" s="45"/>
      <c r="PE174" s="45"/>
      <c r="PF174" s="45"/>
      <c r="PG174" s="45"/>
      <c r="PH174" s="45"/>
      <c r="PI174" s="45"/>
      <c r="PJ174" s="45"/>
      <c r="PK174" s="45"/>
      <c r="PL174" s="45"/>
      <c r="PM174" s="45"/>
      <c r="PN174" s="45"/>
      <c r="PO174" s="45"/>
      <c r="PP174" s="45"/>
      <c r="PQ174" s="45"/>
      <c r="PR174" s="45"/>
      <c r="PS174" s="45"/>
      <c r="PT174" s="45"/>
      <c r="PU174" s="45"/>
      <c r="PV174" s="45"/>
      <c r="PW174" s="45"/>
      <c r="PX174" s="45"/>
      <c r="PY174" s="45"/>
      <c r="PZ174" s="45"/>
      <c r="QA174" s="45"/>
      <c r="QB174" s="45"/>
      <c r="QC174" s="45"/>
      <c r="QD174" s="45"/>
      <c r="QE174" s="45"/>
      <c r="QF174" s="45"/>
      <c r="QG174" s="45"/>
      <c r="QH174" s="45"/>
      <c r="QI174" s="45"/>
      <c r="QJ174" s="45"/>
      <c r="QK174" s="45"/>
      <c r="QL174" s="45"/>
      <c r="QM174" s="45"/>
      <c r="QN174" s="45"/>
      <c r="QO174" s="45"/>
      <c r="QP174" s="45"/>
      <c r="QQ174" s="45"/>
      <c r="QR174" s="45"/>
      <c r="QS174" s="45"/>
      <c r="QT174" s="45"/>
      <c r="QU174" s="45"/>
      <c r="QV174" s="45"/>
      <c r="QW174" s="45"/>
      <c r="QX174" s="45"/>
      <c r="QY174" s="45"/>
      <c r="QZ174" s="45"/>
      <c r="RA174" s="45"/>
      <c r="RB174" s="45"/>
      <c r="RC174" s="45"/>
      <c r="RD174" s="45"/>
      <c r="RE174" s="45"/>
      <c r="RF174" s="45"/>
      <c r="RG174" s="45"/>
      <c r="RH174" s="45"/>
      <c r="RI174" s="45"/>
      <c r="RJ174" s="45"/>
      <c r="RK174" s="45"/>
      <c r="RL174" s="45"/>
      <c r="RM174" s="45"/>
      <c r="RN174" s="45"/>
      <c r="RO174" s="45"/>
      <c r="RP174" s="45"/>
      <c r="RQ174" s="45"/>
      <c r="RR174" s="45"/>
      <c r="RS174" s="45"/>
      <c r="RT174" s="45"/>
      <c r="RU174" s="45"/>
      <c r="RV174" s="45"/>
      <c r="RW174" s="45"/>
      <c r="RX174" s="45"/>
      <c r="RY174" s="45"/>
      <c r="RZ174" s="45"/>
      <c r="SA174" s="45"/>
      <c r="SB174" s="45"/>
      <c r="SC174" s="45"/>
      <c r="SD174" s="45"/>
      <c r="SE174" s="45"/>
      <c r="SF174" s="45"/>
      <c r="SG174" s="45"/>
      <c r="SH174" s="45"/>
      <c r="SI174" s="45"/>
      <c r="SJ174" s="45"/>
      <c r="SK174" s="45"/>
      <c r="SL174" s="45"/>
      <c r="SM174" s="45"/>
      <c r="SN174" s="45"/>
      <c r="SO174" s="45"/>
      <c r="SP174" s="45"/>
      <c r="SQ174" s="45"/>
      <c r="SR174" s="45"/>
      <c r="SS174" s="45"/>
      <c r="ST174" s="45"/>
      <c r="SU174" s="45"/>
      <c r="SV174" s="45"/>
      <c r="SW174" s="45"/>
      <c r="SX174" s="45"/>
      <c r="SY174" s="45"/>
      <c r="SZ174" s="45"/>
      <c r="TA174" s="45"/>
      <c r="TB174" s="45"/>
      <c r="TC174" s="45"/>
      <c r="TD174" s="45"/>
      <c r="TE174" s="45"/>
      <c r="TF174" s="45"/>
      <c r="TG174" s="45"/>
      <c r="TH174" s="45"/>
      <c r="TI174" s="45"/>
      <c r="TJ174" s="45"/>
      <c r="TK174" s="45"/>
      <c r="TL174" s="45"/>
      <c r="TM174" s="45"/>
      <c r="TN174" s="45"/>
      <c r="TO174" s="45"/>
      <c r="TP174" s="45"/>
      <c r="TQ174" s="45"/>
      <c r="TR174" s="45"/>
      <c r="TS174" s="45"/>
      <c r="TT174" s="45"/>
      <c r="TU174" s="45"/>
      <c r="TV174" s="45"/>
      <c r="TW174" s="45"/>
      <c r="TX174" s="45"/>
      <c r="TY174" s="45"/>
      <c r="TZ174" s="45"/>
      <c r="UA174" s="45"/>
      <c r="UB174" s="45"/>
      <c r="UC174" s="45"/>
      <c r="UD174" s="45"/>
      <c r="UE174" s="45"/>
      <c r="UF174" s="45"/>
      <c r="UG174" s="45"/>
      <c r="UH174" s="45"/>
      <c r="UI174" s="45"/>
      <c r="UJ174" s="45"/>
      <c r="UK174" s="45"/>
      <c r="UL174" s="45"/>
      <c r="UM174" s="45"/>
      <c r="UN174" s="45"/>
      <c r="UO174" s="45"/>
      <c r="UP174" s="45"/>
      <c r="UQ174" s="45"/>
      <c r="UR174" s="45"/>
      <c r="US174" s="45"/>
      <c r="UT174" s="45"/>
      <c r="UU174" s="45"/>
      <c r="UV174" s="45"/>
      <c r="UW174" s="45"/>
      <c r="UX174" s="45"/>
      <c r="UY174" s="45"/>
      <c r="UZ174" s="45"/>
      <c r="VA174" s="45"/>
      <c r="VB174" s="45"/>
      <c r="VC174" s="45"/>
      <c r="VD174" s="45"/>
      <c r="VE174" s="45"/>
      <c r="VF174" s="45"/>
      <c r="VG174" s="45"/>
      <c r="VH174" s="45"/>
      <c r="VI174" s="45"/>
      <c r="VJ174" s="45"/>
      <c r="VK174" s="45"/>
      <c r="VL174" s="45"/>
      <c r="VM174" s="45"/>
      <c r="VN174" s="45"/>
      <c r="VO174" s="45"/>
      <c r="VP174" s="45"/>
      <c r="VQ174" s="45"/>
      <c r="VR174" s="45"/>
      <c r="VS174" s="45"/>
      <c r="VT174" s="45"/>
      <c r="VU174" s="45"/>
      <c r="VV174" s="45"/>
      <c r="VW174" s="45"/>
      <c r="VX174" s="45"/>
      <c r="VY174" s="45"/>
      <c r="VZ174" s="45"/>
      <c r="WA174" s="45"/>
      <c r="WB174" s="45"/>
      <c r="WC174" s="45"/>
      <c r="WD174" s="45"/>
      <c r="WE174" s="45"/>
      <c r="WF174" s="45"/>
      <c r="WG174" s="45"/>
      <c r="WH174" s="45"/>
      <c r="WI174" s="45"/>
      <c r="WJ174" s="45"/>
      <c r="WK174" s="45"/>
      <c r="WL174" s="45"/>
      <c r="WM174" s="45"/>
      <c r="WN174" s="45"/>
      <c r="WO174" s="45"/>
      <c r="WP174" s="45"/>
      <c r="WQ174" s="45"/>
      <c r="WR174" s="45"/>
      <c r="WS174" s="45"/>
      <c r="WT174" s="45"/>
      <c r="WU174" s="45"/>
      <c r="WV174" s="45"/>
      <c r="WW174" s="45"/>
      <c r="WX174" s="45"/>
      <c r="WY174" s="45"/>
      <c r="WZ174" s="45"/>
      <c r="XA174" s="45"/>
      <c r="XB174" s="45"/>
      <c r="XC174" s="45"/>
      <c r="XD174" s="45"/>
      <c r="XE174" s="45"/>
      <c r="XF174" s="45"/>
      <c r="XG174" s="45"/>
      <c r="XH174" s="45"/>
      <c r="XI174" s="45"/>
      <c r="XJ174" s="45"/>
      <c r="XK174" s="45"/>
      <c r="XL174" s="45"/>
      <c r="XM174" s="45"/>
      <c r="XN174" s="45"/>
      <c r="XO174" s="45"/>
      <c r="XP174" s="45"/>
      <c r="XQ174" s="45"/>
      <c r="XR174" s="45"/>
      <c r="XS174" s="45"/>
      <c r="XT174" s="45"/>
      <c r="XU174" s="45"/>
      <c r="XV174" s="45"/>
      <c r="XW174" s="45"/>
      <c r="XX174" s="45"/>
      <c r="XY174" s="45"/>
      <c r="XZ174" s="45"/>
      <c r="YA174" s="45"/>
      <c r="YB174" s="45"/>
      <c r="YC174" s="45"/>
      <c r="YD174" s="45"/>
      <c r="YE174" s="45"/>
      <c r="YF174" s="45"/>
      <c r="YG174" s="45"/>
      <c r="YH174" s="45"/>
      <c r="YI174" s="45"/>
      <c r="YJ174" s="45"/>
      <c r="YK174" s="45"/>
      <c r="YL174" s="45"/>
      <c r="YM174" s="45"/>
      <c r="YN174" s="45"/>
      <c r="YO174" s="45"/>
      <c r="YP174" s="45"/>
      <c r="YQ174" s="45"/>
      <c r="YR174" s="45"/>
    </row>
    <row r="175" spans="1:668" s="58" customFormat="1" ht="15.75" x14ac:dyDescent="0.25">
      <c r="A175" s="45"/>
      <c r="B175" s="3"/>
      <c r="C175" s="3"/>
      <c r="D175" s="45"/>
      <c r="E175" s="45"/>
      <c r="F175" s="49"/>
      <c r="G175" s="49"/>
      <c r="H175" s="49"/>
      <c r="I175" s="49"/>
      <c r="J175" s="49"/>
      <c r="K175" s="49"/>
      <c r="L175" s="67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  <c r="IV175" s="45"/>
      <c r="IW175" s="45"/>
      <c r="IX175" s="45"/>
      <c r="IY175" s="45"/>
      <c r="IZ175" s="45"/>
      <c r="JA175" s="45"/>
      <c r="JB175" s="45"/>
      <c r="JC175" s="45"/>
      <c r="JD175" s="45"/>
      <c r="JE175" s="45"/>
      <c r="JF175" s="45"/>
      <c r="JG175" s="45"/>
      <c r="JH175" s="45"/>
      <c r="JI175" s="45"/>
      <c r="JJ175" s="45"/>
      <c r="JK175" s="45"/>
      <c r="JL175" s="45"/>
      <c r="JM175" s="45"/>
      <c r="JN175" s="45"/>
      <c r="JO175" s="45"/>
      <c r="JP175" s="45"/>
      <c r="JQ175" s="45"/>
      <c r="JR175" s="45"/>
      <c r="JS175" s="45"/>
      <c r="JT175" s="45"/>
      <c r="JU175" s="45"/>
      <c r="JV175" s="45"/>
      <c r="JW175" s="45"/>
      <c r="JX175" s="45"/>
      <c r="JY175" s="45"/>
      <c r="JZ175" s="45"/>
      <c r="KA175" s="45"/>
      <c r="KB175" s="45"/>
      <c r="KC175" s="45"/>
      <c r="KD175" s="45"/>
      <c r="KE175" s="45"/>
      <c r="KF175" s="45"/>
      <c r="KG175" s="45"/>
      <c r="KH175" s="45"/>
      <c r="KI175" s="45"/>
      <c r="KJ175" s="45"/>
      <c r="KK175" s="45"/>
      <c r="KL175" s="45"/>
      <c r="KM175" s="45"/>
      <c r="KN175" s="45"/>
      <c r="KO175" s="45"/>
      <c r="KP175" s="45"/>
      <c r="KQ175" s="45"/>
      <c r="KR175" s="45"/>
      <c r="KS175" s="45"/>
      <c r="KT175" s="45"/>
      <c r="KU175" s="45"/>
      <c r="KV175" s="45"/>
      <c r="KW175" s="45"/>
      <c r="KX175" s="45"/>
      <c r="KY175" s="45"/>
      <c r="KZ175" s="45"/>
      <c r="LA175" s="45"/>
      <c r="LB175" s="45"/>
      <c r="LC175" s="45"/>
      <c r="LD175" s="45"/>
      <c r="LE175" s="45"/>
      <c r="LF175" s="45"/>
      <c r="LG175" s="45"/>
      <c r="LH175" s="45"/>
      <c r="LI175" s="45"/>
      <c r="LJ175" s="45"/>
      <c r="LK175" s="45"/>
      <c r="LL175" s="45"/>
      <c r="LM175" s="45"/>
      <c r="LN175" s="45"/>
      <c r="LO175" s="45"/>
      <c r="LP175" s="45"/>
      <c r="LQ175" s="45"/>
      <c r="LR175" s="45"/>
      <c r="LS175" s="45"/>
      <c r="LT175" s="45"/>
      <c r="LU175" s="45"/>
      <c r="LV175" s="45"/>
      <c r="LW175" s="45"/>
      <c r="LX175" s="45"/>
      <c r="LY175" s="45"/>
      <c r="LZ175" s="45"/>
      <c r="MA175" s="45"/>
      <c r="MB175" s="45"/>
      <c r="MC175" s="45"/>
      <c r="MD175" s="45"/>
      <c r="ME175" s="45"/>
      <c r="MF175" s="45"/>
      <c r="MG175" s="45"/>
      <c r="MH175" s="45"/>
      <c r="MI175" s="45"/>
      <c r="MJ175" s="45"/>
      <c r="MK175" s="45"/>
      <c r="ML175" s="45"/>
      <c r="MM175" s="45"/>
      <c r="MN175" s="45"/>
      <c r="MO175" s="45"/>
      <c r="MP175" s="45"/>
      <c r="MQ175" s="45"/>
      <c r="MR175" s="45"/>
      <c r="MS175" s="45"/>
      <c r="MT175" s="45"/>
      <c r="MU175" s="45"/>
      <c r="MV175" s="45"/>
      <c r="MW175" s="45"/>
      <c r="MX175" s="45"/>
      <c r="MY175" s="45"/>
      <c r="MZ175" s="45"/>
      <c r="NA175" s="45"/>
      <c r="NB175" s="45"/>
      <c r="NC175" s="45"/>
      <c r="ND175" s="45"/>
      <c r="NE175" s="45"/>
      <c r="NF175" s="45"/>
      <c r="NG175" s="45"/>
      <c r="NH175" s="45"/>
      <c r="NI175" s="45"/>
      <c r="NJ175" s="45"/>
      <c r="NK175" s="45"/>
      <c r="NL175" s="45"/>
      <c r="NM175" s="45"/>
      <c r="NN175" s="45"/>
      <c r="NO175" s="45"/>
      <c r="NP175" s="45"/>
      <c r="NQ175" s="45"/>
      <c r="NR175" s="45"/>
      <c r="NS175" s="45"/>
      <c r="NT175" s="45"/>
      <c r="NU175" s="45"/>
      <c r="NV175" s="45"/>
      <c r="NW175" s="45"/>
      <c r="NX175" s="45"/>
      <c r="NY175" s="45"/>
      <c r="NZ175" s="45"/>
      <c r="OA175" s="45"/>
      <c r="OB175" s="45"/>
      <c r="OC175" s="45"/>
      <c r="OD175" s="45"/>
      <c r="OE175" s="45"/>
      <c r="OF175" s="45"/>
      <c r="OG175" s="45"/>
      <c r="OH175" s="45"/>
      <c r="OI175" s="45"/>
      <c r="OJ175" s="45"/>
      <c r="OK175" s="45"/>
      <c r="OL175" s="45"/>
      <c r="OM175" s="45"/>
      <c r="ON175" s="45"/>
      <c r="OO175" s="45"/>
      <c r="OP175" s="45"/>
      <c r="OQ175" s="45"/>
      <c r="OR175" s="45"/>
      <c r="OS175" s="45"/>
      <c r="OT175" s="45"/>
      <c r="OU175" s="45"/>
      <c r="OV175" s="45"/>
      <c r="OW175" s="45"/>
      <c r="OX175" s="45"/>
      <c r="OY175" s="45"/>
      <c r="OZ175" s="45"/>
      <c r="PA175" s="45"/>
      <c r="PB175" s="45"/>
      <c r="PC175" s="45"/>
      <c r="PD175" s="45"/>
      <c r="PE175" s="45"/>
      <c r="PF175" s="45"/>
      <c r="PG175" s="45"/>
      <c r="PH175" s="45"/>
      <c r="PI175" s="45"/>
      <c r="PJ175" s="45"/>
      <c r="PK175" s="45"/>
      <c r="PL175" s="45"/>
      <c r="PM175" s="45"/>
      <c r="PN175" s="45"/>
      <c r="PO175" s="45"/>
      <c r="PP175" s="45"/>
      <c r="PQ175" s="45"/>
      <c r="PR175" s="45"/>
      <c r="PS175" s="45"/>
      <c r="PT175" s="45"/>
      <c r="PU175" s="45"/>
      <c r="PV175" s="45"/>
      <c r="PW175" s="45"/>
      <c r="PX175" s="45"/>
      <c r="PY175" s="45"/>
      <c r="PZ175" s="45"/>
      <c r="QA175" s="45"/>
      <c r="QB175" s="45"/>
      <c r="QC175" s="45"/>
      <c r="QD175" s="45"/>
      <c r="QE175" s="45"/>
      <c r="QF175" s="45"/>
      <c r="QG175" s="45"/>
      <c r="QH175" s="45"/>
      <c r="QI175" s="45"/>
      <c r="QJ175" s="45"/>
      <c r="QK175" s="45"/>
      <c r="QL175" s="45"/>
      <c r="QM175" s="45"/>
      <c r="QN175" s="45"/>
      <c r="QO175" s="45"/>
      <c r="QP175" s="45"/>
      <c r="QQ175" s="45"/>
      <c r="QR175" s="45"/>
      <c r="QS175" s="45"/>
      <c r="QT175" s="45"/>
      <c r="QU175" s="45"/>
      <c r="QV175" s="45"/>
      <c r="QW175" s="45"/>
      <c r="QX175" s="45"/>
      <c r="QY175" s="45"/>
      <c r="QZ175" s="45"/>
      <c r="RA175" s="45"/>
      <c r="RB175" s="45"/>
      <c r="RC175" s="45"/>
      <c r="RD175" s="45"/>
      <c r="RE175" s="45"/>
      <c r="RF175" s="45"/>
      <c r="RG175" s="45"/>
      <c r="RH175" s="45"/>
      <c r="RI175" s="45"/>
      <c r="RJ175" s="45"/>
      <c r="RK175" s="45"/>
      <c r="RL175" s="45"/>
      <c r="RM175" s="45"/>
      <c r="RN175" s="45"/>
      <c r="RO175" s="45"/>
      <c r="RP175" s="45"/>
      <c r="RQ175" s="45"/>
      <c r="RR175" s="45"/>
      <c r="RS175" s="45"/>
      <c r="RT175" s="45"/>
      <c r="RU175" s="45"/>
      <c r="RV175" s="45"/>
      <c r="RW175" s="45"/>
      <c r="RX175" s="45"/>
      <c r="RY175" s="45"/>
      <c r="RZ175" s="45"/>
      <c r="SA175" s="45"/>
      <c r="SB175" s="45"/>
      <c r="SC175" s="45"/>
      <c r="SD175" s="45"/>
      <c r="SE175" s="45"/>
      <c r="SF175" s="45"/>
      <c r="SG175" s="45"/>
      <c r="SH175" s="45"/>
      <c r="SI175" s="45"/>
      <c r="SJ175" s="45"/>
      <c r="SK175" s="45"/>
      <c r="SL175" s="45"/>
      <c r="SM175" s="45"/>
      <c r="SN175" s="45"/>
      <c r="SO175" s="45"/>
      <c r="SP175" s="45"/>
      <c r="SQ175" s="45"/>
      <c r="SR175" s="45"/>
      <c r="SS175" s="45"/>
      <c r="ST175" s="45"/>
      <c r="SU175" s="45"/>
      <c r="SV175" s="45"/>
      <c r="SW175" s="45"/>
      <c r="SX175" s="45"/>
      <c r="SY175" s="45"/>
      <c r="SZ175" s="45"/>
      <c r="TA175" s="45"/>
      <c r="TB175" s="45"/>
      <c r="TC175" s="45"/>
      <c r="TD175" s="45"/>
      <c r="TE175" s="45"/>
      <c r="TF175" s="45"/>
      <c r="TG175" s="45"/>
      <c r="TH175" s="45"/>
      <c r="TI175" s="45"/>
      <c r="TJ175" s="45"/>
      <c r="TK175" s="45"/>
      <c r="TL175" s="45"/>
      <c r="TM175" s="45"/>
      <c r="TN175" s="45"/>
      <c r="TO175" s="45"/>
      <c r="TP175" s="45"/>
      <c r="TQ175" s="45"/>
      <c r="TR175" s="45"/>
      <c r="TS175" s="45"/>
      <c r="TT175" s="45"/>
      <c r="TU175" s="45"/>
      <c r="TV175" s="45"/>
      <c r="TW175" s="45"/>
      <c r="TX175" s="45"/>
      <c r="TY175" s="45"/>
      <c r="TZ175" s="45"/>
      <c r="UA175" s="45"/>
      <c r="UB175" s="45"/>
      <c r="UC175" s="45"/>
      <c r="UD175" s="45"/>
      <c r="UE175" s="45"/>
      <c r="UF175" s="45"/>
      <c r="UG175" s="45"/>
      <c r="UH175" s="45"/>
      <c r="UI175" s="45"/>
      <c r="UJ175" s="45"/>
      <c r="UK175" s="45"/>
      <c r="UL175" s="45"/>
      <c r="UM175" s="45"/>
      <c r="UN175" s="45"/>
      <c r="UO175" s="45"/>
      <c r="UP175" s="45"/>
      <c r="UQ175" s="45"/>
      <c r="UR175" s="45"/>
      <c r="US175" s="45"/>
      <c r="UT175" s="45"/>
      <c r="UU175" s="45"/>
      <c r="UV175" s="45"/>
      <c r="UW175" s="45"/>
      <c r="UX175" s="45"/>
      <c r="UY175" s="45"/>
      <c r="UZ175" s="45"/>
      <c r="VA175" s="45"/>
      <c r="VB175" s="45"/>
      <c r="VC175" s="45"/>
      <c r="VD175" s="45"/>
      <c r="VE175" s="45"/>
      <c r="VF175" s="45"/>
      <c r="VG175" s="45"/>
      <c r="VH175" s="45"/>
      <c r="VI175" s="45"/>
      <c r="VJ175" s="45"/>
      <c r="VK175" s="45"/>
      <c r="VL175" s="45"/>
      <c r="VM175" s="45"/>
      <c r="VN175" s="45"/>
      <c r="VO175" s="45"/>
      <c r="VP175" s="45"/>
      <c r="VQ175" s="45"/>
      <c r="VR175" s="45"/>
      <c r="VS175" s="45"/>
      <c r="VT175" s="45"/>
      <c r="VU175" s="45"/>
      <c r="VV175" s="45"/>
      <c r="VW175" s="45"/>
      <c r="VX175" s="45"/>
      <c r="VY175" s="45"/>
      <c r="VZ175" s="45"/>
      <c r="WA175" s="45"/>
      <c r="WB175" s="45"/>
      <c r="WC175" s="45"/>
      <c r="WD175" s="45"/>
      <c r="WE175" s="45"/>
      <c r="WF175" s="45"/>
      <c r="WG175" s="45"/>
      <c r="WH175" s="45"/>
      <c r="WI175" s="45"/>
      <c r="WJ175" s="45"/>
      <c r="WK175" s="45"/>
      <c r="WL175" s="45"/>
      <c r="WM175" s="45"/>
      <c r="WN175" s="45"/>
      <c r="WO175" s="45"/>
      <c r="WP175" s="45"/>
      <c r="WQ175" s="45"/>
      <c r="WR175" s="45"/>
      <c r="WS175" s="45"/>
      <c r="WT175" s="45"/>
      <c r="WU175" s="45"/>
      <c r="WV175" s="45"/>
      <c r="WW175" s="45"/>
      <c r="WX175" s="45"/>
      <c r="WY175" s="45"/>
      <c r="WZ175" s="45"/>
      <c r="XA175" s="45"/>
      <c r="XB175" s="45"/>
      <c r="XC175" s="45"/>
      <c r="XD175" s="45"/>
      <c r="XE175" s="45"/>
      <c r="XF175" s="45"/>
      <c r="XG175" s="45"/>
      <c r="XH175" s="45"/>
      <c r="XI175" s="45"/>
      <c r="XJ175" s="45"/>
      <c r="XK175" s="45"/>
      <c r="XL175" s="45"/>
      <c r="XM175" s="45"/>
      <c r="XN175" s="45"/>
      <c r="XO175" s="45"/>
      <c r="XP175" s="45"/>
      <c r="XQ175" s="45"/>
      <c r="XR175" s="45"/>
      <c r="XS175" s="45"/>
      <c r="XT175" s="45"/>
      <c r="XU175" s="45"/>
      <c r="XV175" s="45"/>
      <c r="XW175" s="45"/>
      <c r="XX175" s="45"/>
      <c r="XY175" s="45"/>
      <c r="XZ175" s="45"/>
      <c r="YA175" s="45"/>
      <c r="YB175" s="45"/>
      <c r="YC175" s="45"/>
      <c r="YD175" s="45"/>
      <c r="YE175" s="45"/>
      <c r="YF175" s="45"/>
      <c r="YG175" s="45"/>
      <c r="YH175" s="45"/>
      <c r="YI175" s="45"/>
      <c r="YJ175" s="45"/>
      <c r="YK175" s="45"/>
      <c r="YL175" s="45"/>
      <c r="YM175" s="45"/>
      <c r="YN175" s="45"/>
      <c r="YO175" s="45"/>
      <c r="YP175" s="45"/>
      <c r="YQ175" s="45"/>
      <c r="YR175" s="45"/>
    </row>
    <row r="176" spans="1:668" s="58" customFormat="1" ht="15.75" x14ac:dyDescent="0.25">
      <c r="A176" s="100"/>
      <c r="B176" s="3"/>
      <c r="C176" s="3"/>
      <c r="D176" s="45"/>
      <c r="E176" s="45"/>
      <c r="F176" s="49"/>
      <c r="G176" s="49"/>
      <c r="H176" s="49"/>
      <c r="I176" s="49"/>
      <c r="J176" s="49"/>
      <c r="K176" s="49"/>
      <c r="L176" s="67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  <c r="IV176" s="45"/>
      <c r="IW176" s="45"/>
      <c r="IX176" s="45"/>
      <c r="IY176" s="45"/>
      <c r="IZ176" s="45"/>
      <c r="JA176" s="45"/>
      <c r="JB176" s="45"/>
      <c r="JC176" s="45"/>
      <c r="JD176" s="45"/>
      <c r="JE176" s="45"/>
      <c r="JF176" s="45"/>
      <c r="JG176" s="45"/>
      <c r="JH176" s="45"/>
      <c r="JI176" s="45"/>
      <c r="JJ176" s="45"/>
      <c r="JK176" s="45"/>
      <c r="JL176" s="45"/>
      <c r="JM176" s="45"/>
      <c r="JN176" s="45"/>
      <c r="JO176" s="45"/>
      <c r="JP176" s="45"/>
      <c r="JQ176" s="45"/>
      <c r="JR176" s="45"/>
      <c r="JS176" s="45"/>
      <c r="JT176" s="45"/>
      <c r="JU176" s="45"/>
      <c r="JV176" s="45"/>
      <c r="JW176" s="45"/>
      <c r="JX176" s="45"/>
      <c r="JY176" s="45"/>
      <c r="JZ176" s="45"/>
      <c r="KA176" s="45"/>
      <c r="KB176" s="45"/>
      <c r="KC176" s="45"/>
      <c r="KD176" s="45"/>
      <c r="KE176" s="45"/>
      <c r="KF176" s="45"/>
      <c r="KG176" s="45"/>
      <c r="KH176" s="45"/>
      <c r="KI176" s="45"/>
      <c r="KJ176" s="45"/>
      <c r="KK176" s="45"/>
      <c r="KL176" s="45"/>
      <c r="KM176" s="45"/>
      <c r="KN176" s="45"/>
      <c r="KO176" s="45"/>
      <c r="KP176" s="45"/>
      <c r="KQ176" s="45"/>
      <c r="KR176" s="45"/>
      <c r="KS176" s="45"/>
      <c r="KT176" s="45"/>
      <c r="KU176" s="45"/>
      <c r="KV176" s="45"/>
      <c r="KW176" s="45"/>
      <c r="KX176" s="45"/>
      <c r="KY176" s="45"/>
      <c r="KZ176" s="45"/>
      <c r="LA176" s="45"/>
      <c r="LB176" s="45"/>
      <c r="LC176" s="45"/>
      <c r="LD176" s="45"/>
      <c r="LE176" s="45"/>
      <c r="LF176" s="45"/>
      <c r="LG176" s="45"/>
      <c r="LH176" s="45"/>
      <c r="LI176" s="45"/>
      <c r="LJ176" s="45"/>
      <c r="LK176" s="45"/>
      <c r="LL176" s="45"/>
      <c r="LM176" s="45"/>
      <c r="LN176" s="45"/>
      <c r="LO176" s="45"/>
      <c r="LP176" s="45"/>
      <c r="LQ176" s="45"/>
      <c r="LR176" s="45"/>
      <c r="LS176" s="45"/>
      <c r="LT176" s="45"/>
      <c r="LU176" s="45"/>
      <c r="LV176" s="45"/>
      <c r="LW176" s="45"/>
      <c r="LX176" s="45"/>
      <c r="LY176" s="45"/>
      <c r="LZ176" s="45"/>
      <c r="MA176" s="45"/>
      <c r="MB176" s="45"/>
      <c r="MC176" s="45"/>
      <c r="MD176" s="45"/>
      <c r="ME176" s="45"/>
      <c r="MF176" s="45"/>
      <c r="MG176" s="45"/>
      <c r="MH176" s="45"/>
      <c r="MI176" s="45"/>
      <c r="MJ176" s="45"/>
      <c r="MK176" s="45"/>
      <c r="ML176" s="45"/>
      <c r="MM176" s="45"/>
      <c r="MN176" s="45"/>
      <c r="MO176" s="45"/>
      <c r="MP176" s="45"/>
      <c r="MQ176" s="45"/>
      <c r="MR176" s="45"/>
      <c r="MS176" s="45"/>
      <c r="MT176" s="45"/>
      <c r="MU176" s="45"/>
      <c r="MV176" s="45"/>
      <c r="MW176" s="45"/>
      <c r="MX176" s="45"/>
      <c r="MY176" s="45"/>
      <c r="MZ176" s="45"/>
      <c r="NA176" s="45"/>
      <c r="NB176" s="45"/>
      <c r="NC176" s="45"/>
      <c r="ND176" s="45"/>
      <c r="NE176" s="45"/>
      <c r="NF176" s="45"/>
      <c r="NG176" s="45"/>
      <c r="NH176" s="45"/>
      <c r="NI176" s="45"/>
      <c r="NJ176" s="45"/>
      <c r="NK176" s="45"/>
      <c r="NL176" s="45"/>
      <c r="NM176" s="45"/>
      <c r="NN176" s="45"/>
      <c r="NO176" s="45"/>
      <c r="NP176" s="45"/>
      <c r="NQ176" s="45"/>
      <c r="NR176" s="45"/>
      <c r="NS176" s="45"/>
      <c r="NT176" s="45"/>
      <c r="NU176" s="45"/>
      <c r="NV176" s="45"/>
      <c r="NW176" s="45"/>
      <c r="NX176" s="45"/>
      <c r="NY176" s="45"/>
      <c r="NZ176" s="45"/>
      <c r="OA176" s="45"/>
      <c r="OB176" s="45"/>
      <c r="OC176" s="45"/>
      <c r="OD176" s="45"/>
      <c r="OE176" s="45"/>
      <c r="OF176" s="45"/>
      <c r="OG176" s="45"/>
      <c r="OH176" s="45"/>
      <c r="OI176" s="45"/>
      <c r="OJ176" s="45"/>
      <c r="OK176" s="45"/>
      <c r="OL176" s="45"/>
      <c r="OM176" s="45"/>
      <c r="ON176" s="45"/>
      <c r="OO176" s="45"/>
      <c r="OP176" s="45"/>
      <c r="OQ176" s="45"/>
      <c r="OR176" s="45"/>
      <c r="OS176" s="45"/>
      <c r="OT176" s="45"/>
      <c r="OU176" s="45"/>
      <c r="OV176" s="45"/>
      <c r="OW176" s="45"/>
      <c r="OX176" s="45"/>
      <c r="OY176" s="45"/>
      <c r="OZ176" s="45"/>
      <c r="PA176" s="45"/>
      <c r="PB176" s="45"/>
      <c r="PC176" s="45"/>
      <c r="PD176" s="45"/>
      <c r="PE176" s="45"/>
      <c r="PF176" s="45"/>
      <c r="PG176" s="45"/>
      <c r="PH176" s="45"/>
      <c r="PI176" s="45"/>
      <c r="PJ176" s="45"/>
      <c r="PK176" s="45"/>
      <c r="PL176" s="45"/>
      <c r="PM176" s="45"/>
      <c r="PN176" s="45"/>
      <c r="PO176" s="45"/>
      <c r="PP176" s="45"/>
      <c r="PQ176" s="45"/>
      <c r="PR176" s="45"/>
      <c r="PS176" s="45"/>
      <c r="PT176" s="45"/>
      <c r="PU176" s="45"/>
      <c r="PV176" s="45"/>
      <c r="PW176" s="45"/>
      <c r="PX176" s="45"/>
      <c r="PY176" s="45"/>
      <c r="PZ176" s="45"/>
      <c r="QA176" s="45"/>
      <c r="QB176" s="45"/>
      <c r="QC176" s="45"/>
      <c r="QD176" s="45"/>
      <c r="QE176" s="45"/>
      <c r="QF176" s="45"/>
      <c r="QG176" s="45"/>
      <c r="QH176" s="45"/>
      <c r="QI176" s="45"/>
      <c r="QJ176" s="45"/>
      <c r="QK176" s="45"/>
      <c r="QL176" s="45"/>
      <c r="QM176" s="45"/>
      <c r="QN176" s="45"/>
      <c r="QO176" s="45"/>
      <c r="QP176" s="45"/>
      <c r="QQ176" s="45"/>
      <c r="QR176" s="45"/>
      <c r="QS176" s="45"/>
      <c r="QT176" s="45"/>
      <c r="QU176" s="45"/>
      <c r="QV176" s="45"/>
      <c r="QW176" s="45"/>
      <c r="QX176" s="45"/>
      <c r="QY176" s="45"/>
      <c r="QZ176" s="45"/>
      <c r="RA176" s="45"/>
      <c r="RB176" s="45"/>
      <c r="RC176" s="45"/>
      <c r="RD176" s="45"/>
      <c r="RE176" s="45"/>
      <c r="RF176" s="45"/>
      <c r="RG176" s="45"/>
      <c r="RH176" s="45"/>
      <c r="RI176" s="45"/>
      <c r="RJ176" s="45"/>
      <c r="RK176" s="45"/>
      <c r="RL176" s="45"/>
      <c r="RM176" s="45"/>
      <c r="RN176" s="45"/>
      <c r="RO176" s="45"/>
      <c r="RP176" s="45"/>
      <c r="RQ176" s="45"/>
      <c r="RR176" s="45"/>
      <c r="RS176" s="45"/>
      <c r="RT176" s="45"/>
      <c r="RU176" s="45"/>
      <c r="RV176" s="45"/>
      <c r="RW176" s="45"/>
      <c r="RX176" s="45"/>
      <c r="RY176" s="45"/>
      <c r="RZ176" s="45"/>
      <c r="SA176" s="45"/>
      <c r="SB176" s="45"/>
      <c r="SC176" s="45"/>
      <c r="SD176" s="45"/>
      <c r="SE176" s="45"/>
      <c r="SF176" s="45"/>
      <c r="SG176" s="45"/>
      <c r="SH176" s="45"/>
      <c r="SI176" s="45"/>
      <c r="SJ176" s="45"/>
      <c r="SK176" s="45"/>
      <c r="SL176" s="45"/>
      <c r="SM176" s="45"/>
      <c r="SN176" s="45"/>
      <c r="SO176" s="45"/>
      <c r="SP176" s="45"/>
      <c r="SQ176" s="45"/>
      <c r="SR176" s="45"/>
      <c r="SS176" s="45"/>
      <c r="ST176" s="45"/>
      <c r="SU176" s="45"/>
      <c r="SV176" s="45"/>
      <c r="SW176" s="45"/>
      <c r="SX176" s="45"/>
      <c r="SY176" s="45"/>
      <c r="SZ176" s="45"/>
      <c r="TA176" s="45"/>
      <c r="TB176" s="45"/>
      <c r="TC176" s="45"/>
      <c r="TD176" s="45"/>
      <c r="TE176" s="45"/>
      <c r="TF176" s="45"/>
      <c r="TG176" s="45"/>
      <c r="TH176" s="45"/>
      <c r="TI176" s="45"/>
      <c r="TJ176" s="45"/>
      <c r="TK176" s="45"/>
      <c r="TL176" s="45"/>
      <c r="TM176" s="45"/>
      <c r="TN176" s="45"/>
      <c r="TO176" s="45"/>
      <c r="TP176" s="45"/>
      <c r="TQ176" s="45"/>
      <c r="TR176" s="45"/>
      <c r="TS176" s="45"/>
      <c r="TT176" s="45"/>
      <c r="TU176" s="45"/>
      <c r="TV176" s="45"/>
      <c r="TW176" s="45"/>
      <c r="TX176" s="45"/>
      <c r="TY176" s="45"/>
      <c r="TZ176" s="45"/>
      <c r="UA176" s="45"/>
      <c r="UB176" s="45"/>
      <c r="UC176" s="45"/>
      <c r="UD176" s="45"/>
      <c r="UE176" s="45"/>
      <c r="UF176" s="45"/>
      <c r="UG176" s="45"/>
      <c r="UH176" s="45"/>
      <c r="UI176" s="45"/>
      <c r="UJ176" s="45"/>
      <c r="UK176" s="45"/>
      <c r="UL176" s="45"/>
      <c r="UM176" s="45"/>
      <c r="UN176" s="45"/>
      <c r="UO176" s="45"/>
      <c r="UP176" s="45"/>
      <c r="UQ176" s="45"/>
      <c r="UR176" s="45"/>
      <c r="US176" s="45"/>
      <c r="UT176" s="45"/>
      <c r="UU176" s="45"/>
      <c r="UV176" s="45"/>
      <c r="UW176" s="45"/>
      <c r="UX176" s="45"/>
      <c r="UY176" s="45"/>
      <c r="UZ176" s="45"/>
      <c r="VA176" s="45"/>
      <c r="VB176" s="45"/>
      <c r="VC176" s="45"/>
      <c r="VD176" s="45"/>
      <c r="VE176" s="45"/>
      <c r="VF176" s="45"/>
      <c r="VG176" s="45"/>
      <c r="VH176" s="45"/>
      <c r="VI176" s="45"/>
      <c r="VJ176" s="45"/>
      <c r="VK176" s="45"/>
      <c r="VL176" s="45"/>
      <c r="VM176" s="45"/>
      <c r="VN176" s="45"/>
      <c r="VO176" s="45"/>
      <c r="VP176" s="45"/>
      <c r="VQ176" s="45"/>
      <c r="VR176" s="45"/>
      <c r="VS176" s="45"/>
      <c r="VT176" s="45"/>
      <c r="VU176" s="45"/>
      <c r="VV176" s="45"/>
      <c r="VW176" s="45"/>
      <c r="VX176" s="45"/>
      <c r="VY176" s="45"/>
      <c r="VZ176" s="45"/>
      <c r="WA176" s="45"/>
      <c r="WB176" s="45"/>
      <c r="WC176" s="45"/>
      <c r="WD176" s="45"/>
      <c r="WE176" s="45"/>
      <c r="WF176" s="45"/>
      <c r="WG176" s="45"/>
      <c r="WH176" s="45"/>
      <c r="WI176" s="45"/>
      <c r="WJ176" s="45"/>
      <c r="WK176" s="45"/>
      <c r="WL176" s="45"/>
      <c r="WM176" s="45"/>
      <c r="WN176" s="45"/>
      <c r="WO176" s="45"/>
      <c r="WP176" s="45"/>
      <c r="WQ176" s="45"/>
      <c r="WR176" s="45"/>
      <c r="WS176" s="45"/>
      <c r="WT176" s="45"/>
      <c r="WU176" s="45"/>
      <c r="WV176" s="45"/>
      <c r="WW176" s="45"/>
      <c r="WX176" s="45"/>
      <c r="WY176" s="45"/>
      <c r="WZ176" s="45"/>
      <c r="XA176" s="45"/>
      <c r="XB176" s="45"/>
      <c r="XC176" s="45"/>
      <c r="XD176" s="45"/>
      <c r="XE176" s="45"/>
      <c r="XF176" s="45"/>
      <c r="XG176" s="45"/>
      <c r="XH176" s="45"/>
      <c r="XI176" s="45"/>
      <c r="XJ176" s="45"/>
      <c r="XK176" s="45"/>
      <c r="XL176" s="45"/>
      <c r="XM176" s="45"/>
      <c r="XN176" s="45"/>
      <c r="XO176" s="45"/>
      <c r="XP176" s="45"/>
      <c r="XQ176" s="45"/>
      <c r="XR176" s="45"/>
      <c r="XS176" s="45"/>
      <c r="XT176" s="45"/>
      <c r="XU176" s="45"/>
      <c r="XV176" s="45"/>
      <c r="XW176" s="45"/>
      <c r="XX176" s="45"/>
      <c r="XY176" s="45"/>
      <c r="XZ176" s="45"/>
      <c r="YA176" s="45"/>
      <c r="YB176" s="45"/>
      <c r="YC176" s="45"/>
      <c r="YD176" s="45"/>
      <c r="YE176" s="45"/>
      <c r="YF176" s="45"/>
      <c r="YG176" s="45"/>
      <c r="YH176" s="45"/>
      <c r="YI176" s="45"/>
      <c r="YJ176" s="45"/>
      <c r="YK176" s="45"/>
      <c r="YL176" s="45"/>
      <c r="YM176" s="45"/>
      <c r="YN176" s="45"/>
      <c r="YO176" s="45"/>
      <c r="YP176" s="45"/>
      <c r="YQ176" s="45"/>
      <c r="YR176" s="45"/>
    </row>
    <row r="177" spans="1:668" s="58" customFormat="1" ht="15.75" x14ac:dyDescent="0.25">
      <c r="A177" s="45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63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  <c r="IV177" s="45"/>
      <c r="IW177" s="45"/>
      <c r="IX177" s="45"/>
      <c r="IY177" s="45"/>
      <c r="IZ177" s="45"/>
      <c r="JA177" s="45"/>
      <c r="JB177" s="45"/>
      <c r="JC177" s="45"/>
      <c r="JD177" s="45"/>
      <c r="JE177" s="45"/>
      <c r="JF177" s="45"/>
      <c r="JG177" s="45"/>
      <c r="JH177" s="45"/>
      <c r="JI177" s="45"/>
      <c r="JJ177" s="45"/>
      <c r="JK177" s="45"/>
      <c r="JL177" s="45"/>
      <c r="JM177" s="45"/>
      <c r="JN177" s="45"/>
      <c r="JO177" s="45"/>
      <c r="JP177" s="45"/>
      <c r="JQ177" s="45"/>
      <c r="JR177" s="45"/>
      <c r="JS177" s="45"/>
      <c r="JT177" s="45"/>
      <c r="JU177" s="45"/>
      <c r="JV177" s="45"/>
      <c r="JW177" s="45"/>
      <c r="JX177" s="45"/>
      <c r="JY177" s="45"/>
      <c r="JZ177" s="45"/>
      <c r="KA177" s="45"/>
      <c r="KB177" s="45"/>
      <c r="KC177" s="45"/>
      <c r="KD177" s="45"/>
      <c r="KE177" s="45"/>
      <c r="KF177" s="45"/>
      <c r="KG177" s="45"/>
      <c r="KH177" s="45"/>
      <c r="KI177" s="45"/>
      <c r="KJ177" s="45"/>
      <c r="KK177" s="45"/>
      <c r="KL177" s="45"/>
      <c r="KM177" s="45"/>
      <c r="KN177" s="45"/>
      <c r="KO177" s="45"/>
      <c r="KP177" s="45"/>
      <c r="KQ177" s="45"/>
      <c r="KR177" s="45"/>
      <c r="KS177" s="45"/>
      <c r="KT177" s="45"/>
      <c r="KU177" s="45"/>
      <c r="KV177" s="45"/>
      <c r="KW177" s="45"/>
      <c r="KX177" s="45"/>
      <c r="KY177" s="45"/>
      <c r="KZ177" s="45"/>
      <c r="LA177" s="45"/>
      <c r="LB177" s="45"/>
      <c r="LC177" s="45"/>
      <c r="LD177" s="45"/>
      <c r="LE177" s="45"/>
      <c r="LF177" s="45"/>
      <c r="LG177" s="45"/>
      <c r="LH177" s="45"/>
      <c r="LI177" s="45"/>
      <c r="LJ177" s="45"/>
      <c r="LK177" s="45"/>
      <c r="LL177" s="45"/>
      <c r="LM177" s="45"/>
      <c r="LN177" s="45"/>
      <c r="LO177" s="45"/>
      <c r="LP177" s="45"/>
      <c r="LQ177" s="45"/>
      <c r="LR177" s="45"/>
      <c r="LS177" s="45"/>
      <c r="LT177" s="45"/>
      <c r="LU177" s="45"/>
      <c r="LV177" s="45"/>
      <c r="LW177" s="45"/>
      <c r="LX177" s="45"/>
      <c r="LY177" s="45"/>
      <c r="LZ177" s="45"/>
      <c r="MA177" s="45"/>
      <c r="MB177" s="45"/>
      <c r="MC177" s="45"/>
      <c r="MD177" s="45"/>
      <c r="ME177" s="45"/>
      <c r="MF177" s="45"/>
      <c r="MG177" s="45"/>
      <c r="MH177" s="45"/>
      <c r="MI177" s="45"/>
      <c r="MJ177" s="45"/>
      <c r="MK177" s="45"/>
      <c r="ML177" s="45"/>
      <c r="MM177" s="45"/>
      <c r="MN177" s="45"/>
      <c r="MO177" s="45"/>
      <c r="MP177" s="45"/>
      <c r="MQ177" s="45"/>
      <c r="MR177" s="45"/>
      <c r="MS177" s="45"/>
      <c r="MT177" s="45"/>
      <c r="MU177" s="45"/>
      <c r="MV177" s="45"/>
      <c r="MW177" s="45"/>
      <c r="MX177" s="45"/>
      <c r="MY177" s="45"/>
      <c r="MZ177" s="45"/>
      <c r="NA177" s="45"/>
      <c r="NB177" s="45"/>
      <c r="NC177" s="45"/>
      <c r="ND177" s="45"/>
      <c r="NE177" s="45"/>
      <c r="NF177" s="45"/>
      <c r="NG177" s="45"/>
      <c r="NH177" s="45"/>
      <c r="NI177" s="45"/>
      <c r="NJ177" s="45"/>
      <c r="NK177" s="45"/>
      <c r="NL177" s="45"/>
      <c r="NM177" s="45"/>
      <c r="NN177" s="45"/>
      <c r="NO177" s="45"/>
      <c r="NP177" s="45"/>
      <c r="NQ177" s="45"/>
      <c r="NR177" s="45"/>
      <c r="NS177" s="45"/>
      <c r="NT177" s="45"/>
      <c r="NU177" s="45"/>
      <c r="NV177" s="45"/>
      <c r="NW177" s="45"/>
      <c r="NX177" s="45"/>
      <c r="NY177" s="45"/>
      <c r="NZ177" s="45"/>
      <c r="OA177" s="45"/>
      <c r="OB177" s="45"/>
      <c r="OC177" s="45"/>
      <c r="OD177" s="45"/>
      <c r="OE177" s="45"/>
      <c r="OF177" s="45"/>
      <c r="OG177" s="45"/>
      <c r="OH177" s="45"/>
      <c r="OI177" s="45"/>
      <c r="OJ177" s="45"/>
      <c r="OK177" s="45"/>
      <c r="OL177" s="45"/>
      <c r="OM177" s="45"/>
      <c r="ON177" s="45"/>
      <c r="OO177" s="45"/>
      <c r="OP177" s="45"/>
      <c r="OQ177" s="45"/>
      <c r="OR177" s="45"/>
      <c r="OS177" s="45"/>
      <c r="OT177" s="45"/>
      <c r="OU177" s="45"/>
      <c r="OV177" s="45"/>
      <c r="OW177" s="45"/>
      <c r="OX177" s="45"/>
      <c r="OY177" s="45"/>
      <c r="OZ177" s="45"/>
      <c r="PA177" s="45"/>
      <c r="PB177" s="45"/>
      <c r="PC177" s="45"/>
      <c r="PD177" s="45"/>
      <c r="PE177" s="45"/>
      <c r="PF177" s="45"/>
      <c r="PG177" s="45"/>
      <c r="PH177" s="45"/>
      <c r="PI177" s="45"/>
      <c r="PJ177" s="45"/>
      <c r="PK177" s="45"/>
      <c r="PL177" s="45"/>
      <c r="PM177" s="45"/>
      <c r="PN177" s="45"/>
      <c r="PO177" s="45"/>
      <c r="PP177" s="45"/>
      <c r="PQ177" s="45"/>
      <c r="PR177" s="45"/>
      <c r="PS177" s="45"/>
      <c r="PT177" s="45"/>
      <c r="PU177" s="45"/>
      <c r="PV177" s="45"/>
      <c r="PW177" s="45"/>
      <c r="PX177" s="45"/>
      <c r="PY177" s="45"/>
      <c r="PZ177" s="45"/>
      <c r="QA177" s="45"/>
      <c r="QB177" s="45"/>
      <c r="QC177" s="45"/>
      <c r="QD177" s="45"/>
      <c r="QE177" s="45"/>
      <c r="QF177" s="45"/>
      <c r="QG177" s="45"/>
      <c r="QH177" s="45"/>
      <c r="QI177" s="45"/>
      <c r="QJ177" s="45"/>
      <c r="QK177" s="45"/>
      <c r="QL177" s="45"/>
      <c r="QM177" s="45"/>
      <c r="QN177" s="45"/>
      <c r="QO177" s="45"/>
      <c r="QP177" s="45"/>
      <c r="QQ177" s="45"/>
      <c r="QR177" s="45"/>
      <c r="QS177" s="45"/>
      <c r="QT177" s="45"/>
      <c r="QU177" s="45"/>
      <c r="QV177" s="45"/>
      <c r="QW177" s="45"/>
      <c r="QX177" s="45"/>
      <c r="QY177" s="45"/>
      <c r="QZ177" s="45"/>
      <c r="RA177" s="45"/>
      <c r="RB177" s="45"/>
      <c r="RC177" s="45"/>
      <c r="RD177" s="45"/>
      <c r="RE177" s="45"/>
      <c r="RF177" s="45"/>
      <c r="RG177" s="45"/>
      <c r="RH177" s="45"/>
      <c r="RI177" s="45"/>
      <c r="RJ177" s="45"/>
      <c r="RK177" s="45"/>
      <c r="RL177" s="45"/>
      <c r="RM177" s="45"/>
      <c r="RN177" s="45"/>
      <c r="RO177" s="45"/>
      <c r="RP177" s="45"/>
      <c r="RQ177" s="45"/>
      <c r="RR177" s="45"/>
      <c r="RS177" s="45"/>
      <c r="RT177" s="45"/>
      <c r="RU177" s="45"/>
      <c r="RV177" s="45"/>
      <c r="RW177" s="45"/>
      <c r="RX177" s="45"/>
      <c r="RY177" s="45"/>
      <c r="RZ177" s="45"/>
      <c r="SA177" s="45"/>
      <c r="SB177" s="45"/>
      <c r="SC177" s="45"/>
      <c r="SD177" s="45"/>
      <c r="SE177" s="45"/>
      <c r="SF177" s="45"/>
      <c r="SG177" s="45"/>
      <c r="SH177" s="45"/>
      <c r="SI177" s="45"/>
      <c r="SJ177" s="45"/>
      <c r="SK177" s="45"/>
      <c r="SL177" s="45"/>
      <c r="SM177" s="45"/>
      <c r="SN177" s="45"/>
      <c r="SO177" s="45"/>
      <c r="SP177" s="45"/>
      <c r="SQ177" s="45"/>
      <c r="SR177" s="45"/>
      <c r="SS177" s="45"/>
      <c r="ST177" s="45"/>
      <c r="SU177" s="45"/>
      <c r="SV177" s="45"/>
      <c r="SW177" s="45"/>
      <c r="SX177" s="45"/>
      <c r="SY177" s="45"/>
      <c r="SZ177" s="45"/>
      <c r="TA177" s="45"/>
      <c r="TB177" s="45"/>
      <c r="TC177" s="45"/>
      <c r="TD177" s="45"/>
      <c r="TE177" s="45"/>
      <c r="TF177" s="45"/>
      <c r="TG177" s="45"/>
      <c r="TH177" s="45"/>
      <c r="TI177" s="45"/>
      <c r="TJ177" s="45"/>
      <c r="TK177" s="45"/>
      <c r="TL177" s="45"/>
      <c r="TM177" s="45"/>
      <c r="TN177" s="45"/>
      <c r="TO177" s="45"/>
      <c r="TP177" s="45"/>
      <c r="TQ177" s="45"/>
      <c r="TR177" s="45"/>
      <c r="TS177" s="45"/>
      <c r="TT177" s="45"/>
      <c r="TU177" s="45"/>
      <c r="TV177" s="45"/>
      <c r="TW177" s="45"/>
      <c r="TX177" s="45"/>
      <c r="TY177" s="45"/>
      <c r="TZ177" s="45"/>
      <c r="UA177" s="45"/>
      <c r="UB177" s="45"/>
      <c r="UC177" s="45"/>
      <c r="UD177" s="45"/>
      <c r="UE177" s="45"/>
      <c r="UF177" s="45"/>
      <c r="UG177" s="45"/>
      <c r="UH177" s="45"/>
      <c r="UI177" s="45"/>
      <c r="UJ177" s="45"/>
      <c r="UK177" s="45"/>
      <c r="UL177" s="45"/>
      <c r="UM177" s="45"/>
      <c r="UN177" s="45"/>
      <c r="UO177" s="45"/>
      <c r="UP177" s="45"/>
      <c r="UQ177" s="45"/>
      <c r="UR177" s="45"/>
      <c r="US177" s="45"/>
      <c r="UT177" s="45"/>
      <c r="UU177" s="45"/>
      <c r="UV177" s="45"/>
      <c r="UW177" s="45"/>
      <c r="UX177" s="45"/>
      <c r="UY177" s="45"/>
      <c r="UZ177" s="45"/>
      <c r="VA177" s="45"/>
      <c r="VB177" s="45"/>
      <c r="VC177" s="45"/>
      <c r="VD177" s="45"/>
      <c r="VE177" s="45"/>
      <c r="VF177" s="45"/>
      <c r="VG177" s="45"/>
      <c r="VH177" s="45"/>
      <c r="VI177" s="45"/>
      <c r="VJ177" s="45"/>
      <c r="VK177" s="45"/>
      <c r="VL177" s="45"/>
      <c r="VM177" s="45"/>
      <c r="VN177" s="45"/>
      <c r="VO177" s="45"/>
      <c r="VP177" s="45"/>
      <c r="VQ177" s="45"/>
      <c r="VR177" s="45"/>
      <c r="VS177" s="45"/>
      <c r="VT177" s="45"/>
      <c r="VU177" s="45"/>
      <c r="VV177" s="45"/>
      <c r="VW177" s="45"/>
      <c r="VX177" s="45"/>
      <c r="VY177" s="45"/>
      <c r="VZ177" s="45"/>
      <c r="WA177" s="45"/>
      <c r="WB177" s="45"/>
      <c r="WC177" s="45"/>
      <c r="WD177" s="45"/>
      <c r="WE177" s="45"/>
      <c r="WF177" s="45"/>
      <c r="WG177" s="45"/>
      <c r="WH177" s="45"/>
      <c r="WI177" s="45"/>
      <c r="WJ177" s="45"/>
      <c r="WK177" s="45"/>
      <c r="WL177" s="45"/>
      <c r="WM177" s="45"/>
      <c r="WN177" s="45"/>
      <c r="WO177" s="45"/>
      <c r="WP177" s="45"/>
      <c r="WQ177" s="45"/>
      <c r="WR177" s="45"/>
      <c r="WS177" s="45"/>
      <c r="WT177" s="45"/>
      <c r="WU177" s="45"/>
      <c r="WV177" s="45"/>
      <c r="WW177" s="45"/>
      <c r="WX177" s="45"/>
      <c r="WY177" s="45"/>
      <c r="WZ177" s="45"/>
      <c r="XA177" s="45"/>
      <c r="XB177" s="45"/>
      <c r="XC177" s="45"/>
      <c r="XD177" s="45"/>
      <c r="XE177" s="45"/>
      <c r="XF177" s="45"/>
      <c r="XG177" s="45"/>
      <c r="XH177" s="45"/>
      <c r="XI177" s="45"/>
      <c r="XJ177" s="45"/>
      <c r="XK177" s="45"/>
      <c r="XL177" s="45"/>
      <c r="XM177" s="45"/>
      <c r="XN177" s="45"/>
      <c r="XO177" s="45"/>
      <c r="XP177" s="45"/>
      <c r="XQ177" s="45"/>
      <c r="XR177" s="45"/>
      <c r="XS177" s="45"/>
      <c r="XT177" s="45"/>
      <c r="XU177" s="45"/>
      <c r="XV177" s="45"/>
      <c r="XW177" s="45"/>
      <c r="XX177" s="45"/>
      <c r="XY177" s="45"/>
      <c r="XZ177" s="45"/>
      <c r="YA177" s="45"/>
      <c r="YB177" s="45"/>
      <c r="YC177" s="45"/>
      <c r="YD177" s="45"/>
      <c r="YE177" s="45"/>
      <c r="YF177" s="45"/>
      <c r="YG177" s="45"/>
      <c r="YH177" s="45"/>
      <c r="YI177" s="45"/>
      <c r="YJ177" s="45"/>
      <c r="YK177" s="45"/>
      <c r="YL177" s="45"/>
      <c r="YM177" s="45"/>
      <c r="YN177" s="45"/>
      <c r="YO177" s="45"/>
      <c r="YP177" s="45"/>
      <c r="YQ177" s="45"/>
      <c r="YR177" s="45"/>
    </row>
    <row r="178" spans="1:668" s="58" customFormat="1" ht="15.75" x14ac:dyDescent="0.25">
      <c r="A178" s="45"/>
      <c r="B178" s="2"/>
      <c r="C178" s="2"/>
      <c r="D178" s="1"/>
      <c r="E178" s="1"/>
      <c r="F178" s="49"/>
      <c r="G178" s="49"/>
      <c r="H178" s="49"/>
      <c r="I178" s="49"/>
      <c r="J178" s="49"/>
      <c r="K178" s="49"/>
      <c r="L178" s="67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  <c r="IV178" s="45"/>
      <c r="IW178" s="45"/>
      <c r="IX178" s="45"/>
      <c r="IY178" s="45"/>
      <c r="IZ178" s="45"/>
      <c r="JA178" s="45"/>
      <c r="JB178" s="45"/>
      <c r="JC178" s="45"/>
      <c r="JD178" s="45"/>
      <c r="JE178" s="45"/>
      <c r="JF178" s="45"/>
      <c r="JG178" s="45"/>
      <c r="JH178" s="45"/>
      <c r="JI178" s="45"/>
      <c r="JJ178" s="45"/>
      <c r="JK178" s="45"/>
      <c r="JL178" s="45"/>
      <c r="JM178" s="45"/>
      <c r="JN178" s="45"/>
      <c r="JO178" s="45"/>
      <c r="JP178" s="45"/>
      <c r="JQ178" s="45"/>
      <c r="JR178" s="45"/>
      <c r="JS178" s="45"/>
      <c r="JT178" s="45"/>
      <c r="JU178" s="45"/>
      <c r="JV178" s="45"/>
      <c r="JW178" s="45"/>
      <c r="JX178" s="45"/>
      <c r="JY178" s="45"/>
      <c r="JZ178" s="45"/>
      <c r="KA178" s="45"/>
      <c r="KB178" s="45"/>
      <c r="KC178" s="45"/>
      <c r="KD178" s="45"/>
      <c r="KE178" s="45"/>
      <c r="KF178" s="45"/>
      <c r="KG178" s="45"/>
      <c r="KH178" s="45"/>
      <c r="KI178" s="45"/>
      <c r="KJ178" s="45"/>
      <c r="KK178" s="45"/>
      <c r="KL178" s="45"/>
      <c r="KM178" s="45"/>
      <c r="KN178" s="45"/>
      <c r="KO178" s="45"/>
      <c r="KP178" s="45"/>
      <c r="KQ178" s="45"/>
      <c r="KR178" s="45"/>
      <c r="KS178" s="45"/>
      <c r="KT178" s="45"/>
      <c r="KU178" s="45"/>
      <c r="KV178" s="45"/>
      <c r="KW178" s="45"/>
      <c r="KX178" s="45"/>
      <c r="KY178" s="45"/>
      <c r="KZ178" s="45"/>
      <c r="LA178" s="45"/>
      <c r="LB178" s="45"/>
      <c r="LC178" s="45"/>
      <c r="LD178" s="45"/>
      <c r="LE178" s="45"/>
      <c r="LF178" s="45"/>
      <c r="LG178" s="45"/>
      <c r="LH178" s="45"/>
      <c r="LI178" s="45"/>
      <c r="LJ178" s="45"/>
      <c r="LK178" s="45"/>
      <c r="LL178" s="45"/>
      <c r="LM178" s="45"/>
      <c r="LN178" s="45"/>
      <c r="LO178" s="45"/>
      <c r="LP178" s="45"/>
      <c r="LQ178" s="45"/>
      <c r="LR178" s="45"/>
      <c r="LS178" s="45"/>
      <c r="LT178" s="45"/>
      <c r="LU178" s="45"/>
      <c r="LV178" s="45"/>
      <c r="LW178" s="45"/>
      <c r="LX178" s="45"/>
      <c r="LY178" s="45"/>
      <c r="LZ178" s="45"/>
      <c r="MA178" s="45"/>
      <c r="MB178" s="45"/>
      <c r="MC178" s="45"/>
      <c r="MD178" s="45"/>
      <c r="ME178" s="45"/>
      <c r="MF178" s="45"/>
      <c r="MG178" s="45"/>
      <c r="MH178" s="45"/>
      <c r="MI178" s="45"/>
      <c r="MJ178" s="45"/>
      <c r="MK178" s="45"/>
      <c r="ML178" s="45"/>
      <c r="MM178" s="45"/>
      <c r="MN178" s="45"/>
      <c r="MO178" s="45"/>
      <c r="MP178" s="45"/>
      <c r="MQ178" s="45"/>
      <c r="MR178" s="45"/>
      <c r="MS178" s="45"/>
      <c r="MT178" s="45"/>
      <c r="MU178" s="45"/>
      <c r="MV178" s="45"/>
      <c r="MW178" s="45"/>
      <c r="MX178" s="45"/>
      <c r="MY178" s="45"/>
      <c r="MZ178" s="45"/>
      <c r="NA178" s="45"/>
      <c r="NB178" s="45"/>
      <c r="NC178" s="45"/>
      <c r="ND178" s="45"/>
      <c r="NE178" s="45"/>
      <c r="NF178" s="45"/>
      <c r="NG178" s="45"/>
      <c r="NH178" s="45"/>
      <c r="NI178" s="45"/>
      <c r="NJ178" s="45"/>
      <c r="NK178" s="45"/>
      <c r="NL178" s="45"/>
      <c r="NM178" s="45"/>
      <c r="NN178" s="45"/>
      <c r="NO178" s="45"/>
      <c r="NP178" s="45"/>
      <c r="NQ178" s="45"/>
      <c r="NR178" s="45"/>
      <c r="NS178" s="45"/>
      <c r="NT178" s="45"/>
      <c r="NU178" s="45"/>
      <c r="NV178" s="45"/>
      <c r="NW178" s="45"/>
      <c r="NX178" s="45"/>
      <c r="NY178" s="45"/>
      <c r="NZ178" s="45"/>
      <c r="OA178" s="45"/>
      <c r="OB178" s="45"/>
      <c r="OC178" s="45"/>
      <c r="OD178" s="45"/>
      <c r="OE178" s="45"/>
      <c r="OF178" s="45"/>
      <c r="OG178" s="45"/>
      <c r="OH178" s="45"/>
      <c r="OI178" s="45"/>
      <c r="OJ178" s="45"/>
      <c r="OK178" s="45"/>
      <c r="OL178" s="45"/>
      <c r="OM178" s="45"/>
      <c r="ON178" s="45"/>
      <c r="OO178" s="45"/>
      <c r="OP178" s="45"/>
      <c r="OQ178" s="45"/>
      <c r="OR178" s="45"/>
      <c r="OS178" s="45"/>
      <c r="OT178" s="45"/>
      <c r="OU178" s="45"/>
      <c r="OV178" s="45"/>
      <c r="OW178" s="45"/>
      <c r="OX178" s="45"/>
      <c r="OY178" s="45"/>
      <c r="OZ178" s="45"/>
      <c r="PA178" s="45"/>
      <c r="PB178" s="45"/>
      <c r="PC178" s="45"/>
      <c r="PD178" s="45"/>
      <c r="PE178" s="45"/>
      <c r="PF178" s="45"/>
      <c r="PG178" s="45"/>
      <c r="PH178" s="45"/>
      <c r="PI178" s="45"/>
      <c r="PJ178" s="45"/>
      <c r="PK178" s="45"/>
      <c r="PL178" s="45"/>
      <c r="PM178" s="45"/>
      <c r="PN178" s="45"/>
      <c r="PO178" s="45"/>
      <c r="PP178" s="45"/>
      <c r="PQ178" s="45"/>
      <c r="PR178" s="45"/>
      <c r="PS178" s="45"/>
      <c r="PT178" s="45"/>
      <c r="PU178" s="45"/>
      <c r="PV178" s="45"/>
      <c r="PW178" s="45"/>
      <c r="PX178" s="45"/>
      <c r="PY178" s="45"/>
      <c r="PZ178" s="45"/>
      <c r="QA178" s="45"/>
      <c r="QB178" s="45"/>
      <c r="QC178" s="45"/>
      <c r="QD178" s="45"/>
      <c r="QE178" s="45"/>
      <c r="QF178" s="45"/>
      <c r="QG178" s="45"/>
      <c r="QH178" s="45"/>
      <c r="QI178" s="45"/>
      <c r="QJ178" s="45"/>
      <c r="QK178" s="45"/>
      <c r="QL178" s="45"/>
      <c r="QM178" s="45"/>
      <c r="QN178" s="45"/>
      <c r="QO178" s="45"/>
      <c r="QP178" s="45"/>
      <c r="QQ178" s="45"/>
      <c r="QR178" s="45"/>
      <c r="QS178" s="45"/>
      <c r="QT178" s="45"/>
      <c r="QU178" s="45"/>
      <c r="QV178" s="45"/>
      <c r="QW178" s="45"/>
      <c r="QX178" s="45"/>
      <c r="QY178" s="45"/>
      <c r="QZ178" s="45"/>
      <c r="RA178" s="45"/>
      <c r="RB178" s="45"/>
      <c r="RC178" s="45"/>
      <c r="RD178" s="45"/>
      <c r="RE178" s="45"/>
      <c r="RF178" s="45"/>
      <c r="RG178" s="45"/>
      <c r="RH178" s="45"/>
      <c r="RI178" s="45"/>
      <c r="RJ178" s="45"/>
      <c r="RK178" s="45"/>
      <c r="RL178" s="45"/>
      <c r="RM178" s="45"/>
      <c r="RN178" s="45"/>
      <c r="RO178" s="45"/>
      <c r="RP178" s="45"/>
      <c r="RQ178" s="45"/>
      <c r="RR178" s="45"/>
      <c r="RS178" s="45"/>
      <c r="RT178" s="45"/>
      <c r="RU178" s="45"/>
      <c r="RV178" s="45"/>
      <c r="RW178" s="45"/>
      <c r="RX178" s="45"/>
      <c r="RY178" s="45"/>
      <c r="RZ178" s="45"/>
      <c r="SA178" s="45"/>
      <c r="SB178" s="45"/>
      <c r="SC178" s="45"/>
      <c r="SD178" s="45"/>
      <c r="SE178" s="45"/>
      <c r="SF178" s="45"/>
      <c r="SG178" s="45"/>
      <c r="SH178" s="45"/>
      <c r="SI178" s="45"/>
      <c r="SJ178" s="45"/>
      <c r="SK178" s="45"/>
      <c r="SL178" s="45"/>
      <c r="SM178" s="45"/>
      <c r="SN178" s="45"/>
      <c r="SO178" s="45"/>
      <c r="SP178" s="45"/>
      <c r="SQ178" s="45"/>
      <c r="SR178" s="45"/>
      <c r="SS178" s="45"/>
      <c r="ST178" s="45"/>
      <c r="SU178" s="45"/>
      <c r="SV178" s="45"/>
      <c r="SW178" s="45"/>
      <c r="SX178" s="45"/>
      <c r="SY178" s="45"/>
      <c r="SZ178" s="45"/>
      <c r="TA178" s="45"/>
      <c r="TB178" s="45"/>
      <c r="TC178" s="45"/>
      <c r="TD178" s="45"/>
      <c r="TE178" s="45"/>
      <c r="TF178" s="45"/>
      <c r="TG178" s="45"/>
      <c r="TH178" s="45"/>
      <c r="TI178" s="45"/>
      <c r="TJ178" s="45"/>
      <c r="TK178" s="45"/>
      <c r="TL178" s="45"/>
      <c r="TM178" s="45"/>
      <c r="TN178" s="45"/>
      <c r="TO178" s="45"/>
      <c r="TP178" s="45"/>
      <c r="TQ178" s="45"/>
      <c r="TR178" s="45"/>
      <c r="TS178" s="45"/>
      <c r="TT178" s="45"/>
      <c r="TU178" s="45"/>
      <c r="TV178" s="45"/>
      <c r="TW178" s="45"/>
      <c r="TX178" s="45"/>
      <c r="TY178" s="45"/>
      <c r="TZ178" s="45"/>
      <c r="UA178" s="45"/>
      <c r="UB178" s="45"/>
      <c r="UC178" s="45"/>
      <c r="UD178" s="45"/>
      <c r="UE178" s="45"/>
      <c r="UF178" s="45"/>
      <c r="UG178" s="45"/>
      <c r="UH178" s="45"/>
      <c r="UI178" s="45"/>
      <c r="UJ178" s="45"/>
      <c r="UK178" s="45"/>
      <c r="UL178" s="45"/>
      <c r="UM178" s="45"/>
      <c r="UN178" s="45"/>
      <c r="UO178" s="45"/>
      <c r="UP178" s="45"/>
      <c r="UQ178" s="45"/>
      <c r="UR178" s="45"/>
      <c r="US178" s="45"/>
      <c r="UT178" s="45"/>
      <c r="UU178" s="45"/>
      <c r="UV178" s="45"/>
      <c r="UW178" s="45"/>
      <c r="UX178" s="45"/>
      <c r="UY178" s="45"/>
      <c r="UZ178" s="45"/>
      <c r="VA178" s="45"/>
      <c r="VB178" s="45"/>
      <c r="VC178" s="45"/>
      <c r="VD178" s="45"/>
      <c r="VE178" s="45"/>
      <c r="VF178" s="45"/>
      <c r="VG178" s="45"/>
      <c r="VH178" s="45"/>
      <c r="VI178" s="45"/>
      <c r="VJ178" s="45"/>
      <c r="VK178" s="45"/>
      <c r="VL178" s="45"/>
      <c r="VM178" s="45"/>
      <c r="VN178" s="45"/>
      <c r="VO178" s="45"/>
      <c r="VP178" s="45"/>
      <c r="VQ178" s="45"/>
      <c r="VR178" s="45"/>
      <c r="VS178" s="45"/>
      <c r="VT178" s="45"/>
      <c r="VU178" s="45"/>
      <c r="VV178" s="45"/>
      <c r="VW178" s="45"/>
      <c r="VX178" s="45"/>
      <c r="VY178" s="45"/>
      <c r="VZ178" s="45"/>
      <c r="WA178" s="45"/>
      <c r="WB178" s="45"/>
      <c r="WC178" s="45"/>
      <c r="WD178" s="45"/>
      <c r="WE178" s="45"/>
      <c r="WF178" s="45"/>
      <c r="WG178" s="45"/>
      <c r="WH178" s="45"/>
      <c r="WI178" s="45"/>
      <c r="WJ178" s="45"/>
      <c r="WK178" s="45"/>
      <c r="WL178" s="45"/>
      <c r="WM178" s="45"/>
      <c r="WN178" s="45"/>
      <c r="WO178" s="45"/>
      <c r="WP178" s="45"/>
      <c r="WQ178" s="45"/>
      <c r="WR178" s="45"/>
      <c r="WS178" s="45"/>
      <c r="WT178" s="45"/>
      <c r="WU178" s="45"/>
      <c r="WV178" s="45"/>
      <c r="WW178" s="45"/>
      <c r="WX178" s="45"/>
      <c r="WY178" s="45"/>
      <c r="WZ178" s="45"/>
      <c r="XA178" s="45"/>
      <c r="XB178" s="45"/>
      <c r="XC178" s="45"/>
      <c r="XD178" s="45"/>
      <c r="XE178" s="45"/>
      <c r="XF178" s="45"/>
      <c r="XG178" s="45"/>
      <c r="XH178" s="45"/>
      <c r="XI178" s="45"/>
      <c r="XJ178" s="45"/>
      <c r="XK178" s="45"/>
      <c r="XL178" s="45"/>
      <c r="XM178" s="45"/>
      <c r="XN178" s="45"/>
      <c r="XO178" s="45"/>
      <c r="XP178" s="45"/>
      <c r="XQ178" s="45"/>
      <c r="XR178" s="45"/>
      <c r="XS178" s="45"/>
      <c r="XT178" s="45"/>
      <c r="XU178" s="45"/>
      <c r="XV178" s="45"/>
      <c r="XW178" s="45"/>
      <c r="XX178" s="45"/>
      <c r="XY178" s="45"/>
      <c r="XZ178" s="45"/>
      <c r="YA178" s="45"/>
      <c r="YB178" s="45"/>
      <c r="YC178" s="45"/>
      <c r="YD178" s="45"/>
      <c r="YE178" s="45"/>
      <c r="YF178" s="45"/>
      <c r="YG178" s="45"/>
      <c r="YH178" s="45"/>
      <c r="YI178" s="45"/>
      <c r="YJ178" s="45"/>
      <c r="YK178" s="45"/>
      <c r="YL178" s="45"/>
      <c r="YM178" s="45"/>
      <c r="YN178" s="45"/>
      <c r="YO178" s="45"/>
      <c r="YP178" s="45"/>
      <c r="YQ178" s="45"/>
      <c r="YR178" s="45"/>
    </row>
    <row r="179" spans="1:668" s="58" customFormat="1" ht="15.75" x14ac:dyDescent="0.25">
      <c r="A179" s="45"/>
      <c r="B179" s="2"/>
      <c r="C179" s="2"/>
      <c r="D179" s="1"/>
      <c r="E179" s="1"/>
      <c r="F179" s="49"/>
      <c r="G179" s="49"/>
      <c r="H179" s="49"/>
      <c r="I179" s="49"/>
      <c r="J179" s="49"/>
      <c r="K179" s="49"/>
      <c r="L179" s="67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  <c r="IV179" s="45"/>
      <c r="IW179" s="45"/>
      <c r="IX179" s="45"/>
      <c r="IY179" s="45"/>
      <c r="IZ179" s="45"/>
      <c r="JA179" s="45"/>
      <c r="JB179" s="45"/>
      <c r="JC179" s="45"/>
      <c r="JD179" s="45"/>
      <c r="JE179" s="45"/>
      <c r="JF179" s="45"/>
      <c r="JG179" s="45"/>
      <c r="JH179" s="45"/>
      <c r="JI179" s="45"/>
      <c r="JJ179" s="45"/>
      <c r="JK179" s="45"/>
      <c r="JL179" s="45"/>
      <c r="JM179" s="45"/>
      <c r="JN179" s="45"/>
      <c r="JO179" s="45"/>
      <c r="JP179" s="45"/>
      <c r="JQ179" s="45"/>
      <c r="JR179" s="45"/>
      <c r="JS179" s="45"/>
      <c r="JT179" s="45"/>
      <c r="JU179" s="45"/>
      <c r="JV179" s="45"/>
      <c r="JW179" s="45"/>
      <c r="JX179" s="45"/>
      <c r="JY179" s="45"/>
      <c r="JZ179" s="45"/>
      <c r="KA179" s="45"/>
      <c r="KB179" s="45"/>
      <c r="KC179" s="45"/>
      <c r="KD179" s="45"/>
      <c r="KE179" s="45"/>
      <c r="KF179" s="45"/>
      <c r="KG179" s="45"/>
      <c r="KH179" s="45"/>
      <c r="KI179" s="45"/>
      <c r="KJ179" s="45"/>
      <c r="KK179" s="45"/>
      <c r="KL179" s="45"/>
      <c r="KM179" s="45"/>
      <c r="KN179" s="45"/>
      <c r="KO179" s="45"/>
      <c r="KP179" s="45"/>
      <c r="KQ179" s="45"/>
      <c r="KR179" s="45"/>
      <c r="KS179" s="45"/>
      <c r="KT179" s="45"/>
      <c r="KU179" s="45"/>
      <c r="KV179" s="45"/>
      <c r="KW179" s="45"/>
      <c r="KX179" s="45"/>
      <c r="KY179" s="45"/>
      <c r="KZ179" s="45"/>
      <c r="LA179" s="45"/>
      <c r="LB179" s="45"/>
      <c r="LC179" s="45"/>
      <c r="LD179" s="45"/>
      <c r="LE179" s="45"/>
      <c r="LF179" s="45"/>
      <c r="LG179" s="45"/>
      <c r="LH179" s="45"/>
      <c r="LI179" s="45"/>
      <c r="LJ179" s="45"/>
      <c r="LK179" s="45"/>
      <c r="LL179" s="45"/>
      <c r="LM179" s="45"/>
      <c r="LN179" s="45"/>
      <c r="LO179" s="45"/>
      <c r="LP179" s="45"/>
      <c r="LQ179" s="45"/>
      <c r="LR179" s="45"/>
      <c r="LS179" s="45"/>
      <c r="LT179" s="45"/>
      <c r="LU179" s="45"/>
      <c r="LV179" s="45"/>
      <c r="LW179" s="45"/>
      <c r="LX179" s="45"/>
      <c r="LY179" s="45"/>
      <c r="LZ179" s="45"/>
      <c r="MA179" s="45"/>
      <c r="MB179" s="45"/>
      <c r="MC179" s="45"/>
      <c r="MD179" s="45"/>
      <c r="ME179" s="45"/>
      <c r="MF179" s="45"/>
      <c r="MG179" s="45"/>
      <c r="MH179" s="45"/>
      <c r="MI179" s="45"/>
      <c r="MJ179" s="45"/>
      <c r="MK179" s="45"/>
      <c r="ML179" s="45"/>
      <c r="MM179" s="45"/>
      <c r="MN179" s="45"/>
      <c r="MO179" s="45"/>
      <c r="MP179" s="45"/>
      <c r="MQ179" s="45"/>
      <c r="MR179" s="45"/>
      <c r="MS179" s="45"/>
      <c r="MT179" s="45"/>
      <c r="MU179" s="45"/>
      <c r="MV179" s="45"/>
      <c r="MW179" s="45"/>
      <c r="MX179" s="45"/>
      <c r="MY179" s="45"/>
      <c r="MZ179" s="45"/>
      <c r="NA179" s="45"/>
      <c r="NB179" s="45"/>
      <c r="NC179" s="45"/>
      <c r="ND179" s="45"/>
      <c r="NE179" s="45"/>
      <c r="NF179" s="45"/>
      <c r="NG179" s="45"/>
      <c r="NH179" s="45"/>
      <c r="NI179" s="45"/>
      <c r="NJ179" s="45"/>
      <c r="NK179" s="45"/>
      <c r="NL179" s="45"/>
      <c r="NM179" s="45"/>
      <c r="NN179" s="45"/>
      <c r="NO179" s="45"/>
      <c r="NP179" s="45"/>
      <c r="NQ179" s="45"/>
      <c r="NR179" s="45"/>
      <c r="NS179" s="45"/>
      <c r="NT179" s="45"/>
      <c r="NU179" s="45"/>
      <c r="NV179" s="45"/>
      <c r="NW179" s="45"/>
      <c r="NX179" s="45"/>
      <c r="NY179" s="45"/>
      <c r="NZ179" s="45"/>
      <c r="OA179" s="45"/>
      <c r="OB179" s="45"/>
      <c r="OC179" s="45"/>
      <c r="OD179" s="45"/>
      <c r="OE179" s="45"/>
      <c r="OF179" s="45"/>
      <c r="OG179" s="45"/>
      <c r="OH179" s="45"/>
      <c r="OI179" s="45"/>
      <c r="OJ179" s="45"/>
      <c r="OK179" s="45"/>
      <c r="OL179" s="45"/>
      <c r="OM179" s="45"/>
      <c r="ON179" s="45"/>
      <c r="OO179" s="45"/>
      <c r="OP179" s="45"/>
      <c r="OQ179" s="45"/>
      <c r="OR179" s="45"/>
      <c r="OS179" s="45"/>
      <c r="OT179" s="45"/>
      <c r="OU179" s="45"/>
      <c r="OV179" s="45"/>
      <c r="OW179" s="45"/>
      <c r="OX179" s="45"/>
      <c r="OY179" s="45"/>
      <c r="OZ179" s="45"/>
      <c r="PA179" s="45"/>
      <c r="PB179" s="45"/>
      <c r="PC179" s="45"/>
      <c r="PD179" s="45"/>
      <c r="PE179" s="45"/>
      <c r="PF179" s="45"/>
      <c r="PG179" s="45"/>
      <c r="PH179" s="45"/>
      <c r="PI179" s="45"/>
      <c r="PJ179" s="45"/>
      <c r="PK179" s="45"/>
      <c r="PL179" s="45"/>
      <c r="PM179" s="45"/>
      <c r="PN179" s="45"/>
      <c r="PO179" s="45"/>
      <c r="PP179" s="45"/>
      <c r="PQ179" s="45"/>
      <c r="PR179" s="45"/>
      <c r="PS179" s="45"/>
      <c r="PT179" s="45"/>
      <c r="PU179" s="45"/>
      <c r="PV179" s="45"/>
      <c r="PW179" s="45"/>
      <c r="PX179" s="45"/>
      <c r="PY179" s="45"/>
      <c r="PZ179" s="45"/>
      <c r="QA179" s="45"/>
      <c r="QB179" s="45"/>
      <c r="QC179" s="45"/>
      <c r="QD179" s="45"/>
      <c r="QE179" s="45"/>
      <c r="QF179" s="45"/>
      <c r="QG179" s="45"/>
      <c r="QH179" s="45"/>
      <c r="QI179" s="45"/>
      <c r="QJ179" s="45"/>
      <c r="QK179" s="45"/>
      <c r="QL179" s="45"/>
      <c r="QM179" s="45"/>
      <c r="QN179" s="45"/>
      <c r="QO179" s="45"/>
      <c r="QP179" s="45"/>
      <c r="QQ179" s="45"/>
      <c r="QR179" s="45"/>
      <c r="QS179" s="45"/>
      <c r="QT179" s="45"/>
      <c r="QU179" s="45"/>
      <c r="QV179" s="45"/>
      <c r="QW179" s="45"/>
      <c r="QX179" s="45"/>
      <c r="QY179" s="45"/>
      <c r="QZ179" s="45"/>
      <c r="RA179" s="45"/>
      <c r="RB179" s="45"/>
      <c r="RC179" s="45"/>
      <c r="RD179" s="45"/>
      <c r="RE179" s="45"/>
      <c r="RF179" s="45"/>
      <c r="RG179" s="45"/>
      <c r="RH179" s="45"/>
      <c r="RI179" s="45"/>
      <c r="RJ179" s="45"/>
      <c r="RK179" s="45"/>
      <c r="RL179" s="45"/>
      <c r="RM179" s="45"/>
      <c r="RN179" s="45"/>
      <c r="RO179" s="45"/>
      <c r="RP179" s="45"/>
      <c r="RQ179" s="45"/>
      <c r="RR179" s="45"/>
      <c r="RS179" s="45"/>
      <c r="RT179" s="45"/>
      <c r="RU179" s="45"/>
      <c r="RV179" s="45"/>
      <c r="RW179" s="45"/>
      <c r="RX179" s="45"/>
      <c r="RY179" s="45"/>
      <c r="RZ179" s="45"/>
      <c r="SA179" s="45"/>
      <c r="SB179" s="45"/>
      <c r="SC179" s="45"/>
      <c r="SD179" s="45"/>
      <c r="SE179" s="45"/>
      <c r="SF179" s="45"/>
      <c r="SG179" s="45"/>
      <c r="SH179" s="45"/>
      <c r="SI179" s="45"/>
      <c r="SJ179" s="45"/>
      <c r="SK179" s="45"/>
      <c r="SL179" s="45"/>
      <c r="SM179" s="45"/>
      <c r="SN179" s="45"/>
      <c r="SO179" s="45"/>
      <c r="SP179" s="45"/>
      <c r="SQ179" s="45"/>
      <c r="SR179" s="45"/>
      <c r="SS179" s="45"/>
      <c r="ST179" s="45"/>
      <c r="SU179" s="45"/>
      <c r="SV179" s="45"/>
      <c r="SW179" s="45"/>
      <c r="SX179" s="45"/>
      <c r="SY179" s="45"/>
      <c r="SZ179" s="45"/>
      <c r="TA179" s="45"/>
      <c r="TB179" s="45"/>
      <c r="TC179" s="45"/>
      <c r="TD179" s="45"/>
      <c r="TE179" s="45"/>
      <c r="TF179" s="45"/>
      <c r="TG179" s="45"/>
      <c r="TH179" s="45"/>
      <c r="TI179" s="45"/>
      <c r="TJ179" s="45"/>
      <c r="TK179" s="45"/>
      <c r="TL179" s="45"/>
      <c r="TM179" s="45"/>
      <c r="TN179" s="45"/>
      <c r="TO179" s="45"/>
      <c r="TP179" s="45"/>
      <c r="TQ179" s="45"/>
      <c r="TR179" s="45"/>
      <c r="TS179" s="45"/>
      <c r="TT179" s="45"/>
      <c r="TU179" s="45"/>
      <c r="TV179" s="45"/>
      <c r="TW179" s="45"/>
      <c r="TX179" s="45"/>
      <c r="TY179" s="45"/>
      <c r="TZ179" s="45"/>
      <c r="UA179" s="45"/>
      <c r="UB179" s="45"/>
      <c r="UC179" s="45"/>
      <c r="UD179" s="45"/>
      <c r="UE179" s="45"/>
      <c r="UF179" s="45"/>
      <c r="UG179" s="45"/>
      <c r="UH179" s="45"/>
      <c r="UI179" s="45"/>
      <c r="UJ179" s="45"/>
      <c r="UK179" s="45"/>
      <c r="UL179" s="45"/>
      <c r="UM179" s="45"/>
      <c r="UN179" s="45"/>
      <c r="UO179" s="45"/>
      <c r="UP179" s="45"/>
      <c r="UQ179" s="45"/>
      <c r="UR179" s="45"/>
      <c r="US179" s="45"/>
      <c r="UT179" s="45"/>
      <c r="UU179" s="45"/>
      <c r="UV179" s="45"/>
      <c r="UW179" s="45"/>
      <c r="UX179" s="45"/>
      <c r="UY179" s="45"/>
      <c r="UZ179" s="45"/>
      <c r="VA179" s="45"/>
      <c r="VB179" s="45"/>
      <c r="VC179" s="45"/>
      <c r="VD179" s="45"/>
      <c r="VE179" s="45"/>
      <c r="VF179" s="45"/>
      <c r="VG179" s="45"/>
      <c r="VH179" s="45"/>
      <c r="VI179" s="45"/>
      <c r="VJ179" s="45"/>
      <c r="VK179" s="45"/>
      <c r="VL179" s="45"/>
      <c r="VM179" s="45"/>
      <c r="VN179" s="45"/>
      <c r="VO179" s="45"/>
      <c r="VP179" s="45"/>
      <c r="VQ179" s="45"/>
      <c r="VR179" s="45"/>
      <c r="VS179" s="45"/>
      <c r="VT179" s="45"/>
      <c r="VU179" s="45"/>
      <c r="VV179" s="45"/>
      <c r="VW179" s="45"/>
      <c r="VX179" s="45"/>
      <c r="VY179" s="45"/>
      <c r="VZ179" s="45"/>
      <c r="WA179" s="45"/>
      <c r="WB179" s="45"/>
      <c r="WC179" s="45"/>
      <c r="WD179" s="45"/>
      <c r="WE179" s="45"/>
      <c r="WF179" s="45"/>
      <c r="WG179" s="45"/>
      <c r="WH179" s="45"/>
      <c r="WI179" s="45"/>
      <c r="WJ179" s="45"/>
      <c r="WK179" s="45"/>
      <c r="WL179" s="45"/>
      <c r="WM179" s="45"/>
      <c r="WN179" s="45"/>
      <c r="WO179" s="45"/>
      <c r="WP179" s="45"/>
      <c r="WQ179" s="45"/>
      <c r="WR179" s="45"/>
      <c r="WS179" s="45"/>
      <c r="WT179" s="45"/>
      <c r="WU179" s="45"/>
      <c r="WV179" s="45"/>
      <c r="WW179" s="45"/>
      <c r="WX179" s="45"/>
      <c r="WY179" s="45"/>
      <c r="WZ179" s="45"/>
      <c r="XA179" s="45"/>
      <c r="XB179" s="45"/>
      <c r="XC179" s="45"/>
      <c r="XD179" s="45"/>
      <c r="XE179" s="45"/>
      <c r="XF179" s="45"/>
      <c r="XG179" s="45"/>
      <c r="XH179" s="45"/>
      <c r="XI179" s="45"/>
      <c r="XJ179" s="45"/>
      <c r="XK179" s="45"/>
      <c r="XL179" s="45"/>
      <c r="XM179" s="45"/>
      <c r="XN179" s="45"/>
      <c r="XO179" s="45"/>
      <c r="XP179" s="45"/>
      <c r="XQ179" s="45"/>
      <c r="XR179" s="45"/>
      <c r="XS179" s="45"/>
      <c r="XT179" s="45"/>
      <c r="XU179" s="45"/>
      <c r="XV179" s="45"/>
      <c r="XW179" s="45"/>
      <c r="XX179" s="45"/>
      <c r="XY179" s="45"/>
      <c r="XZ179" s="45"/>
      <c r="YA179" s="45"/>
      <c r="YB179" s="45"/>
      <c r="YC179" s="45"/>
      <c r="YD179" s="45"/>
      <c r="YE179" s="45"/>
      <c r="YF179" s="45"/>
      <c r="YG179" s="45"/>
      <c r="YH179" s="45"/>
      <c r="YI179" s="45"/>
      <c r="YJ179" s="45"/>
      <c r="YK179" s="45"/>
      <c r="YL179" s="45"/>
      <c r="YM179" s="45"/>
      <c r="YN179" s="45"/>
      <c r="YO179" s="45"/>
      <c r="YP179" s="45"/>
      <c r="YQ179" s="45"/>
      <c r="YR179" s="45"/>
    </row>
    <row r="180" spans="1:668" s="58" customFormat="1" ht="15.75" x14ac:dyDescent="0.25">
      <c r="A180" s="45"/>
      <c r="B180" s="2"/>
      <c r="C180" s="2"/>
      <c r="D180" s="1"/>
      <c r="E180" s="1"/>
      <c r="F180" s="49"/>
      <c r="G180" s="49"/>
      <c r="H180" s="49"/>
      <c r="I180" s="49"/>
      <c r="J180" s="49"/>
      <c r="K180" s="49"/>
      <c r="L180" s="67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  <c r="IV180" s="45"/>
      <c r="IW180" s="45"/>
      <c r="IX180" s="45"/>
      <c r="IY180" s="45"/>
      <c r="IZ180" s="45"/>
      <c r="JA180" s="45"/>
      <c r="JB180" s="45"/>
      <c r="JC180" s="45"/>
      <c r="JD180" s="45"/>
      <c r="JE180" s="45"/>
      <c r="JF180" s="45"/>
      <c r="JG180" s="45"/>
      <c r="JH180" s="45"/>
      <c r="JI180" s="45"/>
      <c r="JJ180" s="45"/>
      <c r="JK180" s="45"/>
      <c r="JL180" s="45"/>
      <c r="JM180" s="45"/>
      <c r="JN180" s="45"/>
      <c r="JO180" s="45"/>
      <c r="JP180" s="45"/>
      <c r="JQ180" s="45"/>
      <c r="JR180" s="45"/>
      <c r="JS180" s="45"/>
      <c r="JT180" s="45"/>
      <c r="JU180" s="45"/>
      <c r="JV180" s="45"/>
      <c r="JW180" s="45"/>
      <c r="JX180" s="45"/>
      <c r="JY180" s="45"/>
      <c r="JZ180" s="45"/>
      <c r="KA180" s="45"/>
      <c r="KB180" s="45"/>
      <c r="KC180" s="45"/>
      <c r="KD180" s="45"/>
      <c r="KE180" s="45"/>
      <c r="KF180" s="45"/>
      <c r="KG180" s="45"/>
      <c r="KH180" s="45"/>
      <c r="KI180" s="45"/>
      <c r="KJ180" s="45"/>
      <c r="KK180" s="45"/>
      <c r="KL180" s="45"/>
      <c r="KM180" s="45"/>
      <c r="KN180" s="45"/>
      <c r="KO180" s="45"/>
      <c r="KP180" s="45"/>
      <c r="KQ180" s="45"/>
      <c r="KR180" s="45"/>
      <c r="KS180" s="45"/>
      <c r="KT180" s="45"/>
      <c r="KU180" s="45"/>
      <c r="KV180" s="45"/>
      <c r="KW180" s="45"/>
      <c r="KX180" s="45"/>
      <c r="KY180" s="45"/>
      <c r="KZ180" s="45"/>
      <c r="LA180" s="45"/>
      <c r="LB180" s="45"/>
      <c r="LC180" s="45"/>
      <c r="LD180" s="45"/>
      <c r="LE180" s="45"/>
      <c r="LF180" s="45"/>
      <c r="LG180" s="45"/>
      <c r="LH180" s="45"/>
      <c r="LI180" s="45"/>
      <c r="LJ180" s="45"/>
      <c r="LK180" s="45"/>
      <c r="LL180" s="45"/>
      <c r="LM180" s="45"/>
      <c r="LN180" s="45"/>
      <c r="LO180" s="45"/>
      <c r="LP180" s="45"/>
      <c r="LQ180" s="45"/>
      <c r="LR180" s="45"/>
      <c r="LS180" s="45"/>
      <c r="LT180" s="45"/>
      <c r="LU180" s="45"/>
      <c r="LV180" s="45"/>
      <c r="LW180" s="45"/>
      <c r="LX180" s="45"/>
      <c r="LY180" s="45"/>
      <c r="LZ180" s="45"/>
      <c r="MA180" s="45"/>
      <c r="MB180" s="45"/>
      <c r="MC180" s="45"/>
      <c r="MD180" s="45"/>
      <c r="ME180" s="45"/>
      <c r="MF180" s="45"/>
      <c r="MG180" s="45"/>
      <c r="MH180" s="45"/>
      <c r="MI180" s="45"/>
      <c r="MJ180" s="45"/>
      <c r="MK180" s="45"/>
      <c r="ML180" s="45"/>
      <c r="MM180" s="45"/>
      <c r="MN180" s="45"/>
      <c r="MO180" s="45"/>
      <c r="MP180" s="45"/>
      <c r="MQ180" s="45"/>
      <c r="MR180" s="45"/>
      <c r="MS180" s="45"/>
      <c r="MT180" s="45"/>
      <c r="MU180" s="45"/>
      <c r="MV180" s="45"/>
      <c r="MW180" s="45"/>
      <c r="MX180" s="45"/>
      <c r="MY180" s="45"/>
      <c r="MZ180" s="45"/>
      <c r="NA180" s="45"/>
      <c r="NB180" s="45"/>
      <c r="NC180" s="45"/>
      <c r="ND180" s="45"/>
      <c r="NE180" s="45"/>
      <c r="NF180" s="45"/>
      <c r="NG180" s="45"/>
      <c r="NH180" s="45"/>
      <c r="NI180" s="45"/>
      <c r="NJ180" s="45"/>
      <c r="NK180" s="45"/>
      <c r="NL180" s="45"/>
      <c r="NM180" s="45"/>
      <c r="NN180" s="45"/>
      <c r="NO180" s="45"/>
      <c r="NP180" s="45"/>
      <c r="NQ180" s="45"/>
      <c r="NR180" s="45"/>
      <c r="NS180" s="45"/>
      <c r="NT180" s="45"/>
      <c r="NU180" s="45"/>
      <c r="NV180" s="45"/>
      <c r="NW180" s="45"/>
      <c r="NX180" s="45"/>
      <c r="NY180" s="45"/>
      <c r="NZ180" s="45"/>
      <c r="OA180" s="45"/>
      <c r="OB180" s="45"/>
      <c r="OC180" s="45"/>
      <c r="OD180" s="45"/>
      <c r="OE180" s="45"/>
      <c r="OF180" s="45"/>
      <c r="OG180" s="45"/>
      <c r="OH180" s="45"/>
      <c r="OI180" s="45"/>
      <c r="OJ180" s="45"/>
      <c r="OK180" s="45"/>
      <c r="OL180" s="45"/>
      <c r="OM180" s="45"/>
      <c r="ON180" s="45"/>
      <c r="OO180" s="45"/>
      <c r="OP180" s="45"/>
      <c r="OQ180" s="45"/>
      <c r="OR180" s="45"/>
      <c r="OS180" s="45"/>
      <c r="OT180" s="45"/>
      <c r="OU180" s="45"/>
      <c r="OV180" s="45"/>
      <c r="OW180" s="45"/>
      <c r="OX180" s="45"/>
      <c r="OY180" s="45"/>
      <c r="OZ180" s="45"/>
      <c r="PA180" s="45"/>
      <c r="PB180" s="45"/>
      <c r="PC180" s="45"/>
      <c r="PD180" s="45"/>
      <c r="PE180" s="45"/>
      <c r="PF180" s="45"/>
      <c r="PG180" s="45"/>
      <c r="PH180" s="45"/>
      <c r="PI180" s="45"/>
      <c r="PJ180" s="45"/>
      <c r="PK180" s="45"/>
      <c r="PL180" s="45"/>
      <c r="PM180" s="45"/>
      <c r="PN180" s="45"/>
      <c r="PO180" s="45"/>
      <c r="PP180" s="45"/>
      <c r="PQ180" s="45"/>
      <c r="PR180" s="45"/>
      <c r="PS180" s="45"/>
      <c r="PT180" s="45"/>
      <c r="PU180" s="45"/>
      <c r="PV180" s="45"/>
      <c r="PW180" s="45"/>
      <c r="PX180" s="45"/>
      <c r="PY180" s="45"/>
      <c r="PZ180" s="45"/>
      <c r="QA180" s="45"/>
      <c r="QB180" s="45"/>
      <c r="QC180" s="45"/>
      <c r="QD180" s="45"/>
      <c r="QE180" s="45"/>
      <c r="QF180" s="45"/>
      <c r="QG180" s="45"/>
      <c r="QH180" s="45"/>
      <c r="QI180" s="45"/>
      <c r="QJ180" s="45"/>
      <c r="QK180" s="45"/>
      <c r="QL180" s="45"/>
      <c r="QM180" s="45"/>
      <c r="QN180" s="45"/>
      <c r="QO180" s="45"/>
      <c r="QP180" s="45"/>
      <c r="QQ180" s="45"/>
      <c r="QR180" s="45"/>
      <c r="QS180" s="45"/>
      <c r="QT180" s="45"/>
      <c r="QU180" s="45"/>
      <c r="QV180" s="45"/>
      <c r="QW180" s="45"/>
      <c r="QX180" s="45"/>
      <c r="QY180" s="45"/>
      <c r="QZ180" s="45"/>
      <c r="RA180" s="45"/>
      <c r="RB180" s="45"/>
      <c r="RC180" s="45"/>
      <c r="RD180" s="45"/>
      <c r="RE180" s="45"/>
      <c r="RF180" s="45"/>
      <c r="RG180" s="45"/>
      <c r="RH180" s="45"/>
      <c r="RI180" s="45"/>
      <c r="RJ180" s="45"/>
      <c r="RK180" s="45"/>
      <c r="RL180" s="45"/>
      <c r="RM180" s="45"/>
      <c r="RN180" s="45"/>
      <c r="RO180" s="45"/>
      <c r="RP180" s="45"/>
      <c r="RQ180" s="45"/>
      <c r="RR180" s="45"/>
      <c r="RS180" s="45"/>
      <c r="RT180" s="45"/>
      <c r="RU180" s="45"/>
      <c r="RV180" s="45"/>
      <c r="RW180" s="45"/>
      <c r="RX180" s="45"/>
      <c r="RY180" s="45"/>
      <c r="RZ180" s="45"/>
      <c r="SA180" s="45"/>
      <c r="SB180" s="45"/>
      <c r="SC180" s="45"/>
      <c r="SD180" s="45"/>
      <c r="SE180" s="45"/>
      <c r="SF180" s="45"/>
      <c r="SG180" s="45"/>
      <c r="SH180" s="45"/>
      <c r="SI180" s="45"/>
      <c r="SJ180" s="45"/>
      <c r="SK180" s="45"/>
      <c r="SL180" s="45"/>
      <c r="SM180" s="45"/>
      <c r="SN180" s="45"/>
      <c r="SO180" s="45"/>
      <c r="SP180" s="45"/>
      <c r="SQ180" s="45"/>
      <c r="SR180" s="45"/>
      <c r="SS180" s="45"/>
      <c r="ST180" s="45"/>
      <c r="SU180" s="45"/>
      <c r="SV180" s="45"/>
      <c r="SW180" s="45"/>
      <c r="SX180" s="45"/>
      <c r="SY180" s="45"/>
      <c r="SZ180" s="45"/>
      <c r="TA180" s="45"/>
      <c r="TB180" s="45"/>
      <c r="TC180" s="45"/>
      <c r="TD180" s="45"/>
      <c r="TE180" s="45"/>
      <c r="TF180" s="45"/>
      <c r="TG180" s="45"/>
      <c r="TH180" s="45"/>
      <c r="TI180" s="45"/>
      <c r="TJ180" s="45"/>
      <c r="TK180" s="45"/>
      <c r="TL180" s="45"/>
      <c r="TM180" s="45"/>
      <c r="TN180" s="45"/>
      <c r="TO180" s="45"/>
      <c r="TP180" s="45"/>
      <c r="TQ180" s="45"/>
      <c r="TR180" s="45"/>
      <c r="TS180" s="45"/>
      <c r="TT180" s="45"/>
      <c r="TU180" s="45"/>
      <c r="TV180" s="45"/>
      <c r="TW180" s="45"/>
      <c r="TX180" s="45"/>
      <c r="TY180" s="45"/>
      <c r="TZ180" s="45"/>
      <c r="UA180" s="45"/>
      <c r="UB180" s="45"/>
      <c r="UC180" s="45"/>
      <c r="UD180" s="45"/>
      <c r="UE180" s="45"/>
      <c r="UF180" s="45"/>
      <c r="UG180" s="45"/>
      <c r="UH180" s="45"/>
      <c r="UI180" s="45"/>
      <c r="UJ180" s="45"/>
      <c r="UK180" s="45"/>
      <c r="UL180" s="45"/>
      <c r="UM180" s="45"/>
      <c r="UN180" s="45"/>
      <c r="UO180" s="45"/>
      <c r="UP180" s="45"/>
      <c r="UQ180" s="45"/>
      <c r="UR180" s="45"/>
      <c r="US180" s="45"/>
      <c r="UT180" s="45"/>
      <c r="UU180" s="45"/>
      <c r="UV180" s="45"/>
      <c r="UW180" s="45"/>
      <c r="UX180" s="45"/>
      <c r="UY180" s="45"/>
      <c r="UZ180" s="45"/>
      <c r="VA180" s="45"/>
      <c r="VB180" s="45"/>
      <c r="VC180" s="45"/>
      <c r="VD180" s="45"/>
      <c r="VE180" s="45"/>
      <c r="VF180" s="45"/>
      <c r="VG180" s="45"/>
      <c r="VH180" s="45"/>
      <c r="VI180" s="45"/>
      <c r="VJ180" s="45"/>
      <c r="VK180" s="45"/>
      <c r="VL180" s="45"/>
      <c r="VM180" s="45"/>
      <c r="VN180" s="45"/>
      <c r="VO180" s="45"/>
      <c r="VP180" s="45"/>
      <c r="VQ180" s="45"/>
      <c r="VR180" s="45"/>
      <c r="VS180" s="45"/>
      <c r="VT180" s="45"/>
      <c r="VU180" s="45"/>
      <c r="VV180" s="45"/>
      <c r="VW180" s="45"/>
      <c r="VX180" s="45"/>
      <c r="VY180" s="45"/>
      <c r="VZ180" s="45"/>
      <c r="WA180" s="45"/>
      <c r="WB180" s="45"/>
      <c r="WC180" s="45"/>
      <c r="WD180" s="45"/>
      <c r="WE180" s="45"/>
      <c r="WF180" s="45"/>
      <c r="WG180" s="45"/>
      <c r="WH180" s="45"/>
      <c r="WI180" s="45"/>
      <c r="WJ180" s="45"/>
      <c r="WK180" s="45"/>
      <c r="WL180" s="45"/>
      <c r="WM180" s="45"/>
      <c r="WN180" s="45"/>
      <c r="WO180" s="45"/>
      <c r="WP180" s="45"/>
      <c r="WQ180" s="45"/>
      <c r="WR180" s="45"/>
      <c r="WS180" s="45"/>
      <c r="WT180" s="45"/>
      <c r="WU180" s="45"/>
      <c r="WV180" s="45"/>
      <c r="WW180" s="45"/>
      <c r="WX180" s="45"/>
      <c r="WY180" s="45"/>
      <c r="WZ180" s="45"/>
      <c r="XA180" s="45"/>
      <c r="XB180" s="45"/>
      <c r="XC180" s="45"/>
      <c r="XD180" s="45"/>
      <c r="XE180" s="45"/>
      <c r="XF180" s="45"/>
      <c r="XG180" s="45"/>
      <c r="XH180" s="45"/>
      <c r="XI180" s="45"/>
      <c r="XJ180" s="45"/>
      <c r="XK180" s="45"/>
      <c r="XL180" s="45"/>
      <c r="XM180" s="45"/>
      <c r="XN180" s="45"/>
      <c r="XO180" s="45"/>
      <c r="XP180" s="45"/>
      <c r="XQ180" s="45"/>
      <c r="XR180" s="45"/>
      <c r="XS180" s="45"/>
      <c r="XT180" s="45"/>
      <c r="XU180" s="45"/>
      <c r="XV180" s="45"/>
      <c r="XW180" s="45"/>
      <c r="XX180" s="45"/>
      <c r="XY180" s="45"/>
      <c r="XZ180" s="45"/>
      <c r="YA180" s="45"/>
      <c r="YB180" s="45"/>
      <c r="YC180" s="45"/>
      <c r="YD180" s="45"/>
      <c r="YE180" s="45"/>
      <c r="YF180" s="45"/>
      <c r="YG180" s="45"/>
      <c r="YH180" s="45"/>
      <c r="YI180" s="45"/>
      <c r="YJ180" s="45"/>
      <c r="YK180" s="45"/>
      <c r="YL180" s="45"/>
      <c r="YM180" s="45"/>
      <c r="YN180" s="45"/>
      <c r="YO180" s="45"/>
      <c r="YP180" s="45"/>
      <c r="YQ180" s="45"/>
      <c r="YR180" s="45"/>
    </row>
    <row r="181" spans="1:668" s="58" customFormat="1" ht="15.75" x14ac:dyDescent="0.25">
      <c r="A181" s="45"/>
      <c r="B181" s="2"/>
      <c r="C181" s="2"/>
      <c r="D181" s="1"/>
      <c r="E181" s="1"/>
      <c r="F181" s="49"/>
      <c r="G181" s="49"/>
      <c r="H181" s="49"/>
      <c r="I181" s="49"/>
      <c r="J181" s="49"/>
      <c r="K181" s="49"/>
      <c r="L181" s="67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  <c r="IV181" s="45"/>
      <c r="IW181" s="45"/>
      <c r="IX181" s="45"/>
      <c r="IY181" s="45"/>
      <c r="IZ181" s="45"/>
      <c r="JA181" s="45"/>
      <c r="JB181" s="45"/>
      <c r="JC181" s="45"/>
      <c r="JD181" s="45"/>
      <c r="JE181" s="45"/>
      <c r="JF181" s="45"/>
      <c r="JG181" s="45"/>
      <c r="JH181" s="45"/>
      <c r="JI181" s="45"/>
      <c r="JJ181" s="45"/>
      <c r="JK181" s="45"/>
      <c r="JL181" s="45"/>
      <c r="JM181" s="45"/>
      <c r="JN181" s="45"/>
      <c r="JO181" s="45"/>
      <c r="JP181" s="45"/>
      <c r="JQ181" s="45"/>
      <c r="JR181" s="45"/>
      <c r="JS181" s="45"/>
      <c r="JT181" s="45"/>
      <c r="JU181" s="45"/>
      <c r="JV181" s="45"/>
      <c r="JW181" s="45"/>
      <c r="JX181" s="45"/>
      <c r="JY181" s="45"/>
      <c r="JZ181" s="45"/>
      <c r="KA181" s="45"/>
      <c r="KB181" s="45"/>
      <c r="KC181" s="45"/>
      <c r="KD181" s="45"/>
      <c r="KE181" s="45"/>
      <c r="KF181" s="45"/>
      <c r="KG181" s="45"/>
      <c r="KH181" s="45"/>
      <c r="KI181" s="45"/>
      <c r="KJ181" s="45"/>
      <c r="KK181" s="45"/>
      <c r="KL181" s="45"/>
      <c r="KM181" s="45"/>
      <c r="KN181" s="45"/>
      <c r="KO181" s="45"/>
      <c r="KP181" s="45"/>
      <c r="KQ181" s="45"/>
      <c r="KR181" s="45"/>
      <c r="KS181" s="45"/>
      <c r="KT181" s="45"/>
      <c r="KU181" s="45"/>
      <c r="KV181" s="45"/>
      <c r="KW181" s="45"/>
      <c r="KX181" s="45"/>
      <c r="KY181" s="45"/>
      <c r="KZ181" s="45"/>
      <c r="LA181" s="45"/>
      <c r="LB181" s="45"/>
      <c r="LC181" s="45"/>
      <c r="LD181" s="45"/>
      <c r="LE181" s="45"/>
      <c r="LF181" s="45"/>
      <c r="LG181" s="45"/>
      <c r="LH181" s="45"/>
      <c r="LI181" s="45"/>
      <c r="LJ181" s="45"/>
      <c r="LK181" s="45"/>
      <c r="LL181" s="45"/>
      <c r="LM181" s="45"/>
      <c r="LN181" s="45"/>
      <c r="LO181" s="45"/>
      <c r="LP181" s="45"/>
      <c r="LQ181" s="45"/>
      <c r="LR181" s="45"/>
      <c r="LS181" s="45"/>
      <c r="LT181" s="45"/>
      <c r="LU181" s="45"/>
      <c r="LV181" s="45"/>
      <c r="LW181" s="45"/>
      <c r="LX181" s="45"/>
      <c r="LY181" s="45"/>
      <c r="LZ181" s="45"/>
      <c r="MA181" s="45"/>
      <c r="MB181" s="45"/>
      <c r="MC181" s="45"/>
      <c r="MD181" s="45"/>
      <c r="ME181" s="45"/>
      <c r="MF181" s="45"/>
      <c r="MG181" s="45"/>
      <c r="MH181" s="45"/>
      <c r="MI181" s="45"/>
      <c r="MJ181" s="45"/>
      <c r="MK181" s="45"/>
      <c r="ML181" s="45"/>
      <c r="MM181" s="45"/>
      <c r="MN181" s="45"/>
      <c r="MO181" s="45"/>
      <c r="MP181" s="45"/>
      <c r="MQ181" s="45"/>
      <c r="MR181" s="45"/>
      <c r="MS181" s="45"/>
      <c r="MT181" s="45"/>
      <c r="MU181" s="45"/>
      <c r="MV181" s="45"/>
      <c r="MW181" s="45"/>
      <c r="MX181" s="45"/>
      <c r="MY181" s="45"/>
      <c r="MZ181" s="45"/>
      <c r="NA181" s="45"/>
      <c r="NB181" s="45"/>
      <c r="NC181" s="45"/>
      <c r="ND181" s="45"/>
      <c r="NE181" s="45"/>
      <c r="NF181" s="45"/>
      <c r="NG181" s="45"/>
      <c r="NH181" s="45"/>
      <c r="NI181" s="45"/>
      <c r="NJ181" s="45"/>
      <c r="NK181" s="45"/>
      <c r="NL181" s="45"/>
      <c r="NM181" s="45"/>
      <c r="NN181" s="45"/>
      <c r="NO181" s="45"/>
      <c r="NP181" s="45"/>
      <c r="NQ181" s="45"/>
      <c r="NR181" s="45"/>
      <c r="NS181" s="45"/>
      <c r="NT181" s="45"/>
      <c r="NU181" s="45"/>
      <c r="NV181" s="45"/>
      <c r="NW181" s="45"/>
      <c r="NX181" s="45"/>
      <c r="NY181" s="45"/>
      <c r="NZ181" s="45"/>
      <c r="OA181" s="45"/>
      <c r="OB181" s="45"/>
      <c r="OC181" s="45"/>
      <c r="OD181" s="45"/>
      <c r="OE181" s="45"/>
      <c r="OF181" s="45"/>
      <c r="OG181" s="45"/>
      <c r="OH181" s="45"/>
      <c r="OI181" s="45"/>
      <c r="OJ181" s="45"/>
      <c r="OK181" s="45"/>
      <c r="OL181" s="45"/>
      <c r="OM181" s="45"/>
      <c r="ON181" s="45"/>
      <c r="OO181" s="45"/>
      <c r="OP181" s="45"/>
      <c r="OQ181" s="45"/>
      <c r="OR181" s="45"/>
      <c r="OS181" s="45"/>
      <c r="OT181" s="45"/>
      <c r="OU181" s="45"/>
      <c r="OV181" s="45"/>
      <c r="OW181" s="45"/>
      <c r="OX181" s="45"/>
      <c r="OY181" s="45"/>
      <c r="OZ181" s="45"/>
      <c r="PA181" s="45"/>
      <c r="PB181" s="45"/>
      <c r="PC181" s="45"/>
      <c r="PD181" s="45"/>
      <c r="PE181" s="45"/>
      <c r="PF181" s="45"/>
      <c r="PG181" s="45"/>
      <c r="PH181" s="45"/>
      <c r="PI181" s="45"/>
      <c r="PJ181" s="45"/>
      <c r="PK181" s="45"/>
      <c r="PL181" s="45"/>
      <c r="PM181" s="45"/>
      <c r="PN181" s="45"/>
      <c r="PO181" s="45"/>
      <c r="PP181" s="45"/>
      <c r="PQ181" s="45"/>
      <c r="PR181" s="45"/>
      <c r="PS181" s="45"/>
      <c r="PT181" s="45"/>
      <c r="PU181" s="45"/>
      <c r="PV181" s="45"/>
      <c r="PW181" s="45"/>
      <c r="PX181" s="45"/>
      <c r="PY181" s="45"/>
      <c r="PZ181" s="45"/>
      <c r="QA181" s="45"/>
      <c r="QB181" s="45"/>
      <c r="QC181" s="45"/>
      <c r="QD181" s="45"/>
      <c r="QE181" s="45"/>
      <c r="QF181" s="45"/>
      <c r="QG181" s="45"/>
      <c r="QH181" s="45"/>
      <c r="QI181" s="45"/>
      <c r="QJ181" s="45"/>
      <c r="QK181" s="45"/>
      <c r="QL181" s="45"/>
      <c r="QM181" s="45"/>
      <c r="QN181" s="45"/>
      <c r="QO181" s="45"/>
      <c r="QP181" s="45"/>
      <c r="QQ181" s="45"/>
      <c r="QR181" s="45"/>
      <c r="QS181" s="45"/>
      <c r="QT181" s="45"/>
      <c r="QU181" s="45"/>
      <c r="QV181" s="45"/>
      <c r="QW181" s="45"/>
      <c r="QX181" s="45"/>
      <c r="QY181" s="45"/>
      <c r="QZ181" s="45"/>
      <c r="RA181" s="45"/>
      <c r="RB181" s="45"/>
      <c r="RC181" s="45"/>
      <c r="RD181" s="45"/>
      <c r="RE181" s="45"/>
      <c r="RF181" s="45"/>
      <c r="RG181" s="45"/>
      <c r="RH181" s="45"/>
      <c r="RI181" s="45"/>
      <c r="RJ181" s="45"/>
      <c r="RK181" s="45"/>
      <c r="RL181" s="45"/>
      <c r="RM181" s="45"/>
      <c r="RN181" s="45"/>
      <c r="RO181" s="45"/>
      <c r="RP181" s="45"/>
      <c r="RQ181" s="45"/>
      <c r="RR181" s="45"/>
      <c r="RS181" s="45"/>
      <c r="RT181" s="45"/>
      <c r="RU181" s="45"/>
      <c r="RV181" s="45"/>
      <c r="RW181" s="45"/>
      <c r="RX181" s="45"/>
      <c r="RY181" s="45"/>
      <c r="RZ181" s="45"/>
      <c r="SA181" s="45"/>
      <c r="SB181" s="45"/>
      <c r="SC181" s="45"/>
      <c r="SD181" s="45"/>
      <c r="SE181" s="45"/>
      <c r="SF181" s="45"/>
      <c r="SG181" s="45"/>
      <c r="SH181" s="45"/>
      <c r="SI181" s="45"/>
      <c r="SJ181" s="45"/>
      <c r="SK181" s="45"/>
      <c r="SL181" s="45"/>
      <c r="SM181" s="45"/>
      <c r="SN181" s="45"/>
      <c r="SO181" s="45"/>
      <c r="SP181" s="45"/>
      <c r="SQ181" s="45"/>
      <c r="SR181" s="45"/>
      <c r="SS181" s="45"/>
      <c r="ST181" s="45"/>
      <c r="SU181" s="45"/>
      <c r="SV181" s="45"/>
      <c r="SW181" s="45"/>
      <c r="SX181" s="45"/>
      <c r="SY181" s="45"/>
      <c r="SZ181" s="45"/>
      <c r="TA181" s="45"/>
      <c r="TB181" s="45"/>
      <c r="TC181" s="45"/>
      <c r="TD181" s="45"/>
      <c r="TE181" s="45"/>
      <c r="TF181" s="45"/>
      <c r="TG181" s="45"/>
      <c r="TH181" s="45"/>
      <c r="TI181" s="45"/>
      <c r="TJ181" s="45"/>
      <c r="TK181" s="45"/>
      <c r="TL181" s="45"/>
      <c r="TM181" s="45"/>
      <c r="TN181" s="45"/>
      <c r="TO181" s="45"/>
      <c r="TP181" s="45"/>
      <c r="TQ181" s="45"/>
      <c r="TR181" s="45"/>
      <c r="TS181" s="45"/>
      <c r="TT181" s="45"/>
      <c r="TU181" s="45"/>
      <c r="TV181" s="45"/>
      <c r="TW181" s="45"/>
      <c r="TX181" s="45"/>
      <c r="TY181" s="45"/>
      <c r="TZ181" s="45"/>
      <c r="UA181" s="45"/>
      <c r="UB181" s="45"/>
      <c r="UC181" s="45"/>
      <c r="UD181" s="45"/>
      <c r="UE181" s="45"/>
      <c r="UF181" s="45"/>
      <c r="UG181" s="45"/>
      <c r="UH181" s="45"/>
      <c r="UI181" s="45"/>
      <c r="UJ181" s="45"/>
      <c r="UK181" s="45"/>
      <c r="UL181" s="45"/>
      <c r="UM181" s="45"/>
      <c r="UN181" s="45"/>
      <c r="UO181" s="45"/>
      <c r="UP181" s="45"/>
      <c r="UQ181" s="45"/>
      <c r="UR181" s="45"/>
      <c r="US181" s="45"/>
      <c r="UT181" s="45"/>
      <c r="UU181" s="45"/>
      <c r="UV181" s="45"/>
      <c r="UW181" s="45"/>
      <c r="UX181" s="45"/>
      <c r="UY181" s="45"/>
      <c r="UZ181" s="45"/>
      <c r="VA181" s="45"/>
      <c r="VB181" s="45"/>
      <c r="VC181" s="45"/>
      <c r="VD181" s="45"/>
      <c r="VE181" s="45"/>
      <c r="VF181" s="45"/>
      <c r="VG181" s="45"/>
      <c r="VH181" s="45"/>
      <c r="VI181" s="45"/>
      <c r="VJ181" s="45"/>
      <c r="VK181" s="45"/>
      <c r="VL181" s="45"/>
      <c r="VM181" s="45"/>
      <c r="VN181" s="45"/>
      <c r="VO181" s="45"/>
      <c r="VP181" s="45"/>
      <c r="VQ181" s="45"/>
      <c r="VR181" s="45"/>
      <c r="VS181" s="45"/>
      <c r="VT181" s="45"/>
      <c r="VU181" s="45"/>
      <c r="VV181" s="45"/>
      <c r="VW181" s="45"/>
      <c r="VX181" s="45"/>
      <c r="VY181" s="45"/>
      <c r="VZ181" s="45"/>
      <c r="WA181" s="45"/>
      <c r="WB181" s="45"/>
      <c r="WC181" s="45"/>
      <c r="WD181" s="45"/>
      <c r="WE181" s="45"/>
      <c r="WF181" s="45"/>
      <c r="WG181" s="45"/>
      <c r="WH181" s="45"/>
      <c r="WI181" s="45"/>
      <c r="WJ181" s="45"/>
      <c r="WK181" s="45"/>
      <c r="WL181" s="45"/>
      <c r="WM181" s="45"/>
      <c r="WN181" s="45"/>
      <c r="WO181" s="45"/>
      <c r="WP181" s="45"/>
      <c r="WQ181" s="45"/>
      <c r="WR181" s="45"/>
      <c r="WS181" s="45"/>
      <c r="WT181" s="45"/>
      <c r="WU181" s="45"/>
      <c r="WV181" s="45"/>
      <c r="WW181" s="45"/>
      <c r="WX181" s="45"/>
      <c r="WY181" s="45"/>
      <c r="WZ181" s="45"/>
      <c r="XA181" s="45"/>
      <c r="XB181" s="45"/>
      <c r="XC181" s="45"/>
      <c r="XD181" s="45"/>
      <c r="XE181" s="45"/>
      <c r="XF181" s="45"/>
      <c r="XG181" s="45"/>
      <c r="XH181" s="45"/>
      <c r="XI181" s="45"/>
      <c r="XJ181" s="45"/>
      <c r="XK181" s="45"/>
      <c r="XL181" s="45"/>
      <c r="XM181" s="45"/>
      <c r="XN181" s="45"/>
      <c r="XO181" s="45"/>
      <c r="XP181" s="45"/>
      <c r="XQ181" s="45"/>
      <c r="XR181" s="45"/>
      <c r="XS181" s="45"/>
      <c r="XT181" s="45"/>
      <c r="XU181" s="45"/>
      <c r="XV181" s="45"/>
      <c r="XW181" s="45"/>
      <c r="XX181" s="45"/>
      <c r="XY181" s="45"/>
      <c r="XZ181" s="45"/>
      <c r="YA181" s="45"/>
      <c r="YB181" s="45"/>
      <c r="YC181" s="45"/>
      <c r="YD181" s="45"/>
      <c r="YE181" s="45"/>
      <c r="YF181" s="45"/>
      <c r="YG181" s="45"/>
      <c r="YH181" s="45"/>
      <c r="YI181" s="45"/>
      <c r="YJ181" s="45"/>
      <c r="YK181" s="45"/>
      <c r="YL181" s="45"/>
      <c r="YM181" s="45"/>
      <c r="YN181" s="45"/>
      <c r="YO181" s="45"/>
      <c r="YP181" s="45"/>
      <c r="YQ181" s="45"/>
      <c r="YR181" s="45"/>
    </row>
    <row r="182" spans="1:668" s="58" customFormat="1" ht="15.75" x14ac:dyDescent="0.25">
      <c r="A182" s="45"/>
      <c r="B182" s="2"/>
      <c r="C182" s="2"/>
      <c r="D182" s="1"/>
      <c r="E182" s="1"/>
      <c r="F182" s="49"/>
      <c r="G182" s="49"/>
      <c r="H182" s="49"/>
      <c r="I182" s="49"/>
      <c r="J182" s="49"/>
      <c r="K182" s="49"/>
      <c r="L182" s="67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  <c r="IV182" s="45"/>
      <c r="IW182" s="45"/>
      <c r="IX182" s="45"/>
      <c r="IY182" s="45"/>
      <c r="IZ182" s="45"/>
      <c r="JA182" s="45"/>
      <c r="JB182" s="45"/>
      <c r="JC182" s="45"/>
      <c r="JD182" s="45"/>
      <c r="JE182" s="45"/>
      <c r="JF182" s="45"/>
      <c r="JG182" s="45"/>
      <c r="JH182" s="45"/>
      <c r="JI182" s="45"/>
      <c r="JJ182" s="45"/>
      <c r="JK182" s="45"/>
      <c r="JL182" s="45"/>
      <c r="JM182" s="45"/>
      <c r="JN182" s="45"/>
      <c r="JO182" s="45"/>
      <c r="JP182" s="45"/>
      <c r="JQ182" s="45"/>
      <c r="JR182" s="45"/>
      <c r="JS182" s="45"/>
      <c r="JT182" s="45"/>
      <c r="JU182" s="45"/>
      <c r="JV182" s="45"/>
      <c r="JW182" s="45"/>
      <c r="JX182" s="45"/>
      <c r="JY182" s="45"/>
      <c r="JZ182" s="45"/>
      <c r="KA182" s="45"/>
      <c r="KB182" s="45"/>
      <c r="KC182" s="45"/>
      <c r="KD182" s="45"/>
      <c r="KE182" s="45"/>
      <c r="KF182" s="45"/>
      <c r="KG182" s="45"/>
      <c r="KH182" s="45"/>
      <c r="KI182" s="45"/>
      <c r="KJ182" s="45"/>
      <c r="KK182" s="45"/>
      <c r="KL182" s="45"/>
      <c r="KM182" s="45"/>
      <c r="KN182" s="45"/>
      <c r="KO182" s="45"/>
      <c r="KP182" s="45"/>
      <c r="KQ182" s="45"/>
      <c r="KR182" s="45"/>
      <c r="KS182" s="45"/>
      <c r="KT182" s="45"/>
      <c r="KU182" s="45"/>
      <c r="KV182" s="45"/>
      <c r="KW182" s="45"/>
      <c r="KX182" s="45"/>
      <c r="KY182" s="45"/>
      <c r="KZ182" s="45"/>
      <c r="LA182" s="45"/>
      <c r="LB182" s="45"/>
      <c r="LC182" s="45"/>
      <c r="LD182" s="45"/>
      <c r="LE182" s="45"/>
      <c r="LF182" s="45"/>
      <c r="LG182" s="45"/>
      <c r="LH182" s="45"/>
      <c r="LI182" s="45"/>
      <c r="LJ182" s="45"/>
      <c r="LK182" s="45"/>
      <c r="LL182" s="45"/>
      <c r="LM182" s="45"/>
      <c r="LN182" s="45"/>
      <c r="LO182" s="45"/>
      <c r="LP182" s="45"/>
      <c r="LQ182" s="45"/>
      <c r="LR182" s="45"/>
      <c r="LS182" s="45"/>
      <c r="LT182" s="45"/>
      <c r="LU182" s="45"/>
      <c r="LV182" s="45"/>
      <c r="LW182" s="45"/>
      <c r="LX182" s="45"/>
      <c r="LY182" s="45"/>
      <c r="LZ182" s="45"/>
      <c r="MA182" s="45"/>
      <c r="MB182" s="45"/>
      <c r="MC182" s="45"/>
      <c r="MD182" s="45"/>
      <c r="ME182" s="45"/>
      <c r="MF182" s="45"/>
      <c r="MG182" s="45"/>
      <c r="MH182" s="45"/>
      <c r="MI182" s="45"/>
      <c r="MJ182" s="45"/>
      <c r="MK182" s="45"/>
      <c r="ML182" s="45"/>
      <c r="MM182" s="45"/>
      <c r="MN182" s="45"/>
      <c r="MO182" s="45"/>
      <c r="MP182" s="45"/>
      <c r="MQ182" s="45"/>
      <c r="MR182" s="45"/>
      <c r="MS182" s="45"/>
      <c r="MT182" s="45"/>
      <c r="MU182" s="45"/>
      <c r="MV182" s="45"/>
      <c r="MW182" s="45"/>
      <c r="MX182" s="45"/>
      <c r="MY182" s="45"/>
      <c r="MZ182" s="45"/>
      <c r="NA182" s="45"/>
      <c r="NB182" s="45"/>
      <c r="NC182" s="45"/>
      <c r="ND182" s="45"/>
      <c r="NE182" s="45"/>
      <c r="NF182" s="45"/>
      <c r="NG182" s="45"/>
      <c r="NH182" s="45"/>
      <c r="NI182" s="45"/>
      <c r="NJ182" s="45"/>
      <c r="NK182" s="45"/>
      <c r="NL182" s="45"/>
      <c r="NM182" s="45"/>
      <c r="NN182" s="45"/>
      <c r="NO182" s="45"/>
      <c r="NP182" s="45"/>
      <c r="NQ182" s="45"/>
      <c r="NR182" s="45"/>
      <c r="NS182" s="45"/>
      <c r="NT182" s="45"/>
      <c r="NU182" s="45"/>
      <c r="NV182" s="45"/>
      <c r="NW182" s="45"/>
      <c r="NX182" s="45"/>
      <c r="NY182" s="45"/>
      <c r="NZ182" s="45"/>
      <c r="OA182" s="45"/>
      <c r="OB182" s="45"/>
      <c r="OC182" s="45"/>
      <c r="OD182" s="45"/>
      <c r="OE182" s="45"/>
      <c r="OF182" s="45"/>
      <c r="OG182" s="45"/>
      <c r="OH182" s="45"/>
      <c r="OI182" s="45"/>
      <c r="OJ182" s="45"/>
      <c r="OK182" s="45"/>
      <c r="OL182" s="45"/>
      <c r="OM182" s="45"/>
      <c r="ON182" s="45"/>
      <c r="OO182" s="45"/>
      <c r="OP182" s="45"/>
      <c r="OQ182" s="45"/>
      <c r="OR182" s="45"/>
      <c r="OS182" s="45"/>
      <c r="OT182" s="45"/>
      <c r="OU182" s="45"/>
      <c r="OV182" s="45"/>
      <c r="OW182" s="45"/>
      <c r="OX182" s="45"/>
      <c r="OY182" s="45"/>
      <c r="OZ182" s="45"/>
      <c r="PA182" s="45"/>
      <c r="PB182" s="45"/>
      <c r="PC182" s="45"/>
      <c r="PD182" s="45"/>
      <c r="PE182" s="45"/>
      <c r="PF182" s="45"/>
      <c r="PG182" s="45"/>
      <c r="PH182" s="45"/>
      <c r="PI182" s="45"/>
      <c r="PJ182" s="45"/>
      <c r="PK182" s="45"/>
      <c r="PL182" s="45"/>
      <c r="PM182" s="45"/>
      <c r="PN182" s="45"/>
      <c r="PO182" s="45"/>
      <c r="PP182" s="45"/>
      <c r="PQ182" s="45"/>
      <c r="PR182" s="45"/>
      <c r="PS182" s="45"/>
      <c r="PT182" s="45"/>
      <c r="PU182" s="45"/>
      <c r="PV182" s="45"/>
      <c r="PW182" s="45"/>
      <c r="PX182" s="45"/>
      <c r="PY182" s="45"/>
      <c r="PZ182" s="45"/>
      <c r="QA182" s="45"/>
      <c r="QB182" s="45"/>
      <c r="QC182" s="45"/>
      <c r="QD182" s="45"/>
      <c r="QE182" s="45"/>
      <c r="QF182" s="45"/>
      <c r="QG182" s="45"/>
      <c r="QH182" s="45"/>
      <c r="QI182" s="45"/>
      <c r="QJ182" s="45"/>
      <c r="QK182" s="45"/>
      <c r="QL182" s="45"/>
      <c r="QM182" s="45"/>
      <c r="QN182" s="45"/>
      <c r="QO182" s="45"/>
      <c r="QP182" s="45"/>
      <c r="QQ182" s="45"/>
      <c r="QR182" s="45"/>
      <c r="QS182" s="45"/>
      <c r="QT182" s="45"/>
      <c r="QU182" s="45"/>
      <c r="QV182" s="45"/>
      <c r="QW182" s="45"/>
      <c r="QX182" s="45"/>
      <c r="QY182" s="45"/>
      <c r="QZ182" s="45"/>
      <c r="RA182" s="45"/>
      <c r="RB182" s="45"/>
      <c r="RC182" s="45"/>
      <c r="RD182" s="45"/>
      <c r="RE182" s="45"/>
      <c r="RF182" s="45"/>
      <c r="RG182" s="45"/>
      <c r="RH182" s="45"/>
      <c r="RI182" s="45"/>
      <c r="RJ182" s="45"/>
      <c r="RK182" s="45"/>
      <c r="RL182" s="45"/>
      <c r="RM182" s="45"/>
      <c r="RN182" s="45"/>
      <c r="RO182" s="45"/>
      <c r="RP182" s="45"/>
      <c r="RQ182" s="45"/>
      <c r="RR182" s="45"/>
      <c r="RS182" s="45"/>
      <c r="RT182" s="45"/>
      <c r="RU182" s="45"/>
      <c r="RV182" s="45"/>
      <c r="RW182" s="45"/>
      <c r="RX182" s="45"/>
      <c r="RY182" s="45"/>
      <c r="RZ182" s="45"/>
      <c r="SA182" s="45"/>
      <c r="SB182" s="45"/>
      <c r="SC182" s="45"/>
      <c r="SD182" s="45"/>
      <c r="SE182" s="45"/>
      <c r="SF182" s="45"/>
      <c r="SG182" s="45"/>
      <c r="SH182" s="45"/>
      <c r="SI182" s="45"/>
      <c r="SJ182" s="45"/>
      <c r="SK182" s="45"/>
      <c r="SL182" s="45"/>
      <c r="SM182" s="45"/>
      <c r="SN182" s="45"/>
      <c r="SO182" s="45"/>
      <c r="SP182" s="45"/>
      <c r="SQ182" s="45"/>
      <c r="SR182" s="45"/>
      <c r="SS182" s="45"/>
      <c r="ST182" s="45"/>
      <c r="SU182" s="45"/>
      <c r="SV182" s="45"/>
      <c r="SW182" s="45"/>
      <c r="SX182" s="45"/>
      <c r="SY182" s="45"/>
      <c r="SZ182" s="45"/>
      <c r="TA182" s="45"/>
      <c r="TB182" s="45"/>
      <c r="TC182" s="45"/>
      <c r="TD182" s="45"/>
      <c r="TE182" s="45"/>
      <c r="TF182" s="45"/>
      <c r="TG182" s="45"/>
      <c r="TH182" s="45"/>
      <c r="TI182" s="45"/>
      <c r="TJ182" s="45"/>
      <c r="TK182" s="45"/>
      <c r="TL182" s="45"/>
      <c r="TM182" s="45"/>
      <c r="TN182" s="45"/>
      <c r="TO182" s="45"/>
      <c r="TP182" s="45"/>
      <c r="TQ182" s="45"/>
      <c r="TR182" s="45"/>
      <c r="TS182" s="45"/>
      <c r="TT182" s="45"/>
      <c r="TU182" s="45"/>
      <c r="TV182" s="45"/>
      <c r="TW182" s="45"/>
      <c r="TX182" s="45"/>
      <c r="TY182" s="45"/>
      <c r="TZ182" s="45"/>
      <c r="UA182" s="45"/>
      <c r="UB182" s="45"/>
      <c r="UC182" s="45"/>
      <c r="UD182" s="45"/>
      <c r="UE182" s="45"/>
      <c r="UF182" s="45"/>
      <c r="UG182" s="45"/>
      <c r="UH182" s="45"/>
      <c r="UI182" s="45"/>
      <c r="UJ182" s="45"/>
      <c r="UK182" s="45"/>
      <c r="UL182" s="45"/>
      <c r="UM182" s="45"/>
      <c r="UN182" s="45"/>
      <c r="UO182" s="45"/>
      <c r="UP182" s="45"/>
      <c r="UQ182" s="45"/>
      <c r="UR182" s="45"/>
      <c r="US182" s="45"/>
      <c r="UT182" s="45"/>
      <c r="UU182" s="45"/>
      <c r="UV182" s="45"/>
      <c r="UW182" s="45"/>
      <c r="UX182" s="45"/>
      <c r="UY182" s="45"/>
      <c r="UZ182" s="45"/>
      <c r="VA182" s="45"/>
      <c r="VB182" s="45"/>
      <c r="VC182" s="45"/>
      <c r="VD182" s="45"/>
      <c r="VE182" s="45"/>
      <c r="VF182" s="45"/>
      <c r="VG182" s="45"/>
      <c r="VH182" s="45"/>
      <c r="VI182" s="45"/>
      <c r="VJ182" s="45"/>
      <c r="VK182" s="45"/>
      <c r="VL182" s="45"/>
      <c r="VM182" s="45"/>
      <c r="VN182" s="45"/>
      <c r="VO182" s="45"/>
      <c r="VP182" s="45"/>
      <c r="VQ182" s="45"/>
      <c r="VR182" s="45"/>
      <c r="VS182" s="45"/>
      <c r="VT182" s="45"/>
      <c r="VU182" s="45"/>
      <c r="VV182" s="45"/>
      <c r="VW182" s="45"/>
      <c r="VX182" s="45"/>
      <c r="VY182" s="45"/>
      <c r="VZ182" s="45"/>
      <c r="WA182" s="45"/>
      <c r="WB182" s="45"/>
      <c r="WC182" s="45"/>
      <c r="WD182" s="45"/>
      <c r="WE182" s="45"/>
      <c r="WF182" s="45"/>
      <c r="WG182" s="45"/>
      <c r="WH182" s="45"/>
      <c r="WI182" s="45"/>
      <c r="WJ182" s="45"/>
      <c r="WK182" s="45"/>
      <c r="WL182" s="45"/>
      <c r="WM182" s="45"/>
      <c r="WN182" s="45"/>
      <c r="WO182" s="45"/>
      <c r="WP182" s="45"/>
      <c r="WQ182" s="45"/>
      <c r="WR182" s="45"/>
      <c r="WS182" s="45"/>
      <c r="WT182" s="45"/>
      <c r="WU182" s="45"/>
      <c r="WV182" s="45"/>
      <c r="WW182" s="45"/>
      <c r="WX182" s="45"/>
      <c r="WY182" s="45"/>
      <c r="WZ182" s="45"/>
      <c r="XA182" s="45"/>
      <c r="XB182" s="45"/>
      <c r="XC182" s="45"/>
      <c r="XD182" s="45"/>
      <c r="XE182" s="45"/>
      <c r="XF182" s="45"/>
      <c r="XG182" s="45"/>
      <c r="XH182" s="45"/>
      <c r="XI182" s="45"/>
      <c r="XJ182" s="45"/>
      <c r="XK182" s="45"/>
      <c r="XL182" s="45"/>
      <c r="XM182" s="45"/>
      <c r="XN182" s="45"/>
      <c r="XO182" s="45"/>
      <c r="XP182" s="45"/>
      <c r="XQ182" s="45"/>
      <c r="XR182" s="45"/>
      <c r="XS182" s="45"/>
      <c r="XT182" s="45"/>
      <c r="XU182" s="45"/>
      <c r="XV182" s="45"/>
      <c r="XW182" s="45"/>
      <c r="XX182" s="45"/>
      <c r="XY182" s="45"/>
      <c r="XZ182" s="45"/>
      <c r="YA182" s="45"/>
      <c r="YB182" s="45"/>
      <c r="YC182" s="45"/>
      <c r="YD182" s="45"/>
      <c r="YE182" s="45"/>
      <c r="YF182" s="45"/>
      <c r="YG182" s="45"/>
      <c r="YH182" s="45"/>
      <c r="YI182" s="45"/>
      <c r="YJ182" s="45"/>
      <c r="YK182" s="45"/>
      <c r="YL182" s="45"/>
      <c r="YM182" s="45"/>
      <c r="YN182" s="45"/>
      <c r="YO182" s="45"/>
      <c r="YP182" s="45"/>
      <c r="YQ182" s="45"/>
      <c r="YR182" s="45"/>
    </row>
    <row r="183" spans="1:668" s="58" customFormat="1" ht="15.75" x14ac:dyDescent="0.25">
      <c r="A183" s="45"/>
      <c r="B183" s="2"/>
      <c r="C183" s="2"/>
      <c r="D183" s="1"/>
      <c r="E183" s="1"/>
      <c r="F183" s="49"/>
      <c r="G183" s="49"/>
      <c r="H183" s="49"/>
      <c r="I183" s="49"/>
      <c r="J183" s="49"/>
      <c r="K183" s="49"/>
      <c r="L183" s="67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  <c r="IV183" s="45"/>
      <c r="IW183" s="45"/>
      <c r="IX183" s="45"/>
      <c r="IY183" s="45"/>
      <c r="IZ183" s="45"/>
      <c r="JA183" s="45"/>
      <c r="JB183" s="45"/>
      <c r="JC183" s="45"/>
      <c r="JD183" s="45"/>
      <c r="JE183" s="45"/>
      <c r="JF183" s="45"/>
      <c r="JG183" s="45"/>
      <c r="JH183" s="45"/>
      <c r="JI183" s="45"/>
      <c r="JJ183" s="45"/>
      <c r="JK183" s="45"/>
      <c r="JL183" s="45"/>
      <c r="JM183" s="45"/>
      <c r="JN183" s="45"/>
      <c r="JO183" s="45"/>
      <c r="JP183" s="45"/>
      <c r="JQ183" s="45"/>
      <c r="JR183" s="45"/>
      <c r="JS183" s="45"/>
      <c r="JT183" s="45"/>
      <c r="JU183" s="45"/>
      <c r="JV183" s="45"/>
      <c r="JW183" s="45"/>
      <c r="JX183" s="45"/>
      <c r="JY183" s="45"/>
      <c r="JZ183" s="45"/>
      <c r="KA183" s="45"/>
      <c r="KB183" s="45"/>
      <c r="KC183" s="45"/>
      <c r="KD183" s="45"/>
      <c r="KE183" s="45"/>
      <c r="KF183" s="45"/>
      <c r="KG183" s="45"/>
      <c r="KH183" s="45"/>
      <c r="KI183" s="45"/>
      <c r="KJ183" s="45"/>
      <c r="KK183" s="45"/>
      <c r="KL183" s="45"/>
      <c r="KM183" s="45"/>
      <c r="KN183" s="45"/>
      <c r="KO183" s="45"/>
      <c r="KP183" s="45"/>
      <c r="KQ183" s="45"/>
      <c r="KR183" s="45"/>
      <c r="KS183" s="45"/>
      <c r="KT183" s="45"/>
      <c r="KU183" s="45"/>
      <c r="KV183" s="45"/>
      <c r="KW183" s="45"/>
      <c r="KX183" s="45"/>
      <c r="KY183" s="45"/>
      <c r="KZ183" s="45"/>
      <c r="LA183" s="45"/>
      <c r="LB183" s="45"/>
      <c r="LC183" s="45"/>
      <c r="LD183" s="45"/>
      <c r="LE183" s="45"/>
      <c r="LF183" s="45"/>
      <c r="LG183" s="45"/>
      <c r="LH183" s="45"/>
      <c r="LI183" s="45"/>
      <c r="LJ183" s="45"/>
      <c r="LK183" s="45"/>
      <c r="LL183" s="45"/>
      <c r="LM183" s="45"/>
      <c r="LN183" s="45"/>
      <c r="LO183" s="45"/>
      <c r="LP183" s="45"/>
      <c r="LQ183" s="45"/>
      <c r="LR183" s="45"/>
      <c r="LS183" s="45"/>
      <c r="LT183" s="45"/>
      <c r="LU183" s="45"/>
      <c r="LV183" s="45"/>
      <c r="LW183" s="45"/>
      <c r="LX183" s="45"/>
      <c r="LY183" s="45"/>
      <c r="LZ183" s="45"/>
      <c r="MA183" s="45"/>
      <c r="MB183" s="45"/>
      <c r="MC183" s="45"/>
      <c r="MD183" s="45"/>
      <c r="ME183" s="45"/>
      <c r="MF183" s="45"/>
      <c r="MG183" s="45"/>
      <c r="MH183" s="45"/>
      <c r="MI183" s="45"/>
      <c r="MJ183" s="45"/>
      <c r="MK183" s="45"/>
      <c r="ML183" s="45"/>
      <c r="MM183" s="45"/>
      <c r="MN183" s="45"/>
      <c r="MO183" s="45"/>
      <c r="MP183" s="45"/>
      <c r="MQ183" s="45"/>
      <c r="MR183" s="45"/>
      <c r="MS183" s="45"/>
      <c r="MT183" s="45"/>
      <c r="MU183" s="45"/>
      <c r="MV183" s="45"/>
      <c r="MW183" s="45"/>
      <c r="MX183" s="45"/>
      <c r="MY183" s="45"/>
      <c r="MZ183" s="45"/>
      <c r="NA183" s="45"/>
      <c r="NB183" s="45"/>
      <c r="NC183" s="45"/>
      <c r="ND183" s="45"/>
      <c r="NE183" s="45"/>
      <c r="NF183" s="45"/>
      <c r="NG183" s="45"/>
      <c r="NH183" s="45"/>
      <c r="NI183" s="45"/>
      <c r="NJ183" s="45"/>
      <c r="NK183" s="45"/>
      <c r="NL183" s="45"/>
      <c r="NM183" s="45"/>
      <c r="NN183" s="45"/>
      <c r="NO183" s="45"/>
      <c r="NP183" s="45"/>
      <c r="NQ183" s="45"/>
      <c r="NR183" s="45"/>
      <c r="NS183" s="45"/>
      <c r="NT183" s="45"/>
      <c r="NU183" s="45"/>
      <c r="NV183" s="45"/>
      <c r="NW183" s="45"/>
      <c r="NX183" s="45"/>
      <c r="NY183" s="45"/>
      <c r="NZ183" s="45"/>
      <c r="OA183" s="45"/>
      <c r="OB183" s="45"/>
      <c r="OC183" s="45"/>
      <c r="OD183" s="45"/>
      <c r="OE183" s="45"/>
      <c r="OF183" s="45"/>
      <c r="OG183" s="45"/>
      <c r="OH183" s="45"/>
      <c r="OI183" s="45"/>
      <c r="OJ183" s="45"/>
      <c r="OK183" s="45"/>
      <c r="OL183" s="45"/>
      <c r="OM183" s="45"/>
      <c r="ON183" s="45"/>
      <c r="OO183" s="45"/>
      <c r="OP183" s="45"/>
      <c r="OQ183" s="45"/>
      <c r="OR183" s="45"/>
      <c r="OS183" s="45"/>
      <c r="OT183" s="45"/>
      <c r="OU183" s="45"/>
      <c r="OV183" s="45"/>
      <c r="OW183" s="45"/>
      <c r="OX183" s="45"/>
      <c r="OY183" s="45"/>
      <c r="OZ183" s="45"/>
      <c r="PA183" s="45"/>
      <c r="PB183" s="45"/>
      <c r="PC183" s="45"/>
      <c r="PD183" s="45"/>
      <c r="PE183" s="45"/>
      <c r="PF183" s="45"/>
      <c r="PG183" s="45"/>
      <c r="PH183" s="45"/>
      <c r="PI183" s="45"/>
      <c r="PJ183" s="45"/>
      <c r="PK183" s="45"/>
      <c r="PL183" s="45"/>
      <c r="PM183" s="45"/>
      <c r="PN183" s="45"/>
      <c r="PO183" s="45"/>
      <c r="PP183" s="45"/>
      <c r="PQ183" s="45"/>
      <c r="PR183" s="45"/>
      <c r="PS183" s="45"/>
      <c r="PT183" s="45"/>
      <c r="PU183" s="45"/>
      <c r="PV183" s="45"/>
      <c r="PW183" s="45"/>
      <c r="PX183" s="45"/>
      <c r="PY183" s="45"/>
      <c r="PZ183" s="45"/>
      <c r="QA183" s="45"/>
      <c r="QB183" s="45"/>
      <c r="QC183" s="45"/>
      <c r="QD183" s="45"/>
      <c r="QE183" s="45"/>
      <c r="QF183" s="45"/>
      <c r="QG183" s="45"/>
      <c r="QH183" s="45"/>
      <c r="QI183" s="45"/>
      <c r="QJ183" s="45"/>
      <c r="QK183" s="45"/>
      <c r="QL183" s="45"/>
      <c r="QM183" s="45"/>
      <c r="QN183" s="45"/>
      <c r="QO183" s="45"/>
      <c r="QP183" s="45"/>
      <c r="QQ183" s="45"/>
      <c r="QR183" s="45"/>
      <c r="QS183" s="45"/>
      <c r="QT183" s="45"/>
      <c r="QU183" s="45"/>
      <c r="QV183" s="45"/>
      <c r="QW183" s="45"/>
      <c r="QX183" s="45"/>
      <c r="QY183" s="45"/>
      <c r="QZ183" s="45"/>
      <c r="RA183" s="45"/>
      <c r="RB183" s="45"/>
      <c r="RC183" s="45"/>
      <c r="RD183" s="45"/>
      <c r="RE183" s="45"/>
      <c r="RF183" s="45"/>
      <c r="RG183" s="45"/>
      <c r="RH183" s="45"/>
      <c r="RI183" s="45"/>
      <c r="RJ183" s="45"/>
      <c r="RK183" s="45"/>
      <c r="RL183" s="45"/>
      <c r="RM183" s="45"/>
      <c r="RN183" s="45"/>
      <c r="RO183" s="45"/>
      <c r="RP183" s="45"/>
      <c r="RQ183" s="45"/>
      <c r="RR183" s="45"/>
      <c r="RS183" s="45"/>
      <c r="RT183" s="45"/>
      <c r="RU183" s="45"/>
      <c r="RV183" s="45"/>
      <c r="RW183" s="45"/>
      <c r="RX183" s="45"/>
      <c r="RY183" s="45"/>
      <c r="RZ183" s="45"/>
      <c r="SA183" s="45"/>
      <c r="SB183" s="45"/>
      <c r="SC183" s="45"/>
      <c r="SD183" s="45"/>
      <c r="SE183" s="45"/>
      <c r="SF183" s="45"/>
      <c r="SG183" s="45"/>
      <c r="SH183" s="45"/>
      <c r="SI183" s="45"/>
      <c r="SJ183" s="45"/>
      <c r="SK183" s="45"/>
      <c r="SL183" s="45"/>
      <c r="SM183" s="45"/>
      <c r="SN183" s="45"/>
      <c r="SO183" s="45"/>
      <c r="SP183" s="45"/>
      <c r="SQ183" s="45"/>
      <c r="SR183" s="45"/>
      <c r="SS183" s="45"/>
      <c r="ST183" s="45"/>
      <c r="SU183" s="45"/>
      <c r="SV183" s="45"/>
      <c r="SW183" s="45"/>
      <c r="SX183" s="45"/>
      <c r="SY183" s="45"/>
      <c r="SZ183" s="45"/>
      <c r="TA183" s="45"/>
      <c r="TB183" s="45"/>
      <c r="TC183" s="45"/>
      <c r="TD183" s="45"/>
      <c r="TE183" s="45"/>
      <c r="TF183" s="45"/>
      <c r="TG183" s="45"/>
      <c r="TH183" s="45"/>
      <c r="TI183" s="45"/>
      <c r="TJ183" s="45"/>
      <c r="TK183" s="45"/>
      <c r="TL183" s="45"/>
      <c r="TM183" s="45"/>
      <c r="TN183" s="45"/>
      <c r="TO183" s="45"/>
      <c r="TP183" s="45"/>
      <c r="TQ183" s="45"/>
      <c r="TR183" s="45"/>
      <c r="TS183" s="45"/>
      <c r="TT183" s="45"/>
      <c r="TU183" s="45"/>
      <c r="TV183" s="45"/>
      <c r="TW183" s="45"/>
      <c r="TX183" s="45"/>
      <c r="TY183" s="45"/>
      <c r="TZ183" s="45"/>
      <c r="UA183" s="45"/>
      <c r="UB183" s="45"/>
      <c r="UC183" s="45"/>
      <c r="UD183" s="45"/>
      <c r="UE183" s="45"/>
      <c r="UF183" s="45"/>
      <c r="UG183" s="45"/>
      <c r="UH183" s="45"/>
      <c r="UI183" s="45"/>
      <c r="UJ183" s="45"/>
      <c r="UK183" s="45"/>
      <c r="UL183" s="45"/>
      <c r="UM183" s="45"/>
      <c r="UN183" s="45"/>
      <c r="UO183" s="45"/>
      <c r="UP183" s="45"/>
      <c r="UQ183" s="45"/>
      <c r="UR183" s="45"/>
      <c r="US183" s="45"/>
      <c r="UT183" s="45"/>
      <c r="UU183" s="45"/>
      <c r="UV183" s="45"/>
      <c r="UW183" s="45"/>
      <c r="UX183" s="45"/>
      <c r="UY183" s="45"/>
      <c r="UZ183" s="45"/>
      <c r="VA183" s="45"/>
      <c r="VB183" s="45"/>
      <c r="VC183" s="45"/>
      <c r="VD183" s="45"/>
      <c r="VE183" s="45"/>
      <c r="VF183" s="45"/>
      <c r="VG183" s="45"/>
      <c r="VH183" s="45"/>
      <c r="VI183" s="45"/>
      <c r="VJ183" s="45"/>
      <c r="VK183" s="45"/>
      <c r="VL183" s="45"/>
      <c r="VM183" s="45"/>
      <c r="VN183" s="45"/>
      <c r="VO183" s="45"/>
      <c r="VP183" s="45"/>
      <c r="VQ183" s="45"/>
      <c r="VR183" s="45"/>
      <c r="VS183" s="45"/>
      <c r="VT183" s="45"/>
      <c r="VU183" s="45"/>
      <c r="VV183" s="45"/>
      <c r="VW183" s="45"/>
      <c r="VX183" s="45"/>
      <c r="VY183" s="45"/>
      <c r="VZ183" s="45"/>
      <c r="WA183" s="45"/>
      <c r="WB183" s="45"/>
      <c r="WC183" s="45"/>
      <c r="WD183" s="45"/>
      <c r="WE183" s="45"/>
      <c r="WF183" s="45"/>
      <c r="WG183" s="45"/>
      <c r="WH183" s="45"/>
      <c r="WI183" s="45"/>
      <c r="WJ183" s="45"/>
      <c r="WK183" s="45"/>
      <c r="WL183" s="45"/>
      <c r="WM183" s="45"/>
      <c r="WN183" s="45"/>
      <c r="WO183" s="45"/>
      <c r="WP183" s="45"/>
      <c r="WQ183" s="45"/>
      <c r="WR183" s="45"/>
      <c r="WS183" s="45"/>
      <c r="WT183" s="45"/>
      <c r="WU183" s="45"/>
      <c r="WV183" s="45"/>
      <c r="WW183" s="45"/>
      <c r="WX183" s="45"/>
      <c r="WY183" s="45"/>
      <c r="WZ183" s="45"/>
      <c r="XA183" s="45"/>
      <c r="XB183" s="45"/>
      <c r="XC183" s="45"/>
      <c r="XD183" s="45"/>
      <c r="XE183" s="45"/>
      <c r="XF183" s="45"/>
      <c r="XG183" s="45"/>
      <c r="XH183" s="45"/>
      <c r="XI183" s="45"/>
      <c r="XJ183" s="45"/>
      <c r="XK183" s="45"/>
      <c r="XL183" s="45"/>
      <c r="XM183" s="45"/>
      <c r="XN183" s="45"/>
      <c r="XO183" s="45"/>
      <c r="XP183" s="45"/>
      <c r="XQ183" s="45"/>
      <c r="XR183" s="45"/>
      <c r="XS183" s="45"/>
      <c r="XT183" s="45"/>
      <c r="XU183" s="45"/>
      <c r="XV183" s="45"/>
      <c r="XW183" s="45"/>
      <c r="XX183" s="45"/>
      <c r="XY183" s="45"/>
      <c r="XZ183" s="45"/>
      <c r="YA183" s="45"/>
      <c r="YB183" s="45"/>
      <c r="YC183" s="45"/>
      <c r="YD183" s="45"/>
      <c r="YE183" s="45"/>
      <c r="YF183" s="45"/>
      <c r="YG183" s="45"/>
      <c r="YH183" s="45"/>
      <c r="YI183" s="45"/>
      <c r="YJ183" s="45"/>
      <c r="YK183" s="45"/>
      <c r="YL183" s="45"/>
      <c r="YM183" s="45"/>
      <c r="YN183" s="45"/>
      <c r="YO183" s="45"/>
      <c r="YP183" s="45"/>
      <c r="YQ183" s="45"/>
      <c r="YR183" s="45"/>
    </row>
    <row r="184" spans="1:668" s="58" customFormat="1" ht="15.75" x14ac:dyDescent="0.25">
      <c r="A184" s="45"/>
      <c r="B184" s="2"/>
      <c r="C184" s="2"/>
      <c r="D184" s="1"/>
      <c r="E184" s="1"/>
      <c r="F184" s="49"/>
      <c r="G184" s="49"/>
      <c r="H184" s="49"/>
      <c r="I184" s="49"/>
      <c r="J184" s="49"/>
      <c r="K184" s="49"/>
      <c r="L184" s="67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  <c r="IV184" s="45"/>
      <c r="IW184" s="45"/>
      <c r="IX184" s="45"/>
      <c r="IY184" s="45"/>
      <c r="IZ184" s="45"/>
      <c r="JA184" s="45"/>
      <c r="JB184" s="45"/>
      <c r="JC184" s="45"/>
      <c r="JD184" s="45"/>
      <c r="JE184" s="45"/>
      <c r="JF184" s="45"/>
      <c r="JG184" s="45"/>
      <c r="JH184" s="45"/>
      <c r="JI184" s="45"/>
      <c r="JJ184" s="45"/>
      <c r="JK184" s="45"/>
      <c r="JL184" s="45"/>
      <c r="JM184" s="45"/>
      <c r="JN184" s="45"/>
      <c r="JO184" s="45"/>
      <c r="JP184" s="45"/>
      <c r="JQ184" s="45"/>
      <c r="JR184" s="45"/>
      <c r="JS184" s="45"/>
      <c r="JT184" s="45"/>
      <c r="JU184" s="45"/>
      <c r="JV184" s="45"/>
      <c r="JW184" s="45"/>
      <c r="JX184" s="45"/>
      <c r="JY184" s="45"/>
      <c r="JZ184" s="45"/>
      <c r="KA184" s="45"/>
      <c r="KB184" s="45"/>
      <c r="KC184" s="45"/>
      <c r="KD184" s="45"/>
      <c r="KE184" s="45"/>
      <c r="KF184" s="45"/>
      <c r="KG184" s="45"/>
      <c r="KH184" s="45"/>
      <c r="KI184" s="45"/>
      <c r="KJ184" s="45"/>
      <c r="KK184" s="45"/>
      <c r="KL184" s="45"/>
      <c r="KM184" s="45"/>
      <c r="KN184" s="45"/>
      <c r="KO184" s="45"/>
      <c r="KP184" s="45"/>
      <c r="KQ184" s="45"/>
      <c r="KR184" s="45"/>
      <c r="KS184" s="45"/>
      <c r="KT184" s="45"/>
      <c r="KU184" s="45"/>
      <c r="KV184" s="45"/>
      <c r="KW184" s="45"/>
      <c r="KX184" s="45"/>
      <c r="KY184" s="45"/>
      <c r="KZ184" s="45"/>
      <c r="LA184" s="45"/>
      <c r="LB184" s="45"/>
      <c r="LC184" s="45"/>
      <c r="LD184" s="45"/>
      <c r="LE184" s="45"/>
      <c r="LF184" s="45"/>
      <c r="LG184" s="45"/>
      <c r="LH184" s="45"/>
      <c r="LI184" s="45"/>
      <c r="LJ184" s="45"/>
      <c r="LK184" s="45"/>
      <c r="LL184" s="45"/>
      <c r="LM184" s="45"/>
      <c r="LN184" s="45"/>
      <c r="LO184" s="45"/>
      <c r="LP184" s="45"/>
      <c r="LQ184" s="45"/>
      <c r="LR184" s="45"/>
      <c r="LS184" s="45"/>
      <c r="LT184" s="45"/>
      <c r="LU184" s="45"/>
      <c r="LV184" s="45"/>
      <c r="LW184" s="45"/>
      <c r="LX184" s="45"/>
      <c r="LY184" s="45"/>
      <c r="LZ184" s="45"/>
      <c r="MA184" s="45"/>
      <c r="MB184" s="45"/>
      <c r="MC184" s="45"/>
      <c r="MD184" s="45"/>
      <c r="ME184" s="45"/>
      <c r="MF184" s="45"/>
      <c r="MG184" s="45"/>
      <c r="MH184" s="45"/>
      <c r="MI184" s="45"/>
      <c r="MJ184" s="45"/>
      <c r="MK184" s="45"/>
      <c r="ML184" s="45"/>
      <c r="MM184" s="45"/>
      <c r="MN184" s="45"/>
      <c r="MO184" s="45"/>
      <c r="MP184" s="45"/>
      <c r="MQ184" s="45"/>
      <c r="MR184" s="45"/>
      <c r="MS184" s="45"/>
      <c r="MT184" s="45"/>
      <c r="MU184" s="45"/>
      <c r="MV184" s="45"/>
      <c r="MW184" s="45"/>
      <c r="MX184" s="45"/>
      <c r="MY184" s="45"/>
      <c r="MZ184" s="45"/>
      <c r="NA184" s="45"/>
      <c r="NB184" s="45"/>
      <c r="NC184" s="45"/>
      <c r="ND184" s="45"/>
      <c r="NE184" s="45"/>
      <c r="NF184" s="45"/>
      <c r="NG184" s="45"/>
      <c r="NH184" s="45"/>
      <c r="NI184" s="45"/>
      <c r="NJ184" s="45"/>
      <c r="NK184" s="45"/>
      <c r="NL184" s="45"/>
      <c r="NM184" s="45"/>
      <c r="NN184" s="45"/>
      <c r="NO184" s="45"/>
      <c r="NP184" s="45"/>
      <c r="NQ184" s="45"/>
      <c r="NR184" s="45"/>
      <c r="NS184" s="45"/>
      <c r="NT184" s="45"/>
      <c r="NU184" s="45"/>
      <c r="NV184" s="45"/>
      <c r="NW184" s="45"/>
      <c r="NX184" s="45"/>
      <c r="NY184" s="45"/>
      <c r="NZ184" s="45"/>
      <c r="OA184" s="45"/>
      <c r="OB184" s="45"/>
      <c r="OC184" s="45"/>
      <c r="OD184" s="45"/>
      <c r="OE184" s="45"/>
      <c r="OF184" s="45"/>
      <c r="OG184" s="45"/>
      <c r="OH184" s="45"/>
      <c r="OI184" s="45"/>
      <c r="OJ184" s="45"/>
      <c r="OK184" s="45"/>
      <c r="OL184" s="45"/>
      <c r="OM184" s="45"/>
      <c r="ON184" s="45"/>
      <c r="OO184" s="45"/>
      <c r="OP184" s="45"/>
      <c r="OQ184" s="45"/>
      <c r="OR184" s="45"/>
      <c r="OS184" s="45"/>
      <c r="OT184" s="45"/>
      <c r="OU184" s="45"/>
      <c r="OV184" s="45"/>
      <c r="OW184" s="45"/>
      <c r="OX184" s="45"/>
      <c r="OY184" s="45"/>
      <c r="OZ184" s="45"/>
      <c r="PA184" s="45"/>
      <c r="PB184" s="45"/>
      <c r="PC184" s="45"/>
      <c r="PD184" s="45"/>
      <c r="PE184" s="45"/>
      <c r="PF184" s="45"/>
      <c r="PG184" s="45"/>
      <c r="PH184" s="45"/>
      <c r="PI184" s="45"/>
      <c r="PJ184" s="45"/>
      <c r="PK184" s="45"/>
      <c r="PL184" s="45"/>
      <c r="PM184" s="45"/>
      <c r="PN184" s="45"/>
      <c r="PO184" s="45"/>
      <c r="PP184" s="45"/>
      <c r="PQ184" s="45"/>
      <c r="PR184" s="45"/>
      <c r="PS184" s="45"/>
      <c r="PT184" s="45"/>
      <c r="PU184" s="45"/>
      <c r="PV184" s="45"/>
      <c r="PW184" s="45"/>
      <c r="PX184" s="45"/>
      <c r="PY184" s="45"/>
      <c r="PZ184" s="45"/>
      <c r="QA184" s="45"/>
      <c r="QB184" s="45"/>
      <c r="QC184" s="45"/>
      <c r="QD184" s="45"/>
      <c r="QE184" s="45"/>
      <c r="QF184" s="45"/>
      <c r="QG184" s="45"/>
      <c r="QH184" s="45"/>
      <c r="QI184" s="45"/>
      <c r="QJ184" s="45"/>
      <c r="QK184" s="45"/>
      <c r="QL184" s="45"/>
      <c r="QM184" s="45"/>
      <c r="QN184" s="45"/>
      <c r="QO184" s="45"/>
      <c r="QP184" s="45"/>
      <c r="QQ184" s="45"/>
      <c r="QR184" s="45"/>
      <c r="QS184" s="45"/>
      <c r="QT184" s="45"/>
      <c r="QU184" s="45"/>
      <c r="QV184" s="45"/>
      <c r="QW184" s="45"/>
      <c r="QX184" s="45"/>
      <c r="QY184" s="45"/>
      <c r="QZ184" s="45"/>
      <c r="RA184" s="45"/>
      <c r="RB184" s="45"/>
      <c r="RC184" s="45"/>
      <c r="RD184" s="45"/>
      <c r="RE184" s="45"/>
      <c r="RF184" s="45"/>
      <c r="RG184" s="45"/>
      <c r="RH184" s="45"/>
      <c r="RI184" s="45"/>
      <c r="RJ184" s="45"/>
      <c r="RK184" s="45"/>
      <c r="RL184" s="45"/>
      <c r="RM184" s="45"/>
      <c r="RN184" s="45"/>
      <c r="RO184" s="45"/>
      <c r="RP184" s="45"/>
      <c r="RQ184" s="45"/>
      <c r="RR184" s="45"/>
      <c r="RS184" s="45"/>
      <c r="RT184" s="45"/>
      <c r="RU184" s="45"/>
      <c r="RV184" s="45"/>
      <c r="RW184" s="45"/>
      <c r="RX184" s="45"/>
      <c r="RY184" s="45"/>
      <c r="RZ184" s="45"/>
      <c r="SA184" s="45"/>
      <c r="SB184" s="45"/>
      <c r="SC184" s="45"/>
      <c r="SD184" s="45"/>
      <c r="SE184" s="45"/>
      <c r="SF184" s="45"/>
      <c r="SG184" s="45"/>
      <c r="SH184" s="45"/>
      <c r="SI184" s="45"/>
      <c r="SJ184" s="45"/>
      <c r="SK184" s="45"/>
      <c r="SL184" s="45"/>
      <c r="SM184" s="45"/>
      <c r="SN184" s="45"/>
      <c r="SO184" s="45"/>
      <c r="SP184" s="45"/>
      <c r="SQ184" s="45"/>
      <c r="SR184" s="45"/>
      <c r="SS184" s="45"/>
      <c r="ST184" s="45"/>
      <c r="SU184" s="45"/>
      <c r="SV184" s="45"/>
      <c r="SW184" s="45"/>
      <c r="SX184" s="45"/>
      <c r="SY184" s="45"/>
      <c r="SZ184" s="45"/>
      <c r="TA184" s="45"/>
      <c r="TB184" s="45"/>
      <c r="TC184" s="45"/>
      <c r="TD184" s="45"/>
      <c r="TE184" s="45"/>
      <c r="TF184" s="45"/>
      <c r="TG184" s="45"/>
      <c r="TH184" s="45"/>
      <c r="TI184" s="45"/>
      <c r="TJ184" s="45"/>
      <c r="TK184" s="45"/>
      <c r="TL184" s="45"/>
      <c r="TM184" s="45"/>
      <c r="TN184" s="45"/>
      <c r="TO184" s="45"/>
      <c r="TP184" s="45"/>
      <c r="TQ184" s="45"/>
      <c r="TR184" s="45"/>
      <c r="TS184" s="45"/>
      <c r="TT184" s="45"/>
      <c r="TU184" s="45"/>
      <c r="TV184" s="45"/>
      <c r="TW184" s="45"/>
      <c r="TX184" s="45"/>
      <c r="TY184" s="45"/>
      <c r="TZ184" s="45"/>
      <c r="UA184" s="45"/>
      <c r="UB184" s="45"/>
      <c r="UC184" s="45"/>
      <c r="UD184" s="45"/>
      <c r="UE184" s="45"/>
      <c r="UF184" s="45"/>
      <c r="UG184" s="45"/>
      <c r="UH184" s="45"/>
      <c r="UI184" s="45"/>
      <c r="UJ184" s="45"/>
      <c r="UK184" s="45"/>
      <c r="UL184" s="45"/>
      <c r="UM184" s="45"/>
      <c r="UN184" s="45"/>
      <c r="UO184" s="45"/>
      <c r="UP184" s="45"/>
      <c r="UQ184" s="45"/>
      <c r="UR184" s="45"/>
      <c r="US184" s="45"/>
      <c r="UT184" s="45"/>
      <c r="UU184" s="45"/>
      <c r="UV184" s="45"/>
      <c r="UW184" s="45"/>
      <c r="UX184" s="45"/>
      <c r="UY184" s="45"/>
      <c r="UZ184" s="45"/>
      <c r="VA184" s="45"/>
      <c r="VB184" s="45"/>
      <c r="VC184" s="45"/>
      <c r="VD184" s="45"/>
      <c r="VE184" s="45"/>
      <c r="VF184" s="45"/>
      <c r="VG184" s="45"/>
      <c r="VH184" s="45"/>
      <c r="VI184" s="45"/>
      <c r="VJ184" s="45"/>
      <c r="VK184" s="45"/>
      <c r="VL184" s="45"/>
      <c r="VM184" s="45"/>
      <c r="VN184" s="45"/>
      <c r="VO184" s="45"/>
      <c r="VP184" s="45"/>
      <c r="VQ184" s="45"/>
      <c r="VR184" s="45"/>
      <c r="VS184" s="45"/>
      <c r="VT184" s="45"/>
      <c r="VU184" s="45"/>
      <c r="VV184" s="45"/>
      <c r="VW184" s="45"/>
      <c r="VX184" s="45"/>
      <c r="VY184" s="45"/>
      <c r="VZ184" s="45"/>
      <c r="WA184" s="45"/>
      <c r="WB184" s="45"/>
      <c r="WC184" s="45"/>
      <c r="WD184" s="45"/>
      <c r="WE184" s="45"/>
      <c r="WF184" s="45"/>
      <c r="WG184" s="45"/>
      <c r="WH184" s="45"/>
      <c r="WI184" s="45"/>
      <c r="WJ184" s="45"/>
      <c r="WK184" s="45"/>
      <c r="WL184" s="45"/>
      <c r="WM184" s="45"/>
      <c r="WN184" s="45"/>
      <c r="WO184" s="45"/>
      <c r="WP184" s="45"/>
      <c r="WQ184" s="45"/>
      <c r="WR184" s="45"/>
      <c r="WS184" s="45"/>
      <c r="WT184" s="45"/>
      <c r="WU184" s="45"/>
      <c r="WV184" s="45"/>
      <c r="WW184" s="45"/>
      <c r="WX184" s="45"/>
      <c r="WY184" s="45"/>
      <c r="WZ184" s="45"/>
      <c r="XA184" s="45"/>
      <c r="XB184" s="45"/>
      <c r="XC184" s="45"/>
      <c r="XD184" s="45"/>
      <c r="XE184" s="45"/>
      <c r="XF184" s="45"/>
      <c r="XG184" s="45"/>
      <c r="XH184" s="45"/>
      <c r="XI184" s="45"/>
      <c r="XJ184" s="45"/>
      <c r="XK184" s="45"/>
      <c r="XL184" s="45"/>
      <c r="XM184" s="45"/>
      <c r="XN184" s="45"/>
      <c r="XO184" s="45"/>
      <c r="XP184" s="45"/>
      <c r="XQ184" s="45"/>
      <c r="XR184" s="45"/>
      <c r="XS184" s="45"/>
      <c r="XT184" s="45"/>
      <c r="XU184" s="45"/>
      <c r="XV184" s="45"/>
      <c r="XW184" s="45"/>
      <c r="XX184" s="45"/>
      <c r="XY184" s="45"/>
      <c r="XZ184" s="45"/>
      <c r="YA184" s="45"/>
      <c r="YB184" s="45"/>
      <c r="YC184" s="45"/>
      <c r="YD184" s="45"/>
      <c r="YE184" s="45"/>
      <c r="YF184" s="45"/>
      <c r="YG184" s="45"/>
      <c r="YH184" s="45"/>
      <c r="YI184" s="45"/>
      <c r="YJ184" s="45"/>
      <c r="YK184" s="45"/>
      <c r="YL184" s="45"/>
      <c r="YM184" s="45"/>
      <c r="YN184" s="45"/>
      <c r="YO184" s="45"/>
      <c r="YP184" s="45"/>
      <c r="YQ184" s="45"/>
      <c r="YR184" s="45"/>
    </row>
    <row r="185" spans="1:668" x14ac:dyDescent="0.25">
      <c r="B185" s="2"/>
      <c r="C185" s="2"/>
      <c r="D185" s="1"/>
      <c r="E185" s="1"/>
    </row>
    <row r="186" spans="1:668" x14ac:dyDescent="0.25">
      <c r="B186" s="2"/>
      <c r="C186" s="2"/>
      <c r="D186" s="1"/>
      <c r="E186" s="1"/>
    </row>
    <row r="187" spans="1:668" x14ac:dyDescent="0.25">
      <c r="B187" s="2"/>
      <c r="C187" s="2"/>
      <c r="D187" s="1"/>
      <c r="E187" s="1"/>
    </row>
    <row r="188" spans="1:668" x14ac:dyDescent="0.25">
      <c r="B188" s="2"/>
      <c r="C188" s="2"/>
      <c r="D188" s="1"/>
      <c r="E188" s="1"/>
    </row>
    <row r="189" spans="1:668" x14ac:dyDescent="0.25">
      <c r="B189" s="2"/>
      <c r="C189" s="2"/>
      <c r="D189" s="1"/>
      <c r="E189" s="1"/>
    </row>
    <row r="190" spans="1:668" x14ac:dyDescent="0.25">
      <c r="B190" s="2"/>
      <c r="C190" s="2"/>
      <c r="D190" s="1"/>
      <c r="E190" s="1"/>
    </row>
    <row r="191" spans="1:668" x14ac:dyDescent="0.25">
      <c r="B191" s="2"/>
      <c r="C191" s="2"/>
      <c r="D191" s="1"/>
      <c r="E191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D7:D8"/>
    <mergeCell ref="E7:E8"/>
    <mergeCell ref="A2:L2"/>
    <mergeCell ref="A3:L3"/>
    <mergeCell ref="A4:L4"/>
    <mergeCell ref="A5:L5"/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2022-03-02T13:42:05Z</dcterms:modified>
</cp:coreProperties>
</file>