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ARCH06\Arch-Piso-9\Nomina Contraloria\NOMINAS SASP 2023\PORTAL DE TRANSPARENCIA 2023\JULIO 2023\"/>
    </mc:Choice>
  </mc:AlternateContent>
  <xr:revisionPtr revIDLastSave="0" documentId="13_ncr:1_{1DE052D3-9D93-4B61-9EA3-E740E0466B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Hoja1!$A$1:$K$46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K14" i="1" l="1"/>
  <c r="J14" i="1"/>
  <c r="H14" i="1"/>
  <c r="G14" i="1"/>
  <c r="F14" i="1"/>
  <c r="E14" i="1"/>
  <c r="H17" i="1" l="1"/>
  <c r="J17" i="1"/>
  <c r="G17" i="1"/>
  <c r="E17" i="1"/>
  <c r="K16" i="1"/>
  <c r="K17" i="1" s="1"/>
  <c r="F16" i="1"/>
  <c r="F17" i="1" s="1"/>
  <c r="K10" i="1" l="1"/>
  <c r="K11" i="1" s="1"/>
  <c r="J11" i="1"/>
  <c r="I11" i="1"/>
  <c r="H11" i="1"/>
  <c r="G11" i="1"/>
  <c r="F11" i="1"/>
  <c r="E11" i="1"/>
  <c r="K19" i="1" l="1"/>
  <c r="K20" i="1" l="1"/>
  <c r="J20" i="1"/>
  <c r="I20" i="1"/>
  <c r="H20" i="1"/>
  <c r="G20" i="1"/>
  <c r="F20" i="1"/>
  <c r="E20" i="1"/>
  <c r="H22" i="1" l="1"/>
  <c r="F22" i="1"/>
  <c r="J22" i="1" l="1"/>
  <c r="K22" i="1" s="1"/>
  <c r="H23" i="1"/>
  <c r="H25" i="1" s="1"/>
  <c r="E23" i="1" l="1"/>
  <c r="E25" i="1" s="1"/>
  <c r="F23" i="1"/>
  <c r="F25" i="1" s="1"/>
  <c r="G23" i="1"/>
  <c r="G25" i="1" s="1"/>
  <c r="I23" i="1"/>
  <c r="I25" i="1" s="1"/>
  <c r="J23" i="1" l="1"/>
  <c r="J25" i="1" s="1"/>
  <c r="K23" i="1"/>
  <c r="K25" i="1" s="1"/>
</calcChain>
</file>

<file path=xl/sharedStrings.xml><?xml version="1.0" encoding="utf-8"?>
<sst xmlns="http://schemas.openxmlformats.org/spreadsheetml/2006/main" count="47" uniqueCount="36">
  <si>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</si>
  <si>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</si>
  <si>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</si>
  <si>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</si>
  <si>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</si>
  <si>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</si>
  <si>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</si>
  <si>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</si>
  <si>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</si>
  <si>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</si>
  <si>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</si>
  <si>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MINISTERIO DE ECONOMÍA, PLANIFICACIÓN Y DESARROLLO</t>
  </si>
  <si>
    <t>Nombre</t>
  </si>
  <si>
    <t>F</t>
  </si>
  <si>
    <t>Genero</t>
  </si>
  <si>
    <t xml:space="preserve">Total: </t>
  </si>
  <si>
    <t>JAMIE MENDEZ SUERO</t>
  </si>
  <si>
    <t xml:space="preserve">KISORIS ELOISA SANCHEZ PEÑA </t>
  </si>
  <si>
    <t xml:space="preserve">ANALISTA DE RECURSOS HUMANOS </t>
  </si>
  <si>
    <t xml:space="preserve">ENCARGADA INTERINA </t>
  </si>
  <si>
    <t>DEPARTAMENTO DE RECURSOS HUMANOS -ONE</t>
  </si>
  <si>
    <t>Estatus</t>
  </si>
  <si>
    <t>CARRERA ADM.</t>
  </si>
  <si>
    <t>DIVISION DE ESTADISTICAS DEMOGRAFICAS- ONE</t>
  </si>
  <si>
    <t>DEPARTAMENTO JURICO-ONE</t>
  </si>
  <si>
    <t>ANA LUISA FELIX FELIPE</t>
  </si>
  <si>
    <t>ANALISTA LEGAL</t>
  </si>
  <si>
    <t>DIVISION DE DISEÑO Y PUBLICACIONES-ONE</t>
  </si>
  <si>
    <t>MIGUEL EDUARDO LUCIANO SANTANA</t>
  </si>
  <si>
    <t>DISEÑADOR GRAFICO</t>
  </si>
  <si>
    <t>M</t>
  </si>
  <si>
    <t>DIVISION DE FORMULACION, Y MONITOREO Y EVALUACION DE PLANES, PROGRAMAS Y PROYECTOS-ONE</t>
  </si>
  <si>
    <t xml:space="preserve">MAGNOLIA ESTHER JEREZ MARMOLEJOS </t>
  </si>
  <si>
    <t>ENCARGADO (A)</t>
  </si>
  <si>
    <t>Nómina de Empleados en Suplencia</t>
  </si>
  <si>
    <t>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</si>
</sst>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164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9" fillId="3" borderId="0" xfId="1" applyNumberFormat="1" applyFont="1" applyFill="1" applyBorder="1" applyAlignment="1"/>
    <xf numFmtId="0" fontId="0" fillId="5" borderId="0" xfId="0" applyFill="1"/>
    <xf numFmtId="0" fontId="0" fillId="0" borderId="0" xfId="0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164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1" applyFont="1"/>
    <xf numFmtId="164" fontId="3" fillId="3" borderId="0" xfId="1" applyFont="1" applyFill="1"/>
    <xf numFmtId="164" fontId="4" fillId="4" borderId="0" xfId="1" applyFont="1" applyFill="1" applyAlignment="1">
      <alignment vertical="center"/>
    </xf>
    <xf numFmtId="164" fontId="3" fillId="0" borderId="0" xfId="1" applyFont="1"/>
    <xf numFmtId="164" fontId="2" fillId="0" borderId="0" xfId="1" applyFont="1"/>
    <xf numFmtId="164" fontId="10" fillId="3" borderId="0" xfId="1" applyFont="1" applyFill="1" applyBorder="1" applyAlignment="1"/>
    <xf numFmtId="164" fontId="1" fillId="5" borderId="0" xfId="1" applyFont="1" applyFill="1" applyBorder="1" applyAlignment="1">
      <alignment horizontal="center" vertical="center" wrapText="1"/>
    </xf>
    <xf numFmtId="164" fontId="1" fillId="3" borderId="0" xfId="1" applyFont="1" applyFill="1" applyBorder="1" applyAlignment="1">
      <alignment horizontal="left" vertical="center"/>
    </xf>
    <xf numFmtId="164" fontId="1" fillId="3" borderId="0" xfId="1" applyFont="1" applyFill="1" applyBorder="1" applyAlignment="1">
      <alignment horizontal="center" vertical="center"/>
    </xf>
    <xf numFmtId="164" fontId="11" fillId="5" borderId="0" xfId="1" applyFont="1" applyFill="1" applyBorder="1" applyAlignment="1">
      <alignment horizontal="center" vertical="center"/>
    </xf>
    <xf numFmtId="0" fontId="1" fillId="3" borderId="0" xfId="1" applyNumberFormat="1" applyFont="1" applyFill="1" applyBorder="1" applyAlignment="1">
      <alignment vertical="center"/>
    </xf>
    <xf numFmtId="0" fontId="3" fillId="5" borderId="0" xfId="0" applyFont="1" applyFill="1"/>
    <xf numFmtId="164" fontId="3" fillId="5" borderId="0" xfId="1" applyFont="1" applyFill="1"/>
    <xf numFmtId="0" fontId="0" fillId="5" borderId="0" xfId="0" applyFill="1" applyAlignment="1">
      <alignment horizontal="center"/>
    </xf>
    <xf numFmtId="164" fontId="2" fillId="5" borderId="0" xfId="1" applyFont="1" applyFill="1"/>
    <xf numFmtId="164" fontId="2" fillId="3" borderId="0" xfId="1" applyFont="1" applyFill="1"/>
    <xf numFmtId="164" fontId="12" fillId="5" borderId="0" xfId="1" applyFont="1" applyFill="1" applyBorder="1" applyAlignment="1">
      <alignment horizontal="center" wrapText="1"/>
    </xf>
    <xf numFmtId="0" fontId="12" fillId="5" borderId="0" xfId="1" applyNumberFormat="1" applyFont="1" applyFill="1" applyBorder="1" applyAlignment="1"/>
    <xf numFmtId="0" fontId="10" fillId="5" borderId="0" xfId="1" applyNumberFormat="1" applyFont="1" applyFill="1" applyBorder="1" applyAlignment="1">
      <alignment horizontal="left" vertical="center"/>
    </xf>
    <xf numFmtId="0" fontId="3" fillId="7" borderId="0" xfId="0" applyFont="1" applyFill="1"/>
    <xf numFmtId="164" fontId="3" fillId="7" borderId="0" xfId="1" applyFont="1" applyFill="1"/>
    <xf numFmtId="164" fontId="11" fillId="5" borderId="0" xfId="1" applyFont="1" applyFill="1" applyBorder="1" applyAlignment="1"/>
    <xf numFmtId="164" fontId="1" fillId="3" borderId="0" xfId="1" applyFont="1" applyFill="1" applyBorder="1" applyAlignment="1"/>
    <xf numFmtId="0" fontId="12" fillId="5" borderId="0" xfId="1" applyNumberFormat="1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/>
    </xf>
    <xf numFmtId="164" fontId="1" fillId="2" borderId="4" xfId="1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center" vertical="center"/>
    </xf>
    <xf numFmtId="164" fontId="1" fillId="2" borderId="5" xfId="1" applyFont="1" applyFill="1" applyBorder="1" applyAlignment="1">
      <alignment horizontal="center" vertical="center"/>
    </xf>
    <xf numFmtId="164" fontId="1" fillId="2" borderId="7" xfId="1" applyFont="1" applyFill="1" applyBorder="1" applyAlignment="1">
      <alignment horizontal="center" vertical="center" wrapText="1"/>
    </xf>
    <xf numFmtId="164" fontId="1" fillId="2" borderId="8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8</xdr:col>
      <xdr:colOff>853982</xdr:colOff>
      <xdr:row>1</xdr:row>
      <xdr:rowOff>90233</xdr:rowOff>
    </xdr:from>
    <xdr:to>
      <xdr:col>10</xdr:col>
      <xdr:colOff>1321731</xdr:colOff>
      <xdr:row>5</xdr:row>
      <xdr:rowOff>101601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9732" y="28073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771524</xdr:colOff>
      <xdr:row>25</xdr:row>
      <xdr:rowOff>95249</xdr:rowOff>
    </xdr:from>
    <xdr:to>
      <xdr:col>10</xdr:col>
      <xdr:colOff>857250</xdr:colOff>
      <xdr:row>52</xdr:row>
      <xdr:rowOff>133350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71524" y="5372099"/>
          <a:ext cx="13773151" cy="5305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9"/>
  <sheetViews>
    <sheetView showGridLines="0" tabSelected="1" zoomScaleNormal="100" zoomScaleSheetLayoutView="95" zoomScalePageLayoutView="40" workbookViewId="0">
      <selection activeCell="M8" sqref="M8"/>
    </sheetView>
  </sheetViews>
  <sheetFormatPr baseColWidth="10" defaultRowHeight="15" x14ac:dyDescent="0.25"/>
  <cols>
    <col min="1" max="1" width="54.7109375" customWidth="1"/>
    <col min="2" max="2" width="31.85546875" customWidth="1"/>
    <col min="3" max="3" width="18.42578125" customWidth="1"/>
    <col min="4" max="4" width="12.85546875" customWidth="1"/>
    <col min="5" max="5" width="17.28515625" customWidth="1"/>
    <col min="6" max="6" width="12.7109375" customWidth="1"/>
    <col min="7" max="7" width="14.7109375" customWidth="1"/>
    <col min="8" max="8" width="14.5703125" customWidth="1"/>
    <col min="9" max="9" width="13.5703125" customWidth="1"/>
    <col min="10" max="10" width="14.5703125" customWidth="1"/>
    <col min="11" max="11" width="20.42578125" customWidth="1"/>
  </cols>
  <sheetData>
    <row r="1" spans="1:1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6.25" x14ac:dyDescent="0.4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6.25" x14ac:dyDescent="0.4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20.25" x14ac:dyDescent="0.3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20.25" x14ac:dyDescent="0.3">
      <c r="A5" s="37" t="s">
        <v>34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21" thickBot="1" x14ac:dyDescent="0.35">
      <c r="A6" s="37" t="s">
        <v>35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x14ac:dyDescent="0.25">
      <c r="A7" s="45" t="s">
        <v>12</v>
      </c>
      <c r="B7" s="47" t="s">
        <v>2</v>
      </c>
      <c r="C7" s="49" t="s">
        <v>21</v>
      </c>
      <c r="D7" s="47" t="s">
        <v>14</v>
      </c>
      <c r="E7" s="41" t="s">
        <v>3</v>
      </c>
      <c r="F7" s="41" t="s">
        <v>4</v>
      </c>
      <c r="G7" s="41" t="s">
        <v>5</v>
      </c>
      <c r="H7" s="41" t="s">
        <v>6</v>
      </c>
      <c r="I7" s="41" t="s">
        <v>7</v>
      </c>
      <c r="J7" s="41" t="s">
        <v>8</v>
      </c>
      <c r="K7" s="43" t="s">
        <v>9</v>
      </c>
    </row>
    <row r="8" spans="1:11" ht="15.75" thickBot="1" x14ac:dyDescent="0.3">
      <c r="A8" s="46"/>
      <c r="B8" s="48"/>
      <c r="C8" s="50"/>
      <c r="D8" s="48"/>
      <c r="E8" s="42"/>
      <c r="F8" s="42"/>
      <c r="G8" s="42"/>
      <c r="H8" s="42"/>
      <c r="I8" s="42"/>
      <c r="J8" s="42"/>
      <c r="K8" s="44"/>
    </row>
    <row r="9" spans="1:11" s="4" customFormat="1" x14ac:dyDescent="0.25">
      <c r="A9" s="31" t="s">
        <v>24</v>
      </c>
      <c r="B9" s="1"/>
      <c r="C9" s="19"/>
      <c r="D9" s="1"/>
      <c r="E9" s="2"/>
      <c r="F9" s="2"/>
      <c r="G9" s="2"/>
      <c r="H9" s="2"/>
      <c r="I9" s="2"/>
      <c r="J9" s="2"/>
      <c r="K9" s="2"/>
    </row>
    <row r="10" spans="1:11" s="4" customFormat="1" x14ac:dyDescent="0.25">
      <c r="A10" s="30" t="s">
        <v>25</v>
      </c>
      <c r="B10" s="36" t="s">
        <v>26</v>
      </c>
      <c r="C10" s="29" t="s">
        <v>22</v>
      </c>
      <c r="D10" s="22" t="s">
        <v>13</v>
      </c>
      <c r="E10" s="34">
        <v>33500</v>
      </c>
      <c r="F10" s="34">
        <v>961.45</v>
      </c>
      <c r="G10" s="34">
        <v>6901.55</v>
      </c>
      <c r="H10" s="34">
        <v>1018.4</v>
      </c>
      <c r="I10" s="13">
        <v>0</v>
      </c>
      <c r="J10" s="34">
        <v>8881.4</v>
      </c>
      <c r="K10" s="34">
        <f>E10-J10</f>
        <v>24618.6</v>
      </c>
    </row>
    <row r="11" spans="1:11" s="4" customFormat="1" x14ac:dyDescent="0.25">
      <c r="A11" s="20" t="s">
        <v>10</v>
      </c>
      <c r="B11" s="23">
        <v>1</v>
      </c>
      <c r="C11" s="21"/>
      <c r="D11" s="21"/>
      <c r="E11" s="35">
        <f t="shared" ref="E11:K11" si="0">E10</f>
        <v>33500</v>
      </c>
      <c r="F11" s="35">
        <f t="shared" si="0"/>
        <v>961.45</v>
      </c>
      <c r="G11" s="35">
        <f t="shared" si="0"/>
        <v>6901.55</v>
      </c>
      <c r="H11" s="35">
        <f t="shared" si="0"/>
        <v>1018.4</v>
      </c>
      <c r="I11" s="14">
        <f t="shared" si="0"/>
        <v>0</v>
      </c>
      <c r="J11" s="35">
        <f t="shared" si="0"/>
        <v>8881.4</v>
      </c>
      <c r="K11" s="35">
        <f t="shared" si="0"/>
        <v>24618.6</v>
      </c>
    </row>
    <row r="12" spans="1:11" s="4" customFormat="1" x14ac:dyDescent="0.25">
      <c r="A12" s="24" t="s">
        <v>31</v>
      </c>
      <c r="B12" s="24"/>
      <c r="C12" s="24"/>
      <c r="D12" s="24"/>
      <c r="E12" s="25"/>
      <c r="F12" s="25"/>
      <c r="G12" s="25"/>
      <c r="H12" s="25"/>
      <c r="I12" s="25"/>
      <c r="J12" s="25"/>
      <c r="K12" s="25"/>
    </row>
    <row r="13" spans="1:11" s="4" customFormat="1" x14ac:dyDescent="0.25">
      <c r="A13" s="4" t="s">
        <v>32</v>
      </c>
      <c r="B13" s="26" t="s">
        <v>33</v>
      </c>
      <c r="C13" s="26" t="s">
        <v>22</v>
      </c>
      <c r="D13" s="26" t="s">
        <v>13</v>
      </c>
      <c r="E13" s="27">
        <v>43500</v>
      </c>
      <c r="F13" s="27">
        <v>1248.45</v>
      </c>
      <c r="G13" s="27">
        <v>10232.280000000001</v>
      </c>
      <c r="H13" s="27">
        <v>1322.4</v>
      </c>
      <c r="I13" s="27">
        <v>0</v>
      </c>
      <c r="J13" s="27">
        <v>12803.13</v>
      </c>
      <c r="K13" s="27">
        <v>30696.87</v>
      </c>
    </row>
    <row r="14" spans="1:11" s="4" customFormat="1" x14ac:dyDescent="0.25">
      <c r="A14" s="32" t="s">
        <v>10</v>
      </c>
      <c r="B14" s="32">
        <v>1</v>
      </c>
      <c r="C14" s="32"/>
      <c r="D14" s="32"/>
      <c r="E14" s="33">
        <f>SUM(E13)</f>
        <v>43500</v>
      </c>
      <c r="F14" s="33">
        <f>SUM(F13)</f>
        <v>1248.45</v>
      </c>
      <c r="G14" s="33">
        <f>SUM(G13)</f>
        <v>10232.280000000001</v>
      </c>
      <c r="H14" s="33">
        <f>SUM(H13)</f>
        <v>1322.4</v>
      </c>
      <c r="I14" s="33"/>
      <c r="J14" s="33">
        <f>SUM(J13)</f>
        <v>12803.13</v>
      </c>
      <c r="K14" s="33">
        <f>SUM(K13)</f>
        <v>30696.87</v>
      </c>
    </row>
    <row r="15" spans="1:11" s="4" customFormat="1" x14ac:dyDescent="0.25">
      <c r="A15" s="24" t="s">
        <v>27</v>
      </c>
      <c r="B15" s="24"/>
      <c r="C15" s="24"/>
      <c r="D15" s="24"/>
      <c r="E15" s="25"/>
      <c r="F15" s="25"/>
      <c r="G15" s="25"/>
      <c r="H15" s="25"/>
      <c r="I15" s="25"/>
      <c r="J15" s="25"/>
      <c r="K15" s="25"/>
    </row>
    <row r="16" spans="1:11" s="4" customFormat="1" x14ac:dyDescent="0.25">
      <c r="A16" s="4" t="s">
        <v>28</v>
      </c>
      <c r="B16" s="26" t="s">
        <v>29</v>
      </c>
      <c r="C16" s="26" t="s">
        <v>22</v>
      </c>
      <c r="D16" s="26" t="s">
        <v>30</v>
      </c>
      <c r="E16" s="13">
        <v>44500</v>
      </c>
      <c r="F16" s="27">
        <f>E16*0.0287</f>
        <v>1277.1500000000001</v>
      </c>
      <c r="G16" s="27">
        <v>8487.18</v>
      </c>
      <c r="H16" s="27">
        <v>1352.8</v>
      </c>
      <c r="I16" s="27">
        <v>0</v>
      </c>
      <c r="J16" s="27">
        <v>11117.13</v>
      </c>
      <c r="K16" s="27">
        <f>E16-J16</f>
        <v>33382.870000000003</v>
      </c>
    </row>
    <row r="17" spans="1:42" x14ac:dyDescent="0.25">
      <c r="A17" s="6" t="s">
        <v>10</v>
      </c>
      <c r="B17" s="6">
        <v>1</v>
      </c>
      <c r="C17" s="6"/>
      <c r="D17" s="6"/>
      <c r="E17" s="14">
        <f>E16</f>
        <v>44500</v>
      </c>
      <c r="F17" s="14">
        <f>F16</f>
        <v>1277.1500000000001</v>
      </c>
      <c r="G17" s="14">
        <f>G16</f>
        <v>8487.18</v>
      </c>
      <c r="H17" s="14">
        <f>H16</f>
        <v>1352.8</v>
      </c>
      <c r="I17" s="28">
        <v>0</v>
      </c>
      <c r="J17" s="14">
        <f>J16</f>
        <v>11117.13</v>
      </c>
      <c r="K17" s="14">
        <f>K16</f>
        <v>33382.870000000003</v>
      </c>
    </row>
    <row r="18" spans="1:42" x14ac:dyDescent="0.25">
      <c r="A18" s="7" t="s">
        <v>20</v>
      </c>
      <c r="B18" s="7"/>
      <c r="C18" s="7"/>
      <c r="D18" s="7"/>
      <c r="E18" s="16"/>
      <c r="F18" s="16"/>
      <c r="G18" s="16"/>
      <c r="H18" s="16"/>
      <c r="I18" s="16"/>
      <c r="J18" s="16"/>
      <c r="K18" s="16"/>
    </row>
    <row r="19" spans="1:42" x14ac:dyDescent="0.25">
      <c r="A19" t="s">
        <v>16</v>
      </c>
      <c r="B19" s="5" t="s">
        <v>18</v>
      </c>
      <c r="C19" s="5" t="s">
        <v>22</v>
      </c>
      <c r="D19" s="5" t="s">
        <v>13</v>
      </c>
      <c r="E19" s="17">
        <v>11500</v>
      </c>
      <c r="F19" s="17">
        <v>330.05</v>
      </c>
      <c r="G19" s="17">
        <v>2667.5</v>
      </c>
      <c r="H19" s="17">
        <v>349.6</v>
      </c>
      <c r="I19" s="17">
        <v>0</v>
      </c>
      <c r="J19" s="17">
        <v>3347.15</v>
      </c>
      <c r="K19" s="17">
        <f>E19-J19</f>
        <v>8152.85</v>
      </c>
    </row>
    <row r="20" spans="1:42" s="9" customFormat="1" x14ac:dyDescent="0.25">
      <c r="A20" s="3" t="s">
        <v>10</v>
      </c>
      <c r="B20" s="3">
        <v>1</v>
      </c>
      <c r="C20" s="3"/>
      <c r="D20" s="3"/>
      <c r="E20" s="18">
        <f t="shared" ref="E20:K20" si="1">E19</f>
        <v>11500</v>
      </c>
      <c r="F20" s="18">
        <f t="shared" si="1"/>
        <v>330.05</v>
      </c>
      <c r="G20" s="18">
        <f t="shared" si="1"/>
        <v>2667.5</v>
      </c>
      <c r="H20" s="18">
        <f t="shared" si="1"/>
        <v>349.6</v>
      </c>
      <c r="I20" s="18">
        <f t="shared" si="1"/>
        <v>0</v>
      </c>
      <c r="J20" s="18">
        <f t="shared" si="1"/>
        <v>3347.15</v>
      </c>
      <c r="K20" s="18">
        <f t="shared" si="1"/>
        <v>8152.85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x14ac:dyDescent="0.25">
      <c r="A21" s="40" t="s">
        <v>23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42" x14ac:dyDescent="0.25">
      <c r="A22" t="s">
        <v>17</v>
      </c>
      <c r="B22" s="5" t="s">
        <v>19</v>
      </c>
      <c r="C22" s="5" t="s">
        <v>22</v>
      </c>
      <c r="D22" s="5" t="s">
        <v>13</v>
      </c>
      <c r="E22" s="13">
        <v>14500</v>
      </c>
      <c r="F22" s="13">
        <f t="shared" ref="F22" si="2">E22*0.0287</f>
        <v>416.15</v>
      </c>
      <c r="G22" s="13">
        <v>3168.38</v>
      </c>
      <c r="H22" s="13">
        <f t="shared" ref="H22" si="3">E22*0.0304</f>
        <v>440.8</v>
      </c>
      <c r="I22" s="13">
        <v>0</v>
      </c>
      <c r="J22" s="13">
        <f t="shared" ref="J22" si="4">+F22+G22+H22+I22</f>
        <v>4025.3300000000004</v>
      </c>
      <c r="K22" s="13">
        <f>+E22-J22</f>
        <v>10474.67</v>
      </c>
    </row>
    <row r="23" spans="1:42" x14ac:dyDescent="0.25">
      <c r="A23" s="6" t="s">
        <v>10</v>
      </c>
      <c r="B23" s="6">
        <v>1</v>
      </c>
      <c r="C23" s="6"/>
      <c r="D23" s="6"/>
      <c r="E23" s="14">
        <f t="shared" ref="E23:K23" si="5">SUM(E22:E22)</f>
        <v>14500</v>
      </c>
      <c r="F23" s="14">
        <f t="shared" si="5"/>
        <v>416.15</v>
      </c>
      <c r="G23" s="14">
        <f t="shared" si="5"/>
        <v>3168.38</v>
      </c>
      <c r="H23" s="14">
        <f t="shared" si="5"/>
        <v>440.8</v>
      </c>
      <c r="I23" s="14">
        <f t="shared" si="5"/>
        <v>0</v>
      </c>
      <c r="J23" s="14">
        <f t="shared" si="5"/>
        <v>4025.3300000000004</v>
      </c>
      <c r="K23" s="14">
        <f t="shared" si="5"/>
        <v>10474.67</v>
      </c>
    </row>
    <row r="24" spans="1:42" x14ac:dyDescent="0.25">
      <c r="E24" s="13"/>
      <c r="F24" s="13"/>
      <c r="G24" s="13"/>
      <c r="H24" s="13"/>
      <c r="I24" s="13"/>
      <c r="J24" s="13"/>
      <c r="K24" s="13"/>
    </row>
    <row r="25" spans="1:42" ht="15.75" x14ac:dyDescent="0.25">
      <c r="A25" s="10" t="s">
        <v>15</v>
      </c>
      <c r="B25" s="10">
        <f>B11+B14+B17+B20+B23</f>
        <v>5</v>
      </c>
      <c r="C25" s="10"/>
      <c r="D25" s="10"/>
      <c r="E25" s="11">
        <f>+E20+E23+E11+E17+E14</f>
        <v>147500</v>
      </c>
      <c r="F25" s="11">
        <f>+F23+F20+F11+F17+F14</f>
        <v>4233.25</v>
      </c>
      <c r="G25" s="15">
        <f>+G23+G20+G11+G17+G14</f>
        <v>31456.89</v>
      </c>
      <c r="H25" s="11">
        <f>+H23+H20+H11+H17+H14</f>
        <v>4484</v>
      </c>
      <c r="I25" s="15">
        <f>+I23+I20+I11</f>
        <v>0</v>
      </c>
      <c r="J25" s="11">
        <f>+J23+J20+J11+J17+J14</f>
        <v>40174.14</v>
      </c>
      <c r="K25" s="15">
        <f>+K23+K20+K11+K17+K14</f>
        <v>107325.85999999999</v>
      </c>
    </row>
    <row r="29" spans="1:42" s="12" customFormat="1" ht="24.95" customHeight="1" x14ac:dyDescent="0.25">
      <c r="A29"/>
      <c r="B29"/>
      <c r="C29"/>
      <c r="D29"/>
      <c r="E29"/>
      <c r="F29"/>
      <c r="G29"/>
      <c r="H29"/>
      <c r="I29"/>
      <c r="J29"/>
      <c r="K29"/>
    </row>
  </sheetData>
  <mergeCells count="18">
    <mergeCell ref="A21:K21"/>
    <mergeCell ref="I7:I8"/>
    <mergeCell ref="J7:J8"/>
    <mergeCell ref="K7:K8"/>
    <mergeCell ref="A7:A8"/>
    <mergeCell ref="B7:B8"/>
    <mergeCell ref="E7:E8"/>
    <mergeCell ref="F7:F8"/>
    <mergeCell ref="G7:G8"/>
    <mergeCell ref="H7:H8"/>
    <mergeCell ref="D7:D8"/>
    <mergeCell ref="C7:C8"/>
    <mergeCell ref="A6:K6"/>
    <mergeCell ref="A1:K1"/>
    <mergeCell ref="A2:K2"/>
    <mergeCell ref="A3:K3"/>
    <mergeCell ref="A4:K4"/>
    <mergeCell ref="A5:K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50" max="9" man="1"/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2022-12-02T18:42:54Z</cp:lastPrinted>
  <dcterms:created xsi:type="dcterms:W3CDTF">2016-11-10T20:16:03Z</dcterms:created>
  <dcterms:modified xsi:type="dcterms:W3CDTF">2023-08-18T18:06:02Z</dcterms:modified>
</cp:coreProperties>
</file>