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ARCH06\Arch-Piso-9\Nomina Contraloria\NOMINAS SASP 2023\PORTAL DE TRANSPARENCIA 2023\JULIO 2023\"/>
    </mc:Choice>
  </mc:AlternateContent>
  <xr:revisionPtr revIDLastSave="0" documentId="13_ncr:1_{9421A6E4-775B-4B16-A216-6DBA72A674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 Text Document" sheetId="1" r:id="rId1"/>
  </sheets>
  <definedNames>
    <definedName name="_xlnm._FilterDatabase" localSheetId="0" hidden="1">'New Text Document'!$A$7:$K$20</definedName>
    <definedName name="_xlnm.Print_Area" localSheetId="0">'New Text Document'!$A$1:$K$504</definedName>
    <definedName name="_xlnm.Print_Titles" localSheetId="0">'New Text Document'!$1:$8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7" i="1" l="1"/>
  <c r="I177" i="1"/>
  <c r="F102" i="1"/>
  <c r="G30" i="1"/>
  <c r="G24" i="1"/>
  <c r="G20" i="1"/>
  <c r="K69" i="1" l="1"/>
  <c r="G465" i="1"/>
  <c r="G461" i="1"/>
  <c r="G455" i="1"/>
  <c r="G447" i="1"/>
  <c r="G439" i="1"/>
  <c r="G435" i="1"/>
  <c r="G425" i="1"/>
  <c r="G421" i="1"/>
  <c r="G416" i="1"/>
  <c r="G406" i="1"/>
  <c r="G401" i="1"/>
  <c r="G394" i="1"/>
  <c r="G386" i="1"/>
  <c r="G378" i="1"/>
  <c r="G177" i="1"/>
  <c r="G382" i="1"/>
  <c r="G364" i="1"/>
  <c r="G354" i="1"/>
  <c r="G345" i="1"/>
  <c r="G332" i="1"/>
  <c r="G326" i="1"/>
  <c r="G318" i="1"/>
  <c r="G310" i="1"/>
  <c r="G300" i="1"/>
  <c r="G296" i="1"/>
  <c r="G292" i="1"/>
  <c r="G284" i="1"/>
  <c r="G280" i="1"/>
  <c r="G267" i="1"/>
  <c r="G257" i="1"/>
  <c r="G243" i="1"/>
  <c r="G234" i="1"/>
  <c r="G227" i="1"/>
  <c r="G223" i="1"/>
  <c r="G218" i="1"/>
  <c r="G205" i="1"/>
  <c r="G198" i="1"/>
  <c r="G194" i="1"/>
  <c r="G190" i="1"/>
  <c r="G185" i="1"/>
  <c r="G136" i="1"/>
  <c r="G120" i="1"/>
  <c r="G106" i="1"/>
  <c r="G102" i="1"/>
  <c r="G94" i="1"/>
  <c r="G89" i="1"/>
  <c r="G84" i="1"/>
  <c r="G80" i="1"/>
  <c r="G71" i="1"/>
  <c r="G66" i="1"/>
  <c r="G53" i="1"/>
  <c r="G48" i="1"/>
  <c r="G43" i="1"/>
  <c r="G39" i="1"/>
  <c r="G34" i="1"/>
  <c r="B468" i="1"/>
  <c r="E461" i="1"/>
  <c r="I461" i="1"/>
  <c r="K391" i="1"/>
  <c r="K390" i="1"/>
  <c r="J227" i="1" l="1"/>
  <c r="I227" i="1"/>
  <c r="E227" i="1"/>
  <c r="J177" i="1"/>
  <c r="E177" i="1"/>
  <c r="K147" i="1" l="1"/>
  <c r="F147" i="1"/>
  <c r="F148" i="1"/>
  <c r="K148" i="1"/>
  <c r="K146" i="1"/>
  <c r="I80" i="1" l="1"/>
  <c r="J80" i="1"/>
  <c r="I66" i="1"/>
  <c r="J66" i="1"/>
  <c r="H53" i="1"/>
  <c r="J53" i="1"/>
  <c r="K51" i="1"/>
  <c r="J30" i="1"/>
  <c r="K119" i="1"/>
  <c r="K116" i="1"/>
  <c r="E120" i="1"/>
  <c r="F116" i="1"/>
  <c r="F119" i="1"/>
  <c r="F115" i="1"/>
  <c r="I120" i="1"/>
  <c r="E66" i="1"/>
  <c r="K56" i="1"/>
  <c r="K57" i="1"/>
  <c r="K10" i="1"/>
  <c r="K15" i="1"/>
  <c r="I20" i="1"/>
  <c r="E20" i="1"/>
  <c r="J20" i="1" l="1"/>
  <c r="H20" i="1"/>
  <c r="F20" i="1"/>
  <c r="J190" i="1" l="1"/>
  <c r="I190" i="1"/>
  <c r="F190" i="1"/>
  <c r="E190" i="1"/>
  <c r="J102" i="1"/>
  <c r="I102" i="1"/>
  <c r="E102" i="1"/>
  <c r="F71" i="1"/>
  <c r="F48" i="1"/>
  <c r="F43" i="1"/>
  <c r="F24" i="1"/>
  <c r="K65" i="1" l="1"/>
  <c r="K64" i="1"/>
  <c r="K63" i="1"/>
  <c r="K62" i="1"/>
  <c r="K61" i="1"/>
  <c r="K60" i="1"/>
  <c r="K59" i="1"/>
  <c r="K58" i="1"/>
  <c r="K464" i="1"/>
  <c r="K465" i="1" s="1"/>
  <c r="K98" i="1"/>
  <c r="K101" i="1"/>
  <c r="K100" i="1"/>
  <c r="I364" i="1"/>
  <c r="I71" i="1"/>
  <c r="E364" i="1"/>
  <c r="J364" i="1"/>
  <c r="J455" i="1"/>
  <c r="I455" i="1"/>
  <c r="E455" i="1"/>
  <c r="K66" i="1" l="1"/>
  <c r="E280" i="1"/>
  <c r="E30" i="1"/>
  <c r="I30" i="1"/>
  <c r="F29" i="1"/>
  <c r="K29" i="1" s="1"/>
  <c r="J386" i="1"/>
  <c r="I386" i="1"/>
  <c r="E386" i="1"/>
  <c r="K70" i="1" l="1"/>
  <c r="K79" i="1"/>
  <c r="K133" i="1"/>
  <c r="K134" i="1"/>
  <c r="K135" i="1"/>
  <c r="K158" i="1"/>
  <c r="K145" i="1"/>
  <c r="K144" i="1"/>
  <c r="K143" i="1"/>
  <c r="K142" i="1"/>
  <c r="K141" i="1"/>
  <c r="K140" i="1"/>
  <c r="K139" i="1"/>
  <c r="K176" i="1"/>
  <c r="K442" i="1"/>
  <c r="K450" i="1"/>
  <c r="K451" i="1"/>
  <c r="K452" i="1"/>
  <c r="K453" i="1"/>
  <c r="K454" i="1"/>
  <c r="K78" i="1"/>
  <c r="J335" i="1"/>
  <c r="K71" i="1" l="1"/>
  <c r="K455" i="1"/>
  <c r="E80" i="1" l="1"/>
  <c r="E71" i="1"/>
  <c r="H79" i="1"/>
  <c r="H71" i="1"/>
  <c r="J71" i="1"/>
  <c r="F64" i="1" l="1"/>
  <c r="H64" i="1"/>
  <c r="F63" i="1"/>
  <c r="H63" i="1"/>
  <c r="K343" i="1" l="1"/>
  <c r="K342" i="1"/>
  <c r="K325" i="1"/>
  <c r="K324" i="1"/>
  <c r="K321" i="1"/>
  <c r="K322" i="1"/>
  <c r="K323" i="1"/>
  <c r="K316" i="1"/>
  <c r="K315" i="1"/>
  <c r="K232" i="1"/>
  <c r="K230" i="1"/>
  <c r="K93" i="1" l="1"/>
  <c r="K92" i="1"/>
  <c r="K88" i="1"/>
  <c r="K87" i="1"/>
  <c r="K445" i="1"/>
  <c r="K438" i="1"/>
  <c r="K424" i="1"/>
  <c r="K419" i="1"/>
  <c r="K413" i="1"/>
  <c r="K415" i="1"/>
  <c r="K410" i="1"/>
  <c r="K411" i="1"/>
  <c r="K412" i="1"/>
  <c r="K414" i="1"/>
  <c r="K409" i="1"/>
  <c r="K393" i="1"/>
  <c r="K392" i="1"/>
  <c r="K389" i="1"/>
  <c r="K385" i="1"/>
  <c r="K386" i="1" s="1"/>
  <c r="K381" i="1"/>
  <c r="K373" i="1"/>
  <c r="K369" i="1"/>
  <c r="K370" i="1"/>
  <c r="K371" i="1"/>
  <c r="K372" i="1"/>
  <c r="K374" i="1"/>
  <c r="K375" i="1"/>
  <c r="K376" i="1"/>
  <c r="K377" i="1"/>
  <c r="K367" i="1"/>
  <c r="K357" i="1"/>
  <c r="K358" i="1"/>
  <c r="K359" i="1"/>
  <c r="K360" i="1"/>
  <c r="K361" i="1"/>
  <c r="K362" i="1"/>
  <c r="K363" i="1"/>
  <c r="K353" i="1"/>
  <c r="K352" i="1"/>
  <c r="K348" i="1"/>
  <c r="K340" i="1"/>
  <c r="K341" i="1"/>
  <c r="K344" i="1"/>
  <c r="K339" i="1"/>
  <c r="K331" i="1"/>
  <c r="K330" i="1"/>
  <c r="K329" i="1"/>
  <c r="K314" i="1"/>
  <c r="K313" i="1"/>
  <c r="K317" i="1"/>
  <c r="K299" i="1"/>
  <c r="K290" i="1"/>
  <c r="K288" i="1"/>
  <c r="K289" i="1"/>
  <c r="K291" i="1"/>
  <c r="K287" i="1"/>
  <c r="K283" i="1"/>
  <c r="K263" i="1"/>
  <c r="K261" i="1"/>
  <c r="K262" i="1"/>
  <c r="K264" i="1"/>
  <c r="K265" i="1"/>
  <c r="K266" i="1"/>
  <c r="K260" i="1"/>
  <c r="K251" i="1"/>
  <c r="K249" i="1"/>
  <c r="K247" i="1"/>
  <c r="K248" i="1"/>
  <c r="K250" i="1"/>
  <c r="K252" i="1"/>
  <c r="K253" i="1"/>
  <c r="K254" i="1"/>
  <c r="K255" i="1"/>
  <c r="K256" i="1"/>
  <c r="K246" i="1"/>
  <c r="K231" i="1"/>
  <c r="K233" i="1"/>
  <c r="K226" i="1"/>
  <c r="K227" i="1" s="1"/>
  <c r="K222" i="1"/>
  <c r="K221" i="1"/>
  <c r="K217" i="1"/>
  <c r="K216" i="1"/>
  <c r="K204" i="1"/>
  <c r="K203" i="1"/>
  <c r="K202" i="1"/>
  <c r="K201" i="1"/>
  <c r="K197" i="1"/>
  <c r="K188" i="1"/>
  <c r="K189" i="1"/>
  <c r="K149" i="1"/>
  <c r="K150" i="1"/>
  <c r="K151" i="1"/>
  <c r="K152" i="1"/>
  <c r="K153" i="1"/>
  <c r="K154" i="1"/>
  <c r="K155" i="1"/>
  <c r="K156" i="1"/>
  <c r="K157" i="1"/>
  <c r="K118" i="1"/>
  <c r="K117" i="1"/>
  <c r="K111" i="1"/>
  <c r="K110" i="1"/>
  <c r="K109" i="1"/>
  <c r="K105" i="1"/>
  <c r="K106" i="1" s="1"/>
  <c r="K97" i="1"/>
  <c r="K99" i="1"/>
  <c r="K83" i="1"/>
  <c r="K76" i="1"/>
  <c r="K75" i="1"/>
  <c r="K77" i="1"/>
  <c r="K74" i="1"/>
  <c r="K52" i="1"/>
  <c r="K53" i="1" s="1"/>
  <c r="K47" i="1"/>
  <c r="K46" i="1"/>
  <c r="K42" i="1"/>
  <c r="K43" i="1" s="1"/>
  <c r="K38" i="1"/>
  <c r="K37" i="1"/>
  <c r="K33" i="1"/>
  <c r="K28" i="1"/>
  <c r="K23" i="1"/>
  <c r="K378" i="1" l="1"/>
  <c r="K394" i="1"/>
  <c r="K102" i="1"/>
  <c r="K190" i="1"/>
  <c r="K364" i="1"/>
  <c r="K94" i="1"/>
  <c r="K80" i="1"/>
  <c r="K89" i="1"/>
  <c r="K48" i="1"/>
  <c r="K292" i="1"/>
  <c r="I89" i="1"/>
  <c r="K177" i="1" l="1"/>
  <c r="G209" i="1" l="1"/>
  <c r="G213" i="1"/>
  <c r="G336" i="1"/>
  <c r="G349" i="1"/>
  <c r="G429" i="1"/>
  <c r="E267" i="1"/>
  <c r="J267" i="1"/>
  <c r="I267" i="1"/>
  <c r="I185" i="1" l="1"/>
  <c r="E223" i="1" l="1"/>
  <c r="E218" i="1"/>
  <c r="E213" i="1"/>
  <c r="E209" i="1"/>
  <c r="E205" i="1"/>
  <c r="K198" i="1"/>
  <c r="E198" i="1"/>
  <c r="F198" i="1"/>
  <c r="H198" i="1"/>
  <c r="I198" i="1"/>
  <c r="J198" i="1"/>
  <c r="E194" i="1"/>
  <c r="E185" i="1"/>
  <c r="E136" i="1"/>
  <c r="E130" i="1"/>
  <c r="E112" i="1"/>
  <c r="E106" i="1"/>
  <c r="K84" i="1"/>
  <c r="J89" i="1"/>
  <c r="E84" i="1"/>
  <c r="E89" i="1"/>
  <c r="F465" i="1"/>
  <c r="E416" i="1"/>
  <c r="E345" i="1"/>
  <c r="E336" i="1"/>
  <c r="F332" i="1"/>
  <c r="E326" i="1"/>
  <c r="I326" i="1"/>
  <c r="J326" i="1"/>
  <c r="K326" i="1"/>
  <c r="H325" i="1"/>
  <c r="I447" i="1" l="1"/>
  <c r="E447" i="1"/>
  <c r="H446" i="1"/>
  <c r="F446" i="1"/>
  <c r="H445" i="1"/>
  <c r="F445" i="1"/>
  <c r="H444" i="1"/>
  <c r="F444" i="1"/>
  <c r="H443" i="1"/>
  <c r="F443" i="1"/>
  <c r="K439" i="1"/>
  <c r="J439" i="1"/>
  <c r="I439" i="1"/>
  <c r="H439" i="1"/>
  <c r="F439" i="1"/>
  <c r="E439" i="1"/>
  <c r="I435" i="1"/>
  <c r="H435" i="1"/>
  <c r="F435" i="1"/>
  <c r="E435" i="1"/>
  <c r="E429" i="1"/>
  <c r="I429" i="1"/>
  <c r="H428" i="1"/>
  <c r="H429" i="1" s="1"/>
  <c r="F428" i="1"/>
  <c r="K425" i="1"/>
  <c r="J425" i="1"/>
  <c r="I425" i="1"/>
  <c r="H425" i="1"/>
  <c r="F425" i="1"/>
  <c r="E425" i="1"/>
  <c r="I421" i="1"/>
  <c r="E421" i="1"/>
  <c r="H420" i="1"/>
  <c r="F420" i="1"/>
  <c r="H419" i="1"/>
  <c r="F419" i="1"/>
  <c r="I406" i="1"/>
  <c r="E406" i="1"/>
  <c r="J405" i="1"/>
  <c r="K405" i="1" s="1"/>
  <c r="H404" i="1"/>
  <c r="H406" i="1" s="1"/>
  <c r="F404" i="1"/>
  <c r="F406" i="1" s="1"/>
  <c r="I416" i="1"/>
  <c r="H415" i="1"/>
  <c r="F415" i="1"/>
  <c r="H414" i="1"/>
  <c r="F414" i="1"/>
  <c r="F413" i="1"/>
  <c r="H412" i="1"/>
  <c r="F412" i="1"/>
  <c r="F411" i="1"/>
  <c r="H410" i="1"/>
  <c r="F410" i="1"/>
  <c r="H409" i="1"/>
  <c r="F409" i="1"/>
  <c r="I130" i="1"/>
  <c r="G130" i="1"/>
  <c r="F129" i="1"/>
  <c r="K129" i="1" s="1"/>
  <c r="H128" i="1"/>
  <c r="F128" i="1"/>
  <c r="H127" i="1"/>
  <c r="F127" i="1"/>
  <c r="H126" i="1"/>
  <c r="F126" i="1"/>
  <c r="H125" i="1"/>
  <c r="F125" i="1"/>
  <c r="H124" i="1"/>
  <c r="F124" i="1"/>
  <c r="F123" i="1"/>
  <c r="K435" i="1" l="1"/>
  <c r="F421" i="1"/>
  <c r="H447" i="1"/>
  <c r="H421" i="1"/>
  <c r="H130" i="1"/>
  <c r="J443" i="1"/>
  <c r="K443" i="1" s="1"/>
  <c r="J444" i="1"/>
  <c r="K444" i="1" s="1"/>
  <c r="J446" i="1"/>
  <c r="K446" i="1" s="1"/>
  <c r="J428" i="1"/>
  <c r="J435" i="1"/>
  <c r="F447" i="1"/>
  <c r="F429" i="1"/>
  <c r="J420" i="1"/>
  <c r="F130" i="1"/>
  <c r="J404" i="1"/>
  <c r="K404" i="1" s="1"/>
  <c r="H416" i="1"/>
  <c r="F416" i="1"/>
  <c r="K124" i="1"/>
  <c r="K125" i="1"/>
  <c r="K126" i="1"/>
  <c r="K127" i="1"/>
  <c r="K128" i="1"/>
  <c r="K123" i="1"/>
  <c r="J421" i="1" l="1"/>
  <c r="K420" i="1"/>
  <c r="K421" i="1" s="1"/>
  <c r="K428" i="1"/>
  <c r="K429" i="1" s="1"/>
  <c r="K447" i="1"/>
  <c r="J447" i="1"/>
  <c r="J429" i="1"/>
  <c r="K416" i="1"/>
  <c r="J416" i="1"/>
  <c r="K406" i="1"/>
  <c r="J406" i="1"/>
  <c r="J130" i="1"/>
  <c r="J94" i="1" l="1"/>
  <c r="I94" i="1"/>
  <c r="H94" i="1"/>
  <c r="E94" i="1"/>
  <c r="F93" i="1"/>
  <c r="F92" i="1"/>
  <c r="H99" i="1"/>
  <c r="H98" i="1"/>
  <c r="H97" i="1"/>
  <c r="I401" i="1"/>
  <c r="F401" i="1"/>
  <c r="E401" i="1"/>
  <c r="J400" i="1"/>
  <c r="K400" i="1" s="1"/>
  <c r="H399" i="1"/>
  <c r="J399" i="1" s="1"/>
  <c r="K399" i="1" s="1"/>
  <c r="H398" i="1"/>
  <c r="J398" i="1" s="1"/>
  <c r="K398" i="1" s="1"/>
  <c r="J397" i="1"/>
  <c r="K397" i="1" s="1"/>
  <c r="J394" i="1"/>
  <c r="I394" i="1"/>
  <c r="E394" i="1"/>
  <c r="H393" i="1"/>
  <c r="F393" i="1"/>
  <c r="H392" i="1"/>
  <c r="F392" i="1"/>
  <c r="F391" i="1"/>
  <c r="H390" i="1"/>
  <c r="F390" i="1"/>
  <c r="H389" i="1"/>
  <c r="F389" i="1"/>
  <c r="H385" i="1"/>
  <c r="H386" i="1" s="1"/>
  <c r="F385" i="1"/>
  <c r="F386" i="1" s="1"/>
  <c r="K382" i="1"/>
  <c r="J382" i="1"/>
  <c r="I382" i="1"/>
  <c r="H382" i="1"/>
  <c r="F382" i="1"/>
  <c r="E382" i="1"/>
  <c r="J378" i="1"/>
  <c r="I378" i="1"/>
  <c r="E378" i="1"/>
  <c r="H377" i="1"/>
  <c r="F377" i="1"/>
  <c r="H376" i="1"/>
  <c r="F376" i="1"/>
  <c r="H375" i="1"/>
  <c r="F375" i="1"/>
  <c r="H374" i="1"/>
  <c r="F374" i="1"/>
  <c r="H373" i="1"/>
  <c r="F373" i="1"/>
  <c r="H372" i="1"/>
  <c r="F372" i="1"/>
  <c r="H371" i="1"/>
  <c r="F371" i="1"/>
  <c r="H370" i="1"/>
  <c r="F370" i="1"/>
  <c r="H369" i="1"/>
  <c r="F369" i="1"/>
  <c r="F367" i="1"/>
  <c r="F363" i="1"/>
  <c r="H362" i="1"/>
  <c r="F362" i="1"/>
  <c r="H361" i="1"/>
  <c r="F361" i="1"/>
  <c r="H360" i="1"/>
  <c r="F360" i="1"/>
  <c r="H359" i="1"/>
  <c r="F359" i="1"/>
  <c r="H358" i="1"/>
  <c r="F358" i="1"/>
  <c r="H357" i="1"/>
  <c r="F357" i="1"/>
  <c r="K354" i="1"/>
  <c r="J354" i="1"/>
  <c r="I354" i="1"/>
  <c r="H354" i="1"/>
  <c r="E354" i="1"/>
  <c r="F353" i="1"/>
  <c r="F352" i="1"/>
  <c r="K349" i="1"/>
  <c r="J349" i="1"/>
  <c r="I349" i="1"/>
  <c r="H349" i="1"/>
  <c r="F349" i="1"/>
  <c r="E349" i="1"/>
  <c r="K345" i="1"/>
  <c r="J345" i="1"/>
  <c r="I345" i="1"/>
  <c r="H344" i="1"/>
  <c r="F344" i="1"/>
  <c r="H343" i="1"/>
  <c r="F343" i="1"/>
  <c r="H342" i="1"/>
  <c r="F342" i="1"/>
  <c r="H341" i="1"/>
  <c r="F341" i="1"/>
  <c r="H340" i="1"/>
  <c r="F340" i="1"/>
  <c r="H339" i="1"/>
  <c r="F339" i="1"/>
  <c r="I336" i="1"/>
  <c r="H336" i="1"/>
  <c r="F336" i="1"/>
  <c r="K332" i="1"/>
  <c r="J332" i="1"/>
  <c r="I332" i="1"/>
  <c r="E332" i="1"/>
  <c r="H330" i="1"/>
  <c r="H332" i="1" s="1"/>
  <c r="H324" i="1"/>
  <c r="H323" i="1"/>
  <c r="F323" i="1"/>
  <c r="H322" i="1"/>
  <c r="F322" i="1"/>
  <c r="H321" i="1"/>
  <c r="F321" i="1"/>
  <c r="I318" i="1"/>
  <c r="E318" i="1"/>
  <c r="H317" i="1"/>
  <c r="F317" i="1"/>
  <c r="H315" i="1"/>
  <c r="H314" i="1"/>
  <c r="F314" i="1"/>
  <c r="H313" i="1"/>
  <c r="F313" i="1"/>
  <c r="I310" i="1"/>
  <c r="E310" i="1"/>
  <c r="F309" i="1"/>
  <c r="J309" i="1" s="1"/>
  <c r="K309" i="1" s="1"/>
  <c r="H308" i="1"/>
  <c r="F308" i="1"/>
  <c r="H307" i="1"/>
  <c r="F307" i="1"/>
  <c r="H306" i="1"/>
  <c r="F306" i="1"/>
  <c r="H305" i="1"/>
  <c r="F305" i="1"/>
  <c r="H304" i="1"/>
  <c r="F304" i="1"/>
  <c r="H303" i="1"/>
  <c r="F303" i="1"/>
  <c r="K300" i="1"/>
  <c r="J300" i="1"/>
  <c r="I300" i="1"/>
  <c r="H300" i="1"/>
  <c r="F300" i="1"/>
  <c r="E300" i="1"/>
  <c r="H102" i="1" l="1"/>
  <c r="F364" i="1"/>
  <c r="H364" i="1"/>
  <c r="J336" i="1"/>
  <c r="K335" i="1"/>
  <c r="K336" i="1" s="1"/>
  <c r="F94" i="1"/>
  <c r="H310" i="1"/>
  <c r="F345" i="1"/>
  <c r="H345" i="1"/>
  <c r="H378" i="1"/>
  <c r="F394" i="1"/>
  <c r="F326" i="1"/>
  <c r="H394" i="1"/>
  <c r="H326" i="1"/>
  <c r="J304" i="1"/>
  <c r="K304" i="1" s="1"/>
  <c r="H318" i="1"/>
  <c r="F318" i="1"/>
  <c r="K401" i="1"/>
  <c r="J305" i="1"/>
  <c r="K305" i="1" s="1"/>
  <c r="J306" i="1"/>
  <c r="K306" i="1" s="1"/>
  <c r="J307" i="1"/>
  <c r="K307" i="1" s="1"/>
  <c r="J308" i="1"/>
  <c r="K308" i="1" s="1"/>
  <c r="K318" i="1"/>
  <c r="F354" i="1"/>
  <c r="F378" i="1"/>
  <c r="H401" i="1"/>
  <c r="J401" i="1"/>
  <c r="F310" i="1"/>
  <c r="J303" i="1"/>
  <c r="K303" i="1" s="1"/>
  <c r="J318" i="1" l="1"/>
  <c r="K310" i="1"/>
  <c r="J310" i="1"/>
  <c r="I296" i="1" l="1"/>
  <c r="E296" i="1"/>
  <c r="H295" i="1"/>
  <c r="H296" i="1" s="1"/>
  <c r="F295" i="1"/>
  <c r="J292" i="1"/>
  <c r="I292" i="1"/>
  <c r="E292" i="1"/>
  <c r="H291" i="1"/>
  <c r="F291" i="1"/>
  <c r="H290" i="1"/>
  <c r="F290" i="1"/>
  <c r="H289" i="1"/>
  <c r="F289" i="1"/>
  <c r="H288" i="1"/>
  <c r="F288" i="1"/>
  <c r="H287" i="1"/>
  <c r="F287" i="1"/>
  <c r="K284" i="1"/>
  <c r="J284" i="1"/>
  <c r="I284" i="1"/>
  <c r="H284" i="1"/>
  <c r="F284" i="1"/>
  <c r="E284" i="1"/>
  <c r="F292" i="1" l="1"/>
  <c r="H292" i="1"/>
  <c r="J295" i="1"/>
  <c r="F296" i="1"/>
  <c r="J296" i="1" l="1"/>
  <c r="K295" i="1"/>
  <c r="K296" i="1" s="1"/>
  <c r="E243" i="1" l="1"/>
  <c r="I243" i="1"/>
  <c r="H242" i="1"/>
  <c r="F242" i="1"/>
  <c r="J241" i="1"/>
  <c r="K241" i="1" s="1"/>
  <c r="H240" i="1"/>
  <c r="J240" i="1" s="1"/>
  <c r="K240" i="1" s="1"/>
  <c r="J239" i="1"/>
  <c r="K239" i="1" s="1"/>
  <c r="J238" i="1"/>
  <c r="K238" i="1" s="1"/>
  <c r="H237" i="1"/>
  <c r="F237" i="1"/>
  <c r="K234" i="1"/>
  <c r="J234" i="1"/>
  <c r="I234" i="1"/>
  <c r="H234" i="1"/>
  <c r="E234" i="1"/>
  <c r="F232" i="1"/>
  <c r="F230" i="1"/>
  <c r="H226" i="1"/>
  <c r="H227" i="1" s="1"/>
  <c r="F226" i="1"/>
  <c r="F227" i="1" s="1"/>
  <c r="K223" i="1"/>
  <c r="J223" i="1"/>
  <c r="I223" i="1"/>
  <c r="H223" i="1"/>
  <c r="F223" i="1"/>
  <c r="J218" i="1"/>
  <c r="I218" i="1"/>
  <c r="K218" i="1"/>
  <c r="H216" i="1"/>
  <c r="H218" i="1" s="1"/>
  <c r="F216" i="1"/>
  <c r="F218" i="1" s="1"/>
  <c r="I213" i="1"/>
  <c r="H212" i="1"/>
  <c r="H213" i="1" s="1"/>
  <c r="F212" i="1"/>
  <c r="F213" i="1" s="1"/>
  <c r="I209" i="1"/>
  <c r="H209" i="1"/>
  <c r="F209" i="1"/>
  <c r="J208" i="1"/>
  <c r="J205" i="1"/>
  <c r="I205" i="1"/>
  <c r="H205" i="1"/>
  <c r="F204" i="1"/>
  <c r="F203" i="1"/>
  <c r="F202" i="1"/>
  <c r="F201" i="1"/>
  <c r="I194" i="1"/>
  <c r="H194" i="1"/>
  <c r="F193" i="1"/>
  <c r="J193" i="1" s="1"/>
  <c r="K193" i="1" s="1"/>
  <c r="H188" i="1"/>
  <c r="H190" i="1" s="1"/>
  <c r="J184" i="1"/>
  <c r="K184" i="1" s="1"/>
  <c r="J183" i="1"/>
  <c r="K183" i="1" s="1"/>
  <c r="H182" i="1"/>
  <c r="J182" i="1" s="1"/>
  <c r="K182" i="1" s="1"/>
  <c r="H181" i="1"/>
  <c r="J181" i="1" s="1"/>
  <c r="K181" i="1" s="1"/>
  <c r="H180" i="1"/>
  <c r="F180" i="1"/>
  <c r="F185" i="1" s="1"/>
  <c r="H177" i="1"/>
  <c r="F176" i="1"/>
  <c r="F158" i="1"/>
  <c r="F157" i="1"/>
  <c r="F156" i="1"/>
  <c r="F155" i="1"/>
  <c r="F151" i="1"/>
  <c r="F150" i="1"/>
  <c r="F149" i="1"/>
  <c r="F146" i="1"/>
  <c r="F145" i="1"/>
  <c r="F144" i="1"/>
  <c r="F143" i="1"/>
  <c r="F142" i="1"/>
  <c r="F141" i="1"/>
  <c r="F140" i="1"/>
  <c r="F139" i="1"/>
  <c r="I136" i="1"/>
  <c r="H134" i="1"/>
  <c r="H136" i="1" s="1"/>
  <c r="F134" i="1"/>
  <c r="F136" i="1" s="1"/>
  <c r="H117" i="1"/>
  <c r="F117" i="1"/>
  <c r="F120" i="1" s="1"/>
  <c r="H115" i="1"/>
  <c r="H120" i="1" l="1"/>
  <c r="F177" i="1"/>
  <c r="J209" i="1"/>
  <c r="K208" i="1"/>
  <c r="K209" i="1" s="1"/>
  <c r="F205" i="1"/>
  <c r="K205" i="1"/>
  <c r="F234" i="1"/>
  <c r="H243" i="1"/>
  <c r="J242" i="1"/>
  <c r="K242" i="1" s="1"/>
  <c r="H185" i="1"/>
  <c r="F243" i="1"/>
  <c r="J136" i="1"/>
  <c r="J237" i="1"/>
  <c r="K237" i="1" s="1"/>
  <c r="J194" i="1"/>
  <c r="K194" i="1"/>
  <c r="F194" i="1"/>
  <c r="J180" i="1"/>
  <c r="J115" i="1"/>
  <c r="K115" i="1" s="1"/>
  <c r="K120" i="1" s="1"/>
  <c r="J120" i="1" l="1"/>
  <c r="K243" i="1"/>
  <c r="J213" i="1"/>
  <c r="K212" i="1"/>
  <c r="K213" i="1" s="1"/>
  <c r="K180" i="1"/>
  <c r="K185" i="1" s="1"/>
  <c r="J185" i="1"/>
  <c r="J243" i="1"/>
  <c r="K136" i="1"/>
  <c r="F265" i="1"/>
  <c r="G112" i="1" l="1"/>
  <c r="G468" i="1" s="1"/>
  <c r="E465" i="1"/>
  <c r="E257" i="1"/>
  <c r="E53" i="1"/>
  <c r="E48" i="1"/>
  <c r="E43" i="1"/>
  <c r="E39" i="1"/>
  <c r="E34" i="1"/>
  <c r="E24" i="1"/>
  <c r="E468" i="1" l="1"/>
  <c r="H88" i="1" l="1"/>
  <c r="F88" i="1"/>
  <c r="H87" i="1"/>
  <c r="F87" i="1"/>
  <c r="F89" i="1" l="1"/>
  <c r="H89" i="1"/>
  <c r="K12" i="1"/>
  <c r="K18" i="1" l="1"/>
  <c r="K39" i="1" l="1"/>
  <c r="J39" i="1"/>
  <c r="I39" i="1"/>
  <c r="J459" i="1" l="1"/>
  <c r="K112" i="1"/>
  <c r="K16" i="1"/>
  <c r="K17" i="1"/>
  <c r="K459" i="1" l="1"/>
  <c r="I106" i="1"/>
  <c r="I34" i="1" l="1"/>
  <c r="F84" i="1" l="1"/>
  <c r="H276" i="1" l="1"/>
  <c r="J43" i="1" l="1"/>
  <c r="I43" i="1"/>
  <c r="H43" i="1"/>
  <c r="J465" i="1"/>
  <c r="I465" i="1"/>
  <c r="H465" i="1"/>
  <c r="I280" i="1" l="1"/>
  <c r="F279" i="1"/>
  <c r="H279" i="1"/>
  <c r="F278" i="1"/>
  <c r="H278" i="1"/>
  <c r="F277" i="1"/>
  <c r="J277" i="1" s="1"/>
  <c r="K277" i="1" s="1"/>
  <c r="F276" i="1"/>
  <c r="J276" i="1" s="1"/>
  <c r="K276" i="1" s="1"/>
  <c r="F275" i="1"/>
  <c r="H275" i="1"/>
  <c r="F274" i="1"/>
  <c r="H274" i="1"/>
  <c r="J274" i="1" l="1"/>
  <c r="K274" i="1" s="1"/>
  <c r="J275" i="1"/>
  <c r="K275" i="1" s="1"/>
  <c r="J278" i="1"/>
  <c r="K278" i="1" s="1"/>
  <c r="J279" i="1"/>
  <c r="K279" i="1" s="1"/>
  <c r="F266" i="1"/>
  <c r="H266" i="1"/>
  <c r="F250" i="1"/>
  <c r="H250" i="1"/>
  <c r="F248" i="1"/>
  <c r="F256" i="1"/>
  <c r="H256" i="1"/>
  <c r="J84" i="1" l="1"/>
  <c r="I84" i="1"/>
  <c r="H84" i="1"/>
  <c r="H78" i="1"/>
  <c r="F77" i="1"/>
  <c r="H77" i="1"/>
  <c r="K24" i="1"/>
  <c r="J24" i="1"/>
  <c r="I24" i="1"/>
  <c r="H24" i="1"/>
  <c r="J112" i="1" l="1"/>
  <c r="I112" i="1"/>
  <c r="J48" i="1" l="1"/>
  <c r="I48" i="1"/>
  <c r="F37" i="1" l="1"/>
  <c r="F39" i="1" s="1"/>
  <c r="H62" i="1" l="1"/>
  <c r="F62" i="1"/>
  <c r="F109" i="1" l="1"/>
  <c r="I53" i="1"/>
  <c r="I468" i="1" s="1"/>
  <c r="H46" i="1"/>
  <c r="H48" i="1" s="1"/>
  <c r="F27" i="1" l="1"/>
  <c r="F30" i="1" s="1"/>
  <c r="H30" i="1"/>
  <c r="K27" i="1" l="1"/>
  <c r="K30" i="1" s="1"/>
  <c r="F246" i="1"/>
  <c r="F247" i="1"/>
  <c r="F249" i="1"/>
  <c r="H105" i="1"/>
  <c r="F105" i="1"/>
  <c r="H58" i="1"/>
  <c r="H59" i="1"/>
  <c r="H60" i="1"/>
  <c r="F58" i="1"/>
  <c r="F59" i="1"/>
  <c r="F60" i="1"/>
  <c r="F61" i="1"/>
  <c r="H66" i="1" l="1"/>
  <c r="F66" i="1"/>
  <c r="H458" i="1"/>
  <c r="H461" i="1" s="1"/>
  <c r="F458" i="1"/>
  <c r="F461" i="1" s="1"/>
  <c r="J458" i="1" l="1"/>
  <c r="K458" i="1" l="1"/>
  <c r="K461" i="1" s="1"/>
  <c r="J461" i="1"/>
  <c r="F52" i="1"/>
  <c r="H39" i="1" l="1"/>
  <c r="F51" i="1"/>
  <c r="F53" i="1" s="1"/>
  <c r="F33" i="1"/>
  <c r="F34" i="1" s="1"/>
  <c r="H33" i="1"/>
  <c r="H34" i="1" l="1"/>
  <c r="H454" i="1" l="1"/>
  <c r="H455" i="1" s="1"/>
  <c r="H273" i="1"/>
  <c r="F454" i="1"/>
  <c r="F455" i="1" s="1"/>
  <c r="F273" i="1"/>
  <c r="J273" i="1" l="1"/>
  <c r="K273" i="1" s="1"/>
  <c r="H112" i="1" l="1"/>
  <c r="F110" i="1"/>
  <c r="F112" i="1" s="1"/>
  <c r="H272" i="1"/>
  <c r="H270" i="1"/>
  <c r="F271" i="1"/>
  <c r="J271" i="1" s="1"/>
  <c r="K271" i="1" s="1"/>
  <c r="F272" i="1"/>
  <c r="F270" i="1"/>
  <c r="H260" i="1"/>
  <c r="H261" i="1"/>
  <c r="H263" i="1"/>
  <c r="H264" i="1"/>
  <c r="H251" i="1"/>
  <c r="H253" i="1"/>
  <c r="H255" i="1"/>
  <c r="F260" i="1"/>
  <c r="F261" i="1"/>
  <c r="F263" i="1"/>
  <c r="F264" i="1"/>
  <c r="F251" i="1"/>
  <c r="F253" i="1"/>
  <c r="F254" i="1"/>
  <c r="F255" i="1"/>
  <c r="H247" i="1"/>
  <c r="H249" i="1"/>
  <c r="K14" i="1"/>
  <c r="H75" i="1"/>
  <c r="H76" i="1"/>
  <c r="H74" i="1"/>
  <c r="F75" i="1"/>
  <c r="F76" i="1"/>
  <c r="F74" i="1"/>
  <c r="H80" i="1" l="1"/>
  <c r="F280" i="1"/>
  <c r="F80" i="1"/>
  <c r="H267" i="1"/>
  <c r="F267" i="1"/>
  <c r="J272" i="1"/>
  <c r="K272" i="1" s="1"/>
  <c r="K13" i="1"/>
  <c r="K20" i="1" s="1"/>
  <c r="K270" i="1"/>
  <c r="H280" i="1"/>
  <c r="F257" i="1"/>
  <c r="H257" i="1"/>
  <c r="K267" i="1" l="1"/>
  <c r="J257" i="1" l="1"/>
  <c r="H106" i="1" l="1"/>
  <c r="H468" i="1" s="1"/>
  <c r="F106" i="1"/>
  <c r="F468" i="1" s="1"/>
  <c r="K257" i="1"/>
  <c r="J280" i="1" l="1"/>
  <c r="K34" i="1"/>
  <c r="J34" i="1"/>
  <c r="J106" i="1"/>
  <c r="J468" i="1" l="1"/>
  <c r="K280" i="1"/>
  <c r="K130" i="1"/>
  <c r="K468" i="1" l="1"/>
</calcChain>
</file>

<file path=xl/sharedStrings.xml><?xml version="1.0" encoding="utf-8"?>
<sst xmlns="http://schemas.openxmlformats.org/spreadsheetml/2006/main" count="1199" uniqueCount="477">
  <si>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</si>
  <si>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</si>
  <si>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</si>
  <si>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</si>
  <si>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</si>
  <si>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</si>
  <si>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</si>
  <si>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</si>
  <si>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</si>
  <si>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</si>
  <si>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</si>
  <si>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</si>
  <si>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</si>
  <si>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</si>
  <si>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</si>
  <si>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</si>
  <si>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</si>
  <si>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</si>
  <si>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</si>
  <si>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SECRETARIA</t>
  </si>
  <si>
    <t>DIGITADOR (A)</t>
  </si>
  <si>
    <t>ANA YUDELKA MATEO MATEO</t>
  </si>
  <si>
    <t>ANYELA MELODY DE LEON MEJIA</t>
  </si>
  <si>
    <t>SERYIRA JOSEFINA DURAN ORTIZ</t>
  </si>
  <si>
    <t>JULISSA AIMEE CANARIO ACOSTA</t>
  </si>
  <si>
    <t>WENDOLIS MICELI GARCIA</t>
  </si>
  <si>
    <t>DEPARTAMENTO JURIDICO - ONE</t>
  </si>
  <si>
    <t>ROBERT ANTONIO CUSTODIO BAEZ</t>
  </si>
  <si>
    <t>ADMINISTRADOR DE REDES</t>
  </si>
  <si>
    <t>JULIO IVAN PERALTA GUZMAN</t>
  </si>
  <si>
    <t>SOPORTE INFORMATICO</t>
  </si>
  <si>
    <t>ERNESTO ANTONIO MONTERO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</si>
  <si>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</si>
  <si>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</si>
  <si>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</si>
  <si>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</si>
  <si>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</si>
  <si>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</si>
  <si>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</si>
  <si>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</si>
  <si>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</si>
  <si>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</si>
  <si>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</si>
  <si>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</si>
  <si>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</si>
  <si>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</si>
  <si>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</si>
  <si>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</si>
  <si>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</si>
  <si>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</si>
  <si>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</si>
  <si>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</si>
  <si>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</si>
  <si>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</si>
  <si>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</si>
  <si>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</si>
  <si>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</si>
  <si>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</si>
  <si>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</si>
  <si>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</si>
  <si>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</si>
  <si>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</si>
  <si>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</si>
  <si>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</si>
  <si>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</si>
  <si>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</si>
  <si>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</si>
  <si>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</si>
  <si>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</si>
  <si>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</si>
  <si>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</si>
  <si>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</si>
  <si>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</si>
  <si>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</si>
  <si>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</si>
  <si>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</si>
  <si>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</si>
  <si>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</si>
  <si>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</si>
  <si>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RICARDO ERNESTO SUNCAR REYES</t>
  </si>
  <si>
    <t>DIRECTOR DE CENSOS Y ENCUESTA</t>
  </si>
  <si>
    <t>DIRECCION DE CENSOS Y ENCUESTAS- ONE</t>
  </si>
  <si>
    <t>COORDINADOR DE LOGISTICA</t>
  </si>
  <si>
    <t>DEPARTAMENTO DE CENSOS- ONE</t>
  </si>
  <si>
    <t>LUIS DARIO FELIZ SANTANA</t>
  </si>
  <si>
    <t>BRAUDILIA MICELANIA GARCIA VICENTE</t>
  </si>
  <si>
    <t>AUXILIAR ESTADISTICA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</si>
  <si>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</si>
  <si>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</si>
  <si>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</si>
  <si>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</si>
  <si>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</si>
  <si>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</si>
  <si>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RAFAELA CRISANTA JIMENEZ ROSARIO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</si>
  <si>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</si>
  <si>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</si>
  <si>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</si>
  <si>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</si>
  <si>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</si>
  <si>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CLARA INES GUERRERO PEREZ</t>
  </si>
  <si>
    <t>DIGITADOR</t>
  </si>
  <si>
    <t>ELIECIN ESTEBAN HERRERA SOTO</t>
  </si>
  <si>
    <t>FRANCISCO JAVIER FERMIN VILLAR</t>
  </si>
  <si>
    <t>YENSY MERCEDES MARTINEZ MEDINA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</si>
  <si>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</si>
  <si>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</si>
  <si>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</si>
  <si>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</si>
  <si>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</si>
  <si>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</si>
  <si>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</si>
  <si>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</si>
  <si>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</si>
  <si>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CECILIA ROSADO GALVA</t>
  </si>
  <si>
    <t>TECNICO I</t>
  </si>
  <si>
    <t>ELBA ALTAGRACIA DE LANCER REYES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</si>
  <si>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</si>
  <si>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</si>
  <si>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</si>
  <si>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</si>
  <si>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</si>
  <si>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</si>
  <si>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</si>
  <si>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</si>
  <si>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</si>
  <si>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</si>
  <si>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</si>
  <si>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</si>
  <si>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</si>
  <si>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</si>
  <si>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</si>
  <si>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</si>
  <si>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BELKIS CAMINERO GUILAMO</t>
  </si>
  <si>
    <t>FRANCISCO FLORENCIO SOLIS</t>
  </si>
  <si>
    <t>BENITA PILAR RODRIGUEZ</t>
  </si>
  <si>
    <t>APOLONIA ENRIQUETA PEREZ DIAZ</t>
  </si>
  <si>
    <t>HERODITA HERRERA RODRIGUEZ</t>
  </si>
  <si>
    <t>MARIA ALTAGRACIA SANTOS LOPEZ</t>
  </si>
  <si>
    <t>ZENOBIA HORACIO GARCIA</t>
  </si>
  <si>
    <t>NIURKA MILAURIS FIGUEREO LUCIANO</t>
  </si>
  <si>
    <t>ADMINISTRADOR DE GEODATABASE</t>
  </si>
  <si>
    <t>CRISMARY GARCIA RAMIREZ</t>
  </si>
  <si>
    <t>PATRICIA CASTRO ESPINAL</t>
  </si>
  <si>
    <t>TECNICO EN GEOMATICA</t>
  </si>
  <si>
    <t>TECNICO DE LIMITES Y LINDEROS</t>
  </si>
  <si>
    <t>ANTONIO MANUEL ALMONTE</t>
  </si>
  <si>
    <t>FRANCISCO DE LA ROSA ADAMES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</si>
  <si>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</si>
  <si>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</si>
  <si>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</si>
  <si>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</si>
  <si>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</si>
  <si>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</si>
  <si>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</si>
  <si>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DIGITALIZADOR</t>
  </si>
  <si>
    <t>LUIS ALBERTI ACEVEDO ZABALA</t>
  </si>
  <si>
    <t>ROBERTICO JIMENEZ CONTRERAS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</si>
  <si>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</si>
  <si>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</si>
  <si>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</si>
  <si>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</si>
  <si>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</si>
  <si>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</si>
  <si>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</si>
  <si>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</si>
  <si>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</si>
  <si>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CARMEN CECILIA CABANES MENDEZ</t>
  </si>
  <si>
    <t>JENNIFER TEJEDA CUESTA</t>
  </si>
  <si>
    <t>MIGUEL EDUARDO LUCIANO SANTANA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</si>
  <si>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</si>
  <si>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</si>
  <si>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</si>
  <si>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</si>
  <si>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</si>
  <si>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SONIA LUISANA CRISTO SANTOS</t>
  </si>
  <si>
    <t>DEPARTAMENTO DE RECURSOS HUMANOS- ONE</t>
  </si>
  <si>
    <t>KISORIS ELOISA SANCHEZ PEÑA</t>
  </si>
  <si>
    <t>EMMANUEL DAVID GATON PEÑA</t>
  </si>
  <si>
    <t>MAYORDOMO</t>
  </si>
  <si>
    <t>NELSON GUILLERMO APONTE SOTO</t>
  </si>
  <si>
    <t>WANDA PASCUAL RICHIEZ</t>
  </si>
  <si>
    <t>ALFIDA IBELKA SANCHEZ SERRANO</t>
  </si>
  <si>
    <t>TECNICO DE COMPRAS</t>
  </si>
  <si>
    <t>SOPORTE ADMINISTRATIVO</t>
  </si>
  <si>
    <t>ANALISTA CONTROL Y EVALUACION</t>
  </si>
  <si>
    <t>ANALISTA DE MERCADEO Y PUBLIC</t>
  </si>
  <si>
    <t>XIOMARA DIAZ JIMENEZ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</si>
  <si>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</si>
  <si>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</si>
  <si>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</si>
  <si>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</si>
  <si>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</si>
  <si>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</si>
  <si>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ENCARGADO</t>
  </si>
  <si>
    <t>ANALISTA DE COMERCIO EXTERIOR</t>
  </si>
  <si>
    <t>MINISTERIO DE ECONOMÍA, PLANIFICACIÓN Y DESARROLLO</t>
  </si>
  <si>
    <t>ADELA NIKAURY PIÑEIRO MATOS</t>
  </si>
  <si>
    <t>DELFIA MELADYS DE JESUS TORIBIO MEZ</t>
  </si>
  <si>
    <t>CARLOS WILSON SANTANA TRINIDAD</t>
  </si>
  <si>
    <t>MARLEN DE ARMAS HILTON</t>
  </si>
  <si>
    <t>ROBERTO ANTONIO CASTILLO BRITO</t>
  </si>
  <si>
    <t>EDDIE AMABLE CARVAJAR OVIEDO</t>
  </si>
  <si>
    <t>CARRERA ADM.</t>
  </si>
  <si>
    <t>FIJO</t>
  </si>
  <si>
    <t>IVAN ALBERTO OTTENWALDER NUÑEZ</t>
  </si>
  <si>
    <t>AUXILIAR ADMINISTRATIVO (A)</t>
  </si>
  <si>
    <t>DALINA ALTAGRACIA ALMONTE</t>
  </si>
  <si>
    <t>YINEIRI GONZALEZ PEREZ</t>
  </si>
  <si>
    <t>MARIANELIS GUERRERO</t>
  </si>
  <si>
    <t>LUIS HENRY GUZMAN CORDERO</t>
  </si>
  <si>
    <t>ACTUALIZADOR CARTOGRAFICO</t>
  </si>
  <si>
    <t>DENNIS CHRISTOPHER POLANCO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</si>
  <si>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</si>
  <si>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</si>
  <si>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</si>
  <si>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</si>
  <si>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</si>
  <si>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</si>
  <si>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</si>
  <si>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</si>
  <si>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</si>
  <si>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</si>
  <si>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ENCUESTADOR</t>
  </si>
  <si>
    <t>MIGUEL ANTONIO MARTINEZ ASENCIO</t>
  </si>
  <si>
    <t>EMIRCI ANTONIA MEDINA CUEVAS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</si>
  <si>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</si>
  <si>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</si>
  <si>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</si>
  <si>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</si>
  <si>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</si>
  <si>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</si>
  <si>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</si>
  <si>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</si>
  <si>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</si>
  <si>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</si>
  <si>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</si>
  <si>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</si>
  <si>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</si>
  <si>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</si>
  <si>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</si>
  <si>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</si>
  <si>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</si>
  <si>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</si>
  <si>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</si>
  <si>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</si>
  <si>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</si>
  <si>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</si>
  <si>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</si>
  <si>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</si>
  <si>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</si>
  <si>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</si>
  <si>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</si>
  <si>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</si>
  <si>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</si>
  <si>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</si>
  <si>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</si>
  <si>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</si>
  <si>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ENMANUEL ALBERTO DE LEON REYES</t>
  </si>
  <si>
    <t>TECNICO DE CONTABILIDAD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</si>
  <si>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</si>
  <si>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</si>
  <si>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</si>
  <si>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</si>
  <si>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</si>
  <si>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</si>
  <si>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</si>
  <si>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</si>
  <si>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</si>
  <si>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</si>
  <si>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</si>
  <si>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</si>
  <si>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</si>
  <si>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TECNICO DE RECURSOS HUMANOS</t>
  </si>
  <si>
    <t>ANA VIRGINIA DE LEON GOMEZ</t>
  </si>
  <si>
    <t>JUAN CARLOS SALAS SANCHEZ</t>
  </si>
  <si>
    <t>SANTIAGO ORTIZ SANTANA</t>
  </si>
  <si>
    <t>YASELY GONZALEZ MOREL</t>
  </si>
  <si>
    <t>TECNICO ADMINISTRATIVO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</si>
  <si>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</si>
  <si>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</si>
  <si>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</si>
  <si>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</si>
  <si>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</si>
  <si>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</si>
  <si>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</si>
  <si>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</si>
  <si>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</si>
  <si>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</si>
  <si>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</si>
  <si>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</si>
  <si>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</si>
  <si>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</si>
  <si>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</si>
  <si>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</si>
  <si>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</si>
  <si>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</si>
  <si>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</si>
  <si>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</si>
  <si>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</si>
  <si>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</si>
  <si>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</si>
  <si>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</si>
  <si>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</si>
  <si>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DE ESTADISTICAS DE COMERCIO EXTERIOR- ONE</t>
  </si>
  <si>
    <t>DIVISION DE ESTADISTICAS SECTORIALES- ONE- ONE</t>
  </si>
  <si>
    <t>F</t>
  </si>
  <si>
    <t>M</t>
  </si>
  <si>
    <t>DAURIN MACKENLY PEREZ CONTRERAS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</si>
  <si>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</si>
  <si>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</si>
  <si>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</si>
  <si>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</si>
  <si>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</si>
  <si>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      F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</si>
  <si>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</si>
  <si>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</si>
  <si>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</si>
  <si>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</si>
  <si>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</si>
  <si>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 xml:space="preserve">RAUL DARISME ACOSTA </t>
  </si>
  <si>
    <t>MARIA ELIZABETH NIN PEÑA</t>
  </si>
  <si>
    <t>SECRETARIA l</t>
  </si>
  <si>
    <t>DEPARTAMENTO DE ARTICULACION DEL SISTEMA ESTADISTICO NACIONAL- ONE</t>
  </si>
  <si>
    <t>ZOLAINA CASTILLO PEREZ</t>
  </si>
  <si>
    <t>Genero</t>
  </si>
  <si>
    <t>DEAPARTAMENTO DE ESTADISTICAS COYUNTURALES-ONE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</si>
  <si>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</si>
  <si>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</si>
  <si>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</si>
  <si>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</si>
  <si>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</si>
  <si>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>ENCARGADA INTERINA</t>
  </si>
  <si>
    <t>NORVIA LORENA MARTINEZ FERNANDEZ</t>
  </si>
  <si>
    <t>Nómina de Empleados Fijos</t>
  </si>
  <si>
    <t>DIVISION DE ACCESO A LA INFORMACION PUBLICA</t>
  </si>
  <si>
    <t>HUASCAR ESTEBAN VANDERHORST</t>
  </si>
  <si>
    <t>DISEÑADOR GRAFICO</t>
  </si>
  <si>
    <t xml:space="preserve">JOSE MIGUEL PEREZ DEL CARMEN </t>
  </si>
  <si>
    <t xml:space="preserve">TECNICO </t>
  </si>
  <si>
    <t>INGRID SORAYA CASTILLO NUÑUEZ</t>
  </si>
  <si>
    <t xml:space="preserve">GIAN CARLO PEZZOTTI SARANGELO </t>
  </si>
  <si>
    <t>MIGUELINA ALTAGRACIA VELEZ SATOS</t>
  </si>
  <si>
    <t>MARCELL BIENVENIDO EUSEBIO SAVIÑON</t>
  </si>
  <si>
    <t xml:space="preserve">YEFFRY STARLING MEJIA LA PAEZ 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</si>
  <si>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</si>
  <si>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</si>
  <si>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</si>
  <si>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</si>
  <si>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</si>
  <si>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 xml:space="preserve">AUXILIAR DE DOCUMENTACION </t>
  </si>
  <si>
    <t>JOSE LUIS LOZANO RODRIGUEZ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</si>
  <si>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</si>
  <si>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</si>
  <si>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</si>
  <si>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</si>
  <si>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</si>
  <si>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</si>
  <si>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</si>
  <si>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</si>
  <si>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>ADAN EMMANUEL PEREZ QUEZADA</t>
  </si>
  <si>
    <t xml:space="preserve">JULIO JIMENEZ PEREZ </t>
  </si>
  <si>
    <t>DIVISION DE INDICES DE PRECIOS MINORISTAS-ONE</t>
  </si>
  <si>
    <t>HECTOR RADMES PIMENTEL AQUINO</t>
  </si>
  <si>
    <t xml:space="preserve">ANALISTA SECTORIAL </t>
  </si>
  <si>
    <t>AUXILIAR ADMINISTRATIVA</t>
  </si>
  <si>
    <t>DIVISION DE FORMULACION, MONITOREO Y EVALUACIONES DE PLANES, PROGRAMAS Y PROYECTOS-ONE</t>
  </si>
  <si>
    <t>JOSE MIGUEL NUÑEZ SOLANO</t>
  </si>
  <si>
    <t xml:space="preserve">DANIEL MEJIA CARABALLO </t>
  </si>
  <si>
    <t>SECCION DE ARCHIVO CENTRAL- ONE</t>
  </si>
  <si>
    <t>MARCIA JOSEFINA CONTRERAS TEJEDA</t>
  </si>
  <si>
    <t>ENRIQUE BATISTA DE LA CRUZ</t>
  </si>
  <si>
    <t>LEONEL SANLANTE CARRASCO</t>
  </si>
  <si>
    <t>OLGA CELESTE MUÑOZ PEÑA</t>
  </si>
  <si>
    <t>SECCION DE REGISTRO, CONTROL Y NOMINAS- ONE</t>
  </si>
  <si>
    <t>DIVISION DE PRESUPUESTO-ONE</t>
  </si>
  <si>
    <t>KATY MORENO CHARLES</t>
  </si>
  <si>
    <t>ANALISTA PRESUPUESTO</t>
  </si>
  <si>
    <t>Sutotal</t>
  </si>
  <si>
    <t>CARRERA ADM</t>
  </si>
  <si>
    <t>JOSE IVAN RODRIGUEZ RAY</t>
  </si>
  <si>
    <t>DIVISION DE SERVICIOS GENERALES- ONE</t>
  </si>
  <si>
    <t>DIRECCION DE NORMATIVAS Y METODOLOGIA-ONE</t>
  </si>
  <si>
    <t>DIVISION DE ESTADISTICAS SOCIALES- ONE</t>
  </si>
  <si>
    <t>HERMINIA ERCIRA DOTEL SANCHEZ</t>
  </si>
  <si>
    <t>DESARROLLADOR DE SISTEMAS II</t>
  </si>
  <si>
    <t>WILLY NEY OTAÑEZ REYES</t>
  </si>
  <si>
    <t>SANTIAGO JOSE DE PEÑA</t>
  </si>
  <si>
    <t>COORDINADORA EJECUTIVA</t>
  </si>
  <si>
    <t>ANALISTA CALIDAD EN LA GESTION</t>
  </si>
  <si>
    <t xml:space="preserve">ENC. DIV. DESARROLLO HUMANO </t>
  </si>
  <si>
    <t>MANUEL ADELSO CRUZ AMEZQUITA</t>
  </si>
  <si>
    <t>DEPARTAMENTO DE METODOLOGIAS-ONE</t>
  </si>
  <si>
    <t xml:space="preserve">JOSEFINA DE LOS ANGELES MANZUETA </t>
  </si>
  <si>
    <t xml:space="preserve">ANALISTA DE METODOLOGIA                    </t>
  </si>
  <si>
    <t>DEPARTAMENTO DE COMPRAS Y CONTRATACIONES- ONE</t>
  </si>
  <si>
    <t xml:space="preserve">COORDINADORA ADMINISTRATIVA </t>
  </si>
  <si>
    <t>ANALISTA FINANCIERO</t>
  </si>
  <si>
    <t>ANALISTA SECTORIAL</t>
  </si>
  <si>
    <t>DIVISION DE OPERACIONES ENCUESTAS- ONE</t>
  </si>
  <si>
    <t>DIVISION DE OPERACIONES DE CENSOS- ONE</t>
  </si>
  <si>
    <t xml:space="preserve">MARGARITA LARA LARA </t>
  </si>
  <si>
    <t>DEPARTAMENTO DE ESTADISTICAS MACROECONOMICAS Y SECTORIALES-ONE</t>
  </si>
  <si>
    <t xml:space="preserve">GRESY MARIBEL BAEZ DE LOS SANTOS </t>
  </si>
  <si>
    <t>JAMIE MENDEZ SUERO</t>
  </si>
  <si>
    <t xml:space="preserve">MARCO ANTONIO MORENO MOREL </t>
  </si>
  <si>
    <t xml:space="preserve">CHOFER </t>
  </si>
  <si>
    <t>RONY PEREZ LOPEZ</t>
  </si>
  <si>
    <t>ANALISTA DE DISEÑO CONCEPTUAL</t>
  </si>
  <si>
    <t>TECNICO ACTUALIZACION CARTOGRAFICO</t>
  </si>
  <si>
    <t>TECNICO EN OPERACIONES GEOESTADISTICA</t>
  </si>
  <si>
    <t>ANALISTA DE OPERACIONES GEOESTADISTICA</t>
  </si>
  <si>
    <t>TECNICO DE OPERACIONES GEOESTADISTICA</t>
  </si>
  <si>
    <t>AUXILIAR ARCHIVO Y CORRESPONDENCIA</t>
  </si>
  <si>
    <t>TECNICO ARCHIVISTA</t>
  </si>
  <si>
    <t>CARLO ALBERTO ORTIZ BAEZ</t>
  </si>
  <si>
    <t>SOPORTE TECNICO DE REDES Y COMUNICACIONES</t>
  </si>
  <si>
    <t>ENCARGADA DIVISION DE OPERACIONES</t>
  </si>
  <si>
    <t>ENCARGADO DPTO. ENCUESTAS</t>
  </si>
  <si>
    <t xml:space="preserve">ANALISTA EXPLOTACION DE INFORMACION </t>
  </si>
  <si>
    <t>DIVISION ENCUESTA ACTIVIDAD ECONOMICA- ONE</t>
  </si>
  <si>
    <t>DEPARTAMENTO DE ESTADÍSTICAS AMBIENTALES-ONE</t>
  </si>
  <si>
    <t>PAOLA ESMERALDA RODRIGUEZ ADAMES</t>
  </si>
  <si>
    <t>FRANCISCO IRENEO CACERES UREÑA</t>
  </si>
  <si>
    <t>SECCION DE TESORERIA-ONE</t>
  </si>
  <si>
    <t>Subtotal</t>
  </si>
  <si>
    <t>DIVISION DE DISEÑO METODOLOGICO Y CONCEPTUAL- ONE</t>
  </si>
  <si>
    <t>TECNICO DE OPERACIONES DE ENCUESTA</t>
  </si>
  <si>
    <t>COORDINADOR DE OFICINA PROVINCIAL</t>
  </si>
  <si>
    <t xml:space="preserve">ANALISTA DE RECURSOS HUMANOS </t>
  </si>
  <si>
    <t>OFICIAL DE ACCESO A LA INFORMACION</t>
  </si>
  <si>
    <t>DIVISION DE DESARROLLO INSTITUCIONAL Y CALIDAD EN LA GESTION-ONE</t>
  </si>
  <si>
    <t>ANALISTA DE RECURSOS HUMANOS</t>
  </si>
  <si>
    <t>AUXILIAR ALMACEN Y SUMINISTRO</t>
  </si>
  <si>
    <t>SHELILA E DEL C DE JESUS RUIZ SILVERIO</t>
  </si>
  <si>
    <t>ANALISTA DE ESTADISTICAS ESTRUCTURALES</t>
  </si>
  <si>
    <t>TECNICO DE ESTADISTICAS ESTRUCTURALES</t>
  </si>
  <si>
    <t>ANALISTA DE ESTADISTICAS DEMOGRAFICAS</t>
  </si>
  <si>
    <t>ENMANUEL ALEXANDER HERNANDEZ REYNOSO</t>
  </si>
  <si>
    <t>CARMEN ALTAGRACIA MARIÑEZ QUEZADA</t>
  </si>
  <si>
    <t>MILDRED GRABRIELA MARTINEZ MEJIA</t>
  </si>
  <si>
    <t>CARGO DE CONFIANZA</t>
  </si>
  <si>
    <t>DE LIBRE NOMBRAMIENTO Y REMOCION</t>
  </si>
  <si>
    <t>XIOMARA C DE LOS ANGELES ESPAILLAT PEÑA</t>
  </si>
  <si>
    <t>ANALISTA DE ESTADISTICAS SOCIALES</t>
  </si>
  <si>
    <t>NERYS SANTANA CASTILLO</t>
  </si>
  <si>
    <t>JUAN ANTONIO RODRIGUEZ CONCEPCION</t>
  </si>
  <si>
    <t>NAIROBY ELIZABETH CHALAS CHALAS</t>
  </si>
  <si>
    <t>ANA LUISA FELIX FELIPE</t>
  </si>
  <si>
    <t>ANALISTA LEGAL</t>
  </si>
  <si>
    <t>DIVISION DE MEDIOS DIGITALES Y CONTENIDOS MULTIMEDIA-ONE</t>
  </si>
  <si>
    <t>JOAN MANUEL MEJIA HEREDIA</t>
  </si>
  <si>
    <t xml:space="preserve"> </t>
  </si>
  <si>
    <t>MILCIADES ALEJANDRO KING SILVEN</t>
  </si>
  <si>
    <t>SUPERVISOR DE TRANSPORTACION</t>
  </si>
  <si>
    <t>FIOR D' ALIZA DEL CARMEN ROSARIO PAYERO</t>
  </si>
  <si>
    <t>AURA GREGORIA POLANCO JEREZ DE FISCHER</t>
  </si>
  <si>
    <t>ABNEN MIGUEL DE LA CRUZ PERDOMO</t>
  </si>
  <si>
    <t>CAROLINA ELIZABETH PRENSA MORENO</t>
  </si>
  <si>
    <t>HEALLY ANNY SANCHEZ ESTRELLA</t>
  </si>
  <si>
    <t>ALFERNY STALIN EUSEBIO HEREDIA</t>
  </si>
  <si>
    <t xml:space="preserve">MARIA ANTONIA BRITO LEONIDAS </t>
  </si>
  <si>
    <t xml:space="preserve">YARILYS ALTAGRACIA ESPINAL LOPEZ </t>
  </si>
  <si>
    <t>LAURA MARIE MENDEZ CABRERA</t>
  </si>
  <si>
    <t>ELAINE ANGELICA MEJIA MARMOL</t>
  </si>
  <si>
    <t>ANALISTA DE RECLUTAMIENTO Y SELECCIÓN</t>
  </si>
  <si>
    <t>P.PROBATORIO</t>
  </si>
  <si>
    <t xml:space="preserve">ANALISTA DE PLANIFICACION </t>
  </si>
  <si>
    <t>Mes de Julio 2023</t>
  </si>
  <si>
    <t xml:space="preserve">AUGUSTO VIRGILIO DE LOS SANTOS ALMANZAR </t>
  </si>
  <si>
    <t xml:space="preserve">SUBDIRECTOR(A) GENERAL </t>
  </si>
  <si>
    <t xml:space="preserve">GRICELL ALEXANDRA FROMETA ABREU </t>
  </si>
  <si>
    <t xml:space="preserve">TECNICO DE CONTROL DE BIENES </t>
  </si>
  <si>
    <t xml:space="preserve">EDDY FLOIRAN LANTIGUA SANCHEZ </t>
  </si>
  <si>
    <t>CLARITZA VASQUEZ</t>
  </si>
  <si>
    <t>INDIRA ENCARNACION OTAÑO</t>
  </si>
  <si>
    <t>HECTOR BIENVENIDO RINCON PEGUERO</t>
  </si>
  <si>
    <t>COORDINADOR DE OPERACIONES DE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</si>
</sst>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6">
    <xf numFmtId="0" fontId="0" fillId="0" borderId="0" xfId="0"/>
    <xf numFmtId="0" fontId="16" fillId="0" borderId="0" xfId="0" applyFont="1"/>
    <xf numFmtId="0" fontId="16" fillId="33" borderId="0" xfId="0" applyFont="1" applyFill="1"/>
    <xf numFmtId="0" fontId="19" fillId="35" borderId="0" xfId="0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/>
    </xf>
    <xf numFmtId="0" fontId="16" fillId="37" borderId="0" xfId="0" applyFont="1" applyFill="1"/>
    <xf numFmtId="0" fontId="0" fillId="37" borderId="0" xfId="0" applyFill="1"/>
    <xf numFmtId="0" fontId="22" fillId="0" borderId="0" xfId="0" applyFont="1"/>
    <xf numFmtId="0" fontId="0" fillId="0" borderId="0" xfId="0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9" fillId="35" borderId="0" xfId="0" applyFont="1" applyFill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0" fontId="22" fillId="0" borderId="0" xfId="0" applyFont="1" applyAlignment="1">
      <alignment horizontal="left" vertical="center"/>
    </xf>
    <xf numFmtId="164" fontId="1" fillId="0" borderId="0" xfId="1" applyFont="1" applyAlignment="1">
      <alignment horizontal="left" vertical="center"/>
    </xf>
    <xf numFmtId="164" fontId="0" fillId="0" borderId="0" xfId="1" applyFont="1" applyAlignment="1">
      <alignment vertical="center"/>
    </xf>
    <xf numFmtId="164" fontId="0" fillId="0" borderId="0" xfId="1" applyFont="1" applyAlignment="1">
      <alignment horizontal="left" vertical="center"/>
    </xf>
    <xf numFmtId="0" fontId="16" fillId="38" borderId="0" xfId="0" applyFont="1" applyFill="1"/>
    <xf numFmtId="0" fontId="16" fillId="38" borderId="0" xfId="0" applyFont="1" applyFill="1" applyAlignment="1">
      <alignment horizontal="center"/>
    </xf>
    <xf numFmtId="0" fontId="0" fillId="38" borderId="0" xfId="0" applyFill="1"/>
    <xf numFmtId="0" fontId="0" fillId="33" borderId="0" xfId="0" applyFill="1"/>
    <xf numFmtId="0" fontId="0" fillId="38" borderId="0" xfId="0" applyFill="1" applyAlignment="1">
      <alignment horizontal="center"/>
    </xf>
    <xf numFmtId="0" fontId="16" fillId="39" borderId="0" xfId="0" applyFont="1" applyFill="1"/>
    <xf numFmtId="0" fontId="0" fillId="39" borderId="0" xfId="0" applyFill="1"/>
    <xf numFmtId="0" fontId="22" fillId="0" borderId="0" xfId="0" applyFont="1" applyAlignment="1">
      <alignment horizontal="center"/>
    </xf>
    <xf numFmtId="0" fontId="23" fillId="38" borderId="0" xfId="0" applyFont="1" applyFill="1"/>
    <xf numFmtId="0" fontId="23" fillId="38" borderId="0" xfId="0" applyFont="1" applyFill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164" fontId="1" fillId="0" borderId="0" xfId="1" applyFont="1" applyAlignment="1">
      <alignment horizontal="right" vertical="center"/>
    </xf>
    <xf numFmtId="0" fontId="0" fillId="37" borderId="0" xfId="0" applyFill="1" applyAlignment="1">
      <alignment horizontal="left" vertical="center"/>
    </xf>
    <xf numFmtId="164" fontId="0" fillId="0" borderId="0" xfId="1" applyFont="1" applyAlignment="1"/>
    <xf numFmtId="0" fontId="0" fillId="37" borderId="0" xfId="0" applyFill="1" applyAlignment="1">
      <alignment horizontal="center"/>
    </xf>
    <xf numFmtId="164" fontId="0" fillId="0" borderId="0" xfId="1" applyFont="1"/>
    <xf numFmtId="0" fontId="0" fillId="37" borderId="23" xfId="0" applyFill="1" applyBorder="1"/>
    <xf numFmtId="14" fontId="0" fillId="37" borderId="0" xfId="0" applyNumberFormat="1" applyFill="1" applyAlignment="1">
      <alignment horizontal="left"/>
    </xf>
    <xf numFmtId="0" fontId="0" fillId="33" borderId="0" xfId="0" applyFill="1" applyAlignment="1">
      <alignment horizontal="center"/>
    </xf>
    <xf numFmtId="0" fontId="23" fillId="37" borderId="0" xfId="0" applyFont="1" applyFill="1"/>
    <xf numFmtId="0" fontId="23" fillId="37" borderId="0" xfId="0" applyFont="1" applyFill="1" applyAlignment="1">
      <alignment horizontal="center"/>
    </xf>
    <xf numFmtId="164" fontId="1" fillId="0" borderId="0" xfId="1" applyFont="1" applyAlignment="1"/>
    <xf numFmtId="164" fontId="16" fillId="38" borderId="0" xfId="1" applyFont="1" applyFill="1"/>
    <xf numFmtId="164" fontId="16" fillId="33" borderId="0" xfId="1" applyFont="1" applyFill="1"/>
    <xf numFmtId="164" fontId="16" fillId="0" borderId="0" xfId="1" applyFont="1"/>
    <xf numFmtId="164" fontId="19" fillId="35" borderId="0" xfId="1" applyFont="1" applyFill="1" applyAlignment="1">
      <alignment vertical="center"/>
    </xf>
    <xf numFmtId="164" fontId="16" fillId="37" borderId="0" xfId="1" applyFont="1" applyFill="1"/>
    <xf numFmtId="164" fontId="16" fillId="0" borderId="0" xfId="1" applyFont="1" applyAlignment="1">
      <alignment horizontal="left" vertical="center"/>
    </xf>
    <xf numFmtId="164" fontId="16" fillId="0" borderId="0" xfId="1" applyFont="1" applyFill="1"/>
    <xf numFmtId="164" fontId="0" fillId="37" borderId="0" xfId="1" applyFont="1" applyFill="1"/>
    <xf numFmtId="164" fontId="22" fillId="37" borderId="0" xfId="1" applyFont="1" applyFill="1"/>
    <xf numFmtId="164" fontId="23" fillId="38" borderId="0" xfId="1" applyFont="1" applyFill="1"/>
    <xf numFmtId="164" fontId="23" fillId="37" borderId="0" xfId="1" applyFont="1" applyFill="1"/>
    <xf numFmtId="164" fontId="23" fillId="0" borderId="0" xfId="1" applyFont="1"/>
    <xf numFmtId="164" fontId="22" fillId="0" borderId="0" xfId="1" applyFont="1"/>
    <xf numFmtId="0" fontId="0" fillId="0" borderId="0" xfId="0" applyAlignment="1">
      <alignment wrapText="1"/>
    </xf>
    <xf numFmtId="164" fontId="1" fillId="0" borderId="0" xfId="1" applyFont="1"/>
    <xf numFmtId="164" fontId="0" fillId="0" borderId="0" xfId="1" applyFont="1" applyFill="1"/>
    <xf numFmtId="0" fontId="24" fillId="0" borderId="0" xfId="0" applyFont="1"/>
    <xf numFmtId="0" fontId="16" fillId="0" borderId="0" xfId="0" applyFont="1" applyAlignment="1">
      <alignment horizontal="left" vertical="center"/>
    </xf>
    <xf numFmtId="0" fontId="16" fillId="37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164" fontId="18" fillId="34" borderId="11" xfId="1" applyFont="1" applyFill="1" applyBorder="1" applyAlignment="1">
      <alignment horizontal="center" vertical="center"/>
    </xf>
    <xf numFmtId="164" fontId="18" fillId="34" borderId="15" xfId="1" applyFont="1" applyFill="1" applyBorder="1" applyAlignment="1">
      <alignment horizontal="center" vertical="center"/>
    </xf>
    <xf numFmtId="164" fontId="18" fillId="34" borderId="12" xfId="1" applyFont="1" applyFill="1" applyBorder="1" applyAlignment="1">
      <alignment horizontal="center" vertical="center"/>
    </xf>
    <xf numFmtId="164" fontId="18" fillId="34" borderId="16" xfId="1" applyFont="1" applyFill="1" applyBorder="1" applyAlignment="1">
      <alignment horizontal="center" vertical="center"/>
    </xf>
    <xf numFmtId="164" fontId="18" fillId="34" borderId="13" xfId="1" applyFont="1" applyFill="1" applyBorder="1" applyAlignment="1">
      <alignment horizontal="center" vertical="center"/>
    </xf>
    <xf numFmtId="164" fontId="18" fillId="34" borderId="17" xfId="1" applyFont="1" applyFill="1" applyBorder="1" applyAlignment="1">
      <alignment horizontal="center" vertical="center"/>
    </xf>
    <xf numFmtId="164" fontId="18" fillId="34" borderId="14" xfId="1" applyFont="1" applyFill="1" applyBorder="1" applyAlignment="1">
      <alignment horizontal="center" vertical="center"/>
    </xf>
    <xf numFmtId="164" fontId="18" fillId="34" borderId="18" xfId="1" applyFont="1" applyFill="1" applyBorder="1" applyAlignment="1">
      <alignment horizontal="center" vertical="center"/>
    </xf>
    <xf numFmtId="164" fontId="18" fillId="34" borderId="13" xfId="1" applyFont="1" applyFill="1" applyBorder="1" applyAlignment="1">
      <alignment horizontal="center" vertical="center" wrapText="1"/>
    </xf>
    <xf numFmtId="164" fontId="18" fillId="34" borderId="17" xfId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1</xdr:row>
      <xdr:rowOff>41275</xdr:rowOff>
    </xdr:from>
    <xdr:to>
      <xdr:col>0</xdr:col>
      <xdr:colOff>1765300</xdr:colOff>
      <xdr:row>5</xdr:row>
      <xdr:rowOff>96499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231775"/>
          <a:ext cx="1409700" cy="14204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517524</xdr:colOff>
      <xdr:row>1</xdr:row>
      <xdr:rowOff>77787</xdr:rowOff>
    </xdr:from>
    <xdr:to>
      <xdr:col>10</xdr:col>
      <xdr:colOff>1119804</xdr:colOff>
      <xdr:row>5</xdr:row>
      <xdr:rowOff>11993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5274" y="268287"/>
          <a:ext cx="2380280" cy="129945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0</xdr:colOff>
      <xdr:row>468</xdr:row>
      <xdr:rowOff>82877</xdr:rowOff>
    </xdr:from>
    <xdr:to>
      <xdr:col>9</xdr:col>
      <xdr:colOff>490569</xdr:colOff>
      <xdr:row>503</xdr:row>
      <xdr:rowOff>11207</xdr:rowOff>
    </xdr:to>
    <xdr:pic>
      <xdr:nvPicPr>
        <xdr:cNvPr id="9" name="image1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89673906"/>
          <a:ext cx="16851157" cy="6595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H469"/>
  <sheetViews>
    <sheetView tabSelected="1" zoomScale="85" zoomScaleNormal="85" zoomScaleSheetLayoutView="75" zoomScalePageLayoutView="40" workbookViewId="0">
      <pane ySplit="8" topLeftCell="A456" activePane="bottomLeft" state="frozen"/>
      <selection pane="bottomLeft" activeCell="K473" sqref="K473"/>
    </sheetView>
  </sheetViews>
  <sheetFormatPr baseColWidth="10" defaultRowHeight="15" x14ac:dyDescent="0.25"/>
  <cols>
    <col min="1" max="1" width="51.85546875" customWidth="1"/>
    <col min="2" max="2" width="44" customWidth="1"/>
    <col min="3" max="3" width="8.140625" style="13" customWidth="1"/>
    <col min="4" max="4" width="22.28515625" customWidth="1"/>
    <col min="5" max="5" width="26.140625" style="40" customWidth="1"/>
    <col min="6" max="6" width="23.140625" style="40" customWidth="1"/>
    <col min="7" max="7" width="22.85546875" style="40" customWidth="1"/>
    <col min="8" max="8" width="23.7109375" style="40" customWidth="1"/>
    <col min="9" max="9" width="23" style="40" customWidth="1"/>
    <col min="10" max="10" width="26.7109375" style="40" customWidth="1"/>
    <col min="11" max="11" width="25.42578125" style="40" bestFit="1" customWidth="1"/>
  </cols>
  <sheetData>
    <row r="1" spans="1:11" x14ac:dyDescent="0.25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 ht="30" x14ac:dyDescent="0.4">
      <c r="A2" s="70" t="s">
        <v>195</v>
      </c>
      <c r="B2" s="71"/>
      <c r="C2" s="71"/>
      <c r="D2" s="71"/>
      <c r="E2" s="71"/>
      <c r="F2" s="71"/>
      <c r="G2" s="71"/>
      <c r="H2" s="71"/>
      <c r="I2" s="71"/>
      <c r="J2" s="71"/>
      <c r="K2" s="72"/>
    </row>
    <row r="3" spans="1:11" ht="30" x14ac:dyDescent="0.4">
      <c r="A3" s="70" t="s">
        <v>172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1" ht="23.25" x14ac:dyDescent="0.35">
      <c r="A4" s="73" t="s">
        <v>173</v>
      </c>
      <c r="B4" s="74"/>
      <c r="C4" s="74"/>
      <c r="D4" s="74"/>
      <c r="E4" s="74"/>
      <c r="F4" s="74"/>
      <c r="G4" s="74"/>
      <c r="H4" s="74"/>
      <c r="I4" s="74"/>
      <c r="J4" s="74"/>
      <c r="K4" s="75"/>
    </row>
    <row r="5" spans="1:11" ht="23.25" x14ac:dyDescent="0.35">
      <c r="A5" s="73" t="s">
        <v>333</v>
      </c>
      <c r="B5" s="74"/>
      <c r="C5" s="74"/>
      <c r="D5" s="74"/>
      <c r="E5" s="74"/>
      <c r="F5" s="74"/>
      <c r="G5" s="74"/>
      <c r="H5" s="74"/>
      <c r="I5" s="74"/>
      <c r="J5" s="74"/>
      <c r="K5" s="75"/>
    </row>
    <row r="6" spans="1:11" ht="24" thickBot="1" x14ac:dyDescent="0.4">
      <c r="A6" s="73" t="s">
        <v>467</v>
      </c>
      <c r="B6" s="74"/>
      <c r="C6" s="74"/>
      <c r="D6" s="74"/>
      <c r="E6" s="74"/>
      <c r="F6" s="74"/>
      <c r="G6" s="74"/>
      <c r="H6" s="74"/>
      <c r="I6" s="74"/>
      <c r="J6" s="74"/>
      <c r="K6" s="75"/>
    </row>
    <row r="7" spans="1:11" x14ac:dyDescent="0.25">
      <c r="A7" s="76" t="s">
        <v>243</v>
      </c>
      <c r="B7" s="78" t="s">
        <v>0</v>
      </c>
      <c r="C7" s="78" t="s">
        <v>324</v>
      </c>
      <c r="D7" s="84" t="s">
        <v>242</v>
      </c>
      <c r="E7" s="78" t="s">
        <v>170</v>
      </c>
      <c r="F7" s="80" t="s">
        <v>1</v>
      </c>
      <c r="G7" s="78" t="s">
        <v>2</v>
      </c>
      <c r="H7" s="80" t="s">
        <v>3</v>
      </c>
      <c r="I7" s="78" t="s">
        <v>4</v>
      </c>
      <c r="J7" s="78" t="s">
        <v>5</v>
      </c>
      <c r="K7" s="82" t="s">
        <v>6</v>
      </c>
    </row>
    <row r="8" spans="1:11" ht="15.75" thickBot="1" x14ac:dyDescent="0.3">
      <c r="A8" s="77"/>
      <c r="B8" s="79"/>
      <c r="C8" s="79"/>
      <c r="D8" s="85"/>
      <c r="E8" s="79"/>
      <c r="F8" s="81"/>
      <c r="G8" s="79"/>
      <c r="H8" s="81"/>
      <c r="I8" s="79"/>
      <c r="J8" s="79"/>
      <c r="K8" s="83"/>
    </row>
    <row r="9" spans="1:11" ht="26.25" customHeight="1" x14ac:dyDescent="0.25">
      <c r="A9" s="64" t="s">
        <v>7</v>
      </c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ht="45" x14ac:dyDescent="0.25">
      <c r="A10" t="s">
        <v>271</v>
      </c>
      <c r="B10" t="s">
        <v>11</v>
      </c>
      <c r="C10" s="13" t="s">
        <v>305</v>
      </c>
      <c r="D10" s="60" t="s">
        <v>441</v>
      </c>
      <c r="E10" s="40">
        <v>270000</v>
      </c>
      <c r="F10" s="40">
        <v>7749</v>
      </c>
      <c r="G10" s="40">
        <v>52724.27</v>
      </c>
      <c r="H10" s="40">
        <v>5685.41</v>
      </c>
      <c r="I10" s="40">
        <v>25</v>
      </c>
      <c r="J10" s="40">
        <v>66183.679999999993</v>
      </c>
      <c r="K10" s="40">
        <f>+E10-J10</f>
        <v>203816.32000000001</v>
      </c>
    </row>
    <row r="11" spans="1:11" ht="48" customHeight="1" x14ac:dyDescent="0.25">
      <c r="A11" t="s">
        <v>468</v>
      </c>
      <c r="B11" t="s">
        <v>469</v>
      </c>
      <c r="C11" s="13" t="s">
        <v>306</v>
      </c>
      <c r="D11" s="60" t="s">
        <v>441</v>
      </c>
      <c r="E11" s="40">
        <v>215000</v>
      </c>
      <c r="F11" s="40">
        <v>6170.5</v>
      </c>
      <c r="G11" s="40">
        <v>39368.89</v>
      </c>
      <c r="H11" s="40">
        <v>5685.41</v>
      </c>
      <c r="I11" s="40">
        <v>14815.94</v>
      </c>
      <c r="J11" s="40">
        <v>66040.740000000005</v>
      </c>
      <c r="K11" s="40">
        <v>148959.26</v>
      </c>
    </row>
    <row r="12" spans="1:11" x14ac:dyDescent="0.25">
      <c r="A12" t="s">
        <v>442</v>
      </c>
      <c r="B12" t="s">
        <v>266</v>
      </c>
      <c r="C12" s="13" t="s">
        <v>305</v>
      </c>
      <c r="D12" t="s">
        <v>440</v>
      </c>
      <c r="E12" s="40">
        <v>110000</v>
      </c>
      <c r="F12" s="40">
        <v>3157</v>
      </c>
      <c r="G12" s="40">
        <v>14457.62</v>
      </c>
      <c r="H12" s="40">
        <v>3344</v>
      </c>
      <c r="I12" s="40">
        <v>25</v>
      </c>
      <c r="J12" s="40">
        <v>20983.62</v>
      </c>
      <c r="K12" s="40">
        <f t="shared" ref="K12:K18" si="0">+E12-J12</f>
        <v>89016.38</v>
      </c>
    </row>
    <row r="13" spans="1:11" x14ac:dyDescent="0.25">
      <c r="A13" t="s">
        <v>160</v>
      </c>
      <c r="B13" t="s">
        <v>161</v>
      </c>
      <c r="C13" s="13" t="s">
        <v>305</v>
      </c>
      <c r="D13" t="s">
        <v>203</v>
      </c>
      <c r="E13" s="40">
        <v>60000</v>
      </c>
      <c r="F13" s="40">
        <v>1722</v>
      </c>
      <c r="G13" s="40">
        <v>3486.68</v>
      </c>
      <c r="H13" s="40">
        <v>1824</v>
      </c>
      <c r="I13" s="40">
        <v>4695.09</v>
      </c>
      <c r="J13" s="40">
        <v>11727.77</v>
      </c>
      <c r="K13" s="40">
        <f t="shared" si="0"/>
        <v>48272.23</v>
      </c>
    </row>
    <row r="14" spans="1:11" x14ac:dyDescent="0.25">
      <c r="A14" t="s">
        <v>10</v>
      </c>
      <c r="B14" t="s">
        <v>9</v>
      </c>
      <c r="C14" s="13" t="s">
        <v>305</v>
      </c>
      <c r="D14" t="s">
        <v>202</v>
      </c>
      <c r="E14" s="40">
        <v>85000</v>
      </c>
      <c r="F14" s="40">
        <v>2439.5</v>
      </c>
      <c r="G14" s="40">
        <v>7788.27</v>
      </c>
      <c r="H14" s="40">
        <v>2584</v>
      </c>
      <c r="I14" s="40">
        <v>3469.9</v>
      </c>
      <c r="J14" s="40">
        <v>16281.67</v>
      </c>
      <c r="K14" s="40">
        <f t="shared" si="0"/>
        <v>68718.33</v>
      </c>
    </row>
    <row r="15" spans="1:11" x14ac:dyDescent="0.25">
      <c r="A15" t="s">
        <v>273</v>
      </c>
      <c r="B15" t="s">
        <v>266</v>
      </c>
      <c r="C15" s="13" t="s">
        <v>305</v>
      </c>
      <c r="D15" t="s">
        <v>440</v>
      </c>
      <c r="E15" s="40">
        <v>80000</v>
      </c>
      <c r="F15" s="40">
        <v>2296</v>
      </c>
      <c r="G15" s="40">
        <v>7400.87</v>
      </c>
      <c r="H15" s="40">
        <v>2432</v>
      </c>
      <c r="I15" s="40">
        <v>17354.61</v>
      </c>
      <c r="J15" s="40">
        <v>29483.48</v>
      </c>
      <c r="K15" s="40">
        <f>+E15-J15</f>
        <v>50516.52</v>
      </c>
    </row>
    <row r="16" spans="1:11" x14ac:dyDescent="0.25">
      <c r="A16" t="s">
        <v>307</v>
      </c>
      <c r="B16" t="s">
        <v>266</v>
      </c>
      <c r="C16" s="13" t="s">
        <v>306</v>
      </c>
      <c r="D16" t="s">
        <v>440</v>
      </c>
      <c r="E16" s="40">
        <v>91000</v>
      </c>
      <c r="F16" s="40">
        <v>2611.6999999999998</v>
      </c>
      <c r="G16" s="40">
        <v>9988.34</v>
      </c>
      <c r="H16" s="40">
        <v>2766.4</v>
      </c>
      <c r="I16" s="40">
        <v>3530</v>
      </c>
      <c r="J16" s="40">
        <v>18896.439999999999</v>
      </c>
      <c r="K16" s="40">
        <f t="shared" si="0"/>
        <v>72103.56</v>
      </c>
    </row>
    <row r="17" spans="1:282" x14ac:dyDescent="0.25">
      <c r="A17" t="s">
        <v>34</v>
      </c>
      <c r="B17" t="s">
        <v>266</v>
      </c>
      <c r="C17" s="13" t="s">
        <v>306</v>
      </c>
      <c r="D17" t="s">
        <v>440</v>
      </c>
      <c r="E17" s="40">
        <v>105000</v>
      </c>
      <c r="F17" s="40">
        <v>3013.5</v>
      </c>
      <c r="G17" s="40">
        <v>13281.49</v>
      </c>
      <c r="H17" s="40">
        <v>3192</v>
      </c>
      <c r="I17" s="40">
        <v>275</v>
      </c>
      <c r="J17" s="40">
        <v>19761.990000000002</v>
      </c>
      <c r="K17" s="40">
        <f t="shared" si="0"/>
        <v>85238.01</v>
      </c>
    </row>
    <row r="18" spans="1:282" x14ac:dyDescent="0.25">
      <c r="A18" t="s">
        <v>253</v>
      </c>
      <c r="B18" t="s">
        <v>387</v>
      </c>
      <c r="C18" s="13" t="s">
        <v>305</v>
      </c>
      <c r="D18" t="s">
        <v>203</v>
      </c>
      <c r="E18" s="40">
        <v>133000</v>
      </c>
      <c r="F18" s="40">
        <v>3817.1</v>
      </c>
      <c r="G18" s="40">
        <v>19867.79</v>
      </c>
      <c r="H18" s="40">
        <v>4043.2</v>
      </c>
      <c r="I18" s="40">
        <v>175</v>
      </c>
      <c r="J18" s="40">
        <v>27903.09</v>
      </c>
      <c r="K18" s="40">
        <f t="shared" si="0"/>
        <v>105096.91</v>
      </c>
    </row>
    <row r="19" spans="1:282" x14ac:dyDescent="0.25">
      <c r="A19" t="s">
        <v>446</v>
      </c>
      <c r="B19" t="s">
        <v>266</v>
      </c>
      <c r="C19" s="13" t="s">
        <v>305</v>
      </c>
      <c r="D19" t="s">
        <v>440</v>
      </c>
      <c r="E19" s="40">
        <v>100000</v>
      </c>
      <c r="F19" s="40">
        <v>2870</v>
      </c>
      <c r="G19" s="40">
        <v>12105.37</v>
      </c>
      <c r="H19" s="40">
        <v>3040</v>
      </c>
      <c r="I19" s="40">
        <v>25</v>
      </c>
      <c r="J19" s="40">
        <v>18040.37</v>
      </c>
      <c r="K19" s="40">
        <v>81959.63</v>
      </c>
    </row>
    <row r="20" spans="1:282" x14ac:dyDescent="0.25">
      <c r="A20" s="2" t="s">
        <v>12</v>
      </c>
      <c r="B20" s="2">
        <v>10</v>
      </c>
      <c r="C20" s="14"/>
      <c r="D20" s="2"/>
      <c r="E20" s="48">
        <f>SUM(E10:E19)</f>
        <v>1249000</v>
      </c>
      <c r="F20" s="48">
        <f t="shared" ref="F20:K20" si="1">SUM(F10:F19)</f>
        <v>35846.300000000003</v>
      </c>
      <c r="G20" s="48">
        <f>SUM(G10:G19)</f>
        <v>180469.59</v>
      </c>
      <c r="H20" s="48">
        <f t="shared" si="1"/>
        <v>34596.42</v>
      </c>
      <c r="I20" s="48">
        <f>SUM(I10:I19)</f>
        <v>44390.54</v>
      </c>
      <c r="J20" s="48">
        <f t="shared" si="1"/>
        <v>295302.84999999998</v>
      </c>
      <c r="K20" s="48">
        <f t="shared" si="1"/>
        <v>953697.15</v>
      </c>
    </row>
    <row r="21" spans="1:282" x14ac:dyDescent="0.25">
      <c r="A21" s="1"/>
      <c r="B21" s="1"/>
      <c r="C21" s="16"/>
      <c r="D21" s="1"/>
      <c r="E21" s="49"/>
      <c r="F21" s="49"/>
      <c r="G21" s="49"/>
      <c r="H21" s="49"/>
      <c r="I21" s="49"/>
      <c r="J21" s="49"/>
      <c r="K21" s="49"/>
    </row>
    <row r="22" spans="1:282" s="11" customFormat="1" x14ac:dyDescent="0.25">
      <c r="A22" s="1" t="s">
        <v>334</v>
      </c>
      <c r="B22" s="1"/>
      <c r="C22" s="16"/>
      <c r="D22" s="1"/>
      <c r="E22" s="49"/>
      <c r="F22" s="49"/>
      <c r="G22" s="49"/>
      <c r="H22" s="49"/>
      <c r="I22" s="49"/>
      <c r="J22" s="49"/>
      <c r="K22" s="49"/>
    </row>
    <row r="23" spans="1:282" x14ac:dyDescent="0.25">
      <c r="A23" t="s">
        <v>25</v>
      </c>
      <c r="B23" t="s">
        <v>429</v>
      </c>
      <c r="C23" s="13" t="s">
        <v>305</v>
      </c>
      <c r="D23" t="s">
        <v>202</v>
      </c>
      <c r="E23" s="40">
        <v>56000</v>
      </c>
      <c r="F23" s="40">
        <v>1607.2</v>
      </c>
      <c r="G23" s="40">
        <v>2733.96</v>
      </c>
      <c r="H23" s="40">
        <v>1702.4</v>
      </c>
      <c r="I23" s="40">
        <v>2395</v>
      </c>
      <c r="J23" s="40">
        <v>8438.56</v>
      </c>
      <c r="K23" s="40">
        <f>E23-J23</f>
        <v>47561.440000000002</v>
      </c>
    </row>
    <row r="24" spans="1:282" s="11" customFormat="1" x14ac:dyDescent="0.25">
      <c r="A24" s="24" t="s">
        <v>12</v>
      </c>
      <c r="B24" s="24">
        <v>1</v>
      </c>
      <c r="C24" s="28"/>
      <c r="D24" s="24"/>
      <c r="E24" s="47">
        <f>E23</f>
        <v>56000</v>
      </c>
      <c r="F24" s="47">
        <f>SUM(F23)</f>
        <v>1607.2</v>
      </c>
      <c r="G24" s="47">
        <f>G23</f>
        <v>2733.96</v>
      </c>
      <c r="H24" s="47">
        <f>H23</f>
        <v>1702.4</v>
      </c>
      <c r="I24" s="47">
        <f>I23</f>
        <v>2395</v>
      </c>
      <c r="J24" s="47">
        <f>J23</f>
        <v>8438.56</v>
      </c>
      <c r="K24" s="47">
        <f>K23</f>
        <v>47561.440000000002</v>
      </c>
    </row>
    <row r="26" spans="1:282" x14ac:dyDescent="0.25">
      <c r="A26" s="64" t="s">
        <v>26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282" x14ac:dyDescent="0.25">
      <c r="A27" t="s">
        <v>270</v>
      </c>
      <c r="B27" t="s">
        <v>269</v>
      </c>
      <c r="C27" s="13" t="s">
        <v>305</v>
      </c>
      <c r="D27" t="s">
        <v>203</v>
      </c>
      <c r="E27" s="40">
        <v>44000</v>
      </c>
      <c r="F27" s="40">
        <f>E27*0.0287</f>
        <v>1262.8</v>
      </c>
      <c r="G27" s="40">
        <v>1007.19</v>
      </c>
      <c r="H27" s="40">
        <v>1337.6</v>
      </c>
      <c r="I27" s="40">
        <v>1730</v>
      </c>
      <c r="J27" s="40">
        <v>5337.59</v>
      </c>
      <c r="K27" s="40">
        <f>E27-J27</f>
        <v>38662.410000000003</v>
      </c>
    </row>
    <row r="28" spans="1:282" x14ac:dyDescent="0.25">
      <c r="A28" t="s">
        <v>447</v>
      </c>
      <c r="B28" t="s">
        <v>448</v>
      </c>
      <c r="C28" s="13" t="s">
        <v>305</v>
      </c>
      <c r="D28" t="s">
        <v>202</v>
      </c>
      <c r="E28" s="40">
        <v>56000</v>
      </c>
      <c r="F28" s="40">
        <v>1607.2</v>
      </c>
      <c r="G28" s="40">
        <v>2733.96</v>
      </c>
      <c r="H28" s="40">
        <v>1702.4</v>
      </c>
      <c r="I28" s="40">
        <v>25</v>
      </c>
      <c r="J28" s="40">
        <v>6068.56</v>
      </c>
      <c r="K28" s="40">
        <f>E28-J28</f>
        <v>49931.44</v>
      </c>
    </row>
    <row r="29" spans="1:282" x14ac:dyDescent="0.25">
      <c r="A29" t="s">
        <v>155</v>
      </c>
      <c r="B29" t="s">
        <v>249</v>
      </c>
      <c r="C29" s="13" t="s">
        <v>306</v>
      </c>
      <c r="D29" t="s">
        <v>202</v>
      </c>
      <c r="E29" s="40">
        <v>32000</v>
      </c>
      <c r="F29" s="40">
        <f t="shared" ref="F29" si="2">E29*0.0287</f>
        <v>918.4</v>
      </c>
      <c r="G29" s="40">
        <v>0</v>
      </c>
      <c r="H29" s="40">
        <v>972.8</v>
      </c>
      <c r="I29" s="40">
        <v>3014.45</v>
      </c>
      <c r="J29" s="40">
        <v>4905.6499999999996</v>
      </c>
      <c r="K29" s="40">
        <f t="shared" ref="K29" si="3">+E29-J29</f>
        <v>27094.35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</row>
    <row r="30" spans="1:282" x14ac:dyDescent="0.25">
      <c r="A30" s="2" t="s">
        <v>12</v>
      </c>
      <c r="B30" s="2">
        <v>3</v>
      </c>
      <c r="C30" s="14"/>
      <c r="D30" s="2"/>
      <c r="E30" s="48">
        <f t="shared" ref="E30:K30" si="4">SUM(E27:E29)</f>
        <v>132000</v>
      </c>
      <c r="F30" s="48">
        <f>SUM(F27:F29)</f>
        <v>3788.4</v>
      </c>
      <c r="G30" s="48">
        <f>SUM(G27:G29)</f>
        <v>3741.15</v>
      </c>
      <c r="H30" s="48">
        <f t="shared" si="4"/>
        <v>4012.8</v>
      </c>
      <c r="I30" s="48">
        <f t="shared" si="4"/>
        <v>4769.45</v>
      </c>
      <c r="J30" s="48">
        <f t="shared" si="4"/>
        <v>16311.8</v>
      </c>
      <c r="K30" s="48">
        <f t="shared" si="4"/>
        <v>115688.2</v>
      </c>
    </row>
    <row r="31" spans="1:282" x14ac:dyDescent="0.25">
      <c r="A31" s="10"/>
      <c r="B31" s="10"/>
      <c r="C31" s="15"/>
      <c r="D31" s="10"/>
      <c r="E31" s="51"/>
      <c r="F31" s="51"/>
      <c r="G31" s="51"/>
      <c r="H31" s="51"/>
      <c r="I31" s="51"/>
      <c r="J31" s="51"/>
      <c r="K31" s="51"/>
    </row>
    <row r="32" spans="1:282" x14ac:dyDescent="0.25">
      <c r="A32" s="64" t="s">
        <v>17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pans="1:84" s="11" customFormat="1" x14ac:dyDescent="0.25">
      <c r="A33" t="s">
        <v>174</v>
      </c>
      <c r="B33" t="s">
        <v>466</v>
      </c>
      <c r="C33" s="13" t="s">
        <v>305</v>
      </c>
      <c r="D33" t="s">
        <v>202</v>
      </c>
      <c r="E33" s="40">
        <v>65000</v>
      </c>
      <c r="F33" s="40">
        <f>E33*0.0287</f>
        <v>1865.5</v>
      </c>
      <c r="G33" s="40">
        <v>4427.58</v>
      </c>
      <c r="H33" s="40">
        <f>E33*0.0304</f>
        <v>1976</v>
      </c>
      <c r="I33" s="40">
        <v>175</v>
      </c>
      <c r="J33" s="40">
        <v>8444.08</v>
      </c>
      <c r="K33" s="40">
        <f>E33-J33</f>
        <v>56555.92</v>
      </c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</row>
    <row r="34" spans="1:84" x14ac:dyDescent="0.25">
      <c r="A34" s="2" t="s">
        <v>12</v>
      </c>
      <c r="B34" s="2">
        <v>1</v>
      </c>
      <c r="C34" s="14"/>
      <c r="D34" s="2"/>
      <c r="E34" s="48">
        <f t="shared" ref="E34:K34" si="5">SUM(E33:E33)</f>
        <v>65000</v>
      </c>
      <c r="F34" s="48">
        <f t="shared" si="5"/>
        <v>1865.5</v>
      </c>
      <c r="G34" s="48">
        <f>SUM(G33:G33)</f>
        <v>4427.58</v>
      </c>
      <c r="H34" s="48">
        <f t="shared" si="5"/>
        <v>1976</v>
      </c>
      <c r="I34" s="48">
        <f t="shared" si="5"/>
        <v>175</v>
      </c>
      <c r="J34" s="48">
        <f t="shared" si="5"/>
        <v>8444.08</v>
      </c>
      <c r="K34" s="48">
        <f t="shared" si="5"/>
        <v>56555.92</v>
      </c>
    </row>
    <row r="35" spans="1:84" x14ac:dyDescent="0.25">
      <c r="A35" s="10"/>
      <c r="B35" s="10"/>
      <c r="C35" s="15"/>
      <c r="D35" s="10"/>
      <c r="E35" s="51"/>
      <c r="F35" s="51"/>
      <c r="G35" s="51"/>
      <c r="H35" s="51"/>
      <c r="I35" s="51"/>
      <c r="J35" s="51"/>
      <c r="K35" s="51"/>
    </row>
    <row r="36" spans="1:84" x14ac:dyDescent="0.25">
      <c r="A36" s="64" t="s">
        <v>430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84" x14ac:dyDescent="0.25">
      <c r="A37" s="12" t="s">
        <v>21</v>
      </c>
      <c r="B37" t="s">
        <v>388</v>
      </c>
      <c r="C37" s="13" t="s">
        <v>305</v>
      </c>
      <c r="D37" t="s">
        <v>203</v>
      </c>
      <c r="E37" s="40">
        <v>56000</v>
      </c>
      <c r="F37" s="40">
        <f>E37*0.0287</f>
        <v>1607.2</v>
      </c>
      <c r="G37" s="40">
        <v>2733.96</v>
      </c>
      <c r="H37" s="40">
        <v>1702.4</v>
      </c>
      <c r="I37" s="40">
        <v>25</v>
      </c>
      <c r="J37" s="40">
        <v>6068.56</v>
      </c>
      <c r="K37" s="40">
        <f>E37-J37</f>
        <v>49931.44</v>
      </c>
    </row>
    <row r="38" spans="1:84" x14ac:dyDescent="0.25">
      <c r="A38" s="12" t="s">
        <v>400</v>
      </c>
      <c r="B38" t="s">
        <v>16</v>
      </c>
      <c r="C38" s="13" t="s">
        <v>305</v>
      </c>
      <c r="D38" t="s">
        <v>202</v>
      </c>
      <c r="E38" s="40">
        <v>110000</v>
      </c>
      <c r="F38" s="40">
        <v>3157</v>
      </c>
      <c r="G38" s="40">
        <v>13668.89</v>
      </c>
      <c r="H38" s="40">
        <v>3344</v>
      </c>
      <c r="I38" s="40">
        <v>3179.9</v>
      </c>
      <c r="J38" s="40">
        <v>23349.79</v>
      </c>
      <c r="K38" s="40">
        <f>E38-J38</f>
        <v>86650.21</v>
      </c>
    </row>
    <row r="39" spans="1:84" x14ac:dyDescent="0.25">
      <c r="A39" s="2" t="s">
        <v>12</v>
      </c>
      <c r="B39" s="2">
        <v>2</v>
      </c>
      <c r="C39" s="14"/>
      <c r="D39" s="2"/>
      <c r="E39" s="48">
        <f t="shared" ref="E39:K39" si="6">+E37+E38</f>
        <v>166000</v>
      </c>
      <c r="F39" s="48">
        <f>+F37+F38</f>
        <v>4764.2</v>
      </c>
      <c r="G39" s="48">
        <f>+G37+G38</f>
        <v>16402.849999999999</v>
      </c>
      <c r="H39" s="48">
        <f t="shared" si="6"/>
        <v>5046.3999999999996</v>
      </c>
      <c r="I39" s="48">
        <f t="shared" si="6"/>
        <v>3204.9</v>
      </c>
      <c r="J39" s="48">
        <f t="shared" si="6"/>
        <v>29418.35</v>
      </c>
      <c r="K39" s="48">
        <f t="shared" si="6"/>
        <v>136581.65</v>
      </c>
    </row>
    <row r="41" spans="1:84" x14ac:dyDescent="0.25">
      <c r="A41" s="1" t="s">
        <v>365</v>
      </c>
      <c r="B41" s="1"/>
      <c r="C41" s="16"/>
      <c r="E41" s="49"/>
      <c r="F41" s="49"/>
      <c r="G41" s="49"/>
      <c r="H41" s="49"/>
      <c r="I41" s="49"/>
      <c r="J41" s="49"/>
      <c r="K41" s="49"/>
    </row>
    <row r="42" spans="1:84" x14ac:dyDescent="0.25">
      <c r="A42" s="20" t="s">
        <v>311</v>
      </c>
      <c r="B42" s="5" t="s">
        <v>16</v>
      </c>
      <c r="C42" s="5" t="s">
        <v>313</v>
      </c>
      <c r="D42" s="37" t="s">
        <v>202</v>
      </c>
      <c r="E42" s="21">
        <v>89500</v>
      </c>
      <c r="F42" s="46">
        <v>2568.65</v>
      </c>
      <c r="G42" s="40">
        <v>9635.51</v>
      </c>
      <c r="H42" s="36">
        <v>2720.8</v>
      </c>
      <c r="I42" s="40">
        <v>25</v>
      </c>
      <c r="J42" s="21">
        <v>14949.96</v>
      </c>
      <c r="K42" s="21">
        <f>E42-J42</f>
        <v>74550.039999999994</v>
      </c>
    </row>
    <row r="43" spans="1:84" s="26" customFormat="1" x14ac:dyDescent="0.25">
      <c r="A43" s="24" t="s">
        <v>12</v>
      </c>
      <c r="B43" s="24">
        <v>1</v>
      </c>
      <c r="C43" s="25"/>
      <c r="D43" s="24"/>
      <c r="E43" s="47">
        <f>E42</f>
        <v>89500</v>
      </c>
      <c r="F43" s="47">
        <f>SUM(F42)</f>
        <v>2568.65</v>
      </c>
      <c r="G43" s="47">
        <f>G42</f>
        <v>9635.51</v>
      </c>
      <c r="H43" s="47">
        <f>H42</f>
        <v>2720.8</v>
      </c>
      <c r="I43" s="47">
        <f>I42</f>
        <v>25</v>
      </c>
      <c r="J43" s="47">
        <f>J42</f>
        <v>14949.96</v>
      </c>
      <c r="K43" s="47">
        <f>K42</f>
        <v>74550.039999999994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</row>
    <row r="44" spans="1:84" x14ac:dyDescent="0.25">
      <c r="A44" s="10"/>
      <c r="B44" s="10"/>
      <c r="C44" s="15"/>
      <c r="D44" s="10"/>
      <c r="E44" s="51"/>
      <c r="F44" s="51"/>
      <c r="G44" s="51"/>
      <c r="H44" s="51"/>
      <c r="I44" s="51"/>
      <c r="J44" s="51"/>
      <c r="K44" s="51"/>
    </row>
    <row r="45" spans="1:84" x14ac:dyDescent="0.25">
      <c r="A45" s="64" t="s">
        <v>278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</row>
    <row r="46" spans="1:84" s="2" customFormat="1" x14ac:dyDescent="0.25">
      <c r="A46" t="s">
        <v>15</v>
      </c>
      <c r="B46" t="s">
        <v>16</v>
      </c>
      <c r="C46" s="13" t="s">
        <v>305</v>
      </c>
      <c r="D46" t="s">
        <v>203</v>
      </c>
      <c r="E46" s="40">
        <v>133000</v>
      </c>
      <c r="F46" s="40">
        <v>3817.1</v>
      </c>
      <c r="G46" s="40">
        <v>19867.79</v>
      </c>
      <c r="H46" s="40">
        <f>E46*0.0304</f>
        <v>4043.2</v>
      </c>
      <c r="I46" s="40">
        <v>175</v>
      </c>
      <c r="J46" s="40">
        <v>27903.09</v>
      </c>
      <c r="K46" s="40">
        <f>+E46-J46</f>
        <v>105096.91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</row>
    <row r="47" spans="1:84" s="11" customFormat="1" x14ac:dyDescent="0.25">
      <c r="A47" t="s">
        <v>221</v>
      </c>
      <c r="B47" t="s">
        <v>205</v>
      </c>
      <c r="C47" s="13" t="s">
        <v>305</v>
      </c>
      <c r="D47" t="s">
        <v>203</v>
      </c>
      <c r="E47" s="40">
        <v>32000</v>
      </c>
      <c r="F47" s="40">
        <v>918.4</v>
      </c>
      <c r="G47" s="40">
        <v>0</v>
      </c>
      <c r="H47" s="40">
        <v>972.8</v>
      </c>
      <c r="I47" s="40">
        <v>5135.16</v>
      </c>
      <c r="J47" s="40">
        <v>7026.36</v>
      </c>
      <c r="K47" s="40">
        <f>+E47-J47</f>
        <v>24973.64</v>
      </c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</row>
    <row r="48" spans="1:84" x14ac:dyDescent="0.25">
      <c r="A48" s="2" t="s">
        <v>12</v>
      </c>
      <c r="B48" s="2">
        <v>2</v>
      </c>
      <c r="C48" s="14"/>
      <c r="D48" s="2"/>
      <c r="E48" s="48">
        <f>SUM(E46:E46)+E47</f>
        <v>165000</v>
      </c>
      <c r="F48" s="48">
        <f>SUM(F46:F46)+F47</f>
        <v>4735.5</v>
      </c>
      <c r="G48" s="48">
        <f>SUM(G46:G47)</f>
        <v>19867.79</v>
      </c>
      <c r="H48" s="48">
        <f>SUM(H46:H46)+H47</f>
        <v>5016</v>
      </c>
      <c r="I48" s="48">
        <f>SUM(I46:I46)+I47</f>
        <v>5310.16</v>
      </c>
      <c r="J48" s="48">
        <f>SUM(J46:J46)+J47</f>
        <v>34929.449999999997</v>
      </c>
      <c r="K48" s="48">
        <f>SUM(K46:K46)+K47</f>
        <v>130070.55</v>
      </c>
    </row>
    <row r="49" spans="1:84" x14ac:dyDescent="0.25">
      <c r="A49" s="10"/>
      <c r="B49" s="10"/>
      <c r="C49" s="15"/>
      <c r="D49" s="10"/>
      <c r="E49" s="51"/>
      <c r="F49" s="51"/>
      <c r="G49" s="51"/>
      <c r="H49" s="51"/>
      <c r="I49" s="51"/>
      <c r="J49" s="51"/>
      <c r="K49" s="51"/>
    </row>
    <row r="50" spans="1:84" x14ac:dyDescent="0.25">
      <c r="A50" s="64" t="s">
        <v>13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</row>
    <row r="51" spans="1:84" x14ac:dyDescent="0.25">
      <c r="A51" t="s">
        <v>22</v>
      </c>
      <c r="B51" t="s">
        <v>16</v>
      </c>
      <c r="C51" s="13" t="s">
        <v>305</v>
      </c>
      <c r="D51" t="s">
        <v>203</v>
      </c>
      <c r="E51" s="40">
        <v>90000</v>
      </c>
      <c r="F51" s="40">
        <f>E51*0.0287</f>
        <v>2583</v>
      </c>
      <c r="G51" s="40">
        <v>9358.76</v>
      </c>
      <c r="H51" s="40">
        <v>2736</v>
      </c>
      <c r="I51" s="40">
        <v>3072.45</v>
      </c>
      <c r="J51" s="40">
        <v>17750.21</v>
      </c>
      <c r="K51" s="40">
        <f>E51-J51</f>
        <v>72249.789999999994</v>
      </c>
    </row>
    <row r="52" spans="1:84" s="11" customFormat="1" x14ac:dyDescent="0.25">
      <c r="A52" t="s">
        <v>254</v>
      </c>
      <c r="B52" t="s">
        <v>95</v>
      </c>
      <c r="C52" s="13" t="s">
        <v>305</v>
      </c>
      <c r="D52" t="s">
        <v>203</v>
      </c>
      <c r="E52" s="40">
        <v>60000</v>
      </c>
      <c r="F52" s="40">
        <f>E52*0.0287</f>
        <v>1722</v>
      </c>
      <c r="G52" s="40">
        <v>2855.7</v>
      </c>
      <c r="H52" s="40">
        <v>1824</v>
      </c>
      <c r="I52" s="40">
        <v>7129.4</v>
      </c>
      <c r="J52" s="40">
        <v>13531.1</v>
      </c>
      <c r="K52" s="40">
        <f>E52-J52</f>
        <v>46468.9</v>
      </c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</row>
    <row r="53" spans="1:84" x14ac:dyDescent="0.25">
      <c r="A53" s="2" t="s">
        <v>12</v>
      </c>
      <c r="B53" s="2">
        <v>2</v>
      </c>
      <c r="C53" s="14"/>
      <c r="D53" s="2"/>
      <c r="E53" s="48">
        <f t="shared" ref="E53:I53" si="7">SUM(E51:E52)</f>
        <v>150000</v>
      </c>
      <c r="F53" s="48">
        <f>SUM(F51:F52)</f>
        <v>4305</v>
      </c>
      <c r="G53" s="48">
        <f>SUM(G51:G52)</f>
        <v>12214.46</v>
      </c>
      <c r="H53" s="48">
        <f>SUM(H51:H52)</f>
        <v>4560</v>
      </c>
      <c r="I53" s="48">
        <f t="shared" si="7"/>
        <v>10201.85</v>
      </c>
      <c r="J53" s="48">
        <f>SUM(J51:J52)</f>
        <v>31281.31</v>
      </c>
      <c r="K53" s="48">
        <f>SUM(K51:K52)</f>
        <v>118718.69</v>
      </c>
    </row>
    <row r="54" spans="1:84" x14ac:dyDescent="0.25">
      <c r="A54" s="1"/>
      <c r="B54" s="1"/>
      <c r="C54" s="16"/>
      <c r="D54" s="1"/>
      <c r="E54" s="49"/>
      <c r="F54" s="49"/>
      <c r="G54" s="49"/>
      <c r="H54" s="49"/>
      <c r="I54" s="49"/>
      <c r="J54" s="49"/>
      <c r="K54" s="49"/>
    </row>
    <row r="55" spans="1:84" x14ac:dyDescent="0.25">
      <c r="A55" s="4" t="s">
        <v>159</v>
      </c>
      <c r="B55" s="4"/>
      <c r="D55" s="4"/>
      <c r="E55" s="52"/>
      <c r="F55" s="52"/>
      <c r="G55" s="52"/>
      <c r="H55" s="52"/>
      <c r="I55" s="52"/>
      <c r="J55" s="52"/>
      <c r="K55" s="52"/>
    </row>
    <row r="56" spans="1:84" x14ac:dyDescent="0.25">
      <c r="A56" t="s">
        <v>314</v>
      </c>
      <c r="B56" t="s">
        <v>315</v>
      </c>
      <c r="C56" s="13" t="s">
        <v>305</v>
      </c>
      <c r="D56" t="s">
        <v>202</v>
      </c>
      <c r="E56" s="40">
        <v>44000</v>
      </c>
      <c r="F56" s="40">
        <v>1262.8</v>
      </c>
      <c r="G56" s="40">
        <v>533.96</v>
      </c>
      <c r="H56" s="40">
        <v>1337.6</v>
      </c>
      <c r="I56" s="40">
        <v>1752.45</v>
      </c>
      <c r="J56" s="40">
        <v>3643.65</v>
      </c>
      <c r="K56" s="40">
        <f t="shared" ref="K56" si="8">E56-J56</f>
        <v>40356.35</v>
      </c>
    </row>
    <row r="57" spans="1:84" s="1" customFormat="1" x14ac:dyDescent="0.25">
      <c r="A57" t="s">
        <v>8</v>
      </c>
      <c r="B57" t="s">
        <v>9</v>
      </c>
      <c r="C57" s="13" t="s">
        <v>305</v>
      </c>
      <c r="D57" t="s">
        <v>202</v>
      </c>
      <c r="E57" s="40">
        <v>32000</v>
      </c>
      <c r="F57" s="40">
        <v>918.4</v>
      </c>
      <c r="G57" s="40">
        <v>0</v>
      </c>
      <c r="H57" s="40">
        <v>972.8</v>
      </c>
      <c r="I57" s="40">
        <v>6549.9</v>
      </c>
      <c r="J57" s="40">
        <v>9684.26</v>
      </c>
      <c r="K57" s="40">
        <f t="shared" ref="K57:K65" si="9">E57-J57</f>
        <v>22315.74</v>
      </c>
    </row>
    <row r="58" spans="1:84" x14ac:dyDescent="0.25">
      <c r="A58" t="s">
        <v>162</v>
      </c>
      <c r="B58" t="s">
        <v>185</v>
      </c>
      <c r="C58" s="13" t="s">
        <v>306</v>
      </c>
      <c r="D58" t="s">
        <v>202</v>
      </c>
      <c r="E58" s="40">
        <v>40000</v>
      </c>
      <c r="F58" s="40">
        <f t="shared" ref="F58:F64" si="10">E58*0.0287</f>
        <v>1148</v>
      </c>
      <c r="G58" s="40">
        <v>442.65</v>
      </c>
      <c r="H58" s="40">
        <f>E58*0.0304</f>
        <v>1216</v>
      </c>
      <c r="I58" s="40">
        <v>6249.05</v>
      </c>
      <c r="J58" s="40">
        <v>9055.7000000000007</v>
      </c>
      <c r="K58" s="40">
        <f t="shared" si="9"/>
        <v>30944.3</v>
      </c>
    </row>
    <row r="59" spans="1:84" x14ac:dyDescent="0.25">
      <c r="A59" t="s">
        <v>163</v>
      </c>
      <c r="B59" t="s">
        <v>164</v>
      </c>
      <c r="C59" s="13" t="s">
        <v>305</v>
      </c>
      <c r="D59" t="s">
        <v>202</v>
      </c>
      <c r="E59" s="40">
        <v>58000</v>
      </c>
      <c r="F59" s="40">
        <f t="shared" si="10"/>
        <v>1664.6</v>
      </c>
      <c r="G59" s="40">
        <v>2509.85</v>
      </c>
      <c r="H59" s="40">
        <f>E59*0.0304</f>
        <v>1763.2</v>
      </c>
      <c r="I59" s="40">
        <v>3869.9</v>
      </c>
      <c r="J59" s="40">
        <v>9807.5499999999993</v>
      </c>
      <c r="K59" s="40">
        <f t="shared" si="9"/>
        <v>48192.45</v>
      </c>
    </row>
    <row r="60" spans="1:84" x14ac:dyDescent="0.25">
      <c r="A60" t="s">
        <v>250</v>
      </c>
      <c r="B60" t="s">
        <v>57</v>
      </c>
      <c r="C60" s="13" t="s">
        <v>306</v>
      </c>
      <c r="D60" s="6" t="s">
        <v>203</v>
      </c>
      <c r="E60" s="40">
        <v>36000</v>
      </c>
      <c r="F60" s="40">
        <f t="shared" si="10"/>
        <v>1033.2</v>
      </c>
      <c r="G60" s="40">
        <v>0</v>
      </c>
      <c r="H60" s="40">
        <f>E60*0.0304</f>
        <v>1094.4000000000001</v>
      </c>
      <c r="I60" s="40">
        <v>175</v>
      </c>
      <c r="J60" s="40">
        <v>2302.6</v>
      </c>
      <c r="K60" s="40">
        <f t="shared" si="9"/>
        <v>33697.4</v>
      </c>
    </row>
    <row r="61" spans="1:84" x14ac:dyDescent="0.25">
      <c r="A61" t="s">
        <v>204</v>
      </c>
      <c r="B61" t="s">
        <v>165</v>
      </c>
      <c r="C61" s="13" t="s">
        <v>306</v>
      </c>
      <c r="D61" t="s">
        <v>203</v>
      </c>
      <c r="E61" s="40">
        <v>28350</v>
      </c>
      <c r="F61" s="40">
        <f t="shared" si="10"/>
        <v>813.65</v>
      </c>
      <c r="G61" s="40">
        <v>0</v>
      </c>
      <c r="H61" s="40">
        <v>861.84</v>
      </c>
      <c r="I61" s="40">
        <v>3338.07</v>
      </c>
      <c r="J61" s="40">
        <v>5013.5600000000004</v>
      </c>
      <c r="K61" s="40">
        <f t="shared" si="9"/>
        <v>23336.44</v>
      </c>
    </row>
    <row r="62" spans="1:84" x14ac:dyDescent="0.25">
      <c r="A62" t="s">
        <v>312</v>
      </c>
      <c r="B62" t="s">
        <v>107</v>
      </c>
      <c r="C62" s="13" t="s">
        <v>305</v>
      </c>
      <c r="D62" t="s">
        <v>203</v>
      </c>
      <c r="E62" s="40">
        <v>49000</v>
      </c>
      <c r="F62" s="40">
        <f t="shared" si="10"/>
        <v>1406.3</v>
      </c>
      <c r="G62" s="40">
        <v>1712.87</v>
      </c>
      <c r="H62" s="40">
        <f>E62*0.0304</f>
        <v>1489.6</v>
      </c>
      <c r="I62" s="40">
        <v>175</v>
      </c>
      <c r="J62" s="40">
        <v>4783.7700000000004</v>
      </c>
      <c r="K62" s="40">
        <f t="shared" si="9"/>
        <v>44216.23</v>
      </c>
    </row>
    <row r="63" spans="1:84" x14ac:dyDescent="0.25">
      <c r="A63" t="s">
        <v>456</v>
      </c>
      <c r="B63" t="s">
        <v>205</v>
      </c>
      <c r="C63" s="13" t="s">
        <v>306</v>
      </c>
      <c r="D63" t="s">
        <v>203</v>
      </c>
      <c r="E63" s="40">
        <v>40000</v>
      </c>
      <c r="F63" s="40">
        <f t="shared" si="10"/>
        <v>1148</v>
      </c>
      <c r="G63" s="40">
        <v>442.65</v>
      </c>
      <c r="H63" s="40">
        <f>E63*0.0304</f>
        <v>1216</v>
      </c>
      <c r="I63" s="40">
        <v>25</v>
      </c>
      <c r="J63" s="40">
        <v>2831.65</v>
      </c>
      <c r="K63" s="40">
        <f t="shared" si="9"/>
        <v>37168.35</v>
      </c>
    </row>
    <row r="64" spans="1:84" x14ac:dyDescent="0.25">
      <c r="A64" t="s">
        <v>457</v>
      </c>
      <c r="B64" t="s">
        <v>205</v>
      </c>
      <c r="C64" s="13" t="s">
        <v>305</v>
      </c>
      <c r="D64" t="s">
        <v>203</v>
      </c>
      <c r="E64" s="40">
        <v>40000</v>
      </c>
      <c r="F64" s="40">
        <f t="shared" si="10"/>
        <v>1148</v>
      </c>
      <c r="G64" s="40">
        <v>442.65</v>
      </c>
      <c r="H64" s="40">
        <f>E64*0.0304</f>
        <v>1216</v>
      </c>
      <c r="I64" s="40">
        <v>25</v>
      </c>
      <c r="J64" s="40">
        <v>2831.65</v>
      </c>
      <c r="K64" s="40">
        <f t="shared" si="9"/>
        <v>37168.35</v>
      </c>
    </row>
    <row r="65" spans="1:11" x14ac:dyDescent="0.25">
      <c r="A65" t="s">
        <v>462</v>
      </c>
      <c r="B65" t="s">
        <v>336</v>
      </c>
      <c r="C65" s="13" t="s">
        <v>305</v>
      </c>
      <c r="D65" t="s">
        <v>203</v>
      </c>
      <c r="E65" s="40">
        <v>47000</v>
      </c>
      <c r="F65" s="40">
        <v>1348.9</v>
      </c>
      <c r="G65" s="40">
        <v>1430.6</v>
      </c>
      <c r="H65" s="40">
        <v>1428.8</v>
      </c>
      <c r="I65" s="40">
        <v>25</v>
      </c>
      <c r="J65" s="40">
        <v>4233.3</v>
      </c>
      <c r="K65" s="40">
        <f t="shared" si="9"/>
        <v>42766.7</v>
      </c>
    </row>
    <row r="66" spans="1:11" x14ac:dyDescent="0.25">
      <c r="A66" s="2" t="s">
        <v>12</v>
      </c>
      <c r="B66" s="2">
        <v>10</v>
      </c>
      <c r="C66" s="14"/>
      <c r="D66" s="2"/>
      <c r="E66" s="48">
        <f t="shared" ref="E66:K66" si="11">SUM(E56:E65)</f>
        <v>414350</v>
      </c>
      <c r="F66" s="48">
        <f t="shared" si="11"/>
        <v>11891.85</v>
      </c>
      <c r="G66" s="48">
        <f>SUM(G56:G65)</f>
        <v>7515.23</v>
      </c>
      <c r="H66" s="48">
        <f t="shared" si="11"/>
        <v>12596.24</v>
      </c>
      <c r="I66" s="48">
        <f t="shared" si="11"/>
        <v>22184.37</v>
      </c>
      <c r="J66" s="48">
        <f t="shared" si="11"/>
        <v>54187.69</v>
      </c>
      <c r="K66" s="48">
        <f t="shared" si="11"/>
        <v>360162.31</v>
      </c>
    </row>
    <row r="67" spans="1:11" s="11" customFormat="1" x14ac:dyDescent="0.25">
      <c r="A67" s="10"/>
      <c r="B67" s="10"/>
      <c r="C67" s="15"/>
      <c r="D67" s="10"/>
      <c r="E67" s="51"/>
      <c r="F67" s="51"/>
      <c r="G67" s="51"/>
      <c r="H67" s="51"/>
      <c r="I67" s="51"/>
      <c r="J67" s="51"/>
      <c r="K67" s="51"/>
    </row>
    <row r="68" spans="1:11" s="11" customFormat="1" x14ac:dyDescent="0.25">
      <c r="A68" s="10" t="s">
        <v>449</v>
      </c>
      <c r="B68" s="10"/>
      <c r="C68" s="15"/>
      <c r="D68" s="10"/>
      <c r="E68" s="51"/>
      <c r="F68" s="51"/>
      <c r="G68" s="51"/>
      <c r="H68" s="51"/>
      <c r="I68" s="51"/>
      <c r="J68" s="51"/>
      <c r="K68" s="51"/>
    </row>
    <row r="69" spans="1:11" s="11" customFormat="1" x14ac:dyDescent="0.25">
      <c r="A69" s="11" t="s">
        <v>450</v>
      </c>
      <c r="B69" s="11" t="s">
        <v>336</v>
      </c>
      <c r="C69" s="39" t="s">
        <v>306</v>
      </c>
      <c r="D69" s="11" t="s">
        <v>203</v>
      </c>
      <c r="E69" s="54">
        <v>47000</v>
      </c>
      <c r="F69" s="40">
        <v>1348.9</v>
      </c>
      <c r="G69" s="40">
        <v>1430.6</v>
      </c>
      <c r="H69" s="40">
        <v>1428.8</v>
      </c>
      <c r="I69" s="54">
        <v>25</v>
      </c>
      <c r="J69" s="40">
        <v>4233.3</v>
      </c>
      <c r="K69" s="40">
        <f>E69-J69</f>
        <v>42766.7</v>
      </c>
    </row>
    <row r="70" spans="1:11" s="11" customFormat="1" x14ac:dyDescent="0.25">
      <c r="A70" t="s">
        <v>458</v>
      </c>
      <c r="B70" t="s">
        <v>336</v>
      </c>
      <c r="C70" s="39" t="s">
        <v>305</v>
      </c>
      <c r="D70" s="11" t="s">
        <v>203</v>
      </c>
      <c r="E70" s="54">
        <v>47000</v>
      </c>
      <c r="F70" s="40">
        <v>1348.9</v>
      </c>
      <c r="G70" s="40">
        <v>1430.6</v>
      </c>
      <c r="H70" s="40">
        <v>1428.8</v>
      </c>
      <c r="I70" s="54">
        <v>25</v>
      </c>
      <c r="J70" s="40">
        <v>4233.3</v>
      </c>
      <c r="K70" s="40">
        <f>E70-J70</f>
        <v>42766.7</v>
      </c>
    </row>
    <row r="71" spans="1:11" s="10" customFormat="1" x14ac:dyDescent="0.25">
      <c r="A71" s="2" t="s">
        <v>424</v>
      </c>
      <c r="B71" s="2">
        <v>2</v>
      </c>
      <c r="C71" s="14"/>
      <c r="D71" s="2"/>
      <c r="E71" s="48">
        <f t="shared" ref="E71:J71" si="12">SUM(E69:E70)</f>
        <v>94000</v>
      </c>
      <c r="F71" s="48">
        <f>SUM(F69:F70)</f>
        <v>2697.8</v>
      </c>
      <c r="G71" s="48">
        <f>SUM(G69:G70)</f>
        <v>2861.2</v>
      </c>
      <c r="H71" s="48">
        <f t="shared" si="12"/>
        <v>2857.6</v>
      </c>
      <c r="I71" s="48">
        <f>SUM(I69:I70)</f>
        <v>50</v>
      </c>
      <c r="J71" s="48">
        <f t="shared" si="12"/>
        <v>8466.6</v>
      </c>
      <c r="K71" s="48">
        <f>SUM(K69:K70)</f>
        <v>85533.4</v>
      </c>
    </row>
    <row r="73" spans="1:11" ht="17.25" customHeight="1" x14ac:dyDescent="0.25">
      <c r="A73" s="4" t="s">
        <v>280</v>
      </c>
      <c r="B73" s="4"/>
      <c r="C73" s="16"/>
      <c r="D73" s="4"/>
      <c r="E73" s="52"/>
      <c r="F73" s="52"/>
      <c r="G73" s="52"/>
      <c r="H73" s="52"/>
      <c r="I73" s="52"/>
      <c r="J73" s="52"/>
      <c r="K73" s="52"/>
    </row>
    <row r="74" spans="1:11" x14ac:dyDescent="0.25">
      <c r="A74" t="s">
        <v>166</v>
      </c>
      <c r="B74" t="s">
        <v>336</v>
      </c>
      <c r="C74" s="13" t="s">
        <v>305</v>
      </c>
      <c r="D74" t="s">
        <v>203</v>
      </c>
      <c r="E74" s="40">
        <v>44000</v>
      </c>
      <c r="F74" s="40">
        <f>E74*0.0287</f>
        <v>1262.8</v>
      </c>
      <c r="G74" s="40">
        <v>1007.19</v>
      </c>
      <c r="H74" s="40">
        <f t="shared" ref="H74:H79" si="13">E74*0.0304</f>
        <v>1337.6</v>
      </c>
      <c r="I74" s="40">
        <v>4731.41</v>
      </c>
      <c r="J74" s="40">
        <v>8339</v>
      </c>
      <c r="K74" s="40">
        <f>E74-J74</f>
        <v>35661</v>
      </c>
    </row>
    <row r="75" spans="1:11" x14ac:dyDescent="0.25">
      <c r="A75" t="s">
        <v>168</v>
      </c>
      <c r="B75" t="s">
        <v>336</v>
      </c>
      <c r="C75" s="13" t="s">
        <v>306</v>
      </c>
      <c r="D75" t="s">
        <v>202</v>
      </c>
      <c r="E75" s="40">
        <v>45000</v>
      </c>
      <c r="F75" s="40">
        <f>E75*0.0287</f>
        <v>1291.5</v>
      </c>
      <c r="G75" s="40">
        <v>1148.33</v>
      </c>
      <c r="H75" s="40">
        <f t="shared" si="13"/>
        <v>1368</v>
      </c>
      <c r="I75" s="40">
        <v>175</v>
      </c>
      <c r="J75" s="40">
        <v>3982.83</v>
      </c>
      <c r="K75" s="40">
        <f t="shared" ref="K75:K77" si="14">E75-J75</f>
        <v>41017.17</v>
      </c>
    </row>
    <row r="76" spans="1:11" x14ac:dyDescent="0.25">
      <c r="A76" t="s">
        <v>169</v>
      </c>
      <c r="B76" t="s">
        <v>16</v>
      </c>
      <c r="C76" s="13" t="s">
        <v>305</v>
      </c>
      <c r="D76" t="s">
        <v>202</v>
      </c>
      <c r="E76" s="40">
        <v>89500</v>
      </c>
      <c r="F76" s="40">
        <f>E76*0.0287</f>
        <v>2568.65</v>
      </c>
      <c r="G76" s="40">
        <v>9635.51</v>
      </c>
      <c r="H76" s="40">
        <f t="shared" si="13"/>
        <v>2720.8</v>
      </c>
      <c r="I76" s="40">
        <v>1617.5</v>
      </c>
      <c r="J76" s="40">
        <v>16542.46</v>
      </c>
      <c r="K76" s="40">
        <f>E76-J76</f>
        <v>72957.539999999994</v>
      </c>
    </row>
    <row r="77" spans="1:11" x14ac:dyDescent="0.25">
      <c r="A77" s="5" t="s">
        <v>335</v>
      </c>
      <c r="B77" s="5" t="s">
        <v>336</v>
      </c>
      <c r="C77" s="13" t="s">
        <v>306</v>
      </c>
      <c r="D77" s="8" t="s">
        <v>203</v>
      </c>
      <c r="E77" s="40">
        <v>44000</v>
      </c>
      <c r="F77" s="40">
        <f>E77*0.0287</f>
        <v>1262.8</v>
      </c>
      <c r="G77" s="40">
        <v>1007.19</v>
      </c>
      <c r="H77" s="40">
        <f t="shared" si="13"/>
        <v>1337.6</v>
      </c>
      <c r="I77" s="40">
        <v>175</v>
      </c>
      <c r="J77" s="40">
        <v>3782.59</v>
      </c>
      <c r="K77" s="40">
        <f t="shared" si="14"/>
        <v>40217.410000000003</v>
      </c>
    </row>
    <row r="78" spans="1:11" x14ac:dyDescent="0.25">
      <c r="A78" s="5" t="s">
        <v>337</v>
      </c>
      <c r="B78" s="5" t="s">
        <v>336</v>
      </c>
      <c r="C78" s="13" t="s">
        <v>306</v>
      </c>
      <c r="D78" s="8" t="s">
        <v>203</v>
      </c>
      <c r="E78" s="40">
        <v>44000</v>
      </c>
      <c r="F78" s="40">
        <v>1262.8</v>
      </c>
      <c r="G78" s="40">
        <v>1007.19</v>
      </c>
      <c r="H78" s="40">
        <f t="shared" si="13"/>
        <v>1337.6</v>
      </c>
      <c r="I78" s="40">
        <v>175</v>
      </c>
      <c r="J78" s="40">
        <v>3782.59</v>
      </c>
      <c r="K78" s="40">
        <f>E78-J78</f>
        <v>40217.410000000003</v>
      </c>
    </row>
    <row r="79" spans="1:11" x14ac:dyDescent="0.25">
      <c r="A79" t="s">
        <v>459</v>
      </c>
      <c r="B79" t="s">
        <v>336</v>
      </c>
      <c r="C79" s="13" t="s">
        <v>306</v>
      </c>
      <c r="D79" s="8" t="s">
        <v>203</v>
      </c>
      <c r="E79" s="40">
        <v>47000</v>
      </c>
      <c r="F79" s="40">
        <v>1348.9</v>
      </c>
      <c r="G79" s="40">
        <v>1430.6</v>
      </c>
      <c r="H79" s="40">
        <f t="shared" si="13"/>
        <v>1428.8</v>
      </c>
      <c r="I79" s="40">
        <v>25</v>
      </c>
      <c r="J79" s="40">
        <v>4233.3</v>
      </c>
      <c r="K79" s="40">
        <f>E79-J79</f>
        <v>42766.7</v>
      </c>
    </row>
    <row r="80" spans="1:11" x14ac:dyDescent="0.25">
      <c r="A80" s="2" t="s">
        <v>12</v>
      </c>
      <c r="B80" s="2">
        <v>6</v>
      </c>
      <c r="C80" s="14"/>
      <c r="D80" s="2"/>
      <c r="E80" s="48">
        <f t="shared" ref="E80:J80" si="15">SUM(E74:E79)</f>
        <v>313500</v>
      </c>
      <c r="F80" s="48">
        <f t="shared" si="15"/>
        <v>8997.4500000000007</v>
      </c>
      <c r="G80" s="48">
        <f>SUM(G74:G79)</f>
        <v>15236.01</v>
      </c>
      <c r="H80" s="48">
        <f t="shared" si="15"/>
        <v>9530.4</v>
      </c>
      <c r="I80" s="48">
        <f t="shared" si="15"/>
        <v>6898.91</v>
      </c>
      <c r="J80" s="48">
        <f t="shared" si="15"/>
        <v>40662.769999999997</v>
      </c>
      <c r="K80" s="48">
        <f>SUM(K74:K79)</f>
        <v>272837.23</v>
      </c>
    </row>
    <row r="82" spans="1:11" x14ac:dyDescent="0.25">
      <c r="A82" s="4" t="s">
        <v>279</v>
      </c>
      <c r="B82" s="4"/>
      <c r="C82" s="16"/>
      <c r="D82" s="4"/>
      <c r="E82" s="52"/>
      <c r="F82" s="52"/>
      <c r="G82" s="52"/>
      <c r="H82" s="52"/>
      <c r="I82" s="52"/>
      <c r="J82" s="52"/>
      <c r="K82" s="52"/>
    </row>
    <row r="83" spans="1:11" x14ac:dyDescent="0.25">
      <c r="A83" s="5" t="s">
        <v>167</v>
      </c>
      <c r="B83" s="5" t="s">
        <v>90</v>
      </c>
      <c r="C83" s="13" t="s">
        <v>305</v>
      </c>
      <c r="D83" s="5" t="s">
        <v>203</v>
      </c>
      <c r="E83" s="38">
        <v>51000</v>
      </c>
      <c r="F83" s="38">
        <v>1463.7</v>
      </c>
      <c r="G83" s="22">
        <v>1995.14</v>
      </c>
      <c r="H83" s="23">
        <v>1550.4</v>
      </c>
      <c r="I83" s="23">
        <v>175</v>
      </c>
      <c r="J83" s="23">
        <v>5184.24</v>
      </c>
      <c r="K83" s="23">
        <f>E83-J83</f>
        <v>45815.76</v>
      </c>
    </row>
    <row r="84" spans="1:11" x14ac:dyDescent="0.25">
      <c r="A84" s="2" t="s">
        <v>12</v>
      </c>
      <c r="B84" s="2">
        <v>1</v>
      </c>
      <c r="C84" s="14"/>
      <c r="D84" s="2"/>
      <c r="E84" s="48">
        <f>E83</f>
        <v>51000</v>
      </c>
      <c r="F84" s="48">
        <f>+F83</f>
        <v>1463.7</v>
      </c>
      <c r="G84" s="48">
        <f>G83</f>
        <v>1995.14</v>
      </c>
      <c r="H84" s="48">
        <f>H83</f>
        <v>1550.4</v>
      </c>
      <c r="I84" s="48">
        <f>I83</f>
        <v>175</v>
      </c>
      <c r="J84" s="48">
        <f>J83</f>
        <v>5184.24</v>
      </c>
      <c r="K84" s="48">
        <f>K83</f>
        <v>45815.76</v>
      </c>
    </row>
    <row r="85" spans="1:11" x14ac:dyDescent="0.25">
      <c r="C85"/>
    </row>
    <row r="86" spans="1:11" x14ac:dyDescent="0.25">
      <c r="A86" s="64" t="s">
        <v>175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</row>
    <row r="87" spans="1:11" x14ac:dyDescent="0.25">
      <c r="A87" t="s">
        <v>259</v>
      </c>
      <c r="B87" s="7" t="s">
        <v>19</v>
      </c>
      <c r="C87" s="13" t="s">
        <v>305</v>
      </c>
      <c r="D87" t="s">
        <v>203</v>
      </c>
      <c r="E87" s="40">
        <v>27500</v>
      </c>
      <c r="F87" s="38">
        <f>E87*0.0287</f>
        <v>789.25</v>
      </c>
      <c r="G87" s="40">
        <v>0</v>
      </c>
      <c r="H87" s="40">
        <f>E87*0.0304</f>
        <v>836</v>
      </c>
      <c r="I87" s="40">
        <v>1175</v>
      </c>
      <c r="J87" s="40">
        <v>2800.25</v>
      </c>
      <c r="K87" s="40">
        <f>E87-J87</f>
        <v>24699.75</v>
      </c>
    </row>
    <row r="88" spans="1:11" x14ac:dyDescent="0.25">
      <c r="A88" t="s">
        <v>403</v>
      </c>
      <c r="B88" t="s">
        <v>428</v>
      </c>
      <c r="C88" s="13" t="s">
        <v>305</v>
      </c>
      <c r="D88" t="s">
        <v>378</v>
      </c>
      <c r="E88" s="40">
        <v>76000</v>
      </c>
      <c r="F88" s="40">
        <f>E88*0.0287</f>
        <v>2181.1999999999998</v>
      </c>
      <c r="G88" s="40">
        <v>6497.56</v>
      </c>
      <c r="H88" s="40">
        <f>E88*0.0304</f>
        <v>2310.4</v>
      </c>
      <c r="I88" s="40">
        <v>25</v>
      </c>
      <c r="J88" s="40">
        <v>11014.16</v>
      </c>
      <c r="K88" s="40">
        <f>E88-J88</f>
        <v>64985.84</v>
      </c>
    </row>
    <row r="89" spans="1:11" x14ac:dyDescent="0.25">
      <c r="A89" s="24" t="s">
        <v>12</v>
      </c>
      <c r="B89" s="24">
        <v>2</v>
      </c>
      <c r="C89" s="25"/>
      <c r="D89" s="24"/>
      <c r="E89" s="47">
        <f t="shared" ref="E89:J89" si="16">SUM(E87:E88)</f>
        <v>103500</v>
      </c>
      <c r="F89" s="47">
        <f t="shared" si="16"/>
        <v>2970.45</v>
      </c>
      <c r="G89" s="47">
        <f>SUM(G87:G88)</f>
        <v>6497.56</v>
      </c>
      <c r="H89" s="47">
        <f t="shared" si="16"/>
        <v>3146.4</v>
      </c>
      <c r="I89" s="47">
        <f>SUM(I87:I88)</f>
        <v>1200</v>
      </c>
      <c r="J89" s="47">
        <f t="shared" si="16"/>
        <v>13814.41</v>
      </c>
      <c r="K89" s="47">
        <f>SUM(K87:K88)</f>
        <v>89685.59</v>
      </c>
    </row>
    <row r="90" spans="1:11" x14ac:dyDescent="0.25">
      <c r="A90" s="1"/>
      <c r="B90" s="1"/>
      <c r="C90" s="16"/>
      <c r="D90" s="1"/>
      <c r="E90" s="53"/>
      <c r="F90" s="53"/>
      <c r="G90" s="53"/>
      <c r="H90" s="53"/>
      <c r="I90" s="53"/>
      <c r="J90" s="53"/>
      <c r="K90" s="53"/>
    </row>
    <row r="91" spans="1:11" x14ac:dyDescent="0.25">
      <c r="A91" s="64" t="s">
        <v>373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</row>
    <row r="92" spans="1:11" x14ac:dyDescent="0.25">
      <c r="A92" t="s">
        <v>454</v>
      </c>
      <c r="B92" t="s">
        <v>316</v>
      </c>
      <c r="C92" s="13" t="s">
        <v>305</v>
      </c>
      <c r="D92" t="s">
        <v>202</v>
      </c>
      <c r="E92" s="40">
        <v>45000</v>
      </c>
      <c r="F92" s="40">
        <f>E92*0.0287</f>
        <v>1291.5</v>
      </c>
      <c r="G92" s="40">
        <v>675.09</v>
      </c>
      <c r="H92" s="40">
        <v>1368</v>
      </c>
      <c r="I92" s="40">
        <v>3299.9</v>
      </c>
      <c r="J92" s="40">
        <v>6634.49</v>
      </c>
      <c r="K92" s="40">
        <f>E92-J92</f>
        <v>38365.51</v>
      </c>
    </row>
    <row r="93" spans="1:11" x14ac:dyDescent="0.25">
      <c r="A93" t="s">
        <v>49</v>
      </c>
      <c r="B93" t="s">
        <v>316</v>
      </c>
      <c r="C93" s="13" t="s">
        <v>305</v>
      </c>
      <c r="D93" t="s">
        <v>202</v>
      </c>
      <c r="E93" s="40">
        <v>76000</v>
      </c>
      <c r="F93" s="40">
        <f>E93*0.0287</f>
        <v>2181.1999999999998</v>
      </c>
      <c r="G93" s="40">
        <v>6497.56</v>
      </c>
      <c r="H93" s="40">
        <v>2310.4</v>
      </c>
      <c r="I93" s="40">
        <v>145</v>
      </c>
      <c r="J93" s="40">
        <v>11134.16</v>
      </c>
      <c r="K93" s="40">
        <f>E93-J93</f>
        <v>64865.84</v>
      </c>
    </row>
    <row r="94" spans="1:11" x14ac:dyDescent="0.25">
      <c r="A94" s="24" t="s">
        <v>12</v>
      </c>
      <c r="B94" s="24">
        <v>2</v>
      </c>
      <c r="C94" s="25"/>
      <c r="D94" s="24"/>
      <c r="E94" s="47">
        <f t="shared" ref="E94:J94" si="17">SUM(E92:E93)</f>
        <v>121000</v>
      </c>
      <c r="F94" s="47">
        <f t="shared" si="17"/>
        <v>3472.7</v>
      </c>
      <c r="G94" s="47">
        <f>SUM(G92:G93)</f>
        <v>7172.65</v>
      </c>
      <c r="H94" s="47">
        <f t="shared" si="17"/>
        <v>3678.4</v>
      </c>
      <c r="I94" s="47">
        <f t="shared" si="17"/>
        <v>3444.9</v>
      </c>
      <c r="J94" s="47">
        <f t="shared" si="17"/>
        <v>17768.650000000001</v>
      </c>
      <c r="K94" s="47">
        <f>SUM(K92:K93)</f>
        <v>103231.35</v>
      </c>
    </row>
    <row r="96" spans="1:11" x14ac:dyDescent="0.25">
      <c r="A96" s="64" t="s">
        <v>281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</row>
    <row r="97" spans="1:11" x14ac:dyDescent="0.25">
      <c r="A97" t="s">
        <v>24</v>
      </c>
      <c r="B97" t="s">
        <v>237</v>
      </c>
      <c r="C97" s="13" t="s">
        <v>305</v>
      </c>
      <c r="D97" t="s">
        <v>202</v>
      </c>
      <c r="E97" s="40">
        <v>89500</v>
      </c>
      <c r="F97" s="40">
        <v>2568.65</v>
      </c>
      <c r="G97" s="40">
        <v>9241.14</v>
      </c>
      <c r="H97" s="40">
        <f>E97*0.0304</f>
        <v>2720.8</v>
      </c>
      <c r="I97" s="40">
        <v>15439.89</v>
      </c>
      <c r="J97" s="40">
        <v>29970.48</v>
      </c>
      <c r="K97" s="40">
        <f>E97-J97</f>
        <v>59529.52</v>
      </c>
    </row>
    <row r="98" spans="1:11" x14ac:dyDescent="0.25">
      <c r="A98" t="s">
        <v>197</v>
      </c>
      <c r="B98" t="s">
        <v>90</v>
      </c>
      <c r="C98" s="13" t="s">
        <v>305</v>
      </c>
      <c r="D98" t="s">
        <v>203</v>
      </c>
      <c r="E98" s="40">
        <v>66000</v>
      </c>
      <c r="F98" s="40">
        <v>1894.2</v>
      </c>
      <c r="G98" s="40">
        <v>4615.76</v>
      </c>
      <c r="H98" s="40">
        <f>E98*0.0304</f>
        <v>2006.4</v>
      </c>
      <c r="I98" s="40">
        <v>4108.5600000000004</v>
      </c>
      <c r="J98" s="40">
        <v>12624.92</v>
      </c>
      <c r="K98" s="40">
        <f>E98-J98</f>
        <v>53375.08</v>
      </c>
    </row>
    <row r="99" spans="1:11" x14ac:dyDescent="0.25">
      <c r="A99" s="5" t="s">
        <v>252</v>
      </c>
      <c r="B99" s="5" t="s">
        <v>272</v>
      </c>
      <c r="C99" s="13" t="s">
        <v>305</v>
      </c>
      <c r="D99" s="8" t="s">
        <v>203</v>
      </c>
      <c r="E99" s="40">
        <v>44000</v>
      </c>
      <c r="F99" s="40">
        <v>1262.8</v>
      </c>
      <c r="G99" s="40">
        <v>1007.19</v>
      </c>
      <c r="H99" s="40">
        <f>E99*0.0304</f>
        <v>1337.6</v>
      </c>
      <c r="I99" s="40">
        <v>1375</v>
      </c>
      <c r="J99" s="40">
        <v>4982.59</v>
      </c>
      <c r="K99" s="40">
        <f>E99-J99</f>
        <v>39017.410000000003</v>
      </c>
    </row>
    <row r="100" spans="1:11" s="11" customFormat="1" x14ac:dyDescent="0.25">
      <c r="A100" s="11" t="s">
        <v>402</v>
      </c>
      <c r="B100" s="11" t="s">
        <v>431</v>
      </c>
      <c r="C100" s="39" t="s">
        <v>305</v>
      </c>
      <c r="D100" s="11" t="s">
        <v>202</v>
      </c>
      <c r="E100" s="54">
        <v>56000</v>
      </c>
      <c r="F100" s="54">
        <v>1607.2</v>
      </c>
      <c r="G100" s="40">
        <v>2733.96</v>
      </c>
      <c r="H100" s="54">
        <v>1702.4</v>
      </c>
      <c r="I100" s="40">
        <v>2295</v>
      </c>
      <c r="J100" s="40">
        <v>8338.56</v>
      </c>
      <c r="K100" s="40">
        <f>E100-J100</f>
        <v>47661.440000000002</v>
      </c>
    </row>
    <row r="101" spans="1:11" s="11" customFormat="1" x14ac:dyDescent="0.25">
      <c r="A101" s="11" t="s">
        <v>463</v>
      </c>
      <c r="B101" s="11" t="s">
        <v>464</v>
      </c>
      <c r="C101" s="39" t="s">
        <v>305</v>
      </c>
      <c r="D101" s="11" t="s">
        <v>465</v>
      </c>
      <c r="E101" s="54">
        <v>65000</v>
      </c>
      <c r="F101" s="54">
        <v>1865.5</v>
      </c>
      <c r="G101" s="40">
        <v>4427.58</v>
      </c>
      <c r="H101" s="54">
        <v>1976</v>
      </c>
      <c r="I101" s="40">
        <v>25</v>
      </c>
      <c r="J101" s="40">
        <v>8294.08</v>
      </c>
      <c r="K101" s="40">
        <f>E101-J101</f>
        <v>56705.919999999998</v>
      </c>
    </row>
    <row r="102" spans="1:11" x14ac:dyDescent="0.25">
      <c r="A102" s="24" t="s">
        <v>12</v>
      </c>
      <c r="B102" s="24">
        <v>5</v>
      </c>
      <c r="C102" s="25"/>
      <c r="D102" s="24"/>
      <c r="E102" s="47">
        <f t="shared" ref="E102:K102" si="18">SUM(E97:E101)</f>
        <v>320500</v>
      </c>
      <c r="F102" s="47">
        <f>SUM(F97:F101)</f>
        <v>9198.35</v>
      </c>
      <c r="G102" s="47">
        <f>SUM(G97:G101)</f>
        <v>22025.63</v>
      </c>
      <c r="H102" s="47">
        <f t="shared" si="18"/>
        <v>9743.2000000000007</v>
      </c>
      <c r="I102" s="47">
        <f t="shared" si="18"/>
        <v>23243.45</v>
      </c>
      <c r="J102" s="47">
        <f t="shared" si="18"/>
        <v>64210.63</v>
      </c>
      <c r="K102" s="47">
        <f t="shared" si="18"/>
        <v>256289.37</v>
      </c>
    </row>
    <row r="104" spans="1:11" x14ac:dyDescent="0.25">
      <c r="A104" s="64" t="s">
        <v>282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</row>
    <row r="105" spans="1:11" x14ac:dyDescent="0.25">
      <c r="A105" t="s">
        <v>23</v>
      </c>
      <c r="B105" s="12" t="s">
        <v>389</v>
      </c>
      <c r="C105" s="13" t="s">
        <v>305</v>
      </c>
      <c r="D105" t="s">
        <v>202</v>
      </c>
      <c r="E105" s="40">
        <v>89500</v>
      </c>
      <c r="F105" s="40">
        <f>E105*0.0287</f>
        <v>2568.65</v>
      </c>
      <c r="G105" s="40">
        <v>9241.14</v>
      </c>
      <c r="H105" s="40">
        <f>E105*0.0304</f>
        <v>2720.8</v>
      </c>
      <c r="I105" s="40">
        <v>17440.32</v>
      </c>
      <c r="J105" s="40">
        <v>31970.91</v>
      </c>
      <c r="K105" s="40">
        <f>E105-J105</f>
        <v>57529.09</v>
      </c>
    </row>
    <row r="106" spans="1:11" x14ac:dyDescent="0.25">
      <c r="A106" s="24" t="s">
        <v>12</v>
      </c>
      <c r="B106" s="24">
        <v>1</v>
      </c>
      <c r="C106" s="25"/>
      <c r="D106" s="24"/>
      <c r="E106" s="47">
        <f>SUM(E105)</f>
        <v>89500</v>
      </c>
      <c r="F106" s="47">
        <f>SUM(F105)</f>
        <v>2568.65</v>
      </c>
      <c r="G106" s="47">
        <f>SUM(G105)</f>
        <v>9241.14</v>
      </c>
      <c r="H106" s="47">
        <f>SUM(H105)</f>
        <v>2720.8</v>
      </c>
      <c r="I106" s="47">
        <f>I105</f>
        <v>17440.32</v>
      </c>
      <c r="J106" s="47">
        <f>SUM(J105)</f>
        <v>31970.91</v>
      </c>
      <c r="K106" s="47">
        <f>SUM(K105)</f>
        <v>57529.09</v>
      </c>
    </row>
    <row r="108" spans="1:11" x14ac:dyDescent="0.25">
      <c r="A108" s="64" t="s">
        <v>283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</row>
    <row r="109" spans="1:11" x14ac:dyDescent="0.25">
      <c r="A109" t="s">
        <v>196</v>
      </c>
      <c r="B109" t="s">
        <v>95</v>
      </c>
      <c r="C109" s="13" t="s">
        <v>305</v>
      </c>
      <c r="D109" t="s">
        <v>203</v>
      </c>
      <c r="E109" s="40">
        <v>76000</v>
      </c>
      <c r="F109" s="40">
        <f>E109*0.0287</f>
        <v>2181.1999999999998</v>
      </c>
      <c r="G109" s="40">
        <v>6497.56</v>
      </c>
      <c r="H109" s="40">
        <v>2310.4</v>
      </c>
      <c r="I109" s="40">
        <v>13528.45</v>
      </c>
      <c r="J109" s="40">
        <v>24517.61</v>
      </c>
      <c r="K109" s="40">
        <f>E109-J109</f>
        <v>51482.39</v>
      </c>
    </row>
    <row r="110" spans="1:11" x14ac:dyDescent="0.25">
      <c r="A110" t="s">
        <v>113</v>
      </c>
      <c r="B110" t="s">
        <v>272</v>
      </c>
      <c r="C110" s="13" t="s">
        <v>305</v>
      </c>
      <c r="D110" t="s">
        <v>202</v>
      </c>
      <c r="E110" s="40">
        <v>44000</v>
      </c>
      <c r="F110" s="40">
        <f>E110*0.0287</f>
        <v>1262.8</v>
      </c>
      <c r="G110" s="40">
        <v>1007.19</v>
      </c>
      <c r="H110" s="40">
        <v>1337.6</v>
      </c>
      <c r="I110" s="40">
        <v>3345</v>
      </c>
      <c r="J110" s="40">
        <v>6952.59</v>
      </c>
      <c r="K110" s="40">
        <f>E110-J110</f>
        <v>37047.410000000003</v>
      </c>
    </row>
    <row r="111" spans="1:11" x14ac:dyDescent="0.25">
      <c r="A111" t="s">
        <v>332</v>
      </c>
      <c r="B111" t="s">
        <v>95</v>
      </c>
      <c r="C111" s="13" t="s">
        <v>305</v>
      </c>
      <c r="D111" t="s">
        <v>202</v>
      </c>
      <c r="E111" s="40">
        <v>56000</v>
      </c>
      <c r="F111" s="40">
        <v>1607.2</v>
      </c>
      <c r="G111" s="40">
        <v>2733.96</v>
      </c>
      <c r="H111" s="40">
        <v>1702.4</v>
      </c>
      <c r="I111" s="40">
        <v>12590.98</v>
      </c>
      <c r="J111" s="40">
        <v>18634.54</v>
      </c>
      <c r="K111" s="40">
        <f>E111-J111</f>
        <v>37365.46</v>
      </c>
    </row>
    <row r="112" spans="1:11" x14ac:dyDescent="0.25">
      <c r="A112" s="24" t="s">
        <v>12</v>
      </c>
      <c r="B112" s="24">
        <v>3</v>
      </c>
      <c r="C112" s="25"/>
      <c r="D112" s="24"/>
      <c r="E112" s="47">
        <f>E109+E110+E111</f>
        <v>176000</v>
      </c>
      <c r="F112" s="47">
        <f>SUM(F109:F111)</f>
        <v>5051.2</v>
      </c>
      <c r="G112" s="47">
        <f>SUM(G108:G110)+G111</f>
        <v>10238.709999999999</v>
      </c>
      <c r="H112" s="47">
        <f>SUM(H108:H110)+H111</f>
        <v>5350.4</v>
      </c>
      <c r="I112" s="47">
        <f>SUM(I108:I110)+I111</f>
        <v>29464.43</v>
      </c>
      <c r="J112" s="47">
        <f>SUM(J108:J110)+J111</f>
        <v>50104.74</v>
      </c>
      <c r="K112" s="47">
        <f>SUM(K108:K110)+K111</f>
        <v>125895.26</v>
      </c>
    </row>
    <row r="113" spans="1:11" x14ac:dyDescent="0.25">
      <c r="A113" s="1"/>
      <c r="B113" s="1"/>
      <c r="C113" s="16"/>
      <c r="D113" s="1"/>
      <c r="E113" s="49"/>
      <c r="F113" s="49"/>
      <c r="G113" s="49"/>
      <c r="H113" s="49"/>
      <c r="I113" s="49"/>
      <c r="J113" s="49"/>
      <c r="K113" s="49"/>
    </row>
    <row r="114" spans="1:11" x14ac:dyDescent="0.25">
      <c r="A114" s="64" t="s">
        <v>286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64"/>
    </row>
    <row r="115" spans="1:11" x14ac:dyDescent="0.25">
      <c r="A115" t="s">
        <v>206</v>
      </c>
      <c r="B115" t="s">
        <v>58</v>
      </c>
      <c r="C115" s="13" t="s">
        <v>305</v>
      </c>
      <c r="D115" t="s">
        <v>203</v>
      </c>
      <c r="E115" s="40">
        <v>19800</v>
      </c>
      <c r="F115" s="40">
        <f>E115*0.0287</f>
        <v>568.26</v>
      </c>
      <c r="G115" s="40">
        <v>0</v>
      </c>
      <c r="H115" s="40">
        <f>E115*0.0304</f>
        <v>601.91999999999996</v>
      </c>
      <c r="I115" s="40">
        <v>175</v>
      </c>
      <c r="J115" s="40">
        <f>F115+G115+H115+I115</f>
        <v>1345.18</v>
      </c>
      <c r="K115" s="40">
        <f>E115-J115</f>
        <v>18454.82</v>
      </c>
    </row>
    <row r="116" spans="1:11" x14ac:dyDescent="0.25">
      <c r="A116" t="s">
        <v>472</v>
      </c>
      <c r="B116" t="s">
        <v>471</v>
      </c>
      <c r="C116" s="13" t="s">
        <v>306</v>
      </c>
      <c r="D116" t="s">
        <v>203</v>
      </c>
      <c r="E116" s="40">
        <v>50000</v>
      </c>
      <c r="F116" s="40">
        <f>E116*0.0287</f>
        <v>1435</v>
      </c>
      <c r="G116" s="40">
        <v>1854</v>
      </c>
      <c r="H116" s="40">
        <v>1520</v>
      </c>
      <c r="I116" s="40">
        <v>2925</v>
      </c>
      <c r="J116" s="40">
        <v>7734</v>
      </c>
      <c r="K116" s="40">
        <f>E116-J116</f>
        <v>42266</v>
      </c>
    </row>
    <row r="117" spans="1:11" x14ac:dyDescent="0.25">
      <c r="A117" s="11" t="s">
        <v>287</v>
      </c>
      <c r="B117" s="11" t="s">
        <v>58</v>
      </c>
      <c r="C117" s="39" t="s">
        <v>305</v>
      </c>
      <c r="D117" s="11" t="s">
        <v>203</v>
      </c>
      <c r="E117" s="54">
        <v>25000</v>
      </c>
      <c r="F117" s="54">
        <f>E117*0.0287</f>
        <v>717.5</v>
      </c>
      <c r="G117" s="54">
        <v>0</v>
      </c>
      <c r="H117" s="54">
        <f>E117*0.0304</f>
        <v>760</v>
      </c>
      <c r="I117" s="40">
        <v>5175</v>
      </c>
      <c r="J117" s="54">
        <v>6652.5</v>
      </c>
      <c r="K117" s="40">
        <f>E117-J117</f>
        <v>18347.5</v>
      </c>
    </row>
    <row r="118" spans="1:11" x14ac:dyDescent="0.25">
      <c r="A118" t="s">
        <v>239</v>
      </c>
      <c r="B118" t="s">
        <v>14</v>
      </c>
      <c r="C118" s="39" t="s">
        <v>306</v>
      </c>
      <c r="D118" s="11" t="s">
        <v>203</v>
      </c>
      <c r="E118" s="40">
        <v>35000</v>
      </c>
      <c r="F118" s="40">
        <v>1004.5</v>
      </c>
      <c r="G118" s="40">
        <v>0</v>
      </c>
      <c r="H118" s="40">
        <v>1064</v>
      </c>
      <c r="I118" s="40">
        <v>175</v>
      </c>
      <c r="J118" s="40">
        <v>2243.5</v>
      </c>
      <c r="K118" s="40">
        <f>E118-J118</f>
        <v>32756.5</v>
      </c>
    </row>
    <row r="119" spans="1:11" x14ac:dyDescent="0.25">
      <c r="A119" t="s">
        <v>470</v>
      </c>
      <c r="B119" t="s">
        <v>205</v>
      </c>
      <c r="C119" s="39" t="s">
        <v>305</v>
      </c>
      <c r="D119" s="11" t="s">
        <v>203</v>
      </c>
      <c r="E119" s="40">
        <v>35000</v>
      </c>
      <c r="F119" s="40">
        <f>E119*0.0287</f>
        <v>1004.5</v>
      </c>
      <c r="G119" s="40">
        <v>0</v>
      </c>
      <c r="H119" s="40">
        <v>1064</v>
      </c>
      <c r="I119" s="40">
        <v>6028.2</v>
      </c>
      <c r="J119" s="40">
        <v>8096.7</v>
      </c>
      <c r="K119" s="40">
        <f>E119-J119</f>
        <v>26903.3</v>
      </c>
    </row>
    <row r="120" spans="1:11" x14ac:dyDescent="0.25">
      <c r="A120" s="24" t="s">
        <v>12</v>
      </c>
      <c r="B120" s="24">
        <v>5</v>
      </c>
      <c r="C120" s="25"/>
      <c r="D120" s="24"/>
      <c r="E120" s="47">
        <f t="shared" ref="E120:K120" si="19">SUM(E115:E119)</f>
        <v>164800</v>
      </c>
      <c r="F120" s="47">
        <f t="shared" si="19"/>
        <v>4729.76</v>
      </c>
      <c r="G120" s="47">
        <f>SUM(G115:G119)</f>
        <v>1854</v>
      </c>
      <c r="H120" s="47">
        <f t="shared" si="19"/>
        <v>5009.92</v>
      </c>
      <c r="I120" s="47">
        <f t="shared" si="19"/>
        <v>14478.2</v>
      </c>
      <c r="J120" s="47">
        <f t="shared" si="19"/>
        <v>26071.88</v>
      </c>
      <c r="K120" s="47">
        <f t="shared" si="19"/>
        <v>138728.12</v>
      </c>
    </row>
    <row r="121" spans="1:11" s="12" customFormat="1" x14ac:dyDescent="0.25">
      <c r="A121" s="1"/>
      <c r="B121" s="1"/>
      <c r="C121" s="16"/>
      <c r="D121" s="1"/>
      <c r="E121" s="53"/>
      <c r="F121" s="53"/>
      <c r="G121" s="53"/>
      <c r="H121" s="53"/>
      <c r="I121" s="53"/>
      <c r="J121" s="53"/>
      <c r="K121" s="53"/>
    </row>
    <row r="122" spans="1:11" x14ac:dyDescent="0.25">
      <c r="A122" s="66" t="s">
        <v>50</v>
      </c>
      <c r="B122" s="66"/>
      <c r="C122" s="66"/>
      <c r="D122" s="66"/>
      <c r="E122" s="66"/>
      <c r="F122" s="66"/>
      <c r="G122" s="66"/>
      <c r="H122" s="66"/>
      <c r="I122" s="66"/>
      <c r="J122" s="66"/>
      <c r="K122" s="66"/>
    </row>
    <row r="123" spans="1:11" x14ac:dyDescent="0.25">
      <c r="A123" t="s">
        <v>51</v>
      </c>
      <c r="B123" t="s">
        <v>52</v>
      </c>
      <c r="C123" s="13" t="s">
        <v>305</v>
      </c>
      <c r="D123" t="s">
        <v>203</v>
      </c>
      <c r="E123" s="40">
        <v>23000</v>
      </c>
      <c r="F123" s="40">
        <f t="shared" ref="F123:F129" si="20">E123*0.0287</f>
        <v>660.1</v>
      </c>
      <c r="G123" s="40">
        <v>0</v>
      </c>
      <c r="H123" s="40">
        <v>699.2</v>
      </c>
      <c r="I123" s="40">
        <v>1794.4</v>
      </c>
      <c r="J123" s="40">
        <v>3153.7</v>
      </c>
      <c r="K123" s="40">
        <f>E123-J123</f>
        <v>19846.3</v>
      </c>
    </row>
    <row r="124" spans="1:11" x14ac:dyDescent="0.25">
      <c r="A124" t="s">
        <v>41</v>
      </c>
      <c r="B124" t="s">
        <v>42</v>
      </c>
      <c r="C124" s="13" t="s">
        <v>306</v>
      </c>
      <c r="D124" t="s">
        <v>202</v>
      </c>
      <c r="E124" s="40">
        <v>24150</v>
      </c>
      <c r="F124" s="40">
        <f t="shared" si="20"/>
        <v>693.11</v>
      </c>
      <c r="G124" s="40">
        <v>0</v>
      </c>
      <c r="H124" s="40">
        <f>E124*0.0304</f>
        <v>734.16</v>
      </c>
      <c r="I124" s="40">
        <v>225</v>
      </c>
      <c r="J124" s="40">
        <v>1652.27</v>
      </c>
      <c r="K124" s="40">
        <f t="shared" ref="K124:K129" si="21">E124-J124</f>
        <v>22497.73</v>
      </c>
    </row>
    <row r="125" spans="1:11" x14ac:dyDescent="0.25">
      <c r="A125" t="s">
        <v>53</v>
      </c>
      <c r="B125" t="s">
        <v>54</v>
      </c>
      <c r="C125" s="13" t="s">
        <v>306</v>
      </c>
      <c r="D125" t="s">
        <v>202</v>
      </c>
      <c r="E125" s="40">
        <v>23100</v>
      </c>
      <c r="F125" s="40">
        <f t="shared" si="20"/>
        <v>662.97</v>
      </c>
      <c r="G125" s="40">
        <v>0</v>
      </c>
      <c r="H125" s="40">
        <f>E125*0.0304</f>
        <v>702.24</v>
      </c>
      <c r="I125" s="40">
        <v>8623.2800000000007</v>
      </c>
      <c r="J125" s="40">
        <v>9988.49</v>
      </c>
      <c r="K125" s="40">
        <f t="shared" si="21"/>
        <v>13111.51</v>
      </c>
    </row>
    <row r="126" spans="1:11" s="1" customFormat="1" x14ac:dyDescent="0.25">
      <c r="A126" t="s">
        <v>55</v>
      </c>
      <c r="B126" t="s">
        <v>412</v>
      </c>
      <c r="C126" s="13" t="s">
        <v>305</v>
      </c>
      <c r="D126" t="s">
        <v>203</v>
      </c>
      <c r="E126" s="40">
        <v>25000</v>
      </c>
      <c r="F126" s="40">
        <f t="shared" si="20"/>
        <v>717.5</v>
      </c>
      <c r="G126" s="40">
        <v>0</v>
      </c>
      <c r="H126" s="40">
        <f>E126*0.0304</f>
        <v>760</v>
      </c>
      <c r="I126" s="40">
        <v>275</v>
      </c>
      <c r="J126" s="40">
        <v>1752.5</v>
      </c>
      <c r="K126" s="40">
        <f>E126-J126</f>
        <v>23247.5</v>
      </c>
    </row>
    <row r="127" spans="1:11" x14ac:dyDescent="0.25">
      <c r="A127" t="s">
        <v>56</v>
      </c>
      <c r="B127" t="s">
        <v>57</v>
      </c>
      <c r="C127" s="13" t="s">
        <v>305</v>
      </c>
      <c r="D127" t="s">
        <v>203</v>
      </c>
      <c r="E127" s="40">
        <v>18700</v>
      </c>
      <c r="F127" s="40">
        <f t="shared" si="20"/>
        <v>536.69000000000005</v>
      </c>
      <c r="G127" s="40">
        <v>0</v>
      </c>
      <c r="H127" s="40">
        <f>E127*0.0304</f>
        <v>568.48</v>
      </c>
      <c r="I127" s="40">
        <v>125</v>
      </c>
      <c r="J127" s="40">
        <v>1230.17</v>
      </c>
      <c r="K127" s="40">
        <f t="shared" si="21"/>
        <v>17469.830000000002</v>
      </c>
    </row>
    <row r="128" spans="1:11" x14ac:dyDescent="0.25">
      <c r="A128" t="s">
        <v>288</v>
      </c>
      <c r="B128" t="s">
        <v>54</v>
      </c>
      <c r="C128" s="13" t="s">
        <v>306</v>
      </c>
      <c r="D128" t="s">
        <v>203</v>
      </c>
      <c r="E128" s="40">
        <v>23000</v>
      </c>
      <c r="F128" s="40">
        <f t="shared" si="20"/>
        <v>660.1</v>
      </c>
      <c r="G128" s="40">
        <v>0</v>
      </c>
      <c r="H128" s="40">
        <f>E128*0.0304</f>
        <v>699.2</v>
      </c>
      <c r="I128" s="40">
        <v>3583.28</v>
      </c>
      <c r="J128" s="40">
        <v>4942.58</v>
      </c>
      <c r="K128" s="40">
        <f t="shared" si="21"/>
        <v>18057.419999999998</v>
      </c>
    </row>
    <row r="129" spans="1:11" x14ac:dyDescent="0.25">
      <c r="A129" t="s">
        <v>383</v>
      </c>
      <c r="B129" t="s">
        <v>205</v>
      </c>
      <c r="C129" s="13" t="s">
        <v>305</v>
      </c>
      <c r="D129" t="s">
        <v>202</v>
      </c>
      <c r="E129" s="40">
        <v>25000</v>
      </c>
      <c r="F129" s="40">
        <f t="shared" si="20"/>
        <v>717.5</v>
      </c>
      <c r="G129" s="40">
        <v>0</v>
      </c>
      <c r="H129" s="40">
        <v>760</v>
      </c>
      <c r="I129" s="40">
        <v>6891.35</v>
      </c>
      <c r="J129" s="40">
        <v>8368.85</v>
      </c>
      <c r="K129" s="40">
        <f t="shared" si="21"/>
        <v>16631.150000000001</v>
      </c>
    </row>
    <row r="130" spans="1:11" x14ac:dyDescent="0.25">
      <c r="A130" s="2" t="s">
        <v>12</v>
      </c>
      <c r="B130" s="2">
        <v>7</v>
      </c>
      <c r="C130" s="14"/>
      <c r="D130" s="2"/>
      <c r="E130" s="48">
        <f t="shared" ref="E130:K130" si="22">SUM(E123:E129)</f>
        <v>161950</v>
      </c>
      <c r="F130" s="48">
        <f t="shared" si="22"/>
        <v>4647.97</v>
      </c>
      <c r="G130" s="48">
        <f t="shared" si="22"/>
        <v>0</v>
      </c>
      <c r="H130" s="48">
        <f t="shared" si="22"/>
        <v>4923.28</v>
      </c>
      <c r="I130" s="48">
        <f t="shared" si="22"/>
        <v>21517.31</v>
      </c>
      <c r="J130" s="48">
        <f t="shared" si="22"/>
        <v>31088.560000000001</v>
      </c>
      <c r="K130" s="48">
        <f t="shared" si="22"/>
        <v>130861.44</v>
      </c>
    </row>
    <row r="131" spans="1:11" s="11" customFormat="1" x14ac:dyDescent="0.25">
      <c r="A131" s="1"/>
      <c r="B131" s="1"/>
      <c r="C131" s="16"/>
      <c r="D131" s="1"/>
      <c r="E131" s="49"/>
      <c r="F131" s="49"/>
      <c r="G131" s="49"/>
      <c r="H131" s="49"/>
      <c r="I131" s="49"/>
      <c r="J131" s="49"/>
      <c r="K131" s="49"/>
    </row>
    <row r="132" spans="1:11" x14ac:dyDescent="0.25">
      <c r="A132" s="65" t="s">
        <v>368</v>
      </c>
      <c r="B132" s="65"/>
      <c r="C132" s="65"/>
      <c r="D132" s="65"/>
      <c r="E132" s="65"/>
      <c r="F132" s="65"/>
      <c r="G132" s="65"/>
      <c r="H132" s="65"/>
      <c r="I132" s="65"/>
      <c r="J132" s="65"/>
      <c r="K132" s="65"/>
    </row>
    <row r="133" spans="1:11" x14ac:dyDescent="0.25">
      <c r="A133" t="s">
        <v>317</v>
      </c>
      <c r="B133" t="s">
        <v>16</v>
      </c>
      <c r="C133" s="13" t="s">
        <v>305</v>
      </c>
      <c r="D133" t="s">
        <v>202</v>
      </c>
      <c r="E133" s="40">
        <v>50000</v>
      </c>
      <c r="F133" s="40">
        <v>1435</v>
      </c>
      <c r="G133" s="40">
        <v>1617.38</v>
      </c>
      <c r="H133" s="40">
        <v>1520</v>
      </c>
      <c r="I133" s="40">
        <v>1702.45</v>
      </c>
      <c r="J133" s="40">
        <v>6274.83</v>
      </c>
      <c r="K133" s="40">
        <f>E133-J133</f>
        <v>43725.17</v>
      </c>
    </row>
    <row r="134" spans="1:11" x14ac:dyDescent="0.25">
      <c r="A134" s="11" t="s">
        <v>455</v>
      </c>
      <c r="B134" s="11" t="s">
        <v>413</v>
      </c>
      <c r="C134" s="13" t="s">
        <v>305</v>
      </c>
      <c r="D134" t="s">
        <v>202</v>
      </c>
      <c r="E134" s="40">
        <v>36500</v>
      </c>
      <c r="F134" s="40">
        <f>E134*0.0287</f>
        <v>1047.55</v>
      </c>
      <c r="G134" s="40">
        <v>0</v>
      </c>
      <c r="H134" s="40">
        <f>E134*0.0304</f>
        <v>1109.5999999999999</v>
      </c>
      <c r="I134" s="40">
        <v>3370</v>
      </c>
      <c r="J134" s="40">
        <v>5527.15</v>
      </c>
      <c r="K134" s="40">
        <f>E134-J134</f>
        <v>30972.85</v>
      </c>
    </row>
    <row r="135" spans="1:11" x14ac:dyDescent="0.25">
      <c r="A135" t="s">
        <v>59</v>
      </c>
      <c r="B135" t="s">
        <v>249</v>
      </c>
      <c r="C135" s="13" t="s">
        <v>306</v>
      </c>
      <c r="D135" t="s">
        <v>203</v>
      </c>
      <c r="E135" s="40">
        <v>24500</v>
      </c>
      <c r="F135" s="40">
        <v>703.15</v>
      </c>
      <c r="G135" s="40">
        <v>0</v>
      </c>
      <c r="H135" s="40">
        <v>744.8</v>
      </c>
      <c r="I135" s="62">
        <v>275</v>
      </c>
      <c r="J135" s="40">
        <v>1722.95</v>
      </c>
      <c r="K135" s="40">
        <f>E135-J135</f>
        <v>22777.05</v>
      </c>
    </row>
    <row r="136" spans="1:11" x14ac:dyDescent="0.25">
      <c r="A136" s="24" t="s">
        <v>12</v>
      </c>
      <c r="B136" s="24">
        <v>3</v>
      </c>
      <c r="C136" s="25"/>
      <c r="D136" s="24"/>
      <c r="E136" s="47">
        <f t="shared" ref="E136:K136" si="23">SUM(E133:E135)</f>
        <v>111000</v>
      </c>
      <c r="F136" s="47">
        <f t="shared" si="23"/>
        <v>3185.7</v>
      </c>
      <c r="G136" s="47">
        <f>SUM(G133:G135)</f>
        <v>1617.38</v>
      </c>
      <c r="H136" s="47">
        <f t="shared" si="23"/>
        <v>3374.4</v>
      </c>
      <c r="I136" s="47">
        <f t="shared" si="23"/>
        <v>5347.45</v>
      </c>
      <c r="J136" s="47">
        <f t="shared" si="23"/>
        <v>13524.93</v>
      </c>
      <c r="K136" s="47">
        <f t="shared" si="23"/>
        <v>97475.07</v>
      </c>
    </row>
    <row r="137" spans="1:11" s="11" customFormat="1" x14ac:dyDescent="0.25">
      <c r="C137" s="39"/>
      <c r="E137" s="54"/>
      <c r="F137" s="54"/>
      <c r="G137" s="54"/>
      <c r="H137" s="54"/>
      <c r="I137" s="54"/>
      <c r="J137" s="54"/>
      <c r="K137" s="54"/>
    </row>
    <row r="138" spans="1:11" x14ac:dyDescent="0.25">
      <c r="A138" s="64" t="s">
        <v>380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</row>
    <row r="139" spans="1:11" x14ac:dyDescent="0.25">
      <c r="A139" t="s">
        <v>61</v>
      </c>
      <c r="B139" t="s">
        <v>60</v>
      </c>
      <c r="C139" s="13" t="s">
        <v>305</v>
      </c>
      <c r="D139" t="s">
        <v>203</v>
      </c>
      <c r="E139" s="40">
        <v>20000</v>
      </c>
      <c r="F139" s="40">
        <f t="shared" ref="F139:F151" si="24">E139*0.0287</f>
        <v>574</v>
      </c>
      <c r="G139" s="40">
        <v>0</v>
      </c>
      <c r="H139" s="40">
        <v>608</v>
      </c>
      <c r="I139" s="40">
        <v>1200</v>
      </c>
      <c r="J139" s="61">
        <v>2382</v>
      </c>
      <c r="K139" s="40">
        <f t="shared" ref="K139:K148" si="25">E139-J139</f>
        <v>17618</v>
      </c>
    </row>
    <row r="140" spans="1:11" x14ac:dyDescent="0.25">
      <c r="A140" t="s">
        <v>62</v>
      </c>
      <c r="B140" t="s">
        <v>76</v>
      </c>
      <c r="C140" s="13" t="s">
        <v>306</v>
      </c>
      <c r="D140" t="s">
        <v>203</v>
      </c>
      <c r="E140" s="40">
        <v>25000</v>
      </c>
      <c r="F140" s="40">
        <f t="shared" si="24"/>
        <v>717.5</v>
      </c>
      <c r="G140" s="40">
        <v>0</v>
      </c>
      <c r="H140" s="40">
        <v>760</v>
      </c>
      <c r="I140" s="40">
        <v>1365</v>
      </c>
      <c r="J140" s="61">
        <v>2842.5</v>
      </c>
      <c r="K140" s="40">
        <f t="shared" si="25"/>
        <v>22157.5</v>
      </c>
    </row>
    <row r="141" spans="1:11" x14ac:dyDescent="0.25">
      <c r="A141" t="s">
        <v>63</v>
      </c>
      <c r="B141" t="s">
        <v>60</v>
      </c>
      <c r="C141" s="13" t="s">
        <v>305</v>
      </c>
      <c r="D141" t="s">
        <v>202</v>
      </c>
      <c r="E141" s="40">
        <v>20000</v>
      </c>
      <c r="F141" s="40">
        <f t="shared" si="24"/>
        <v>574</v>
      </c>
      <c r="G141" s="40">
        <v>0</v>
      </c>
      <c r="H141" s="40">
        <v>608</v>
      </c>
      <c r="I141" s="40">
        <v>3488.56</v>
      </c>
      <c r="J141" s="61">
        <v>4670.5600000000004</v>
      </c>
      <c r="K141" s="40">
        <f t="shared" si="25"/>
        <v>15329.44</v>
      </c>
    </row>
    <row r="142" spans="1:11" x14ac:dyDescent="0.25">
      <c r="A142" t="s">
        <v>256</v>
      </c>
      <c r="B142" s="7" t="s">
        <v>60</v>
      </c>
      <c r="C142" s="13" t="s">
        <v>305</v>
      </c>
      <c r="D142" s="9" t="s">
        <v>203</v>
      </c>
      <c r="E142" s="40">
        <v>20000</v>
      </c>
      <c r="F142" s="40">
        <f t="shared" si="24"/>
        <v>574</v>
      </c>
      <c r="G142" s="40">
        <v>0</v>
      </c>
      <c r="H142" s="40">
        <v>608</v>
      </c>
      <c r="I142" s="40">
        <v>2093.44</v>
      </c>
      <c r="J142" s="61">
        <v>3275.44</v>
      </c>
      <c r="K142" s="40">
        <f t="shared" si="25"/>
        <v>16724.560000000001</v>
      </c>
    </row>
    <row r="143" spans="1:11" x14ac:dyDescent="0.25">
      <c r="A143" t="s">
        <v>260</v>
      </c>
      <c r="B143" s="7" t="s">
        <v>76</v>
      </c>
      <c r="C143" s="13" t="s">
        <v>306</v>
      </c>
      <c r="D143" s="9" t="s">
        <v>203</v>
      </c>
      <c r="E143" s="40">
        <v>23000</v>
      </c>
      <c r="F143" s="40">
        <f t="shared" si="24"/>
        <v>660.1</v>
      </c>
      <c r="G143" s="40">
        <v>0</v>
      </c>
      <c r="H143" s="40">
        <v>699.2</v>
      </c>
      <c r="I143" s="40">
        <v>275</v>
      </c>
      <c r="J143" s="61">
        <v>1634.3</v>
      </c>
      <c r="K143" s="40">
        <f t="shared" si="25"/>
        <v>21365.7</v>
      </c>
    </row>
    <row r="144" spans="1:11" x14ac:dyDescent="0.25">
      <c r="A144" t="s">
        <v>274</v>
      </c>
      <c r="B144" s="7" t="s">
        <v>432</v>
      </c>
      <c r="C144" s="13" t="s">
        <v>306</v>
      </c>
      <c r="D144" s="9" t="s">
        <v>203</v>
      </c>
      <c r="E144" s="40">
        <v>32000</v>
      </c>
      <c r="F144" s="40">
        <f t="shared" si="24"/>
        <v>918.4</v>
      </c>
      <c r="G144" s="40">
        <v>0</v>
      </c>
      <c r="H144" s="40">
        <v>972.8</v>
      </c>
      <c r="I144" s="40">
        <v>175</v>
      </c>
      <c r="J144" s="61">
        <v>2066.1999999999998</v>
      </c>
      <c r="K144" s="40">
        <f t="shared" si="25"/>
        <v>29933.8</v>
      </c>
    </row>
    <row r="145" spans="1:11" x14ac:dyDescent="0.25">
      <c r="A145" t="s">
        <v>64</v>
      </c>
      <c r="B145" t="s">
        <v>65</v>
      </c>
      <c r="C145" s="13" t="s">
        <v>305</v>
      </c>
      <c r="D145" t="s">
        <v>202</v>
      </c>
      <c r="E145" s="40">
        <v>55000</v>
      </c>
      <c r="F145" s="40">
        <f t="shared" si="24"/>
        <v>1578.5</v>
      </c>
      <c r="G145" s="40">
        <v>2559.6799999999998</v>
      </c>
      <c r="H145" s="40">
        <v>1672</v>
      </c>
      <c r="I145" s="40">
        <v>275</v>
      </c>
      <c r="J145" s="61">
        <v>6085.18</v>
      </c>
      <c r="K145" s="40">
        <f t="shared" si="25"/>
        <v>48914.82</v>
      </c>
    </row>
    <row r="146" spans="1:11" x14ac:dyDescent="0.25">
      <c r="A146" t="s">
        <v>66</v>
      </c>
      <c r="B146" t="s">
        <v>67</v>
      </c>
      <c r="C146" s="13" t="s">
        <v>306</v>
      </c>
      <c r="D146" t="s">
        <v>203</v>
      </c>
      <c r="E146" s="40">
        <v>20000</v>
      </c>
      <c r="F146" s="40">
        <f t="shared" si="24"/>
        <v>574</v>
      </c>
      <c r="G146" s="40">
        <v>0</v>
      </c>
      <c r="H146" s="40">
        <v>608</v>
      </c>
      <c r="I146" s="40">
        <v>4507.99</v>
      </c>
      <c r="J146" s="61">
        <v>5689.99</v>
      </c>
      <c r="K146" s="40">
        <f>E146-J146</f>
        <v>14310.01</v>
      </c>
    </row>
    <row r="147" spans="1:11" x14ac:dyDescent="0.25">
      <c r="A147" t="s">
        <v>180</v>
      </c>
      <c r="B147" t="s">
        <v>19</v>
      </c>
      <c r="C147" s="13" t="s">
        <v>305</v>
      </c>
      <c r="D147" t="s">
        <v>203</v>
      </c>
      <c r="E147" s="40">
        <v>27000</v>
      </c>
      <c r="F147" s="40">
        <f t="shared" ref="F147" si="26">E147*0.0287</f>
        <v>774.9</v>
      </c>
      <c r="G147" s="40">
        <v>0</v>
      </c>
      <c r="H147" s="40">
        <v>820.8</v>
      </c>
      <c r="I147" s="40">
        <v>125</v>
      </c>
      <c r="J147" s="61">
        <v>1720.7</v>
      </c>
      <c r="K147" s="40">
        <f t="shared" ref="K147" si="27">E147-J147</f>
        <v>25279.3</v>
      </c>
    </row>
    <row r="148" spans="1:11" x14ac:dyDescent="0.25">
      <c r="A148" t="s">
        <v>179</v>
      </c>
      <c r="B148" t="s">
        <v>178</v>
      </c>
      <c r="C148" s="13" t="s">
        <v>306</v>
      </c>
      <c r="D148" t="s">
        <v>203</v>
      </c>
      <c r="E148" s="40">
        <v>26250</v>
      </c>
      <c r="F148" s="40">
        <f t="shared" si="24"/>
        <v>753.38</v>
      </c>
      <c r="G148" s="40">
        <v>0</v>
      </c>
      <c r="H148" s="40">
        <v>798</v>
      </c>
      <c r="I148" s="40">
        <v>5683.86</v>
      </c>
      <c r="J148" s="61">
        <v>7235.24</v>
      </c>
      <c r="K148" s="40">
        <f t="shared" si="25"/>
        <v>19014.759999999998</v>
      </c>
    </row>
    <row r="149" spans="1:11" x14ac:dyDescent="0.25">
      <c r="A149" t="s">
        <v>275</v>
      </c>
      <c r="B149" t="s">
        <v>67</v>
      </c>
      <c r="C149" s="13" t="s">
        <v>306</v>
      </c>
      <c r="D149" t="s">
        <v>203</v>
      </c>
      <c r="E149" s="40">
        <v>20000</v>
      </c>
      <c r="F149" s="40">
        <f t="shared" si="24"/>
        <v>574</v>
      </c>
      <c r="G149" s="40">
        <v>0</v>
      </c>
      <c r="H149" s="40">
        <v>608</v>
      </c>
      <c r="I149" s="40">
        <v>9406.44</v>
      </c>
      <c r="J149" s="61">
        <v>10588.44</v>
      </c>
      <c r="K149" s="40">
        <f>E149-J149</f>
        <v>9411.56</v>
      </c>
    </row>
    <row r="150" spans="1:11" x14ac:dyDescent="0.25">
      <c r="A150" t="s">
        <v>68</v>
      </c>
      <c r="B150" t="s">
        <v>19</v>
      </c>
      <c r="C150" s="13" t="s">
        <v>305</v>
      </c>
      <c r="D150" t="s">
        <v>202</v>
      </c>
      <c r="E150" s="40">
        <v>26250</v>
      </c>
      <c r="F150" s="40">
        <f t="shared" si="24"/>
        <v>753.38</v>
      </c>
      <c r="G150" s="40">
        <v>0</v>
      </c>
      <c r="H150" s="40">
        <v>798</v>
      </c>
      <c r="I150" s="40">
        <v>295</v>
      </c>
      <c r="J150" s="61">
        <v>1846.38</v>
      </c>
      <c r="K150" s="40">
        <f t="shared" ref="K150:K157" si="28">E150-J150</f>
        <v>24403.62</v>
      </c>
    </row>
    <row r="151" spans="1:11" x14ac:dyDescent="0.25">
      <c r="A151" t="s">
        <v>69</v>
      </c>
      <c r="B151" t="s">
        <v>60</v>
      </c>
      <c r="C151" s="13" t="s">
        <v>305</v>
      </c>
      <c r="D151" t="s">
        <v>202</v>
      </c>
      <c r="E151" s="40">
        <v>20000</v>
      </c>
      <c r="F151" s="40">
        <f t="shared" si="24"/>
        <v>574</v>
      </c>
      <c r="G151" s="40">
        <v>0</v>
      </c>
      <c r="H151" s="40">
        <v>608</v>
      </c>
      <c r="I151" s="40">
        <v>125</v>
      </c>
      <c r="J151" s="61">
        <v>1307</v>
      </c>
      <c r="K151" s="40">
        <f t="shared" si="28"/>
        <v>18693</v>
      </c>
    </row>
    <row r="152" spans="1:11" x14ac:dyDescent="0.25">
      <c r="A152" t="s">
        <v>318</v>
      </c>
      <c r="B152" t="s">
        <v>60</v>
      </c>
      <c r="C152" s="13" t="s">
        <v>305</v>
      </c>
      <c r="D152" t="s">
        <v>202</v>
      </c>
      <c r="E152" s="40">
        <v>20000</v>
      </c>
      <c r="F152" s="40">
        <v>574</v>
      </c>
      <c r="G152" s="40">
        <v>0</v>
      </c>
      <c r="H152" s="40">
        <v>608</v>
      </c>
      <c r="I152" s="40">
        <v>275</v>
      </c>
      <c r="J152" s="61">
        <v>1457</v>
      </c>
      <c r="K152" s="40">
        <f t="shared" si="28"/>
        <v>18543</v>
      </c>
    </row>
    <row r="153" spans="1:11" x14ac:dyDescent="0.25">
      <c r="A153" t="s">
        <v>70</v>
      </c>
      <c r="B153" t="s">
        <v>71</v>
      </c>
      <c r="C153" s="13" t="s">
        <v>306</v>
      </c>
      <c r="D153" t="s">
        <v>202</v>
      </c>
      <c r="E153" s="40">
        <v>23467.5</v>
      </c>
      <c r="F153" s="40">
        <v>673.52</v>
      </c>
      <c r="G153" s="40">
        <v>0</v>
      </c>
      <c r="H153" s="40">
        <v>713.41</v>
      </c>
      <c r="I153" s="40">
        <v>250</v>
      </c>
      <c r="J153" s="61">
        <v>1636.93</v>
      </c>
      <c r="K153" s="40">
        <f t="shared" si="28"/>
        <v>21830.57</v>
      </c>
    </row>
    <row r="154" spans="1:11" x14ac:dyDescent="0.25">
      <c r="A154" s="11" t="s">
        <v>72</v>
      </c>
      <c r="B154" s="11" t="s">
        <v>107</v>
      </c>
      <c r="C154" s="13" t="s">
        <v>305</v>
      </c>
      <c r="D154" t="s">
        <v>203</v>
      </c>
      <c r="E154" s="40">
        <v>23500</v>
      </c>
      <c r="F154" s="40">
        <v>674.45</v>
      </c>
      <c r="G154" s="40">
        <v>0</v>
      </c>
      <c r="H154" s="40">
        <v>714.4</v>
      </c>
      <c r="I154" s="40">
        <v>275</v>
      </c>
      <c r="J154" s="61">
        <v>1663.85</v>
      </c>
      <c r="K154" s="40">
        <f t="shared" si="28"/>
        <v>21836.15</v>
      </c>
    </row>
    <row r="155" spans="1:11" x14ac:dyDescent="0.25">
      <c r="A155" t="s">
        <v>74</v>
      </c>
      <c r="B155" t="s">
        <v>60</v>
      </c>
      <c r="C155" s="13" t="s">
        <v>305</v>
      </c>
      <c r="D155" t="s">
        <v>203</v>
      </c>
      <c r="E155" s="40">
        <v>20000</v>
      </c>
      <c r="F155" s="40">
        <f t="shared" ref="F155:F158" si="29">E155*0.0287</f>
        <v>574</v>
      </c>
      <c r="G155" s="40">
        <v>0</v>
      </c>
      <c r="H155" s="40">
        <v>608</v>
      </c>
      <c r="I155" s="40">
        <v>3452.45</v>
      </c>
      <c r="J155" s="61">
        <v>4634.45</v>
      </c>
      <c r="K155" s="40">
        <f t="shared" si="28"/>
        <v>15365.55</v>
      </c>
    </row>
    <row r="156" spans="1:11" x14ac:dyDescent="0.25">
      <c r="A156" t="s">
        <v>75</v>
      </c>
      <c r="B156" t="s">
        <v>76</v>
      </c>
      <c r="C156" s="13" t="s">
        <v>306</v>
      </c>
      <c r="D156" t="s">
        <v>203</v>
      </c>
      <c r="E156" s="40">
        <v>23000</v>
      </c>
      <c r="F156" s="40">
        <f t="shared" si="29"/>
        <v>660.1</v>
      </c>
      <c r="G156" s="40">
        <v>0</v>
      </c>
      <c r="H156" s="40">
        <v>699.2</v>
      </c>
      <c r="I156" s="40">
        <v>275</v>
      </c>
      <c r="J156" s="61">
        <v>1634.3</v>
      </c>
      <c r="K156" s="40">
        <f t="shared" si="28"/>
        <v>21365.7</v>
      </c>
    </row>
    <row r="157" spans="1:11" x14ac:dyDescent="0.25">
      <c r="A157" t="s">
        <v>414</v>
      </c>
      <c r="B157" t="s">
        <v>453</v>
      </c>
      <c r="C157" s="13" t="s">
        <v>306</v>
      </c>
      <c r="D157" s="6" t="s">
        <v>203</v>
      </c>
      <c r="E157" s="40">
        <v>40000</v>
      </c>
      <c r="F157" s="40">
        <f t="shared" si="29"/>
        <v>1148</v>
      </c>
      <c r="G157" s="40">
        <v>442.65</v>
      </c>
      <c r="H157" s="40">
        <v>1216</v>
      </c>
      <c r="I157" s="40">
        <v>355</v>
      </c>
      <c r="J157" s="61">
        <v>3161.65</v>
      </c>
      <c r="K157" s="40">
        <f t="shared" si="28"/>
        <v>36838.35</v>
      </c>
    </row>
    <row r="158" spans="1:11" x14ac:dyDescent="0.25">
      <c r="A158" t="s">
        <v>241</v>
      </c>
      <c r="B158" t="s">
        <v>240</v>
      </c>
      <c r="C158" s="13" t="s">
        <v>306</v>
      </c>
      <c r="D158" s="6" t="s">
        <v>203</v>
      </c>
      <c r="E158" s="40">
        <v>20000</v>
      </c>
      <c r="F158" s="40">
        <f t="shared" si="29"/>
        <v>574</v>
      </c>
      <c r="G158" s="40">
        <v>0</v>
      </c>
      <c r="H158" s="40">
        <v>608</v>
      </c>
      <c r="I158" s="40">
        <v>5821.95</v>
      </c>
      <c r="J158" s="61">
        <v>7003.95</v>
      </c>
      <c r="K158" s="40">
        <f t="shared" ref="K158" si="30">E158-J158</f>
        <v>12996.05</v>
      </c>
    </row>
    <row r="159" spans="1:11" x14ac:dyDescent="0.25">
      <c r="A159" s="5" t="s">
        <v>251</v>
      </c>
      <c r="B159" s="5" t="s">
        <v>60</v>
      </c>
      <c r="C159" s="13" t="s">
        <v>305</v>
      </c>
      <c r="D159" s="8" t="s">
        <v>203</v>
      </c>
      <c r="E159" s="61">
        <v>20000</v>
      </c>
      <c r="F159" s="61">
        <v>574</v>
      </c>
      <c r="G159" s="61">
        <v>0</v>
      </c>
      <c r="H159" s="40">
        <v>608</v>
      </c>
      <c r="I159" s="61">
        <v>5781.84</v>
      </c>
      <c r="J159" s="61">
        <v>6963.84</v>
      </c>
      <c r="K159" s="61">
        <v>13036.16</v>
      </c>
    </row>
    <row r="160" spans="1:11" x14ac:dyDescent="0.25">
      <c r="A160" t="s">
        <v>216</v>
      </c>
      <c r="B160" t="s">
        <v>67</v>
      </c>
      <c r="C160" s="13" t="s">
        <v>306</v>
      </c>
      <c r="D160" t="s">
        <v>203</v>
      </c>
      <c r="E160" s="61">
        <v>20000</v>
      </c>
      <c r="F160" s="61">
        <v>574</v>
      </c>
      <c r="G160" s="61">
        <v>0</v>
      </c>
      <c r="H160" s="40">
        <v>608</v>
      </c>
      <c r="I160" s="61">
        <v>4085.69</v>
      </c>
      <c r="J160" s="61">
        <v>5267.69</v>
      </c>
      <c r="K160" s="61">
        <v>14732.31</v>
      </c>
    </row>
    <row r="161" spans="1:61" x14ac:dyDescent="0.25">
      <c r="A161" t="s">
        <v>198</v>
      </c>
      <c r="B161" t="s">
        <v>76</v>
      </c>
      <c r="C161" s="13" t="s">
        <v>306</v>
      </c>
      <c r="D161" t="s">
        <v>203</v>
      </c>
      <c r="E161" s="61">
        <v>23000</v>
      </c>
      <c r="F161" s="61">
        <v>660.1</v>
      </c>
      <c r="G161" s="61">
        <v>0</v>
      </c>
      <c r="H161" s="40">
        <v>699.2</v>
      </c>
      <c r="I161" s="61">
        <v>7602.82</v>
      </c>
      <c r="J161" s="61">
        <v>8962.1200000000008</v>
      </c>
      <c r="K161" s="61">
        <v>14037.88</v>
      </c>
    </row>
    <row r="162" spans="1:61" x14ac:dyDescent="0.25">
      <c r="A162" t="s">
        <v>215</v>
      </c>
      <c r="B162" t="s">
        <v>76</v>
      </c>
      <c r="C162" s="13" t="s">
        <v>306</v>
      </c>
      <c r="D162" t="s">
        <v>203</v>
      </c>
      <c r="E162" s="61">
        <v>23000</v>
      </c>
      <c r="F162" s="61">
        <v>660.1</v>
      </c>
      <c r="G162" s="61">
        <v>0</v>
      </c>
      <c r="H162" s="40">
        <v>699.2</v>
      </c>
      <c r="I162" s="61">
        <v>1435</v>
      </c>
      <c r="J162" s="61">
        <v>2794.3</v>
      </c>
      <c r="K162" s="61">
        <v>20205.7</v>
      </c>
    </row>
    <row r="163" spans="1:61" s="11" customFormat="1" x14ac:dyDescent="0.25">
      <c r="A163" t="s">
        <v>73</v>
      </c>
      <c r="B163" t="s">
        <v>60</v>
      </c>
      <c r="C163" s="13" t="s">
        <v>305</v>
      </c>
      <c r="D163" t="s">
        <v>202</v>
      </c>
      <c r="E163" s="61">
        <v>20000</v>
      </c>
      <c r="F163" s="61">
        <v>574</v>
      </c>
      <c r="G163" s="61">
        <v>0</v>
      </c>
      <c r="H163" s="40">
        <v>608</v>
      </c>
      <c r="I163" s="61">
        <v>2333.64</v>
      </c>
      <c r="J163" s="61">
        <v>3515.64</v>
      </c>
      <c r="K163" s="61">
        <v>16484.36</v>
      </c>
    </row>
    <row r="164" spans="1:61" x14ac:dyDescent="0.25">
      <c r="A164" t="s">
        <v>319</v>
      </c>
      <c r="B164" t="s">
        <v>212</v>
      </c>
      <c r="C164" s="13" t="s">
        <v>306</v>
      </c>
      <c r="D164" t="s">
        <v>203</v>
      </c>
      <c r="E164" s="61">
        <v>47000</v>
      </c>
      <c r="F164" s="61">
        <v>1348.9</v>
      </c>
      <c r="G164" s="61">
        <v>1430.6</v>
      </c>
      <c r="H164" s="40">
        <v>1428.8</v>
      </c>
      <c r="I164" s="61">
        <v>925</v>
      </c>
      <c r="J164" s="61">
        <v>5133.3</v>
      </c>
      <c r="K164" s="61">
        <v>41866.699999999997</v>
      </c>
    </row>
    <row r="165" spans="1:61" x14ac:dyDescent="0.25">
      <c r="A165" t="s">
        <v>356</v>
      </c>
      <c r="B165" t="s">
        <v>76</v>
      </c>
      <c r="C165" s="13" t="s">
        <v>306</v>
      </c>
      <c r="D165" s="6" t="s">
        <v>203</v>
      </c>
      <c r="E165" s="61">
        <v>36000</v>
      </c>
      <c r="F165" s="61">
        <v>1033.2</v>
      </c>
      <c r="G165" s="61">
        <v>0</v>
      </c>
      <c r="H165" s="40">
        <v>1094.4000000000001</v>
      </c>
      <c r="I165" s="61">
        <v>175</v>
      </c>
      <c r="J165" s="61">
        <v>2302.6</v>
      </c>
      <c r="K165" s="61">
        <v>33697.4</v>
      </c>
    </row>
    <row r="166" spans="1:61" x14ac:dyDescent="0.25">
      <c r="A166" t="s">
        <v>357</v>
      </c>
      <c r="B166" t="s">
        <v>71</v>
      </c>
      <c r="C166" s="13" t="s">
        <v>306</v>
      </c>
      <c r="D166" t="s">
        <v>203</v>
      </c>
      <c r="E166" s="61">
        <v>23000</v>
      </c>
      <c r="F166" s="61">
        <v>660.1</v>
      </c>
      <c r="G166" s="61">
        <v>0</v>
      </c>
      <c r="H166" s="40">
        <v>699.2</v>
      </c>
      <c r="I166" s="61">
        <v>175</v>
      </c>
      <c r="J166" s="61">
        <v>1534.3</v>
      </c>
      <c r="K166" s="61">
        <v>21465.7</v>
      </c>
    </row>
    <row r="167" spans="1:61" x14ac:dyDescent="0.25">
      <c r="A167" t="s">
        <v>370</v>
      </c>
      <c r="B167" t="s">
        <v>76</v>
      </c>
      <c r="C167" s="13" t="s">
        <v>306</v>
      </c>
      <c r="D167" t="s">
        <v>203</v>
      </c>
      <c r="E167" s="61">
        <v>25000</v>
      </c>
      <c r="F167" s="61">
        <v>717.5</v>
      </c>
      <c r="G167" s="61">
        <v>0</v>
      </c>
      <c r="H167" s="40">
        <v>760</v>
      </c>
      <c r="I167" s="61">
        <v>25</v>
      </c>
      <c r="J167" s="61">
        <v>1502.5</v>
      </c>
      <c r="K167" s="61">
        <v>23497.5</v>
      </c>
    </row>
    <row r="168" spans="1:61" x14ac:dyDescent="0.25">
      <c r="A168" s="12" t="s">
        <v>461</v>
      </c>
      <c r="B168" t="s">
        <v>128</v>
      </c>
      <c r="C168" s="13" t="s">
        <v>305</v>
      </c>
      <c r="D168" t="s">
        <v>203</v>
      </c>
      <c r="E168" s="61">
        <v>26000</v>
      </c>
      <c r="F168" s="61">
        <v>746.2</v>
      </c>
      <c r="G168" s="61">
        <v>0</v>
      </c>
      <c r="H168" s="40">
        <v>790.4</v>
      </c>
      <c r="I168" s="61">
        <v>3295.31</v>
      </c>
      <c r="J168" s="61">
        <v>4831.91</v>
      </c>
      <c r="K168" s="61">
        <v>21168.09</v>
      </c>
    </row>
    <row r="169" spans="1:61" x14ac:dyDescent="0.25">
      <c r="A169" t="s">
        <v>404</v>
      </c>
      <c r="B169" t="s">
        <v>405</v>
      </c>
      <c r="C169" s="13" t="s">
        <v>306</v>
      </c>
      <c r="D169" t="s">
        <v>203</v>
      </c>
      <c r="E169" s="61">
        <v>25000</v>
      </c>
      <c r="F169" s="61">
        <v>717.5</v>
      </c>
      <c r="G169" s="61">
        <v>0</v>
      </c>
      <c r="H169" s="40">
        <v>760</v>
      </c>
      <c r="I169" s="61">
        <v>25</v>
      </c>
      <c r="J169" s="61">
        <v>1502.5</v>
      </c>
      <c r="K169" s="61">
        <v>23497.5</v>
      </c>
    </row>
    <row r="170" spans="1:61" s="27" customFormat="1" x14ac:dyDescent="0.25">
      <c r="A170" t="s">
        <v>406</v>
      </c>
      <c r="B170" t="s">
        <v>76</v>
      </c>
      <c r="C170" s="13" t="s">
        <v>306</v>
      </c>
      <c r="D170" t="s">
        <v>203</v>
      </c>
      <c r="E170" s="61">
        <v>25000</v>
      </c>
      <c r="F170" s="61">
        <v>717.5</v>
      </c>
      <c r="G170" s="61">
        <v>0</v>
      </c>
      <c r="H170" s="40">
        <v>760</v>
      </c>
      <c r="I170" s="61">
        <v>25</v>
      </c>
      <c r="J170" s="61">
        <v>1502.5</v>
      </c>
      <c r="K170" s="61">
        <v>23497.5</v>
      </c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</row>
    <row r="171" spans="1:61" x14ac:dyDescent="0.25">
      <c r="A171" t="s">
        <v>309</v>
      </c>
      <c r="B171" t="s">
        <v>60</v>
      </c>
      <c r="C171" s="13" t="s">
        <v>305</v>
      </c>
      <c r="D171" t="s">
        <v>203</v>
      </c>
      <c r="E171" s="61">
        <v>20000</v>
      </c>
      <c r="F171" s="61">
        <v>574</v>
      </c>
      <c r="G171" s="61">
        <v>0</v>
      </c>
      <c r="H171" s="40">
        <v>608</v>
      </c>
      <c r="I171" s="61">
        <v>2020</v>
      </c>
      <c r="J171" s="61">
        <v>3202</v>
      </c>
      <c r="K171" s="61">
        <v>16798</v>
      </c>
    </row>
    <row r="172" spans="1:61" x14ac:dyDescent="0.25">
      <c r="A172" t="s">
        <v>444</v>
      </c>
      <c r="B172" t="s">
        <v>76</v>
      </c>
      <c r="C172" s="13" t="s">
        <v>306</v>
      </c>
      <c r="D172" t="s">
        <v>203</v>
      </c>
      <c r="E172" s="61">
        <v>25000</v>
      </c>
      <c r="F172" s="61">
        <v>717.5</v>
      </c>
      <c r="G172" s="61">
        <v>0</v>
      </c>
      <c r="H172" s="40">
        <v>760</v>
      </c>
      <c r="I172" s="61">
        <v>1025</v>
      </c>
      <c r="J172" s="61">
        <v>2502.5</v>
      </c>
      <c r="K172" s="61">
        <v>22497.5</v>
      </c>
    </row>
    <row r="173" spans="1:61" x14ac:dyDescent="0.25">
      <c r="A173" t="s">
        <v>445</v>
      </c>
      <c r="B173" t="s">
        <v>191</v>
      </c>
      <c r="C173" s="13" t="s">
        <v>306</v>
      </c>
      <c r="D173" t="s">
        <v>203</v>
      </c>
      <c r="E173" s="61">
        <v>25000</v>
      </c>
      <c r="F173" s="61">
        <v>717.5</v>
      </c>
      <c r="G173" s="61">
        <v>0</v>
      </c>
      <c r="H173" s="40">
        <v>760</v>
      </c>
      <c r="I173" s="61">
        <v>25</v>
      </c>
      <c r="J173" s="61">
        <v>1502.5</v>
      </c>
      <c r="K173" s="61">
        <v>23497.5</v>
      </c>
    </row>
    <row r="174" spans="1:61" x14ac:dyDescent="0.25">
      <c r="A174" t="s">
        <v>473</v>
      </c>
      <c r="B174" t="s">
        <v>60</v>
      </c>
      <c r="C174" s="13" t="s">
        <v>305</v>
      </c>
      <c r="D174" t="s">
        <v>203</v>
      </c>
      <c r="E174" s="61">
        <v>20000</v>
      </c>
      <c r="F174" s="61">
        <v>574</v>
      </c>
      <c r="G174" s="61">
        <v>0</v>
      </c>
      <c r="H174" s="40">
        <v>608</v>
      </c>
      <c r="I174" s="61">
        <v>1025</v>
      </c>
      <c r="J174" s="61">
        <v>2207</v>
      </c>
      <c r="K174" s="61">
        <v>17793</v>
      </c>
    </row>
    <row r="175" spans="1:61" x14ac:dyDescent="0.25">
      <c r="A175" t="s">
        <v>474</v>
      </c>
      <c r="B175" t="s">
        <v>60</v>
      </c>
      <c r="C175" s="13" t="s">
        <v>305</v>
      </c>
      <c r="D175" t="s">
        <v>203</v>
      </c>
      <c r="E175" s="61">
        <v>20000</v>
      </c>
      <c r="F175" s="61">
        <v>574</v>
      </c>
      <c r="G175" s="61">
        <v>0</v>
      </c>
      <c r="H175" s="40">
        <v>608</v>
      </c>
      <c r="I175" s="61">
        <v>2025</v>
      </c>
      <c r="J175" s="61">
        <v>3207</v>
      </c>
      <c r="K175" s="61">
        <v>16793</v>
      </c>
    </row>
    <row r="176" spans="1:61" x14ac:dyDescent="0.25">
      <c r="A176" t="s">
        <v>213</v>
      </c>
      <c r="B176" t="s">
        <v>178</v>
      </c>
      <c r="C176" s="13" t="s">
        <v>306</v>
      </c>
      <c r="D176" t="s">
        <v>203</v>
      </c>
      <c r="E176" s="40">
        <v>23000</v>
      </c>
      <c r="F176" s="40">
        <f>E176*0.0287</f>
        <v>660.1</v>
      </c>
      <c r="G176" s="40">
        <v>0</v>
      </c>
      <c r="H176" s="40">
        <v>699.2</v>
      </c>
      <c r="I176" s="40">
        <v>6993.62</v>
      </c>
      <c r="J176" s="61">
        <v>8352.92</v>
      </c>
      <c r="K176" s="40">
        <f>E176-J176</f>
        <v>14647.08</v>
      </c>
    </row>
    <row r="177" spans="1:39" x14ac:dyDescent="0.25">
      <c r="A177" s="24" t="s">
        <v>12</v>
      </c>
      <c r="B177" s="24">
        <v>38</v>
      </c>
      <c r="C177" s="25"/>
      <c r="D177" s="24"/>
      <c r="E177" s="47">
        <f t="shared" ref="E177:K177" si="31">SUM(E139:E176)</f>
        <v>950467.5</v>
      </c>
      <c r="F177" s="47">
        <f t="shared" si="31"/>
        <v>27278.43</v>
      </c>
      <c r="G177" s="47">
        <f t="shared" si="31"/>
        <v>4432.93</v>
      </c>
      <c r="H177" s="47">
        <f t="shared" si="31"/>
        <v>28894.21</v>
      </c>
      <c r="I177" s="47">
        <f>SUM(I139:I176)</f>
        <v>78717.61</v>
      </c>
      <c r="J177" s="47">
        <f t="shared" si="31"/>
        <v>139323.18</v>
      </c>
      <c r="K177" s="47">
        <f t="shared" si="31"/>
        <v>811144.32</v>
      </c>
    </row>
    <row r="179" spans="1:39" x14ac:dyDescent="0.25">
      <c r="A179" s="64" t="s">
        <v>394</v>
      </c>
      <c r="B179" s="64"/>
      <c r="C179" s="64"/>
      <c r="D179" s="64"/>
      <c r="E179" s="64"/>
      <c r="F179" s="64"/>
      <c r="G179" s="64"/>
      <c r="H179" s="64"/>
      <c r="I179" s="64"/>
      <c r="J179" s="64"/>
      <c r="K179" s="64"/>
    </row>
    <row r="180" spans="1:39" x14ac:dyDescent="0.25">
      <c r="A180" s="5" t="s">
        <v>245</v>
      </c>
      <c r="B180" s="5" t="s">
        <v>19</v>
      </c>
      <c r="C180" s="13" t="s">
        <v>305</v>
      </c>
      <c r="D180" t="s">
        <v>203</v>
      </c>
      <c r="E180" s="40">
        <v>33000</v>
      </c>
      <c r="F180" s="40">
        <f>E180*0.0287</f>
        <v>947.1</v>
      </c>
      <c r="G180" s="40">
        <v>0</v>
      </c>
      <c r="H180" s="40">
        <f>E180*0.0304</f>
        <v>1003.2</v>
      </c>
      <c r="I180" s="61">
        <v>175</v>
      </c>
      <c r="J180" s="40">
        <f>+F180+G180+H180+I180</f>
        <v>2125.3000000000002</v>
      </c>
      <c r="K180" s="40">
        <f>E180-J180</f>
        <v>30874.7</v>
      </c>
    </row>
    <row r="181" spans="1:39" x14ac:dyDescent="0.25">
      <c r="A181" t="s">
        <v>244</v>
      </c>
      <c r="B181" s="7" t="s">
        <v>95</v>
      </c>
      <c r="C181" s="13" t="s">
        <v>305</v>
      </c>
      <c r="D181" t="s">
        <v>203</v>
      </c>
      <c r="E181" s="40">
        <v>60000</v>
      </c>
      <c r="F181" s="40">
        <v>1722</v>
      </c>
      <c r="G181" s="40">
        <v>3486.68</v>
      </c>
      <c r="H181" s="40">
        <f>E181*0.0304</f>
        <v>1824</v>
      </c>
      <c r="I181" s="61">
        <v>10008.33</v>
      </c>
      <c r="J181" s="40">
        <f>+F181+G181+H181+I181</f>
        <v>17041.009999999998</v>
      </c>
      <c r="K181" s="40">
        <f t="shared" ref="K181:K184" si="32">E181-J181</f>
        <v>42958.99</v>
      </c>
    </row>
    <row r="182" spans="1:39" x14ac:dyDescent="0.25">
      <c r="A182" t="s">
        <v>181</v>
      </c>
      <c r="B182" t="s">
        <v>182</v>
      </c>
      <c r="C182" s="13" t="s">
        <v>305</v>
      </c>
      <c r="D182" t="s">
        <v>203</v>
      </c>
      <c r="E182" s="40">
        <v>44000</v>
      </c>
      <c r="F182" s="40">
        <v>1262.8</v>
      </c>
      <c r="G182" s="40">
        <v>770.57</v>
      </c>
      <c r="H182" s="40">
        <f>E182*0.0304</f>
        <v>1337.6</v>
      </c>
      <c r="I182" s="61">
        <v>10737.86</v>
      </c>
      <c r="J182" s="40">
        <f>+F182+G182+H182+I182</f>
        <v>14108.83</v>
      </c>
      <c r="K182" s="40">
        <f t="shared" si="32"/>
        <v>29891.17</v>
      </c>
    </row>
    <row r="183" spans="1:39" x14ac:dyDescent="0.25">
      <c r="A183" s="5" t="s">
        <v>366</v>
      </c>
      <c r="B183" s="5" t="s">
        <v>182</v>
      </c>
      <c r="C183" s="13" t="s">
        <v>306</v>
      </c>
      <c r="D183" t="s">
        <v>202</v>
      </c>
      <c r="E183" s="40">
        <v>44000</v>
      </c>
      <c r="F183" s="40">
        <v>1262.8</v>
      </c>
      <c r="G183" s="40">
        <v>1007.19</v>
      </c>
      <c r="H183" s="40">
        <v>1337.6</v>
      </c>
      <c r="I183" s="61">
        <v>1189.8</v>
      </c>
      <c r="J183" s="40">
        <f>+F183+G183+H183+I183</f>
        <v>4797.3900000000003</v>
      </c>
      <c r="K183" s="40">
        <f t="shared" si="32"/>
        <v>39202.61</v>
      </c>
    </row>
    <row r="184" spans="1:39" x14ac:dyDescent="0.25">
      <c r="A184" s="5" t="s">
        <v>460</v>
      </c>
      <c r="B184" s="5" t="s">
        <v>95</v>
      </c>
      <c r="C184" s="13" t="s">
        <v>305</v>
      </c>
      <c r="D184" t="s">
        <v>202</v>
      </c>
      <c r="E184" s="54">
        <v>56000</v>
      </c>
      <c r="F184" s="40">
        <v>1607.2</v>
      </c>
      <c r="G184" s="40">
        <v>2733.96</v>
      </c>
      <c r="H184" s="40">
        <v>1702.4</v>
      </c>
      <c r="I184" s="61">
        <v>175</v>
      </c>
      <c r="J184" s="40">
        <f>+F184+G184+H184+I184</f>
        <v>6218.56</v>
      </c>
      <c r="K184" s="40">
        <f t="shared" si="32"/>
        <v>49781.440000000002</v>
      </c>
    </row>
    <row r="185" spans="1:39" x14ac:dyDescent="0.25">
      <c r="A185" s="24" t="s">
        <v>12</v>
      </c>
      <c r="B185" s="24">
        <v>5</v>
      </c>
      <c r="C185" s="25"/>
      <c r="D185" s="24"/>
      <c r="E185" s="47">
        <f t="shared" ref="E185:H185" si="33">SUM(E180:E184)</f>
        <v>237000</v>
      </c>
      <c r="F185" s="47">
        <f t="shared" si="33"/>
        <v>6801.9</v>
      </c>
      <c r="G185" s="47">
        <f>SUM(G180:G184)</f>
        <v>7998.4</v>
      </c>
      <c r="H185" s="47">
        <f t="shared" si="33"/>
        <v>7204.8</v>
      </c>
      <c r="I185" s="47">
        <f>SUM(I180:I184)</f>
        <v>22285.99</v>
      </c>
      <c r="J185" s="47">
        <f>SUM(J180:J184)</f>
        <v>44291.09</v>
      </c>
      <c r="K185" s="47">
        <f>SUM(K180:K184)</f>
        <v>192708.91</v>
      </c>
    </row>
    <row r="187" spans="1:39" x14ac:dyDescent="0.25">
      <c r="A187" s="64" t="s">
        <v>289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</row>
    <row r="188" spans="1:39" x14ac:dyDescent="0.25">
      <c r="A188" t="s">
        <v>187</v>
      </c>
      <c r="B188" t="s">
        <v>396</v>
      </c>
      <c r="C188" s="13" t="s">
        <v>305</v>
      </c>
      <c r="D188" t="s">
        <v>203</v>
      </c>
      <c r="E188" s="40">
        <v>50000</v>
      </c>
      <c r="F188" s="40">
        <v>1435</v>
      </c>
      <c r="G188" s="40">
        <v>1854</v>
      </c>
      <c r="H188" s="40">
        <f>E188*0.0304</f>
        <v>1520</v>
      </c>
      <c r="I188" s="40">
        <v>315</v>
      </c>
      <c r="J188" s="40">
        <v>5124</v>
      </c>
      <c r="K188" s="40">
        <f>E188-J188</f>
        <v>44876</v>
      </c>
    </row>
    <row r="189" spans="1:39" s="11" customFormat="1" x14ac:dyDescent="0.25">
      <c r="A189" t="s">
        <v>390</v>
      </c>
      <c r="B189" s="5" t="s">
        <v>16</v>
      </c>
      <c r="C189" s="39" t="s">
        <v>306</v>
      </c>
      <c r="D189" s="42" t="s">
        <v>202</v>
      </c>
      <c r="E189" s="40">
        <v>133000</v>
      </c>
      <c r="F189" s="40">
        <v>3817.1</v>
      </c>
      <c r="G189" s="40">
        <v>19867.79</v>
      </c>
      <c r="H189" s="40">
        <v>4043.2</v>
      </c>
      <c r="I189" s="40">
        <v>25</v>
      </c>
      <c r="J189" s="40">
        <v>27753.09</v>
      </c>
      <c r="K189" s="40">
        <f>E189-J189</f>
        <v>105246.91</v>
      </c>
    </row>
    <row r="190" spans="1:39" x14ac:dyDescent="0.25">
      <c r="A190" s="24" t="s">
        <v>12</v>
      </c>
      <c r="B190" s="24">
        <v>2</v>
      </c>
      <c r="C190" s="25"/>
      <c r="D190" s="24"/>
      <c r="E190" s="47">
        <f t="shared" ref="E190:K190" si="34">SUM(E188:E189)</f>
        <v>183000</v>
      </c>
      <c r="F190" s="47">
        <f t="shared" si="34"/>
        <v>5252.1</v>
      </c>
      <c r="G190" s="47">
        <f t="shared" si="34"/>
        <v>21721.79</v>
      </c>
      <c r="H190" s="47">
        <f t="shared" si="34"/>
        <v>5563.2</v>
      </c>
      <c r="I190" s="47">
        <f t="shared" si="34"/>
        <v>340</v>
      </c>
      <c r="J190" s="47">
        <f t="shared" si="34"/>
        <v>32877.089999999997</v>
      </c>
      <c r="K190" s="47">
        <f t="shared" si="34"/>
        <v>150122.91</v>
      </c>
    </row>
    <row r="191" spans="1:39" s="18" customFormat="1" x14ac:dyDescent="0.25">
      <c r="A191" s="1"/>
      <c r="B191" s="1"/>
      <c r="C191" s="16"/>
      <c r="D191" s="1"/>
      <c r="E191" s="53"/>
      <c r="F191" s="53"/>
      <c r="G191" s="53"/>
      <c r="H191" s="53"/>
      <c r="I191" s="53"/>
      <c r="J191" s="53"/>
      <c r="K191" s="53"/>
    </row>
    <row r="192" spans="1:39" s="26" customFormat="1" ht="13.5" customHeight="1" x14ac:dyDescent="0.25">
      <c r="A192" s="44" t="s">
        <v>423</v>
      </c>
      <c r="B192" s="18"/>
      <c r="C192" s="19"/>
      <c r="D192" s="18"/>
      <c r="E192" s="55"/>
      <c r="F192" s="55"/>
      <c r="G192" s="55"/>
      <c r="H192" s="55"/>
      <c r="I192" s="55"/>
      <c r="J192" s="55"/>
      <c r="K192" s="55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</row>
    <row r="193" spans="1:11" x14ac:dyDescent="0.25">
      <c r="A193" s="11" t="s">
        <v>45</v>
      </c>
      <c r="B193" s="11" t="s">
        <v>46</v>
      </c>
      <c r="C193" s="39" t="s">
        <v>305</v>
      </c>
      <c r="D193" s="11" t="s">
        <v>203</v>
      </c>
      <c r="E193" s="54">
        <v>50000</v>
      </c>
      <c r="F193" s="54">
        <f>E193*0.0287</f>
        <v>1435</v>
      </c>
      <c r="G193" s="40">
        <v>1854</v>
      </c>
      <c r="H193" s="54">
        <v>1520</v>
      </c>
      <c r="I193" s="54">
        <v>1375</v>
      </c>
      <c r="J193" s="54">
        <f>F193+G193+H193+I193</f>
        <v>6184</v>
      </c>
      <c r="K193" s="54">
        <f>E193-J193</f>
        <v>43816</v>
      </c>
    </row>
    <row r="194" spans="1:11" s="1" customFormat="1" x14ac:dyDescent="0.25">
      <c r="A194" s="24" t="s">
        <v>12</v>
      </c>
      <c r="B194" s="24">
        <v>1</v>
      </c>
      <c r="C194" s="25"/>
      <c r="D194" s="24"/>
      <c r="E194" s="47">
        <f>SUM(E193:E193)</f>
        <v>50000</v>
      </c>
      <c r="F194" s="47">
        <f>SUM(F193:F193)</f>
        <v>1435</v>
      </c>
      <c r="G194" s="47">
        <f>G193</f>
        <v>1854</v>
      </c>
      <c r="H194" s="47">
        <f>SUM(H193:H193)</f>
        <v>1520</v>
      </c>
      <c r="I194" s="47">
        <f>SUM(I193:I193)</f>
        <v>1375</v>
      </c>
      <c r="J194" s="47">
        <f>SUM(J193:J193)</f>
        <v>6184</v>
      </c>
      <c r="K194" s="47">
        <f>SUM(K193:K193)</f>
        <v>43816</v>
      </c>
    </row>
    <row r="195" spans="1:11" x14ac:dyDescent="0.25">
      <c r="A195" s="10"/>
      <c r="B195" s="10"/>
      <c r="C195" s="15"/>
      <c r="D195" s="10"/>
      <c r="E195" s="51"/>
      <c r="F195" s="51"/>
      <c r="G195" s="51"/>
      <c r="H195" s="51"/>
      <c r="I195" s="51"/>
      <c r="J195" s="51"/>
      <c r="K195" s="51"/>
    </row>
    <row r="196" spans="1:11" x14ac:dyDescent="0.25">
      <c r="A196" s="10" t="s">
        <v>374</v>
      </c>
      <c r="B196" s="10"/>
      <c r="C196" s="15"/>
      <c r="D196" s="10"/>
      <c r="E196" s="51"/>
      <c r="F196" s="51"/>
      <c r="G196" s="51"/>
      <c r="H196" s="51"/>
      <c r="I196" s="51"/>
      <c r="J196" s="51"/>
      <c r="K196" s="51"/>
    </row>
    <row r="197" spans="1:11" x14ac:dyDescent="0.25">
      <c r="A197" s="11" t="s">
        <v>375</v>
      </c>
      <c r="B197" s="11" t="s">
        <v>376</v>
      </c>
      <c r="C197" s="39" t="s">
        <v>305</v>
      </c>
      <c r="D197" s="11" t="s">
        <v>378</v>
      </c>
      <c r="E197" s="54">
        <v>56000</v>
      </c>
      <c r="F197" s="54">
        <v>1607.2</v>
      </c>
      <c r="G197" s="54">
        <v>2733.96</v>
      </c>
      <c r="H197" s="54">
        <v>1702.4</v>
      </c>
      <c r="I197" s="54">
        <v>25</v>
      </c>
      <c r="J197" s="54">
        <v>6068.56</v>
      </c>
      <c r="K197" s="54">
        <f>E197-J197</f>
        <v>49931.44</v>
      </c>
    </row>
    <row r="198" spans="1:11" x14ac:dyDescent="0.25">
      <c r="A198" s="24" t="s">
        <v>377</v>
      </c>
      <c r="B198" s="24">
        <v>1</v>
      </c>
      <c r="C198" s="25"/>
      <c r="D198" s="26"/>
      <c r="E198" s="47">
        <f t="shared" ref="E198:K198" si="35">SUM(E197)</f>
        <v>56000</v>
      </c>
      <c r="F198" s="47">
        <f t="shared" si="35"/>
        <v>1607.2</v>
      </c>
      <c r="G198" s="47">
        <f>SUM(G197)</f>
        <v>2733.96</v>
      </c>
      <c r="H198" s="47">
        <f t="shared" si="35"/>
        <v>1702.4</v>
      </c>
      <c r="I198" s="47">
        <f t="shared" si="35"/>
        <v>25</v>
      </c>
      <c r="J198" s="47">
        <f t="shared" si="35"/>
        <v>6068.56</v>
      </c>
      <c r="K198" s="47">
        <f t="shared" si="35"/>
        <v>49931.44</v>
      </c>
    </row>
    <row r="200" spans="1:11" x14ac:dyDescent="0.25">
      <c r="A200" s="64" t="s">
        <v>290</v>
      </c>
      <c r="B200" s="64"/>
      <c r="C200" s="64"/>
      <c r="D200" s="64"/>
      <c r="E200" s="64"/>
      <c r="F200" s="64"/>
      <c r="G200" s="64"/>
      <c r="H200" s="64"/>
      <c r="I200" s="64"/>
      <c r="J200" s="64"/>
      <c r="K200" s="64"/>
    </row>
    <row r="201" spans="1:11" x14ac:dyDescent="0.25">
      <c r="A201" t="s">
        <v>43</v>
      </c>
      <c r="B201" t="s">
        <v>44</v>
      </c>
      <c r="C201" s="13" t="s">
        <v>305</v>
      </c>
      <c r="D201" t="s">
        <v>202</v>
      </c>
      <c r="E201" s="40">
        <v>57000</v>
      </c>
      <c r="F201" s="40">
        <f>E201*0.0287</f>
        <v>1635.9</v>
      </c>
      <c r="G201" s="40">
        <v>2606.65</v>
      </c>
      <c r="H201" s="40">
        <v>1732.8</v>
      </c>
      <c r="I201" s="40">
        <v>3439.12</v>
      </c>
      <c r="J201" s="40">
        <v>9414.4699999999993</v>
      </c>
      <c r="K201" s="40">
        <f>E201-J201</f>
        <v>47585.53</v>
      </c>
    </row>
    <row r="202" spans="1:11" x14ac:dyDescent="0.25">
      <c r="A202" t="s">
        <v>47</v>
      </c>
      <c r="B202" t="s">
        <v>44</v>
      </c>
      <c r="C202" s="13" t="s">
        <v>306</v>
      </c>
      <c r="D202" t="s">
        <v>202</v>
      </c>
      <c r="E202" s="40">
        <v>57000</v>
      </c>
      <c r="F202" s="40">
        <f>E202*0.0287</f>
        <v>1635.9</v>
      </c>
      <c r="G202" s="40">
        <v>2922.14</v>
      </c>
      <c r="H202" s="40">
        <v>1732.8</v>
      </c>
      <c r="I202" s="40">
        <v>1315</v>
      </c>
      <c r="J202" s="40">
        <v>7605.84</v>
      </c>
      <c r="K202" s="40">
        <f>E202-J202</f>
        <v>49394.16</v>
      </c>
    </row>
    <row r="203" spans="1:11" x14ac:dyDescent="0.25">
      <c r="A203" t="s">
        <v>238</v>
      </c>
      <c r="B203" t="s">
        <v>258</v>
      </c>
      <c r="C203" s="13" t="s">
        <v>306</v>
      </c>
      <c r="D203" s="6" t="s">
        <v>203</v>
      </c>
      <c r="E203" s="40">
        <v>44000</v>
      </c>
      <c r="F203" s="40">
        <f>E203*0.0287</f>
        <v>1262.8</v>
      </c>
      <c r="G203" s="40">
        <v>1007.19</v>
      </c>
      <c r="H203" s="40">
        <v>1337.6</v>
      </c>
      <c r="I203" s="40">
        <v>175</v>
      </c>
      <c r="J203" s="40">
        <v>3782.59</v>
      </c>
      <c r="K203" s="40">
        <f>E203-J203</f>
        <v>40217.410000000003</v>
      </c>
    </row>
    <row r="204" spans="1:11" x14ac:dyDescent="0.25">
      <c r="A204" s="5" t="s">
        <v>326</v>
      </c>
      <c r="B204" s="5" t="s">
        <v>16</v>
      </c>
      <c r="C204" s="13" t="s">
        <v>305</v>
      </c>
      <c r="D204" s="9" t="s">
        <v>202</v>
      </c>
      <c r="E204" s="40">
        <v>110000</v>
      </c>
      <c r="F204" s="40">
        <f>E204*0.0287</f>
        <v>3157</v>
      </c>
      <c r="G204" s="40">
        <v>14457.62</v>
      </c>
      <c r="H204" s="40">
        <v>3344</v>
      </c>
      <c r="I204" s="40">
        <v>25</v>
      </c>
      <c r="J204" s="40">
        <v>20983.62</v>
      </c>
      <c r="K204" s="40">
        <f>E204-J204</f>
        <v>89016.38</v>
      </c>
    </row>
    <row r="205" spans="1:11" x14ac:dyDescent="0.25">
      <c r="A205" s="24" t="s">
        <v>12</v>
      </c>
      <c r="B205" s="24">
        <v>4</v>
      </c>
      <c r="C205" s="25"/>
      <c r="D205" s="24"/>
      <c r="E205" s="47">
        <f t="shared" ref="E205:J205" si="36">SUM(E201:E204)</f>
        <v>268000</v>
      </c>
      <c r="F205" s="47">
        <f t="shared" si="36"/>
        <v>7691.6</v>
      </c>
      <c r="G205" s="47">
        <f>SUM(G201:G204)</f>
        <v>20993.599999999999</v>
      </c>
      <c r="H205" s="47">
        <f t="shared" si="36"/>
        <v>8147.2</v>
      </c>
      <c r="I205" s="47">
        <f t="shared" si="36"/>
        <v>4954.12</v>
      </c>
      <c r="J205" s="47">
        <f t="shared" si="36"/>
        <v>41786.519999999997</v>
      </c>
      <c r="K205" s="47">
        <f>SUM(K201:K203)+K204</f>
        <v>226213.48</v>
      </c>
    </row>
    <row r="206" spans="1:11" s="11" customFormat="1" x14ac:dyDescent="0.25">
      <c r="A206"/>
      <c r="B206"/>
      <c r="C206" s="13"/>
      <c r="D206"/>
      <c r="E206" s="40"/>
      <c r="F206" s="40"/>
      <c r="G206" s="40"/>
      <c r="H206" s="40"/>
      <c r="I206" s="40"/>
      <c r="J206" s="54"/>
      <c r="K206" s="40"/>
    </row>
    <row r="207" spans="1:11" s="1" customFormat="1" x14ac:dyDescent="0.25">
      <c r="A207" s="64" t="s">
        <v>291</v>
      </c>
      <c r="B207" s="64"/>
      <c r="C207" s="64"/>
      <c r="D207" s="64"/>
      <c r="E207" s="64"/>
      <c r="F207" s="64"/>
      <c r="G207" s="64"/>
      <c r="H207" s="64"/>
      <c r="I207" s="64"/>
      <c r="J207" s="64"/>
      <c r="K207" s="64"/>
    </row>
    <row r="208" spans="1:11" s="1" customFormat="1" x14ac:dyDescent="0.25">
      <c r="A208" s="11" t="s">
        <v>327</v>
      </c>
      <c r="B208" s="11" t="s">
        <v>205</v>
      </c>
      <c r="C208" s="39" t="s">
        <v>305</v>
      </c>
      <c r="D208" s="11" t="s">
        <v>202</v>
      </c>
      <c r="E208" s="40">
        <v>26250</v>
      </c>
      <c r="F208" s="40">
        <v>753.38</v>
      </c>
      <c r="G208" s="40">
        <v>0</v>
      </c>
      <c r="H208" s="40">
        <v>798</v>
      </c>
      <c r="I208" s="40">
        <v>5876.76</v>
      </c>
      <c r="J208" s="40">
        <f>+F208+G208+H208+I208</f>
        <v>7428.14</v>
      </c>
      <c r="K208" s="40">
        <f>E208-J208</f>
        <v>18821.86</v>
      </c>
    </row>
    <row r="209" spans="1:11" s="10" customFormat="1" x14ac:dyDescent="0.25">
      <c r="A209" s="2" t="s">
        <v>12</v>
      </c>
      <c r="B209" s="2">
        <v>1</v>
      </c>
      <c r="C209" s="14"/>
      <c r="D209" s="2"/>
      <c r="E209" s="48">
        <f t="shared" ref="E209:K209" si="37">SUM(E208:E208)</f>
        <v>26250</v>
      </c>
      <c r="F209" s="48">
        <f t="shared" si="37"/>
        <v>753.38</v>
      </c>
      <c r="G209" s="48">
        <f>SUM(G208:G208)</f>
        <v>0</v>
      </c>
      <c r="H209" s="48">
        <f t="shared" si="37"/>
        <v>798</v>
      </c>
      <c r="I209" s="48">
        <f t="shared" si="37"/>
        <v>5876.76</v>
      </c>
      <c r="J209" s="48">
        <f t="shared" si="37"/>
        <v>7428.14</v>
      </c>
      <c r="K209" s="48">
        <f t="shared" si="37"/>
        <v>18821.86</v>
      </c>
    </row>
    <row r="211" spans="1:11" x14ac:dyDescent="0.25">
      <c r="A211" s="64" t="s">
        <v>292</v>
      </c>
      <c r="B211" s="64"/>
      <c r="C211" s="64"/>
      <c r="D211" s="64"/>
      <c r="E211" s="64"/>
      <c r="F211" s="64"/>
      <c r="G211" s="64"/>
      <c r="H211" s="64"/>
      <c r="I211" s="64"/>
      <c r="J211" s="64"/>
      <c r="K211" s="64"/>
    </row>
    <row r="212" spans="1:11" s="1" customFormat="1" x14ac:dyDescent="0.25">
      <c r="A212" s="11" t="s">
        <v>35</v>
      </c>
      <c r="B212" s="11" t="s">
        <v>30</v>
      </c>
      <c r="C212" s="39" t="s">
        <v>306</v>
      </c>
      <c r="D212" s="11" t="s">
        <v>202</v>
      </c>
      <c r="E212" s="54">
        <v>41000</v>
      </c>
      <c r="F212" s="54">
        <f>E212*0.0287</f>
        <v>1176.7</v>
      </c>
      <c r="G212" s="54">
        <v>583.79</v>
      </c>
      <c r="H212" s="54">
        <f>E212*0.0304</f>
        <v>1246.4000000000001</v>
      </c>
      <c r="I212" s="54">
        <v>175</v>
      </c>
      <c r="J212" s="54">
        <v>3181.89</v>
      </c>
      <c r="K212" s="54">
        <f>E212-J212</f>
        <v>37818.11</v>
      </c>
    </row>
    <row r="213" spans="1:11" x14ac:dyDescent="0.25">
      <c r="A213" s="2" t="s">
        <v>12</v>
      </c>
      <c r="B213" s="2">
        <v>1</v>
      </c>
      <c r="C213" s="14"/>
      <c r="D213" s="2"/>
      <c r="E213" s="48">
        <f t="shared" ref="E213:K213" si="38">SUM(E212:E212)</f>
        <v>41000</v>
      </c>
      <c r="F213" s="48">
        <f t="shared" si="38"/>
        <v>1176.7</v>
      </c>
      <c r="G213" s="48">
        <f>SUM(G212:G212)</f>
        <v>583.79</v>
      </c>
      <c r="H213" s="48">
        <f t="shared" si="38"/>
        <v>1246.4000000000001</v>
      </c>
      <c r="I213" s="48">
        <f t="shared" si="38"/>
        <v>175</v>
      </c>
      <c r="J213" s="48">
        <f t="shared" si="38"/>
        <v>3181.89</v>
      </c>
      <c r="K213" s="48">
        <f t="shared" si="38"/>
        <v>37818.11</v>
      </c>
    </row>
    <row r="215" spans="1:11" s="1" customFormat="1" x14ac:dyDescent="0.25">
      <c r="A215" s="65" t="s">
        <v>293</v>
      </c>
      <c r="B215" s="65"/>
      <c r="C215" s="65"/>
      <c r="D215" s="65"/>
      <c r="E215" s="65"/>
      <c r="F215" s="65"/>
      <c r="G215" s="65"/>
      <c r="H215" s="65"/>
      <c r="I215" s="65"/>
      <c r="J215" s="65"/>
      <c r="K215" s="65"/>
    </row>
    <row r="216" spans="1:11" s="1" customFormat="1" x14ac:dyDescent="0.25">
      <c r="A216" t="s">
        <v>255</v>
      </c>
      <c r="B216" s="7" t="s">
        <v>384</v>
      </c>
      <c r="C216" s="13" t="s">
        <v>306</v>
      </c>
      <c r="D216" s="6" t="s">
        <v>203</v>
      </c>
      <c r="E216" s="40">
        <v>90000</v>
      </c>
      <c r="F216" s="40">
        <f>E216*0.0287</f>
        <v>2583</v>
      </c>
      <c r="G216" s="40">
        <v>9753.1200000000008</v>
      </c>
      <c r="H216" s="40">
        <f>E216*0.0304</f>
        <v>2736</v>
      </c>
      <c r="I216" s="40">
        <v>175</v>
      </c>
      <c r="J216" s="40">
        <v>15247.12</v>
      </c>
      <c r="K216" s="40">
        <f>E216-J216</f>
        <v>74752.88</v>
      </c>
    </row>
    <row r="217" spans="1:11" s="1" customFormat="1" x14ac:dyDescent="0.25">
      <c r="A217" t="s">
        <v>367</v>
      </c>
      <c r="B217" s="7" t="s">
        <v>16</v>
      </c>
      <c r="C217" s="13" t="s">
        <v>306</v>
      </c>
      <c r="D217" t="s">
        <v>202</v>
      </c>
      <c r="E217" s="40">
        <v>115000</v>
      </c>
      <c r="F217" s="40">
        <v>3300.5</v>
      </c>
      <c r="G217" s="40">
        <v>14845.02</v>
      </c>
      <c r="H217" s="40">
        <v>3496</v>
      </c>
      <c r="I217" s="40">
        <v>3179.9</v>
      </c>
      <c r="J217" s="40">
        <v>24821.42</v>
      </c>
      <c r="K217" s="40">
        <f>E217-J217</f>
        <v>90178.58</v>
      </c>
    </row>
    <row r="218" spans="1:11" x14ac:dyDescent="0.25">
      <c r="A218" s="2" t="s">
        <v>12</v>
      </c>
      <c r="B218" s="2">
        <v>2</v>
      </c>
      <c r="C218" s="14"/>
      <c r="D218" s="2"/>
      <c r="E218" s="48">
        <f>SUM(E216:E216)+E217</f>
        <v>205000</v>
      </c>
      <c r="F218" s="48">
        <f>SUM(F216:F217)</f>
        <v>5883.5</v>
      </c>
      <c r="G218" s="48">
        <f>SUM(G216:G216)+G217</f>
        <v>24598.14</v>
      </c>
      <c r="H218" s="48">
        <f>SUM(H216:H216)+H217</f>
        <v>6232</v>
      </c>
      <c r="I218" s="48">
        <f>SUM(I216:I216)+I217</f>
        <v>3354.9</v>
      </c>
      <c r="J218" s="48">
        <f>SUM(J216:J216)+J217</f>
        <v>40068.54</v>
      </c>
      <c r="K218" s="48">
        <f>SUM(K216:K216)+K217</f>
        <v>164931.46</v>
      </c>
    </row>
    <row r="219" spans="1:11" s="10" customFormat="1" x14ac:dyDescent="0.25">
      <c r="A219" s="1"/>
      <c r="B219" s="1"/>
      <c r="C219" s="16"/>
      <c r="D219" s="1"/>
      <c r="E219" s="49"/>
      <c r="F219" s="49"/>
      <c r="G219" s="49"/>
      <c r="H219" s="49"/>
      <c r="I219" s="49"/>
      <c r="J219" s="49"/>
      <c r="K219" s="49"/>
    </row>
    <row r="220" spans="1:11" s="10" customFormat="1" x14ac:dyDescent="0.25">
      <c r="A220" s="1" t="s">
        <v>358</v>
      </c>
      <c r="B220" s="1"/>
      <c r="C220" s="16"/>
      <c r="D220" s="1"/>
      <c r="E220" s="49"/>
      <c r="F220" s="49"/>
      <c r="G220" s="49"/>
      <c r="H220" s="49"/>
      <c r="I220" s="49"/>
      <c r="J220" s="49"/>
      <c r="K220" s="49"/>
    </row>
    <row r="221" spans="1:11" s="10" customFormat="1" x14ac:dyDescent="0.25">
      <c r="A221" s="18" t="s">
        <v>328</v>
      </c>
      <c r="B221" s="18" t="s">
        <v>33</v>
      </c>
      <c r="C221" s="19" t="s">
        <v>306</v>
      </c>
      <c r="D221" s="18" t="s">
        <v>203</v>
      </c>
      <c r="E221" s="55">
        <v>44000</v>
      </c>
      <c r="F221" s="55">
        <v>1262.8</v>
      </c>
      <c r="G221" s="40">
        <v>1007.19</v>
      </c>
      <c r="H221" s="55">
        <v>1337.6</v>
      </c>
      <c r="I221" s="55">
        <v>175</v>
      </c>
      <c r="J221" s="40">
        <v>3782.59</v>
      </c>
      <c r="K221" s="55">
        <f>E221-J221</f>
        <v>40217.410000000003</v>
      </c>
    </row>
    <row r="222" spans="1:11" x14ac:dyDescent="0.25">
      <c r="A222" s="18" t="s">
        <v>330</v>
      </c>
      <c r="B222" s="18" t="s">
        <v>33</v>
      </c>
      <c r="C222" s="19" t="s">
        <v>306</v>
      </c>
      <c r="D222" s="18" t="s">
        <v>308</v>
      </c>
      <c r="E222" s="55">
        <v>44000</v>
      </c>
      <c r="F222" s="55">
        <v>1262.8</v>
      </c>
      <c r="G222" s="40">
        <v>1007.19</v>
      </c>
      <c r="H222" s="55">
        <v>1337.6</v>
      </c>
      <c r="I222" s="55">
        <v>588</v>
      </c>
      <c r="J222" s="40">
        <v>4195.59</v>
      </c>
      <c r="K222" s="55">
        <f>E222-J222</f>
        <v>39804.410000000003</v>
      </c>
    </row>
    <row r="223" spans="1:11" s="10" customFormat="1" x14ac:dyDescent="0.25">
      <c r="A223" s="32" t="s">
        <v>12</v>
      </c>
      <c r="B223" s="32">
        <v>2</v>
      </c>
      <c r="C223" s="33"/>
      <c r="D223" s="32"/>
      <c r="E223" s="56">
        <f>E221+E222</f>
        <v>88000</v>
      </c>
      <c r="F223" s="56">
        <f>SUM(F221:F222)</f>
        <v>2525.6</v>
      </c>
      <c r="G223" s="56">
        <f>G221+G222</f>
        <v>2014.38</v>
      </c>
      <c r="H223" s="56">
        <f>H221+H222</f>
        <v>2675.2</v>
      </c>
      <c r="I223" s="56">
        <f>I221+I222</f>
        <v>763</v>
      </c>
      <c r="J223" s="56">
        <f>J221+J222</f>
        <v>7978.18</v>
      </c>
      <c r="K223" s="56">
        <f>K221+K222</f>
        <v>80021.820000000007</v>
      </c>
    </row>
    <row r="224" spans="1:11" s="10" customFormat="1" x14ac:dyDescent="0.25">
      <c r="A224"/>
      <c r="B224"/>
      <c r="C224" s="13"/>
      <c r="D224"/>
      <c r="E224" s="40"/>
      <c r="F224" s="40"/>
      <c r="G224" s="40"/>
      <c r="H224" s="40"/>
      <c r="I224" s="40"/>
      <c r="J224" s="40"/>
      <c r="K224" s="40"/>
    </row>
    <row r="225" spans="1:256" x14ac:dyDescent="0.25">
      <c r="A225" s="64" t="s">
        <v>294</v>
      </c>
      <c r="B225" s="64"/>
      <c r="C225" s="64"/>
      <c r="D225" s="64"/>
      <c r="E225" s="64"/>
      <c r="F225" s="64"/>
      <c r="G225" s="64"/>
      <c r="H225" s="64"/>
      <c r="I225" s="64"/>
      <c r="J225" s="64"/>
      <c r="K225" s="64"/>
    </row>
    <row r="226" spans="1:256" ht="14.25" customHeight="1" x14ac:dyDescent="0.25">
      <c r="A226" s="18" t="s">
        <v>32</v>
      </c>
      <c r="B226" s="18" t="s">
        <v>329</v>
      </c>
      <c r="C226" s="19" t="s">
        <v>306</v>
      </c>
      <c r="D226" s="18" t="s">
        <v>203</v>
      </c>
      <c r="E226" s="55">
        <v>91000</v>
      </c>
      <c r="F226" s="55">
        <f>E226*0.0287</f>
        <v>2611.6999999999998</v>
      </c>
      <c r="G226" s="40">
        <v>9988.34</v>
      </c>
      <c r="H226" s="55">
        <f>E226*0.0304</f>
        <v>2766.4</v>
      </c>
      <c r="I226" s="55">
        <v>2300</v>
      </c>
      <c r="J226" s="40">
        <v>17666.439999999999</v>
      </c>
      <c r="K226" s="55">
        <f>E226-J226</f>
        <v>73333.56</v>
      </c>
    </row>
    <row r="227" spans="1:256" s="1" customFormat="1" x14ac:dyDescent="0.25">
      <c r="A227" s="2" t="s">
        <v>12</v>
      </c>
      <c r="B227" s="2">
        <v>1</v>
      </c>
      <c r="C227" s="14"/>
      <c r="D227" s="2"/>
      <c r="E227" s="48">
        <f t="shared" ref="E227:K227" si="39">SUM(E226:E226)</f>
        <v>91000</v>
      </c>
      <c r="F227" s="48">
        <f t="shared" si="39"/>
        <v>2611.6999999999998</v>
      </c>
      <c r="G227" s="48">
        <f t="shared" si="39"/>
        <v>9988.34</v>
      </c>
      <c r="H227" s="48">
        <f t="shared" si="39"/>
        <v>2766.4</v>
      </c>
      <c r="I227" s="48">
        <f t="shared" si="39"/>
        <v>2300</v>
      </c>
      <c r="J227" s="48">
        <f t="shared" si="39"/>
        <v>17666.439999999999</v>
      </c>
      <c r="K227" s="48">
        <f t="shared" si="39"/>
        <v>73333.56</v>
      </c>
    </row>
    <row r="229" spans="1:256" x14ac:dyDescent="0.25">
      <c r="A229" s="64" t="s">
        <v>295</v>
      </c>
      <c r="B229" s="64"/>
      <c r="C229" s="64"/>
      <c r="D229" s="64"/>
      <c r="E229" s="64"/>
      <c r="F229" s="64"/>
      <c r="G229" s="64"/>
      <c r="H229" s="64"/>
      <c r="I229" s="64"/>
      <c r="J229" s="64"/>
      <c r="K229" s="64"/>
    </row>
    <row r="230" spans="1:256" s="1" customFormat="1" x14ac:dyDescent="0.25">
      <c r="A230" s="12" t="s">
        <v>29</v>
      </c>
      <c r="B230" t="s">
        <v>415</v>
      </c>
      <c r="C230" s="13" t="s">
        <v>306</v>
      </c>
      <c r="D230" t="s">
        <v>202</v>
      </c>
      <c r="E230" s="40">
        <v>45000</v>
      </c>
      <c r="F230" s="40">
        <f>E230*0.0287</f>
        <v>1291.5</v>
      </c>
      <c r="G230" s="40">
        <v>911.71</v>
      </c>
      <c r="H230" s="40">
        <v>1368</v>
      </c>
      <c r="I230" s="40">
        <v>1752.45</v>
      </c>
      <c r="J230" s="40">
        <v>5323.66</v>
      </c>
      <c r="K230" s="40">
        <f>E230-J230</f>
        <v>39676.339999999997</v>
      </c>
    </row>
    <row r="231" spans="1:256" s="1" customFormat="1" x14ac:dyDescent="0.25">
      <c r="A231" t="s">
        <v>31</v>
      </c>
      <c r="B231" t="s">
        <v>415</v>
      </c>
      <c r="C231" s="13" t="s">
        <v>306</v>
      </c>
      <c r="D231" t="s">
        <v>203</v>
      </c>
      <c r="E231" s="40">
        <v>45000</v>
      </c>
      <c r="F231" s="40">
        <v>1291.5</v>
      </c>
      <c r="G231" s="40">
        <v>1148.33</v>
      </c>
      <c r="H231" s="40">
        <v>1368</v>
      </c>
      <c r="I231" s="40">
        <v>175</v>
      </c>
      <c r="J231" s="40">
        <v>3982.83</v>
      </c>
      <c r="K231" s="40">
        <f t="shared" ref="K231:K233" si="40">E231-J231</f>
        <v>41017.17</v>
      </c>
    </row>
    <row r="232" spans="1:256" x14ac:dyDescent="0.25">
      <c r="A232" t="s">
        <v>27</v>
      </c>
      <c r="B232" t="s">
        <v>28</v>
      </c>
      <c r="C232" s="13" t="s">
        <v>306</v>
      </c>
      <c r="D232" t="s">
        <v>202</v>
      </c>
      <c r="E232" s="40">
        <v>91000</v>
      </c>
      <c r="F232" s="40">
        <f>E232*0.0287</f>
        <v>2611.6999999999998</v>
      </c>
      <c r="G232" s="40">
        <v>9199.6200000000008</v>
      </c>
      <c r="H232" s="40">
        <v>2766.4</v>
      </c>
      <c r="I232" s="40">
        <v>5144.8999999999996</v>
      </c>
      <c r="J232" s="40">
        <v>19722.62</v>
      </c>
      <c r="K232" s="40">
        <f>E232-J232</f>
        <v>71277.38</v>
      </c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</row>
    <row r="233" spans="1:256" s="1" customFormat="1" x14ac:dyDescent="0.25">
      <c r="A233" t="s">
        <v>379</v>
      </c>
      <c r="B233" t="s">
        <v>415</v>
      </c>
      <c r="C233" s="13" t="s">
        <v>306</v>
      </c>
      <c r="D233" t="s">
        <v>203</v>
      </c>
      <c r="E233" s="40">
        <v>44000</v>
      </c>
      <c r="F233" s="40">
        <v>1262.8</v>
      </c>
      <c r="G233" s="40">
        <v>1007.19</v>
      </c>
      <c r="H233" s="40">
        <v>1337.6</v>
      </c>
      <c r="I233" s="40">
        <v>175</v>
      </c>
      <c r="J233" s="40">
        <v>3782.59</v>
      </c>
      <c r="K233" s="40">
        <f t="shared" si="40"/>
        <v>40217.410000000003</v>
      </c>
    </row>
    <row r="234" spans="1:256" x14ac:dyDescent="0.25">
      <c r="A234" s="2" t="s">
        <v>12</v>
      </c>
      <c r="B234" s="2">
        <v>4</v>
      </c>
      <c r="C234" s="14"/>
      <c r="D234" s="2"/>
      <c r="E234" s="48">
        <f t="shared" ref="E234:K234" si="41">SUM(E230:E233)</f>
        <v>225000</v>
      </c>
      <c r="F234" s="48">
        <f t="shared" si="41"/>
        <v>6457.5</v>
      </c>
      <c r="G234" s="48">
        <f>SUM(G230:G233)</f>
        <v>12266.85</v>
      </c>
      <c r="H234" s="48">
        <f t="shared" si="41"/>
        <v>6840</v>
      </c>
      <c r="I234" s="48">
        <f t="shared" si="41"/>
        <v>7247.35</v>
      </c>
      <c r="J234" s="48">
        <f t="shared" si="41"/>
        <v>32811.699999999997</v>
      </c>
      <c r="K234" s="48">
        <f t="shared" si="41"/>
        <v>192188.3</v>
      </c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</row>
    <row r="235" spans="1:256" x14ac:dyDescent="0.25"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</row>
    <row r="236" spans="1:256" s="1" customFormat="1" x14ac:dyDescent="0.25">
      <c r="A236" s="64" t="s">
        <v>296</v>
      </c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</row>
    <row r="237" spans="1:256" s="24" customFormat="1" x14ac:dyDescent="0.25">
      <c r="A237" s="5" t="s">
        <v>36</v>
      </c>
      <c r="B237" s="5" t="s">
        <v>247</v>
      </c>
      <c r="C237" s="13" t="s">
        <v>306</v>
      </c>
      <c r="D237" s="8" t="s">
        <v>203</v>
      </c>
      <c r="E237" s="40">
        <v>89500</v>
      </c>
      <c r="F237" s="40">
        <f>E237*0.0287</f>
        <v>2568.65</v>
      </c>
      <c r="G237" s="40">
        <v>9635.51</v>
      </c>
      <c r="H237" s="40">
        <f>E237*0.0304</f>
        <v>2720.8</v>
      </c>
      <c r="I237" s="40">
        <v>175</v>
      </c>
      <c r="J237" s="40">
        <f t="shared" ref="J237:J242" si="42">+F237+G237+H237+I237</f>
        <v>15099.96</v>
      </c>
      <c r="K237" s="40">
        <f>E237-J237</f>
        <v>74400.039999999994</v>
      </c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</row>
    <row r="238" spans="1:256" s="1" customFormat="1" ht="17.25" customHeight="1" x14ac:dyDescent="0.25">
      <c r="A238" t="s">
        <v>214</v>
      </c>
      <c r="B238" s="5" t="s">
        <v>20</v>
      </c>
      <c r="C238" s="13" t="s">
        <v>305</v>
      </c>
      <c r="D238" t="s">
        <v>203</v>
      </c>
      <c r="E238" s="40">
        <v>32000</v>
      </c>
      <c r="F238" s="40">
        <v>918.4</v>
      </c>
      <c r="G238" s="40">
        <v>0</v>
      </c>
      <c r="H238" s="40">
        <v>972.8</v>
      </c>
      <c r="I238" s="40">
        <v>1696.99</v>
      </c>
      <c r="J238" s="40">
        <f t="shared" si="42"/>
        <v>3588.19</v>
      </c>
      <c r="K238" s="40">
        <f t="shared" ref="K238:K241" si="43">E238-J238</f>
        <v>28411.81</v>
      </c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</row>
    <row r="239" spans="1:256" x14ac:dyDescent="0.25">
      <c r="A239" t="s">
        <v>371</v>
      </c>
      <c r="B239" s="5" t="s">
        <v>193</v>
      </c>
      <c r="C239" s="13" t="s">
        <v>306</v>
      </c>
      <c r="D239" t="s">
        <v>202</v>
      </c>
      <c r="E239" s="40">
        <v>115000</v>
      </c>
      <c r="F239" s="40">
        <v>3300.5</v>
      </c>
      <c r="G239" s="40">
        <v>15633.74</v>
      </c>
      <c r="H239" s="40">
        <v>3496</v>
      </c>
      <c r="I239" s="40">
        <v>75</v>
      </c>
      <c r="J239" s="40">
        <f t="shared" si="42"/>
        <v>22505.24</v>
      </c>
      <c r="K239" s="40">
        <f t="shared" si="43"/>
        <v>92494.76</v>
      </c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1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  <c r="GE239" s="11"/>
      <c r="GF239" s="11"/>
      <c r="GG239" s="11"/>
      <c r="GH239" s="11"/>
      <c r="GI239" s="11"/>
      <c r="GJ239" s="11"/>
      <c r="GK239" s="11"/>
      <c r="GL239" s="11"/>
      <c r="GM239" s="11"/>
      <c r="GN239" s="11"/>
      <c r="GO239" s="11"/>
      <c r="GP239" s="11"/>
      <c r="GQ239" s="11"/>
      <c r="GR239" s="11"/>
      <c r="GS239" s="11"/>
      <c r="GT239" s="11"/>
      <c r="GU239" s="11"/>
      <c r="GV239" s="11"/>
      <c r="GW239" s="11"/>
      <c r="GX239" s="11"/>
      <c r="GY239" s="11"/>
      <c r="GZ239" s="11"/>
      <c r="HA239" s="11"/>
      <c r="HB239" s="11"/>
      <c r="HC239" s="11"/>
      <c r="HD239" s="11"/>
      <c r="HE239" s="11"/>
      <c r="HF239" s="11"/>
      <c r="HG239" s="11"/>
      <c r="HH239" s="11"/>
      <c r="HI239" s="11"/>
      <c r="HJ239" s="11"/>
      <c r="HK239" s="11"/>
      <c r="HL239" s="11"/>
      <c r="HM239" s="11"/>
      <c r="HN239" s="11"/>
      <c r="HO239" s="11"/>
      <c r="HP239" s="11"/>
      <c r="HQ239" s="11"/>
      <c r="HR239" s="11"/>
      <c r="HS239" s="11"/>
      <c r="HT239" s="11"/>
      <c r="HU239" s="11"/>
      <c r="HV239" s="11"/>
      <c r="HW239" s="11"/>
      <c r="HX239" s="11"/>
      <c r="HY239" s="11"/>
      <c r="HZ239" s="11"/>
      <c r="IA239" s="11"/>
      <c r="IB239" s="11"/>
      <c r="IC239" s="11"/>
      <c r="ID239" s="11"/>
      <c r="IE239" s="11"/>
      <c r="IF239" s="11"/>
      <c r="IG239" s="11"/>
      <c r="IH239" s="11"/>
      <c r="II239" s="11"/>
      <c r="IJ239" s="11"/>
      <c r="IK239" s="11"/>
      <c r="IL239" s="11"/>
      <c r="IM239" s="11"/>
      <c r="IN239" s="11"/>
      <c r="IO239" s="11"/>
      <c r="IP239" s="11"/>
      <c r="IQ239" s="11"/>
      <c r="IR239" s="11"/>
      <c r="IS239" s="11"/>
      <c r="IT239" s="11"/>
      <c r="IU239" s="11"/>
      <c r="IV239" s="11"/>
    </row>
    <row r="240" spans="1:256" x14ac:dyDescent="0.25">
      <c r="A240" t="s">
        <v>37</v>
      </c>
      <c r="B240" t="s">
        <v>14</v>
      </c>
      <c r="C240" s="13" t="s">
        <v>305</v>
      </c>
      <c r="D240" t="s">
        <v>202</v>
      </c>
      <c r="E240" s="40">
        <v>46000</v>
      </c>
      <c r="F240" s="40">
        <v>1320.2</v>
      </c>
      <c r="G240" s="40">
        <v>816.23</v>
      </c>
      <c r="H240" s="40">
        <f>E240*0.0304</f>
        <v>1398.4</v>
      </c>
      <c r="I240" s="40">
        <v>3469.9</v>
      </c>
      <c r="J240" s="40">
        <f t="shared" si="42"/>
        <v>7004.73</v>
      </c>
      <c r="K240" s="40">
        <f t="shared" si="43"/>
        <v>38995.269999999997</v>
      </c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1"/>
      <c r="GI240" s="11"/>
      <c r="GJ240" s="11"/>
      <c r="GK240" s="11"/>
      <c r="GL240" s="11"/>
      <c r="GM240" s="11"/>
      <c r="GN240" s="11"/>
      <c r="GO240" s="11"/>
      <c r="GP240" s="11"/>
      <c r="GQ240" s="11"/>
      <c r="GR240" s="11"/>
      <c r="GS240" s="11"/>
      <c r="GT240" s="11"/>
      <c r="GU240" s="11"/>
      <c r="GV240" s="11"/>
      <c r="GW240" s="11"/>
      <c r="GX240" s="11"/>
      <c r="GY240" s="11"/>
      <c r="GZ240" s="11"/>
      <c r="HA240" s="11"/>
      <c r="HB240" s="11"/>
      <c r="HC240" s="11"/>
      <c r="HD240" s="11"/>
      <c r="HE240" s="11"/>
      <c r="HF240" s="11"/>
      <c r="HG240" s="11"/>
      <c r="HH240" s="11"/>
      <c r="HI240" s="11"/>
      <c r="HJ240" s="11"/>
      <c r="HK240" s="11"/>
      <c r="HL240" s="11"/>
      <c r="HM240" s="11"/>
      <c r="HN240" s="11"/>
      <c r="HO240" s="11"/>
      <c r="HP240" s="11"/>
      <c r="HQ240" s="11"/>
      <c r="HR240" s="11"/>
      <c r="HS240" s="11"/>
      <c r="HT240" s="11"/>
      <c r="HU240" s="11"/>
      <c r="HV240" s="11"/>
      <c r="HW240" s="11"/>
      <c r="HX240" s="11"/>
      <c r="HY240" s="11"/>
      <c r="HZ240" s="11"/>
      <c r="IA240" s="11"/>
      <c r="IB240" s="11"/>
      <c r="IC240" s="11"/>
      <c r="ID240" s="11"/>
      <c r="IE240" s="11"/>
      <c r="IF240" s="11"/>
      <c r="IG240" s="11"/>
      <c r="IH240" s="11"/>
      <c r="II240" s="11"/>
      <c r="IJ240" s="11"/>
      <c r="IK240" s="11"/>
      <c r="IL240" s="11"/>
      <c r="IM240" s="11"/>
      <c r="IN240" s="11"/>
      <c r="IO240" s="11"/>
      <c r="IP240" s="11"/>
      <c r="IQ240" s="11"/>
      <c r="IR240" s="11"/>
      <c r="IS240" s="11"/>
      <c r="IT240" s="11"/>
      <c r="IU240" s="11"/>
      <c r="IV240" s="11"/>
    </row>
    <row r="241" spans="1:256" s="34" customFormat="1" x14ac:dyDescent="0.25">
      <c r="A241" t="s">
        <v>359</v>
      </c>
      <c r="B241" s="5" t="s">
        <v>30</v>
      </c>
      <c r="C241" s="13" t="s">
        <v>305</v>
      </c>
      <c r="D241" t="s">
        <v>203</v>
      </c>
      <c r="E241" s="40">
        <v>44000</v>
      </c>
      <c r="F241" s="40">
        <v>1262.8</v>
      </c>
      <c r="G241" s="40">
        <v>1007.19</v>
      </c>
      <c r="H241" s="40">
        <v>1337.6</v>
      </c>
      <c r="I241" s="40">
        <v>1275</v>
      </c>
      <c r="J241" s="40">
        <f t="shared" si="42"/>
        <v>4882.59</v>
      </c>
      <c r="K241" s="40">
        <f t="shared" si="43"/>
        <v>39117.410000000003</v>
      </c>
    </row>
    <row r="242" spans="1:256" s="32" customFormat="1" x14ac:dyDescent="0.25">
      <c r="A242" t="s">
        <v>40</v>
      </c>
      <c r="B242" t="s">
        <v>20</v>
      </c>
      <c r="C242" s="13" t="s">
        <v>305</v>
      </c>
      <c r="D242" t="s">
        <v>202</v>
      </c>
      <c r="E242" s="40">
        <v>32000</v>
      </c>
      <c r="F242" s="40">
        <f>E242*0.0287</f>
        <v>918.4</v>
      </c>
      <c r="G242" s="40">
        <v>0</v>
      </c>
      <c r="H242" s="40">
        <f>E242*0.0304</f>
        <v>972.8</v>
      </c>
      <c r="I242" s="40">
        <v>3429.9</v>
      </c>
      <c r="J242" s="40">
        <f t="shared" si="42"/>
        <v>5321.1</v>
      </c>
      <c r="K242" s="40">
        <f>E242-J242</f>
        <v>26678.9</v>
      </c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  <c r="CW242" s="44"/>
      <c r="CX242" s="44"/>
      <c r="CY242" s="44"/>
      <c r="CZ242" s="44"/>
      <c r="DA242" s="44"/>
      <c r="DB242" s="44"/>
      <c r="DC242" s="44"/>
      <c r="DD242" s="44"/>
      <c r="DE242" s="44"/>
      <c r="DF242" s="44"/>
      <c r="DG242" s="44"/>
      <c r="DH242" s="44"/>
      <c r="DI242" s="44"/>
      <c r="DJ242" s="44"/>
      <c r="DK242" s="44"/>
      <c r="DL242" s="44"/>
      <c r="DM242" s="44"/>
      <c r="DN242" s="44"/>
      <c r="DO242" s="44"/>
      <c r="DP242" s="44"/>
      <c r="DQ242" s="44"/>
      <c r="DR242" s="44"/>
      <c r="DS242" s="44"/>
      <c r="DT242" s="44"/>
      <c r="DU242" s="44"/>
      <c r="DV242" s="44"/>
      <c r="DW242" s="44"/>
      <c r="DX242" s="44"/>
      <c r="DY242" s="44"/>
      <c r="DZ242" s="44"/>
      <c r="EA242" s="44"/>
      <c r="EB242" s="44"/>
      <c r="EC242" s="44"/>
      <c r="ED242" s="44"/>
      <c r="EE242" s="44"/>
      <c r="EF242" s="44"/>
      <c r="EG242" s="44"/>
      <c r="EH242" s="44"/>
      <c r="EI242" s="44"/>
      <c r="EJ242" s="44"/>
      <c r="EK242" s="44"/>
      <c r="EL242" s="44"/>
      <c r="EM242" s="44"/>
      <c r="EN242" s="44"/>
      <c r="EO242" s="44"/>
      <c r="EP242" s="44"/>
      <c r="EQ242" s="44"/>
      <c r="ER242" s="44"/>
      <c r="ES242" s="44"/>
      <c r="ET242" s="44"/>
      <c r="EU242" s="44"/>
      <c r="EV242" s="44"/>
      <c r="EW242" s="44"/>
      <c r="EX242" s="44"/>
      <c r="EY242" s="44"/>
      <c r="EZ242" s="44"/>
      <c r="FA242" s="44"/>
      <c r="FB242" s="44"/>
      <c r="FC242" s="44"/>
      <c r="FD242" s="44"/>
      <c r="FE242" s="44"/>
      <c r="FF242" s="44"/>
      <c r="FG242" s="44"/>
      <c r="FH242" s="44"/>
      <c r="FI242" s="44"/>
      <c r="FJ242" s="44"/>
      <c r="FK242" s="44"/>
      <c r="FL242" s="44"/>
      <c r="FM242" s="44"/>
      <c r="FN242" s="44"/>
      <c r="FO242" s="44"/>
      <c r="FP242" s="44"/>
      <c r="FQ242" s="44"/>
      <c r="FR242" s="44"/>
      <c r="FS242" s="44"/>
      <c r="FT242" s="44"/>
      <c r="FU242" s="44"/>
      <c r="FV242" s="44"/>
      <c r="FW242" s="44"/>
      <c r="FX242" s="44"/>
      <c r="FY242" s="44"/>
      <c r="FZ242" s="44"/>
      <c r="GA242" s="44"/>
      <c r="GB242" s="44"/>
      <c r="GC242" s="44"/>
      <c r="GD242" s="44"/>
      <c r="GE242" s="44"/>
      <c r="GF242" s="44"/>
      <c r="GG242" s="44"/>
      <c r="GH242" s="44"/>
      <c r="GI242" s="44"/>
      <c r="GJ242" s="44"/>
      <c r="GK242" s="44"/>
      <c r="GL242" s="44"/>
      <c r="GM242" s="44"/>
      <c r="GN242" s="44"/>
      <c r="GO242" s="44"/>
      <c r="GP242" s="44"/>
      <c r="GQ242" s="44"/>
      <c r="GR242" s="44"/>
      <c r="GS242" s="44"/>
      <c r="GT242" s="44"/>
      <c r="GU242" s="44"/>
      <c r="GV242" s="44"/>
      <c r="GW242" s="44"/>
      <c r="GX242" s="44"/>
      <c r="GY242" s="44"/>
      <c r="GZ242" s="44"/>
      <c r="HA242" s="44"/>
      <c r="HB242" s="44"/>
      <c r="HC242" s="44"/>
      <c r="HD242" s="44"/>
      <c r="HE242" s="44"/>
      <c r="HF242" s="44"/>
      <c r="HG242" s="44"/>
      <c r="HH242" s="44"/>
      <c r="HI242" s="44"/>
      <c r="HJ242" s="44"/>
      <c r="HK242" s="44"/>
      <c r="HL242" s="44"/>
      <c r="HM242" s="44"/>
      <c r="HN242" s="44"/>
      <c r="HO242" s="44"/>
      <c r="HP242" s="44"/>
      <c r="HQ242" s="44"/>
      <c r="HR242" s="44"/>
      <c r="HS242" s="44"/>
      <c r="HT242" s="44"/>
      <c r="HU242" s="44"/>
      <c r="HV242" s="44"/>
      <c r="HW242" s="44"/>
      <c r="HX242" s="44"/>
      <c r="HY242" s="44"/>
      <c r="HZ242" s="44"/>
      <c r="IA242" s="44"/>
      <c r="IB242" s="44"/>
      <c r="IC242" s="44"/>
      <c r="ID242" s="44"/>
      <c r="IE242" s="44"/>
      <c r="IF242" s="44"/>
      <c r="IG242" s="44"/>
      <c r="IH242" s="44"/>
      <c r="II242" s="44"/>
      <c r="IJ242" s="44"/>
      <c r="IK242" s="44"/>
      <c r="IL242" s="44"/>
      <c r="IM242" s="44"/>
      <c r="IN242" s="44"/>
      <c r="IO242" s="44"/>
      <c r="IP242" s="44"/>
      <c r="IQ242" s="44"/>
      <c r="IR242" s="44"/>
      <c r="IS242" s="44"/>
      <c r="IT242" s="44"/>
      <c r="IU242" s="44"/>
      <c r="IV242" s="44"/>
    </row>
    <row r="243" spans="1:256" x14ac:dyDescent="0.25">
      <c r="A243" s="24" t="s">
        <v>424</v>
      </c>
      <c r="B243" s="24">
        <v>6</v>
      </c>
      <c r="C243" s="25"/>
      <c r="D243" s="24"/>
      <c r="E243" s="47">
        <f t="shared" ref="E243:K243" si="44">SUM(E237:E242)</f>
        <v>358500</v>
      </c>
      <c r="F243" s="47">
        <f t="shared" si="44"/>
        <v>10288.950000000001</v>
      </c>
      <c r="G243" s="47">
        <f>SUM(G237:G242)</f>
        <v>27092.67</v>
      </c>
      <c r="H243" s="47">
        <f t="shared" si="44"/>
        <v>10898.4</v>
      </c>
      <c r="I243" s="47">
        <f t="shared" si="44"/>
        <v>10121.790000000001</v>
      </c>
      <c r="J243" s="47">
        <f t="shared" si="44"/>
        <v>58401.81</v>
      </c>
      <c r="K243" s="47">
        <f t="shared" si="44"/>
        <v>300098.19</v>
      </c>
    </row>
    <row r="245" spans="1:256" x14ac:dyDescent="0.25">
      <c r="A245" s="4" t="s">
        <v>284</v>
      </c>
      <c r="B245" s="4"/>
      <c r="C245" s="16"/>
      <c r="D245" s="4"/>
      <c r="E245" s="52"/>
      <c r="F245" s="52"/>
      <c r="G245" s="52"/>
      <c r="H245" s="52"/>
      <c r="I245" s="52"/>
      <c r="J245" s="52"/>
      <c r="K245" s="52"/>
    </row>
    <row r="246" spans="1:256" x14ac:dyDescent="0.25">
      <c r="A246" t="s">
        <v>200</v>
      </c>
      <c r="B246" t="s">
        <v>153</v>
      </c>
      <c r="C246" s="13" t="s">
        <v>306</v>
      </c>
      <c r="D246" t="s">
        <v>203</v>
      </c>
      <c r="E246" s="40">
        <v>36000</v>
      </c>
      <c r="F246" s="40">
        <f t="shared" ref="F246:F251" si="45">E246*0.0287</f>
        <v>1033.2</v>
      </c>
      <c r="G246" s="40">
        <v>0</v>
      </c>
      <c r="H246" s="40">
        <v>1094.4000000000001</v>
      </c>
      <c r="I246" s="40">
        <v>3652.45</v>
      </c>
      <c r="J246" s="40">
        <v>5780.05</v>
      </c>
      <c r="K246" s="40">
        <f>E246-J246</f>
        <v>30219.95</v>
      </c>
    </row>
    <row r="247" spans="1:256" x14ac:dyDescent="0.25">
      <c r="A247" t="s">
        <v>201</v>
      </c>
      <c r="B247" t="s">
        <v>82</v>
      </c>
      <c r="C247" s="13" t="s">
        <v>306</v>
      </c>
      <c r="D247" t="s">
        <v>203</v>
      </c>
      <c r="E247" s="40">
        <v>75000</v>
      </c>
      <c r="F247" s="40">
        <f t="shared" si="45"/>
        <v>2152.5</v>
      </c>
      <c r="G247" s="40">
        <v>6309.38</v>
      </c>
      <c r="H247" s="40">
        <f>E247*0.0304</f>
        <v>2280</v>
      </c>
      <c r="I247" s="40">
        <v>4571.92</v>
      </c>
      <c r="J247" s="40">
        <v>15313.8</v>
      </c>
      <c r="K247" s="40">
        <f t="shared" ref="K247:K256" si="46">E247-J247</f>
        <v>59686.2</v>
      </c>
    </row>
    <row r="248" spans="1:256" x14ac:dyDescent="0.25">
      <c r="A248" t="s">
        <v>246</v>
      </c>
      <c r="B248" t="s">
        <v>16</v>
      </c>
      <c r="C248" s="13" t="s">
        <v>306</v>
      </c>
      <c r="D248" t="s">
        <v>203</v>
      </c>
      <c r="E248" s="40">
        <v>100000</v>
      </c>
      <c r="F248" s="40">
        <f t="shared" si="45"/>
        <v>2870</v>
      </c>
      <c r="G248" s="40">
        <v>12105.37</v>
      </c>
      <c r="H248" s="40">
        <v>3040</v>
      </c>
      <c r="I248" s="40">
        <v>25</v>
      </c>
      <c r="J248" s="40">
        <v>18040.37</v>
      </c>
      <c r="K248" s="40">
        <f t="shared" si="46"/>
        <v>81959.63</v>
      </c>
    </row>
    <row r="249" spans="1:256" x14ac:dyDescent="0.25">
      <c r="A249" t="s">
        <v>142</v>
      </c>
      <c r="B249" t="s">
        <v>18</v>
      </c>
      <c r="C249" s="13" t="s">
        <v>305</v>
      </c>
      <c r="D249" t="s">
        <v>203</v>
      </c>
      <c r="E249" s="40">
        <v>46000</v>
      </c>
      <c r="F249" s="40">
        <f t="shared" si="45"/>
        <v>1320.2</v>
      </c>
      <c r="G249" s="40">
        <v>1289.46</v>
      </c>
      <c r="H249" s="40">
        <f>E249*0.0304</f>
        <v>1398.4</v>
      </c>
      <c r="I249" s="40">
        <v>1425</v>
      </c>
      <c r="J249" s="40">
        <v>5433.06</v>
      </c>
      <c r="K249" s="40">
        <f>E249-J249</f>
        <v>40566.94</v>
      </c>
    </row>
    <row r="250" spans="1:256" x14ac:dyDescent="0.25">
      <c r="A250" t="s">
        <v>231</v>
      </c>
      <c r="B250" t="s">
        <v>338</v>
      </c>
      <c r="C250" s="13" t="s">
        <v>305</v>
      </c>
      <c r="D250" t="s">
        <v>203</v>
      </c>
      <c r="E250" s="40">
        <v>36000</v>
      </c>
      <c r="F250" s="40">
        <f t="shared" si="45"/>
        <v>1033.2</v>
      </c>
      <c r="G250" s="40">
        <v>0</v>
      </c>
      <c r="H250" s="40">
        <f>E250*0.0304</f>
        <v>1094.4000000000001</v>
      </c>
      <c r="I250" s="40">
        <v>1075</v>
      </c>
      <c r="J250" s="40">
        <v>3202.6</v>
      </c>
      <c r="K250" s="40">
        <f t="shared" si="46"/>
        <v>32797.4</v>
      </c>
    </row>
    <row r="251" spans="1:256" x14ac:dyDescent="0.25">
      <c r="A251" t="s">
        <v>211</v>
      </c>
      <c r="B251" t="s">
        <v>210</v>
      </c>
      <c r="C251" s="13" t="s">
        <v>306</v>
      </c>
      <c r="D251" t="s">
        <v>203</v>
      </c>
      <c r="E251" s="40">
        <v>45000</v>
      </c>
      <c r="F251" s="40">
        <f t="shared" si="45"/>
        <v>1291.5</v>
      </c>
      <c r="G251" s="40">
        <v>911.71</v>
      </c>
      <c r="H251" s="40">
        <f>E251*0.0304</f>
        <v>1368</v>
      </c>
      <c r="I251" s="40">
        <v>15439.41</v>
      </c>
      <c r="J251" s="40">
        <v>19010.62</v>
      </c>
      <c r="K251" s="40">
        <f>E251-J251</f>
        <v>25989.38</v>
      </c>
    </row>
    <row r="252" spans="1:256" x14ac:dyDescent="0.25">
      <c r="A252" t="s">
        <v>233</v>
      </c>
      <c r="B252" t="s">
        <v>20</v>
      </c>
      <c r="C252" s="13" t="s">
        <v>306</v>
      </c>
      <c r="D252" t="s">
        <v>203</v>
      </c>
      <c r="E252" s="40">
        <v>33000</v>
      </c>
      <c r="F252" s="40">
        <v>947.1</v>
      </c>
      <c r="G252" s="40">
        <v>0</v>
      </c>
      <c r="H252" s="40">
        <v>1003.2</v>
      </c>
      <c r="I252" s="40">
        <v>4154.8999999999996</v>
      </c>
      <c r="J252" s="40">
        <v>6105.2</v>
      </c>
      <c r="K252" s="40">
        <f t="shared" si="46"/>
        <v>26894.799999999999</v>
      </c>
    </row>
    <row r="253" spans="1:256" x14ac:dyDescent="0.25">
      <c r="A253" t="s">
        <v>232</v>
      </c>
      <c r="B253" t="s">
        <v>48</v>
      </c>
      <c r="C253" s="13" t="s">
        <v>306</v>
      </c>
      <c r="D253" t="s">
        <v>203</v>
      </c>
      <c r="E253" s="40">
        <v>33000</v>
      </c>
      <c r="F253" s="40">
        <f>E253*0.0287</f>
        <v>947.1</v>
      </c>
      <c r="G253" s="40">
        <v>0</v>
      </c>
      <c r="H253" s="40">
        <f>E253*0.0304</f>
        <v>1003.2</v>
      </c>
      <c r="I253" s="40">
        <v>3715.97</v>
      </c>
      <c r="J253" s="40">
        <v>5666.27</v>
      </c>
      <c r="K253" s="40">
        <f t="shared" si="46"/>
        <v>27333.73</v>
      </c>
    </row>
    <row r="254" spans="1:256" x14ac:dyDescent="0.25">
      <c r="A254" t="s">
        <v>235</v>
      </c>
      <c r="B254" t="s">
        <v>154</v>
      </c>
      <c r="C254" s="13" t="s">
        <v>305</v>
      </c>
      <c r="D254" t="s">
        <v>203</v>
      </c>
      <c r="E254" s="40">
        <v>46000</v>
      </c>
      <c r="F254" s="40">
        <f>E254*0.0287</f>
        <v>1320.2</v>
      </c>
      <c r="G254" s="40">
        <v>1289.46</v>
      </c>
      <c r="H254" s="40">
        <v>1398.4</v>
      </c>
      <c r="I254" s="40">
        <v>11276.53</v>
      </c>
      <c r="J254" s="40">
        <v>15284.59</v>
      </c>
      <c r="K254" s="40">
        <f t="shared" si="46"/>
        <v>30715.41</v>
      </c>
    </row>
    <row r="255" spans="1:256" x14ac:dyDescent="0.25">
      <c r="A255" t="s">
        <v>234</v>
      </c>
      <c r="B255" t="s">
        <v>100</v>
      </c>
      <c r="C255" s="13" t="s">
        <v>306</v>
      </c>
      <c r="D255" t="s">
        <v>203</v>
      </c>
      <c r="E255" s="40">
        <v>46000</v>
      </c>
      <c r="F255" s="40">
        <f>E255*0.0287</f>
        <v>1320.2</v>
      </c>
      <c r="G255" s="40">
        <v>1289.46</v>
      </c>
      <c r="H255" s="40">
        <f>E255*0.0304</f>
        <v>1398.4</v>
      </c>
      <c r="I255" s="40">
        <v>2758.33</v>
      </c>
      <c r="J255" s="40">
        <v>6766.39</v>
      </c>
      <c r="K255" s="40">
        <f t="shared" si="46"/>
        <v>39233.61</v>
      </c>
    </row>
    <row r="256" spans="1:256" x14ac:dyDescent="0.25">
      <c r="A256" t="s">
        <v>84</v>
      </c>
      <c r="B256" t="s">
        <v>14</v>
      </c>
      <c r="C256" s="13" t="s">
        <v>306</v>
      </c>
      <c r="D256" t="s">
        <v>202</v>
      </c>
      <c r="E256" s="40">
        <v>47000</v>
      </c>
      <c r="F256" s="40">
        <f>E256*0.0287</f>
        <v>1348.9</v>
      </c>
      <c r="G256" s="40">
        <v>1430.6</v>
      </c>
      <c r="H256" s="40">
        <f>E256*0.0304</f>
        <v>1428.8</v>
      </c>
      <c r="I256" s="40">
        <v>175</v>
      </c>
      <c r="J256" s="40">
        <v>4383.3</v>
      </c>
      <c r="K256" s="40">
        <f t="shared" si="46"/>
        <v>42616.7</v>
      </c>
    </row>
    <row r="257" spans="1:282" x14ac:dyDescent="0.25">
      <c r="A257" s="24" t="s">
        <v>12</v>
      </c>
      <c r="B257" s="24">
        <v>11</v>
      </c>
      <c r="C257" s="25"/>
      <c r="D257" s="24"/>
      <c r="E257" s="47">
        <f>SUM(E246:E254)+E256+E255</f>
        <v>543000</v>
      </c>
      <c r="F257" s="47">
        <f t="shared" ref="F257:K257" si="47">SUM(F246:F256)</f>
        <v>15584.1</v>
      </c>
      <c r="G257" s="48">
        <f>SUM(G246:G256)</f>
        <v>24625.439999999999</v>
      </c>
      <c r="H257" s="47">
        <f t="shared" si="47"/>
        <v>16507.2</v>
      </c>
      <c r="I257" s="47">
        <f>SUM(I246:I256)</f>
        <v>48269.51</v>
      </c>
      <c r="J257" s="47">
        <f t="shared" si="47"/>
        <v>104986.25</v>
      </c>
      <c r="K257" s="47">
        <f t="shared" si="47"/>
        <v>438013.75</v>
      </c>
    </row>
    <row r="258" spans="1:282" x14ac:dyDescent="0.25">
      <c r="A258" s="1"/>
      <c r="B258" s="1"/>
      <c r="C258" s="16"/>
      <c r="D258" s="1"/>
      <c r="E258" s="49"/>
      <c r="F258" s="49"/>
      <c r="G258" s="49"/>
      <c r="H258" s="49"/>
      <c r="I258" s="49"/>
      <c r="J258" s="49"/>
      <c r="K258" s="49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1"/>
      <c r="FG258" s="11"/>
      <c r="FH258" s="11"/>
      <c r="FI258" s="11"/>
      <c r="FJ258" s="11"/>
      <c r="FK258" s="11"/>
      <c r="FL258" s="11"/>
      <c r="FM258" s="11"/>
      <c r="FN258" s="11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  <c r="FZ258" s="11"/>
      <c r="GA258" s="11"/>
      <c r="GB258" s="11"/>
      <c r="GC258" s="11"/>
      <c r="GD258" s="11"/>
      <c r="GE258" s="11"/>
      <c r="GF258" s="11"/>
      <c r="GG258" s="11"/>
      <c r="GH258" s="11"/>
      <c r="GI258" s="11"/>
      <c r="GJ258" s="11"/>
      <c r="GK258" s="11"/>
      <c r="GL258" s="11"/>
      <c r="GM258" s="11"/>
      <c r="GN258" s="11"/>
      <c r="GO258" s="11"/>
      <c r="GP258" s="11"/>
      <c r="GQ258" s="11"/>
      <c r="GR258" s="11"/>
      <c r="GS258" s="11"/>
      <c r="GT258" s="11"/>
      <c r="GU258" s="11"/>
      <c r="GV258" s="11"/>
      <c r="GW258" s="11"/>
      <c r="GX258" s="11"/>
      <c r="GY258" s="11"/>
      <c r="GZ258" s="11"/>
      <c r="HA258" s="11"/>
      <c r="HB258" s="11"/>
      <c r="HC258" s="11"/>
      <c r="HD258" s="11"/>
      <c r="HE258" s="11"/>
      <c r="HF258" s="11"/>
      <c r="HG258" s="11"/>
      <c r="HH258" s="11"/>
      <c r="HI258" s="11"/>
      <c r="HJ258" s="11"/>
      <c r="HK258" s="11"/>
      <c r="HL258" s="11"/>
      <c r="HM258" s="11"/>
      <c r="HN258" s="11"/>
      <c r="HO258" s="11"/>
      <c r="HP258" s="11"/>
      <c r="HQ258" s="11"/>
      <c r="HR258" s="11"/>
      <c r="HS258" s="11"/>
      <c r="HT258" s="11"/>
      <c r="HU258" s="11"/>
      <c r="HV258" s="11"/>
      <c r="HW258" s="11"/>
      <c r="HX258" s="11"/>
      <c r="HY258" s="11"/>
      <c r="HZ258" s="11"/>
      <c r="IA258" s="11"/>
      <c r="IB258" s="11"/>
      <c r="IC258" s="11"/>
      <c r="ID258" s="11"/>
      <c r="IE258" s="11"/>
      <c r="IF258" s="11"/>
      <c r="IG258" s="11"/>
      <c r="IH258" s="11"/>
      <c r="II258" s="11"/>
      <c r="IJ258" s="11"/>
      <c r="IK258" s="11"/>
      <c r="IL258" s="11"/>
      <c r="IM258" s="11"/>
      <c r="IN258" s="11"/>
      <c r="IO258" s="11"/>
      <c r="IP258" s="11"/>
      <c r="IQ258" s="11"/>
      <c r="IR258" s="11"/>
      <c r="IS258" s="11"/>
      <c r="IT258" s="11"/>
      <c r="IU258" s="11"/>
      <c r="IV258" s="11"/>
      <c r="IW258" s="11"/>
      <c r="IX258" s="11"/>
      <c r="IY258" s="11"/>
      <c r="IZ258" s="11"/>
      <c r="JA258" s="11"/>
      <c r="JB258" s="11"/>
      <c r="JC258" s="11"/>
      <c r="JD258" s="11"/>
      <c r="JE258" s="11"/>
      <c r="JF258" s="11"/>
      <c r="JG258" s="11"/>
      <c r="JH258" s="11"/>
      <c r="JI258" s="11"/>
      <c r="JJ258" s="11"/>
      <c r="JK258" s="11"/>
      <c r="JL258" s="11"/>
      <c r="JM258" s="11"/>
      <c r="JN258" s="11"/>
      <c r="JO258" s="11"/>
      <c r="JP258" s="11"/>
      <c r="JQ258" s="11"/>
      <c r="JR258" s="11"/>
      <c r="JS258" s="11"/>
      <c r="JT258" s="11"/>
      <c r="JU258" s="11"/>
      <c r="JV258" s="11"/>
    </row>
    <row r="259" spans="1:282" x14ac:dyDescent="0.25">
      <c r="A259" s="4" t="s">
        <v>285</v>
      </c>
      <c r="B259" s="4"/>
      <c r="C259" s="16"/>
      <c r="D259" s="4"/>
      <c r="E259" s="52"/>
      <c r="F259" s="52"/>
      <c r="G259" s="52"/>
      <c r="H259" s="52"/>
      <c r="I259" s="52"/>
      <c r="J259" s="52"/>
      <c r="K259" s="52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11"/>
      <c r="FG259" s="11"/>
      <c r="FH259" s="11"/>
      <c r="FI259" s="11"/>
      <c r="FJ259" s="11"/>
      <c r="FK259" s="11"/>
      <c r="FL259" s="11"/>
      <c r="FM259" s="11"/>
      <c r="FN259" s="11"/>
      <c r="FO259" s="11"/>
      <c r="FP259" s="11"/>
      <c r="FQ259" s="11"/>
      <c r="FR259" s="11"/>
      <c r="FS259" s="11"/>
      <c r="FT259" s="11"/>
      <c r="FU259" s="11"/>
      <c r="FV259" s="11"/>
      <c r="FW259" s="11"/>
      <c r="FX259" s="11"/>
      <c r="FY259" s="11"/>
      <c r="FZ259" s="11"/>
      <c r="GA259" s="11"/>
      <c r="GB259" s="11"/>
      <c r="GC259" s="11"/>
      <c r="GD259" s="11"/>
      <c r="GE259" s="11"/>
      <c r="GF259" s="11"/>
      <c r="GG259" s="11"/>
      <c r="GH259" s="11"/>
      <c r="GI259" s="11"/>
      <c r="GJ259" s="11"/>
      <c r="GK259" s="11"/>
      <c r="GL259" s="11"/>
      <c r="GM259" s="11"/>
      <c r="GN259" s="11"/>
      <c r="GO259" s="11"/>
      <c r="GP259" s="11"/>
      <c r="GQ259" s="11"/>
      <c r="GR259" s="11"/>
      <c r="GS259" s="11"/>
      <c r="GT259" s="11"/>
      <c r="GU259" s="11"/>
      <c r="GV259" s="11"/>
      <c r="GW259" s="11"/>
      <c r="GX259" s="11"/>
      <c r="GY259" s="11"/>
      <c r="GZ259" s="11"/>
      <c r="HA259" s="11"/>
      <c r="HB259" s="11"/>
      <c r="HC259" s="11"/>
      <c r="HD259" s="11"/>
      <c r="HE259" s="11"/>
      <c r="HF259" s="11"/>
      <c r="HG259" s="11"/>
      <c r="HH259" s="11"/>
      <c r="HI259" s="11"/>
      <c r="HJ259" s="11"/>
      <c r="HK259" s="11"/>
      <c r="HL259" s="11"/>
      <c r="HM259" s="11"/>
      <c r="HN259" s="11"/>
      <c r="HO259" s="11"/>
      <c r="HP259" s="11"/>
      <c r="HQ259" s="11"/>
      <c r="HR259" s="11"/>
      <c r="HS259" s="11"/>
      <c r="HT259" s="11"/>
      <c r="HU259" s="11"/>
      <c r="HV259" s="11"/>
      <c r="HW259" s="11"/>
      <c r="HX259" s="11"/>
      <c r="HY259" s="11"/>
      <c r="HZ259" s="11"/>
      <c r="IA259" s="11"/>
      <c r="IB259" s="11"/>
      <c r="IC259" s="11"/>
      <c r="ID259" s="11"/>
      <c r="IE259" s="11"/>
      <c r="IF259" s="11"/>
      <c r="IG259" s="11"/>
      <c r="IH259" s="11"/>
      <c r="II259" s="11"/>
      <c r="IJ259" s="11"/>
      <c r="IK259" s="11"/>
      <c r="IL259" s="11"/>
      <c r="IM259" s="11"/>
      <c r="IN259" s="11"/>
      <c r="IO259" s="11"/>
      <c r="IP259" s="11"/>
      <c r="IQ259" s="11"/>
      <c r="IR259" s="11"/>
      <c r="IS259" s="11"/>
      <c r="IT259" s="11"/>
      <c r="IU259" s="11"/>
      <c r="IV259" s="11"/>
      <c r="IW259" s="11"/>
      <c r="IX259" s="11"/>
      <c r="IY259" s="11"/>
      <c r="IZ259" s="11"/>
      <c r="JA259" s="11"/>
      <c r="JB259" s="11"/>
      <c r="JC259" s="11"/>
      <c r="JD259" s="11"/>
      <c r="JE259" s="11"/>
      <c r="JF259" s="11"/>
      <c r="JG259" s="11"/>
      <c r="JH259" s="11"/>
      <c r="JI259" s="11"/>
      <c r="JJ259" s="11"/>
      <c r="JK259" s="11"/>
      <c r="JL259" s="11"/>
      <c r="JM259" s="11"/>
      <c r="JN259" s="11"/>
      <c r="JO259" s="11"/>
      <c r="JP259" s="11"/>
      <c r="JQ259" s="11"/>
      <c r="JR259" s="11"/>
      <c r="JS259" s="11"/>
      <c r="JT259" s="11"/>
      <c r="JU259" s="11"/>
      <c r="JV259" s="11"/>
    </row>
    <row r="260" spans="1:282" x14ac:dyDescent="0.25">
      <c r="A260" t="s">
        <v>145</v>
      </c>
      <c r="B260" t="s">
        <v>144</v>
      </c>
      <c r="C260" s="13" t="s">
        <v>306</v>
      </c>
      <c r="D260" t="s">
        <v>202</v>
      </c>
      <c r="E260" s="40">
        <v>36000</v>
      </c>
      <c r="F260" s="40">
        <f>E260*0.0287</f>
        <v>1033.2</v>
      </c>
      <c r="G260" s="40">
        <v>0</v>
      </c>
      <c r="H260" s="40">
        <f>E260*0.0304</f>
        <v>1094.4000000000001</v>
      </c>
      <c r="I260" s="40">
        <v>1175</v>
      </c>
      <c r="J260" s="40">
        <v>3302.6</v>
      </c>
      <c r="K260" s="40">
        <f>+E260-J260</f>
        <v>32697.4</v>
      </c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1"/>
      <c r="FA260" s="11"/>
      <c r="FB260" s="11"/>
      <c r="FC260" s="11"/>
      <c r="FD260" s="11"/>
      <c r="FE260" s="11"/>
      <c r="FF260" s="11"/>
      <c r="FG260" s="11"/>
      <c r="FH260" s="11"/>
      <c r="FI260" s="11"/>
      <c r="FJ260" s="11"/>
      <c r="FK260" s="11"/>
      <c r="FL260" s="11"/>
      <c r="FM260" s="11"/>
      <c r="FN260" s="11"/>
      <c r="FO260" s="11"/>
      <c r="FP260" s="11"/>
      <c r="FQ260" s="11"/>
      <c r="FR260" s="11"/>
      <c r="FS260" s="11"/>
      <c r="FT260" s="11"/>
      <c r="FU260" s="11"/>
      <c r="FV260" s="11"/>
      <c r="FW260" s="11"/>
      <c r="FX260" s="11"/>
      <c r="FY260" s="11"/>
      <c r="FZ260" s="11"/>
      <c r="GA260" s="11"/>
      <c r="GB260" s="11"/>
      <c r="GC260" s="11"/>
      <c r="GD260" s="11"/>
      <c r="GE260" s="11"/>
      <c r="GF260" s="11"/>
      <c r="GG260" s="11"/>
      <c r="GH260" s="11"/>
      <c r="GI260" s="11"/>
      <c r="GJ260" s="11"/>
      <c r="GK260" s="11"/>
      <c r="GL260" s="11"/>
      <c r="GM260" s="11"/>
      <c r="GN260" s="11"/>
      <c r="GO260" s="11"/>
      <c r="GP260" s="11"/>
      <c r="GQ260" s="11"/>
      <c r="GR260" s="11"/>
      <c r="GS260" s="11"/>
      <c r="GT260" s="11"/>
      <c r="GU260" s="11"/>
      <c r="GV260" s="11"/>
      <c r="GW260" s="11"/>
      <c r="GX260" s="11"/>
      <c r="GY260" s="11"/>
      <c r="GZ260" s="11"/>
      <c r="HA260" s="11"/>
      <c r="HB260" s="11"/>
      <c r="HC260" s="11"/>
      <c r="HD260" s="11"/>
      <c r="HE260" s="11"/>
      <c r="HF260" s="11"/>
      <c r="HG260" s="11"/>
      <c r="HH260" s="11"/>
      <c r="HI260" s="11"/>
      <c r="HJ260" s="11"/>
      <c r="HK260" s="11"/>
      <c r="HL260" s="11"/>
      <c r="HM260" s="11"/>
      <c r="HN260" s="11"/>
      <c r="HO260" s="11"/>
      <c r="HP260" s="11"/>
      <c r="HQ260" s="11"/>
      <c r="HR260" s="11"/>
      <c r="HS260" s="11"/>
      <c r="HT260" s="11"/>
      <c r="HU260" s="11"/>
      <c r="HV260" s="11"/>
      <c r="HW260" s="11"/>
      <c r="HX260" s="11"/>
      <c r="HY260" s="11"/>
      <c r="HZ260" s="11"/>
      <c r="IA260" s="11"/>
      <c r="IB260" s="11"/>
      <c r="IC260" s="11"/>
      <c r="ID260" s="11"/>
      <c r="IE260" s="11"/>
      <c r="IF260" s="11"/>
      <c r="IG260" s="11"/>
      <c r="IH260" s="11"/>
      <c r="II260" s="11"/>
      <c r="IJ260" s="11"/>
      <c r="IK260" s="11"/>
      <c r="IL260" s="11"/>
      <c r="IM260" s="11"/>
      <c r="IN260" s="11"/>
      <c r="IO260" s="11"/>
      <c r="IP260" s="11"/>
      <c r="IQ260" s="11"/>
      <c r="IR260" s="11"/>
      <c r="IS260" s="11"/>
      <c r="IT260" s="11"/>
      <c r="IU260" s="11"/>
      <c r="IV260" s="11"/>
      <c r="IW260" s="11"/>
      <c r="IX260" s="11"/>
      <c r="IY260" s="11"/>
      <c r="IZ260" s="11"/>
      <c r="JA260" s="11"/>
      <c r="JB260" s="11"/>
      <c r="JC260" s="11"/>
      <c r="JD260" s="11"/>
      <c r="JE260" s="11"/>
      <c r="JF260" s="11"/>
      <c r="JG260" s="11"/>
      <c r="JH260" s="11"/>
      <c r="JI260" s="11"/>
      <c r="JJ260" s="11"/>
      <c r="JK260" s="11"/>
      <c r="JL260" s="11"/>
      <c r="JM260" s="11"/>
      <c r="JN260" s="11"/>
      <c r="JO260" s="11"/>
      <c r="JP260" s="11"/>
      <c r="JQ260" s="11"/>
      <c r="JR260" s="11"/>
      <c r="JS260" s="11"/>
      <c r="JT260" s="11"/>
      <c r="JU260" s="11"/>
      <c r="JV260" s="11"/>
    </row>
    <row r="261" spans="1:282" x14ac:dyDescent="0.25">
      <c r="A261" t="s">
        <v>146</v>
      </c>
      <c r="B261" t="s">
        <v>408</v>
      </c>
      <c r="C261" s="13" t="s">
        <v>306</v>
      </c>
      <c r="D261" t="s">
        <v>203</v>
      </c>
      <c r="E261" s="40">
        <v>36000</v>
      </c>
      <c r="F261" s="40">
        <f>E261*0.0287</f>
        <v>1033.2</v>
      </c>
      <c r="G261" s="40">
        <v>0</v>
      </c>
      <c r="H261" s="40">
        <f>E261*0.0304</f>
        <v>1094.4000000000001</v>
      </c>
      <c r="I261" s="40">
        <v>4961.83</v>
      </c>
      <c r="J261" s="40">
        <v>7089.43</v>
      </c>
      <c r="K261" s="40">
        <f t="shared" ref="K261:K266" si="48">+E261-J261</f>
        <v>28910.57</v>
      </c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1"/>
      <c r="FA261" s="11"/>
      <c r="FB261" s="11"/>
      <c r="FC261" s="11"/>
      <c r="FD261" s="11"/>
      <c r="FE261" s="11"/>
      <c r="FF261" s="11"/>
      <c r="FG261" s="11"/>
      <c r="FH261" s="11"/>
      <c r="FI261" s="11"/>
      <c r="FJ261" s="11"/>
      <c r="FK261" s="11"/>
      <c r="FL261" s="11"/>
      <c r="FM261" s="11"/>
      <c r="FN261" s="11"/>
      <c r="FO261" s="11"/>
      <c r="FP261" s="11"/>
      <c r="FQ261" s="11"/>
      <c r="FR261" s="11"/>
      <c r="FS261" s="11"/>
      <c r="FT261" s="11"/>
      <c r="FU261" s="11"/>
      <c r="FV261" s="11"/>
      <c r="FW261" s="11"/>
      <c r="FX261" s="11"/>
      <c r="FY261" s="11"/>
      <c r="FZ261" s="11"/>
      <c r="GA261" s="11"/>
      <c r="GB261" s="11"/>
      <c r="GC261" s="11"/>
      <c r="GD261" s="11"/>
      <c r="GE261" s="11"/>
      <c r="GF261" s="11"/>
      <c r="GG261" s="11"/>
      <c r="GH261" s="11"/>
      <c r="GI261" s="11"/>
      <c r="GJ261" s="11"/>
      <c r="GK261" s="11"/>
      <c r="GL261" s="11"/>
      <c r="GM261" s="11"/>
      <c r="GN261" s="11"/>
      <c r="GO261" s="11"/>
      <c r="GP261" s="11"/>
      <c r="GQ261" s="11"/>
      <c r="GR261" s="11"/>
      <c r="GS261" s="11"/>
      <c r="GT261" s="11"/>
      <c r="GU261" s="11"/>
      <c r="GV261" s="11"/>
      <c r="GW261" s="11"/>
      <c r="GX261" s="11"/>
      <c r="GY261" s="11"/>
      <c r="GZ261" s="11"/>
      <c r="HA261" s="11"/>
      <c r="HB261" s="11"/>
      <c r="HC261" s="11"/>
      <c r="HD261" s="11"/>
      <c r="HE261" s="11"/>
      <c r="HF261" s="11"/>
      <c r="HG261" s="11"/>
      <c r="HH261" s="11"/>
      <c r="HI261" s="11"/>
      <c r="HJ261" s="11"/>
      <c r="HK261" s="11"/>
      <c r="HL261" s="11"/>
      <c r="HM261" s="11"/>
      <c r="HN261" s="11"/>
      <c r="HO261" s="11"/>
      <c r="HP261" s="11"/>
      <c r="HQ261" s="11"/>
      <c r="HR261" s="11"/>
      <c r="HS261" s="11"/>
      <c r="HT261" s="11"/>
      <c r="HU261" s="11"/>
      <c r="HV261" s="11"/>
      <c r="HW261" s="11"/>
      <c r="HX261" s="11"/>
      <c r="HY261" s="11"/>
      <c r="HZ261" s="11"/>
      <c r="IA261" s="11"/>
      <c r="IB261" s="11"/>
      <c r="IC261" s="11"/>
      <c r="ID261" s="11"/>
      <c r="IE261" s="11"/>
      <c r="IF261" s="11"/>
      <c r="IG261" s="11"/>
      <c r="IH261" s="11"/>
      <c r="II261" s="11"/>
      <c r="IJ261" s="11"/>
      <c r="IK261" s="11"/>
      <c r="IL261" s="11"/>
      <c r="IM261" s="11"/>
      <c r="IN261" s="11"/>
      <c r="IO261" s="11"/>
      <c r="IP261" s="11"/>
      <c r="IQ261" s="11"/>
      <c r="IR261" s="11"/>
      <c r="IS261" s="11"/>
      <c r="IT261" s="11"/>
      <c r="IU261" s="11"/>
      <c r="IV261" s="11"/>
      <c r="IW261" s="11"/>
      <c r="IX261" s="11"/>
      <c r="IY261" s="11"/>
      <c r="IZ261" s="11"/>
      <c r="JA261" s="11"/>
      <c r="JB261" s="11"/>
      <c r="JC261" s="11"/>
      <c r="JD261" s="11"/>
      <c r="JE261" s="11"/>
      <c r="JF261" s="11"/>
      <c r="JG261" s="11"/>
      <c r="JH261" s="11"/>
      <c r="JI261" s="11"/>
      <c r="JJ261" s="11"/>
      <c r="JK261" s="11"/>
      <c r="JL261" s="11"/>
      <c r="JM261" s="11"/>
      <c r="JN261" s="11"/>
      <c r="JO261" s="11"/>
      <c r="JP261" s="11"/>
      <c r="JQ261" s="11"/>
      <c r="JR261" s="11"/>
      <c r="JS261" s="11"/>
      <c r="JT261" s="11"/>
      <c r="JU261" s="11"/>
      <c r="JV261" s="11"/>
    </row>
    <row r="262" spans="1:282" x14ac:dyDescent="0.25">
      <c r="A262" t="s">
        <v>339</v>
      </c>
      <c r="B262" t="s">
        <v>408</v>
      </c>
      <c r="C262" s="13" t="s">
        <v>305</v>
      </c>
      <c r="D262" t="s">
        <v>203</v>
      </c>
      <c r="E262" s="40">
        <v>36000</v>
      </c>
      <c r="F262" s="40">
        <v>1033.2</v>
      </c>
      <c r="G262" s="40">
        <v>0</v>
      </c>
      <c r="H262" s="40">
        <v>1094.4000000000001</v>
      </c>
      <c r="I262" s="40">
        <v>3075</v>
      </c>
      <c r="J262" s="40">
        <v>5202.6000000000004</v>
      </c>
      <c r="K262" s="40">
        <f t="shared" si="48"/>
        <v>30797.4</v>
      </c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11"/>
      <c r="FG262" s="11"/>
      <c r="FH262" s="11"/>
      <c r="FI262" s="11"/>
      <c r="FJ262" s="11"/>
      <c r="FK262" s="11"/>
      <c r="FL262" s="11"/>
      <c r="FM262" s="11"/>
      <c r="FN262" s="11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  <c r="FZ262" s="11"/>
      <c r="GA262" s="11"/>
      <c r="GB262" s="11"/>
      <c r="GC262" s="11"/>
      <c r="GD262" s="11"/>
      <c r="GE262" s="11"/>
      <c r="GF262" s="11"/>
      <c r="GG262" s="11"/>
      <c r="GH262" s="11"/>
      <c r="GI262" s="11"/>
      <c r="GJ262" s="11"/>
      <c r="GK262" s="11"/>
      <c r="GL262" s="11"/>
      <c r="GM262" s="11"/>
      <c r="GN262" s="11"/>
      <c r="GO262" s="11"/>
      <c r="GP262" s="11"/>
      <c r="GQ262" s="11"/>
      <c r="GR262" s="11"/>
      <c r="GS262" s="11"/>
      <c r="GT262" s="11"/>
      <c r="GU262" s="11"/>
      <c r="GV262" s="11"/>
      <c r="GW262" s="11"/>
      <c r="GX262" s="11"/>
      <c r="GY262" s="11"/>
      <c r="GZ262" s="11"/>
      <c r="HA262" s="11"/>
      <c r="HB262" s="11"/>
      <c r="HC262" s="11"/>
      <c r="HD262" s="11"/>
      <c r="HE262" s="11"/>
      <c r="HF262" s="11"/>
      <c r="HG262" s="11"/>
      <c r="HH262" s="11"/>
      <c r="HI262" s="11"/>
      <c r="HJ262" s="11"/>
      <c r="HK262" s="11"/>
      <c r="HL262" s="11"/>
      <c r="HM262" s="11"/>
      <c r="HN262" s="11"/>
      <c r="HO262" s="11"/>
      <c r="HP262" s="11"/>
      <c r="HQ262" s="11"/>
      <c r="HR262" s="11"/>
      <c r="HS262" s="11"/>
      <c r="HT262" s="11"/>
      <c r="HU262" s="11"/>
      <c r="HV262" s="11"/>
      <c r="HW262" s="11"/>
      <c r="HX262" s="11"/>
      <c r="HY262" s="11"/>
      <c r="HZ262" s="11"/>
      <c r="IA262" s="11"/>
      <c r="IB262" s="11"/>
      <c r="IC262" s="11"/>
      <c r="ID262" s="11"/>
      <c r="IE262" s="11"/>
      <c r="IF262" s="11"/>
      <c r="IG262" s="11"/>
      <c r="IH262" s="11"/>
      <c r="II262" s="11"/>
      <c r="IJ262" s="11"/>
      <c r="IK262" s="11"/>
      <c r="IL262" s="11"/>
      <c r="IM262" s="11"/>
      <c r="IN262" s="11"/>
      <c r="IO262" s="11"/>
      <c r="IP262" s="11"/>
      <c r="IQ262" s="11"/>
      <c r="IR262" s="11"/>
      <c r="IS262" s="11"/>
      <c r="IT262" s="11"/>
      <c r="IU262" s="11"/>
      <c r="IV262" s="11"/>
      <c r="IW262" s="11"/>
      <c r="IX262" s="11"/>
      <c r="IY262" s="11"/>
      <c r="IZ262" s="11"/>
      <c r="JA262" s="11"/>
      <c r="JB262" s="11"/>
      <c r="JC262" s="11"/>
      <c r="JD262" s="11"/>
      <c r="JE262" s="11"/>
      <c r="JF262" s="11"/>
      <c r="JG262" s="11"/>
      <c r="JH262" s="11"/>
      <c r="JI262" s="11"/>
      <c r="JJ262" s="11"/>
      <c r="JK262" s="11"/>
      <c r="JL262" s="11"/>
      <c r="JM262" s="11"/>
      <c r="JN262" s="11"/>
      <c r="JO262" s="11"/>
      <c r="JP262" s="11"/>
      <c r="JQ262" s="11"/>
      <c r="JR262" s="11"/>
      <c r="JS262" s="11"/>
      <c r="JT262" s="11"/>
      <c r="JU262" s="11"/>
      <c r="JV262" s="11"/>
    </row>
    <row r="263" spans="1:282" x14ac:dyDescent="0.25">
      <c r="A263" t="s">
        <v>147</v>
      </c>
      <c r="B263" t="s">
        <v>408</v>
      </c>
      <c r="C263" s="13" t="s">
        <v>306</v>
      </c>
      <c r="D263" t="s">
        <v>203</v>
      </c>
      <c r="E263" s="40">
        <v>36000</v>
      </c>
      <c r="F263" s="40">
        <f t="shared" ref="F263:F266" si="49">E263*0.0287</f>
        <v>1033.2</v>
      </c>
      <c r="G263" s="40">
        <v>0</v>
      </c>
      <c r="H263" s="40">
        <f>E263*0.0304</f>
        <v>1094.4000000000001</v>
      </c>
      <c r="I263" s="40">
        <v>3275</v>
      </c>
      <c r="J263" s="40">
        <v>5402.6</v>
      </c>
      <c r="K263" s="40">
        <f>+E263-J263</f>
        <v>30597.4</v>
      </c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11"/>
      <c r="FG263" s="11"/>
      <c r="FH263" s="11"/>
      <c r="FI263" s="11"/>
      <c r="FJ263" s="11"/>
      <c r="FK263" s="11"/>
      <c r="FL263" s="11"/>
      <c r="FM263" s="11"/>
      <c r="FN263" s="11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  <c r="FZ263" s="11"/>
      <c r="GA263" s="11"/>
      <c r="GB263" s="11"/>
      <c r="GC263" s="11"/>
      <c r="GD263" s="11"/>
      <c r="GE263" s="11"/>
      <c r="GF263" s="11"/>
      <c r="GG263" s="11"/>
      <c r="GH263" s="11"/>
      <c r="GI263" s="11"/>
      <c r="GJ263" s="11"/>
      <c r="GK263" s="11"/>
      <c r="GL263" s="11"/>
      <c r="GM263" s="11"/>
      <c r="GN263" s="11"/>
      <c r="GO263" s="11"/>
      <c r="GP263" s="11"/>
      <c r="GQ263" s="11"/>
      <c r="GR263" s="11"/>
      <c r="GS263" s="11"/>
      <c r="GT263" s="11"/>
      <c r="GU263" s="11"/>
      <c r="GV263" s="11"/>
      <c r="GW263" s="11"/>
      <c r="GX263" s="11"/>
      <c r="GY263" s="11"/>
      <c r="GZ263" s="11"/>
      <c r="HA263" s="11"/>
      <c r="HB263" s="11"/>
      <c r="HC263" s="11"/>
      <c r="HD263" s="11"/>
      <c r="HE263" s="11"/>
      <c r="HF263" s="11"/>
      <c r="HG263" s="11"/>
      <c r="HH263" s="11"/>
      <c r="HI263" s="11"/>
      <c r="HJ263" s="11"/>
      <c r="HK263" s="11"/>
      <c r="HL263" s="11"/>
      <c r="HM263" s="11"/>
      <c r="HN263" s="11"/>
      <c r="HO263" s="11"/>
      <c r="HP263" s="11"/>
      <c r="HQ263" s="11"/>
      <c r="HR263" s="11"/>
      <c r="HS263" s="11"/>
      <c r="HT263" s="11"/>
      <c r="HU263" s="11"/>
      <c r="HV263" s="11"/>
      <c r="HW263" s="11"/>
      <c r="HX263" s="11"/>
      <c r="HY263" s="11"/>
      <c r="HZ263" s="11"/>
      <c r="IA263" s="11"/>
      <c r="IB263" s="11"/>
      <c r="IC263" s="11"/>
      <c r="ID263" s="11"/>
      <c r="IE263" s="11"/>
      <c r="IF263" s="11"/>
      <c r="IG263" s="11"/>
      <c r="IH263" s="11"/>
      <c r="II263" s="11"/>
      <c r="IJ263" s="11"/>
      <c r="IK263" s="11"/>
      <c r="IL263" s="11"/>
      <c r="IM263" s="11"/>
      <c r="IN263" s="11"/>
      <c r="IO263" s="11"/>
      <c r="IP263" s="11"/>
      <c r="IQ263" s="11"/>
      <c r="IR263" s="11"/>
      <c r="IS263" s="11"/>
      <c r="IT263" s="11"/>
      <c r="IU263" s="11"/>
      <c r="IV263" s="11"/>
      <c r="IW263" s="11"/>
      <c r="IX263" s="11"/>
      <c r="IY263" s="11"/>
      <c r="IZ263" s="11"/>
      <c r="JA263" s="11"/>
      <c r="JB263" s="11"/>
      <c r="JC263" s="11"/>
      <c r="JD263" s="11"/>
      <c r="JE263" s="11"/>
      <c r="JF263" s="11"/>
      <c r="JG263" s="11"/>
      <c r="JH263" s="11"/>
      <c r="JI263" s="11"/>
      <c r="JJ263" s="11"/>
      <c r="JK263" s="11"/>
      <c r="JL263" s="11"/>
      <c r="JM263" s="11"/>
      <c r="JN263" s="11"/>
      <c r="JO263" s="11"/>
      <c r="JP263" s="11"/>
      <c r="JQ263" s="11"/>
      <c r="JR263" s="11"/>
      <c r="JS263" s="11"/>
      <c r="JT263" s="11"/>
      <c r="JU263" s="11"/>
      <c r="JV263" s="11"/>
    </row>
    <row r="264" spans="1:282" x14ac:dyDescent="0.25">
      <c r="A264" t="s">
        <v>148</v>
      </c>
      <c r="B264" t="s">
        <v>408</v>
      </c>
      <c r="C264" s="13" t="s">
        <v>305</v>
      </c>
      <c r="D264" t="s">
        <v>203</v>
      </c>
      <c r="E264" s="40">
        <v>36000</v>
      </c>
      <c r="F264" s="40">
        <f t="shared" si="49"/>
        <v>1033.2</v>
      </c>
      <c r="G264" s="40">
        <v>0</v>
      </c>
      <c r="H264" s="40">
        <f>E264*0.0304</f>
        <v>1094.4000000000001</v>
      </c>
      <c r="I264" s="40">
        <v>6822.45</v>
      </c>
      <c r="J264" s="40">
        <v>8950.0499999999993</v>
      </c>
      <c r="K264" s="40">
        <f t="shared" si="48"/>
        <v>27049.95</v>
      </c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1"/>
      <c r="EK264" s="11"/>
      <c r="EL264" s="11"/>
      <c r="EM264" s="11"/>
      <c r="EN264" s="11"/>
      <c r="EO264" s="11"/>
      <c r="EP264" s="11"/>
      <c r="EQ264" s="11"/>
      <c r="ER264" s="11"/>
      <c r="ES264" s="11"/>
      <c r="ET264" s="11"/>
      <c r="EU264" s="11"/>
      <c r="EV264" s="11"/>
      <c r="EW264" s="11"/>
      <c r="EX264" s="11"/>
      <c r="EY264" s="11"/>
      <c r="EZ264" s="11"/>
      <c r="FA264" s="11"/>
      <c r="FB264" s="11"/>
      <c r="FC264" s="11"/>
      <c r="FD264" s="11"/>
      <c r="FE264" s="11"/>
      <c r="FF264" s="11"/>
      <c r="FG264" s="11"/>
      <c r="FH264" s="11"/>
      <c r="FI264" s="11"/>
      <c r="FJ264" s="11"/>
      <c r="FK264" s="11"/>
      <c r="FL264" s="11"/>
      <c r="FM264" s="11"/>
      <c r="FN264" s="11"/>
      <c r="FO264" s="11"/>
      <c r="FP264" s="11"/>
      <c r="FQ264" s="11"/>
      <c r="FR264" s="11"/>
      <c r="FS264" s="11"/>
      <c r="FT264" s="11"/>
      <c r="FU264" s="11"/>
      <c r="FV264" s="11"/>
      <c r="FW264" s="11"/>
      <c r="FX264" s="11"/>
      <c r="FY264" s="11"/>
      <c r="FZ264" s="11"/>
      <c r="GA264" s="11"/>
      <c r="GB264" s="11"/>
      <c r="GC264" s="11"/>
      <c r="GD264" s="11"/>
      <c r="GE264" s="11"/>
      <c r="GF264" s="11"/>
      <c r="GG264" s="11"/>
      <c r="GH264" s="11"/>
      <c r="GI264" s="11"/>
      <c r="GJ264" s="11"/>
      <c r="GK264" s="11"/>
      <c r="GL264" s="11"/>
      <c r="GM264" s="11"/>
      <c r="GN264" s="11"/>
      <c r="GO264" s="11"/>
      <c r="GP264" s="11"/>
      <c r="GQ264" s="11"/>
      <c r="GR264" s="11"/>
      <c r="GS264" s="11"/>
      <c r="GT264" s="11"/>
      <c r="GU264" s="11"/>
      <c r="GV264" s="11"/>
      <c r="GW264" s="11"/>
      <c r="GX264" s="11"/>
      <c r="GY264" s="11"/>
      <c r="GZ264" s="11"/>
      <c r="HA264" s="11"/>
      <c r="HB264" s="11"/>
      <c r="HC264" s="11"/>
      <c r="HD264" s="11"/>
      <c r="HE264" s="11"/>
      <c r="HF264" s="11"/>
      <c r="HG264" s="11"/>
      <c r="HH264" s="11"/>
      <c r="HI264" s="11"/>
      <c r="HJ264" s="11"/>
      <c r="HK264" s="11"/>
      <c r="HL264" s="11"/>
      <c r="HM264" s="11"/>
      <c r="HN264" s="11"/>
      <c r="HO264" s="11"/>
      <c r="HP264" s="11"/>
      <c r="HQ264" s="11"/>
      <c r="HR264" s="11"/>
      <c r="HS264" s="11"/>
      <c r="HT264" s="11"/>
      <c r="HU264" s="11"/>
      <c r="HV264" s="11"/>
      <c r="HW264" s="11"/>
      <c r="HX264" s="11"/>
      <c r="HY264" s="11"/>
      <c r="HZ264" s="11"/>
      <c r="IA264" s="11"/>
      <c r="IB264" s="11"/>
      <c r="IC264" s="11"/>
      <c r="ID264" s="11"/>
      <c r="IE264" s="11"/>
      <c r="IF264" s="11"/>
      <c r="IG264" s="11"/>
      <c r="IH264" s="11"/>
      <c r="II264" s="11"/>
      <c r="IJ264" s="11"/>
      <c r="IK264" s="11"/>
      <c r="IL264" s="11"/>
      <c r="IM264" s="11"/>
      <c r="IN264" s="11"/>
      <c r="IO264" s="11"/>
      <c r="IP264" s="11"/>
      <c r="IQ264" s="11"/>
      <c r="IR264" s="11"/>
      <c r="IS264" s="11"/>
      <c r="IT264" s="11"/>
      <c r="IU264" s="11"/>
      <c r="IV264" s="11"/>
      <c r="IW264" s="11"/>
      <c r="IX264" s="11"/>
      <c r="IY264" s="11"/>
      <c r="IZ264" s="11"/>
      <c r="JA264" s="11"/>
      <c r="JB264" s="11"/>
      <c r="JC264" s="11"/>
      <c r="JD264" s="11"/>
      <c r="JE264" s="11"/>
      <c r="JF264" s="11"/>
      <c r="JG264" s="11"/>
      <c r="JH264" s="11"/>
      <c r="JI264" s="11"/>
      <c r="JJ264" s="11"/>
      <c r="JK264" s="11"/>
      <c r="JL264" s="11"/>
      <c r="JM264" s="11"/>
      <c r="JN264" s="11"/>
      <c r="JO264" s="11"/>
      <c r="JP264" s="11"/>
      <c r="JQ264" s="11"/>
      <c r="JR264" s="11"/>
      <c r="JS264" s="11"/>
      <c r="JT264" s="11"/>
      <c r="JU264" s="11"/>
      <c r="JV264" s="11"/>
    </row>
    <row r="265" spans="1:282" x14ac:dyDescent="0.25">
      <c r="A265" t="s">
        <v>149</v>
      </c>
      <c r="B265" t="s">
        <v>144</v>
      </c>
      <c r="C265" s="13" t="s">
        <v>306</v>
      </c>
      <c r="D265" t="s">
        <v>203</v>
      </c>
      <c r="E265" s="40">
        <v>44000</v>
      </c>
      <c r="F265" s="40">
        <f t="shared" si="49"/>
        <v>1262.8</v>
      </c>
      <c r="G265" s="40">
        <v>770.57</v>
      </c>
      <c r="H265" s="40">
        <v>1337.6</v>
      </c>
      <c r="I265" s="40">
        <v>3752.45</v>
      </c>
      <c r="J265" s="40">
        <v>7123.42</v>
      </c>
      <c r="K265" s="40">
        <f t="shared" si="48"/>
        <v>36876.58</v>
      </c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1"/>
      <c r="FA265" s="11"/>
      <c r="FB265" s="11"/>
      <c r="FC265" s="11"/>
      <c r="FD265" s="11"/>
      <c r="FE265" s="11"/>
      <c r="FF265" s="11"/>
      <c r="FG265" s="11"/>
      <c r="FH265" s="11"/>
      <c r="FI265" s="11"/>
      <c r="FJ265" s="11"/>
      <c r="FK265" s="11"/>
      <c r="FL265" s="11"/>
      <c r="FM265" s="11"/>
      <c r="FN265" s="11"/>
      <c r="FO265" s="11"/>
      <c r="FP265" s="11"/>
      <c r="FQ265" s="11"/>
      <c r="FR265" s="11"/>
      <c r="FS265" s="11"/>
      <c r="FT265" s="11"/>
      <c r="FU265" s="11"/>
      <c r="FV265" s="11"/>
      <c r="FW265" s="11"/>
      <c r="FX265" s="11"/>
      <c r="FY265" s="11"/>
      <c r="FZ265" s="11"/>
      <c r="GA265" s="11"/>
      <c r="GB265" s="11"/>
      <c r="GC265" s="11"/>
      <c r="GD265" s="11"/>
      <c r="GE265" s="11"/>
      <c r="GF265" s="11"/>
      <c r="GG265" s="11"/>
      <c r="GH265" s="11"/>
      <c r="GI265" s="11"/>
      <c r="GJ265" s="11"/>
      <c r="GK265" s="11"/>
      <c r="GL265" s="11"/>
      <c r="GM265" s="11"/>
      <c r="GN265" s="11"/>
      <c r="GO265" s="11"/>
      <c r="GP265" s="11"/>
      <c r="GQ265" s="11"/>
      <c r="GR265" s="11"/>
      <c r="GS265" s="11"/>
      <c r="GT265" s="11"/>
      <c r="GU265" s="11"/>
      <c r="GV265" s="11"/>
      <c r="GW265" s="11"/>
      <c r="GX265" s="11"/>
      <c r="GY265" s="11"/>
      <c r="GZ265" s="11"/>
      <c r="HA265" s="11"/>
      <c r="HB265" s="11"/>
      <c r="HC265" s="11"/>
      <c r="HD265" s="11"/>
      <c r="HE265" s="11"/>
      <c r="HF265" s="11"/>
      <c r="HG265" s="11"/>
      <c r="HH265" s="11"/>
      <c r="HI265" s="11"/>
      <c r="HJ265" s="11"/>
      <c r="HK265" s="11"/>
      <c r="HL265" s="11"/>
      <c r="HM265" s="11"/>
      <c r="HN265" s="11"/>
      <c r="HO265" s="11"/>
      <c r="HP265" s="11"/>
      <c r="HQ265" s="11"/>
      <c r="HR265" s="11"/>
      <c r="HS265" s="11"/>
      <c r="HT265" s="11"/>
      <c r="HU265" s="11"/>
      <c r="HV265" s="11"/>
      <c r="HW265" s="11"/>
      <c r="HX265" s="11"/>
      <c r="HY265" s="11"/>
      <c r="HZ265" s="11"/>
      <c r="IA265" s="11"/>
      <c r="IB265" s="11"/>
      <c r="IC265" s="11"/>
      <c r="ID265" s="11"/>
      <c r="IE265" s="11"/>
      <c r="IF265" s="11"/>
      <c r="IG265" s="11"/>
      <c r="IH265" s="11"/>
      <c r="II265" s="11"/>
      <c r="IJ265" s="11"/>
      <c r="IK265" s="11"/>
      <c r="IL265" s="11"/>
      <c r="IM265" s="11"/>
      <c r="IN265" s="11"/>
      <c r="IO265" s="11"/>
      <c r="IP265" s="11"/>
      <c r="IQ265" s="11"/>
      <c r="IR265" s="11"/>
      <c r="IS265" s="11"/>
      <c r="IT265" s="11"/>
      <c r="IU265" s="11"/>
      <c r="IV265" s="11"/>
      <c r="IW265" s="11"/>
      <c r="IX265" s="11"/>
      <c r="IY265" s="11"/>
      <c r="IZ265" s="11"/>
      <c r="JA265" s="11"/>
      <c r="JB265" s="11"/>
      <c r="JC265" s="11"/>
      <c r="JD265" s="11"/>
      <c r="JE265" s="11"/>
      <c r="JF265" s="11"/>
      <c r="JG265" s="11"/>
      <c r="JH265" s="11"/>
      <c r="JI265" s="11"/>
      <c r="JJ265" s="11"/>
      <c r="JK265" s="11"/>
      <c r="JL265" s="11"/>
      <c r="JM265" s="11"/>
      <c r="JN265" s="11"/>
      <c r="JO265" s="11"/>
      <c r="JP265" s="11"/>
      <c r="JQ265" s="11"/>
      <c r="JR265" s="11"/>
      <c r="JS265" s="11"/>
      <c r="JT265" s="11"/>
      <c r="JU265" s="11"/>
      <c r="JV265" s="11"/>
    </row>
    <row r="266" spans="1:282" x14ac:dyDescent="0.25">
      <c r="A266" t="s">
        <v>340</v>
      </c>
      <c r="B266" t="s">
        <v>408</v>
      </c>
      <c r="C266" s="13" t="s">
        <v>306</v>
      </c>
      <c r="D266" t="s">
        <v>203</v>
      </c>
      <c r="E266" s="40">
        <v>45000</v>
      </c>
      <c r="F266" s="40">
        <f t="shared" si="49"/>
        <v>1291.5</v>
      </c>
      <c r="G266" s="40">
        <v>1148.33</v>
      </c>
      <c r="H266" s="40">
        <f>E266*0.0304</f>
        <v>1368</v>
      </c>
      <c r="I266" s="40">
        <v>175</v>
      </c>
      <c r="J266" s="40">
        <v>3982.83</v>
      </c>
      <c r="K266" s="40">
        <f t="shared" si="48"/>
        <v>41017.17</v>
      </c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1"/>
      <c r="FA266" s="11"/>
      <c r="FB266" s="11"/>
      <c r="FC266" s="11"/>
      <c r="FD266" s="11"/>
      <c r="FE266" s="11"/>
      <c r="FF266" s="11"/>
      <c r="FG266" s="11"/>
      <c r="FH266" s="11"/>
      <c r="FI266" s="11"/>
      <c r="FJ266" s="11"/>
      <c r="FK266" s="11"/>
      <c r="FL266" s="11"/>
      <c r="FM266" s="11"/>
      <c r="FN266" s="11"/>
      <c r="FO266" s="11"/>
      <c r="FP266" s="11"/>
      <c r="FQ266" s="11"/>
      <c r="FR266" s="11"/>
      <c r="FS266" s="11"/>
      <c r="FT266" s="11"/>
      <c r="FU266" s="11"/>
      <c r="FV266" s="11"/>
      <c r="FW266" s="11"/>
      <c r="FX266" s="11"/>
      <c r="FY266" s="11"/>
      <c r="FZ266" s="11"/>
      <c r="GA266" s="11"/>
      <c r="GB266" s="11"/>
      <c r="GC266" s="11"/>
      <c r="GD266" s="11"/>
      <c r="GE266" s="11"/>
      <c r="GF266" s="11"/>
      <c r="GG266" s="11"/>
      <c r="GH266" s="11"/>
      <c r="GI266" s="11"/>
      <c r="GJ266" s="11"/>
      <c r="GK266" s="11"/>
      <c r="GL266" s="11"/>
      <c r="GM266" s="11"/>
      <c r="GN266" s="11"/>
      <c r="GO266" s="11"/>
      <c r="GP266" s="11"/>
      <c r="GQ266" s="11"/>
      <c r="GR266" s="11"/>
      <c r="GS266" s="11"/>
      <c r="GT266" s="11"/>
      <c r="GU266" s="11"/>
      <c r="GV266" s="11"/>
      <c r="GW266" s="11"/>
      <c r="GX266" s="11"/>
      <c r="GY266" s="11"/>
      <c r="GZ266" s="11"/>
      <c r="HA266" s="11"/>
      <c r="HB266" s="11"/>
      <c r="HC266" s="11"/>
      <c r="HD266" s="11"/>
      <c r="HE266" s="11"/>
      <c r="HF266" s="11"/>
      <c r="HG266" s="11"/>
      <c r="HH266" s="11"/>
      <c r="HI266" s="11"/>
      <c r="HJ266" s="11"/>
      <c r="HK266" s="11"/>
      <c r="HL266" s="11"/>
      <c r="HM266" s="11"/>
      <c r="HN266" s="11"/>
      <c r="HO266" s="11"/>
      <c r="HP266" s="11"/>
      <c r="HQ266" s="11"/>
      <c r="HR266" s="11"/>
      <c r="HS266" s="11"/>
      <c r="HT266" s="11"/>
      <c r="HU266" s="11"/>
      <c r="HV266" s="11"/>
      <c r="HW266" s="11"/>
      <c r="HX266" s="11"/>
      <c r="HY266" s="11"/>
      <c r="HZ266" s="11"/>
      <c r="IA266" s="11"/>
      <c r="IB266" s="11"/>
      <c r="IC266" s="11"/>
      <c r="ID266" s="11"/>
      <c r="IE266" s="11"/>
      <c r="IF266" s="11"/>
      <c r="IG266" s="11"/>
      <c r="IH266" s="11"/>
      <c r="II266" s="11"/>
      <c r="IJ266" s="11"/>
      <c r="IK266" s="11"/>
      <c r="IL266" s="11"/>
      <c r="IM266" s="11"/>
      <c r="IN266" s="11"/>
      <c r="IO266" s="11"/>
      <c r="IP266" s="11"/>
      <c r="IQ266" s="11"/>
      <c r="IR266" s="11"/>
      <c r="IS266" s="11"/>
      <c r="IT266" s="11"/>
      <c r="IU266" s="11"/>
      <c r="IV266" s="11"/>
      <c r="IW266" s="11"/>
      <c r="IX266" s="11"/>
      <c r="IY266" s="11"/>
      <c r="IZ266" s="11"/>
      <c r="JA266" s="11"/>
      <c r="JB266" s="11"/>
      <c r="JC266" s="11"/>
      <c r="JD266" s="11"/>
      <c r="JE266" s="11"/>
      <c r="JF266" s="11"/>
      <c r="JG266" s="11"/>
      <c r="JH266" s="11"/>
      <c r="JI266" s="11"/>
      <c r="JJ266" s="11"/>
      <c r="JK266" s="11"/>
      <c r="JL266" s="11"/>
      <c r="JM266" s="11"/>
      <c r="JN266" s="11"/>
      <c r="JO266" s="11"/>
      <c r="JP266" s="11"/>
      <c r="JQ266" s="11"/>
      <c r="JR266" s="11"/>
      <c r="JS266" s="11"/>
      <c r="JT266" s="11"/>
      <c r="JU266" s="11"/>
      <c r="JV266" s="11"/>
    </row>
    <row r="267" spans="1:282" x14ac:dyDescent="0.25">
      <c r="A267" s="24" t="s">
        <v>12</v>
      </c>
      <c r="B267" s="24">
        <v>7</v>
      </c>
      <c r="C267" s="25"/>
      <c r="D267" s="24"/>
      <c r="E267" s="47">
        <f t="shared" ref="E267:K267" si="50">SUM(E260:E266)</f>
        <v>269000</v>
      </c>
      <c r="F267" s="47">
        <f t="shared" si="50"/>
        <v>7720.3</v>
      </c>
      <c r="G267" s="47">
        <f>SUM(G260:G266)</f>
        <v>1918.9</v>
      </c>
      <c r="H267" s="47">
        <f t="shared" si="50"/>
        <v>8177.6</v>
      </c>
      <c r="I267" s="47">
        <f t="shared" si="50"/>
        <v>23236.73</v>
      </c>
      <c r="J267" s="47">
        <f t="shared" si="50"/>
        <v>41053.53</v>
      </c>
      <c r="K267" s="47">
        <f t="shared" si="50"/>
        <v>227946.47</v>
      </c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1"/>
      <c r="FG267" s="11"/>
      <c r="FH267" s="11"/>
      <c r="FI267" s="11"/>
      <c r="FJ267" s="11"/>
      <c r="FK267" s="11"/>
      <c r="FL267" s="11"/>
      <c r="FM267" s="11"/>
      <c r="FN267" s="11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  <c r="FZ267" s="11"/>
      <c r="GA267" s="11"/>
      <c r="GB267" s="11"/>
      <c r="GC267" s="11"/>
      <c r="GD267" s="11"/>
      <c r="GE267" s="11"/>
      <c r="GF267" s="11"/>
      <c r="GG267" s="11"/>
      <c r="GH267" s="11"/>
      <c r="GI267" s="11"/>
      <c r="GJ267" s="11"/>
      <c r="GK267" s="11"/>
      <c r="GL267" s="11"/>
      <c r="GM267" s="11"/>
      <c r="GN267" s="11"/>
      <c r="GO267" s="11"/>
      <c r="GP267" s="11"/>
      <c r="GQ267" s="11"/>
      <c r="GR267" s="11"/>
      <c r="GS267" s="11"/>
      <c r="GT267" s="11"/>
      <c r="GU267" s="11"/>
      <c r="GV267" s="11"/>
      <c r="GW267" s="11"/>
      <c r="GX267" s="11"/>
      <c r="GY267" s="11"/>
      <c r="GZ267" s="11"/>
      <c r="HA267" s="11"/>
      <c r="HB267" s="11"/>
      <c r="HC267" s="11"/>
      <c r="HD267" s="11"/>
      <c r="HE267" s="11"/>
      <c r="HF267" s="11"/>
      <c r="HG267" s="11"/>
      <c r="HH267" s="11"/>
      <c r="HI267" s="11"/>
      <c r="HJ267" s="11"/>
      <c r="HK267" s="11"/>
      <c r="HL267" s="11"/>
      <c r="HM267" s="11"/>
      <c r="HN267" s="11"/>
      <c r="HO267" s="11"/>
      <c r="HP267" s="11"/>
      <c r="HQ267" s="11"/>
      <c r="HR267" s="11"/>
      <c r="HS267" s="11"/>
      <c r="HT267" s="11"/>
      <c r="HU267" s="11"/>
      <c r="HV267" s="11"/>
      <c r="HW267" s="11"/>
      <c r="HX267" s="11"/>
      <c r="HY267" s="11"/>
      <c r="HZ267" s="11"/>
      <c r="IA267" s="11"/>
      <c r="IB267" s="11"/>
      <c r="IC267" s="11"/>
      <c r="ID267" s="11"/>
      <c r="IE267" s="11"/>
      <c r="IF267" s="11"/>
      <c r="IG267" s="11"/>
      <c r="IH267" s="11"/>
      <c r="II267" s="11"/>
      <c r="IJ267" s="11"/>
      <c r="IK267" s="11"/>
      <c r="IL267" s="11"/>
      <c r="IM267" s="11"/>
      <c r="IN267" s="11"/>
      <c r="IO267" s="11"/>
      <c r="IP267" s="11"/>
      <c r="IQ267" s="11"/>
      <c r="IR267" s="11"/>
      <c r="IS267" s="11"/>
      <c r="IT267" s="11"/>
      <c r="IU267" s="11"/>
      <c r="IV267" s="11"/>
      <c r="IW267" s="11"/>
      <c r="IX267" s="11"/>
      <c r="IY267" s="11"/>
      <c r="IZ267" s="11"/>
      <c r="JA267" s="11"/>
      <c r="JB267" s="11"/>
      <c r="JC267" s="11"/>
      <c r="JD267" s="11"/>
      <c r="JE267" s="11"/>
      <c r="JF267" s="11"/>
      <c r="JG267" s="11"/>
      <c r="JH267" s="11"/>
      <c r="JI267" s="11"/>
      <c r="JJ267" s="11"/>
      <c r="JK267" s="11"/>
      <c r="JL267" s="11"/>
      <c r="JM267" s="11"/>
      <c r="JN267" s="11"/>
      <c r="JO267" s="11"/>
      <c r="JP267" s="11"/>
      <c r="JQ267" s="11"/>
      <c r="JR267" s="11"/>
      <c r="JS267" s="11"/>
      <c r="JT267" s="11"/>
      <c r="JU267" s="11"/>
      <c r="JV267" s="11"/>
    </row>
    <row r="268" spans="1:282" x14ac:dyDescent="0.25"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1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1"/>
      <c r="EV268" s="11"/>
      <c r="EW268" s="11"/>
      <c r="EX268" s="11"/>
      <c r="EY268" s="11"/>
      <c r="EZ268" s="11"/>
      <c r="FA268" s="11"/>
      <c r="FB268" s="11"/>
      <c r="FC268" s="11"/>
      <c r="FD268" s="11"/>
      <c r="FE268" s="11"/>
      <c r="FF268" s="11"/>
      <c r="FG268" s="11"/>
      <c r="FH268" s="11"/>
      <c r="FI268" s="11"/>
      <c r="FJ268" s="11"/>
      <c r="FK268" s="11"/>
      <c r="FL268" s="11"/>
      <c r="FM268" s="11"/>
      <c r="FN268" s="11"/>
      <c r="FO268" s="11"/>
      <c r="FP268" s="11"/>
      <c r="FQ268" s="11"/>
      <c r="FR268" s="11"/>
      <c r="FS268" s="11"/>
      <c r="FT268" s="11"/>
      <c r="FU268" s="11"/>
      <c r="FV268" s="11"/>
      <c r="FW268" s="11"/>
      <c r="FX268" s="11"/>
      <c r="FY268" s="11"/>
      <c r="FZ268" s="11"/>
      <c r="GA268" s="11"/>
      <c r="GB268" s="11"/>
      <c r="GC268" s="11"/>
      <c r="GD268" s="11"/>
      <c r="GE268" s="11"/>
      <c r="GF268" s="11"/>
      <c r="GG268" s="11"/>
      <c r="GH268" s="11"/>
      <c r="GI268" s="11"/>
      <c r="GJ268" s="11"/>
      <c r="GK268" s="11"/>
      <c r="GL268" s="11"/>
      <c r="GM268" s="11"/>
      <c r="GN268" s="11"/>
      <c r="GO268" s="11"/>
      <c r="GP268" s="11"/>
      <c r="GQ268" s="11"/>
      <c r="GR268" s="11"/>
      <c r="GS268" s="11"/>
      <c r="GT268" s="11"/>
      <c r="GU268" s="11"/>
      <c r="GV268" s="11"/>
      <c r="GW268" s="11"/>
      <c r="GX268" s="11"/>
      <c r="GY268" s="11"/>
      <c r="GZ268" s="11"/>
      <c r="HA268" s="11"/>
      <c r="HB268" s="11"/>
      <c r="HC268" s="11"/>
      <c r="HD268" s="11"/>
      <c r="HE268" s="11"/>
      <c r="HF268" s="11"/>
      <c r="HG268" s="11"/>
      <c r="HH268" s="11"/>
      <c r="HI268" s="11"/>
      <c r="HJ268" s="11"/>
      <c r="HK268" s="11"/>
      <c r="HL268" s="11"/>
      <c r="HM268" s="11"/>
      <c r="HN268" s="11"/>
      <c r="HO268" s="11"/>
      <c r="HP268" s="11"/>
      <c r="HQ268" s="11"/>
      <c r="HR268" s="11"/>
      <c r="HS268" s="11"/>
      <c r="HT268" s="11"/>
      <c r="HU268" s="11"/>
      <c r="HV268" s="11"/>
      <c r="HW268" s="11"/>
      <c r="HX268" s="11"/>
      <c r="HY268" s="11"/>
      <c r="HZ268" s="11"/>
      <c r="IA268" s="11"/>
      <c r="IB268" s="11"/>
      <c r="IC268" s="11"/>
      <c r="ID268" s="11"/>
      <c r="IE268" s="11"/>
      <c r="IF268" s="11"/>
      <c r="IG268" s="11"/>
      <c r="IH268" s="11"/>
      <c r="II268" s="11"/>
      <c r="IJ268" s="11"/>
      <c r="IK268" s="11"/>
      <c r="IL268" s="11"/>
      <c r="IM268" s="11"/>
      <c r="IN268" s="11"/>
      <c r="IO268" s="11"/>
      <c r="IP268" s="11"/>
      <c r="IQ268" s="11"/>
      <c r="IR268" s="11"/>
      <c r="IS268" s="11"/>
      <c r="IT268" s="11"/>
      <c r="IU268" s="11"/>
      <c r="IV268" s="11"/>
      <c r="IW268" s="11"/>
      <c r="IX268" s="11"/>
      <c r="IY268" s="11"/>
      <c r="IZ268" s="11"/>
      <c r="JA268" s="11"/>
      <c r="JB268" s="11"/>
      <c r="JC268" s="11"/>
      <c r="JD268" s="11"/>
      <c r="JE268" s="11"/>
      <c r="JF268" s="11"/>
      <c r="JG268" s="11"/>
      <c r="JH268" s="11"/>
      <c r="JI268" s="11"/>
      <c r="JJ268" s="11"/>
      <c r="JK268" s="11"/>
      <c r="JL268" s="11"/>
      <c r="JM268" s="11"/>
      <c r="JN268" s="11"/>
      <c r="JO268" s="11"/>
      <c r="JP268" s="11"/>
      <c r="JQ268" s="11"/>
      <c r="JR268" s="11"/>
      <c r="JS268" s="11"/>
      <c r="JT268" s="11"/>
      <c r="JU268" s="11"/>
      <c r="JV268" s="11"/>
    </row>
    <row r="269" spans="1:282" x14ac:dyDescent="0.25">
      <c r="A269" s="4" t="s">
        <v>150</v>
      </c>
      <c r="B269" s="4"/>
      <c r="C269" s="16"/>
      <c r="D269" s="4"/>
      <c r="E269" s="52"/>
      <c r="F269" s="52"/>
      <c r="G269" s="52"/>
      <c r="H269" s="52"/>
      <c r="I269" s="52"/>
      <c r="J269" s="52"/>
      <c r="K269" s="52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1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1"/>
      <c r="EV269" s="11"/>
      <c r="EW269" s="11"/>
      <c r="EX269" s="11"/>
      <c r="EY269" s="11"/>
      <c r="EZ269" s="11"/>
      <c r="FA269" s="11"/>
      <c r="FB269" s="11"/>
      <c r="FC269" s="11"/>
      <c r="FD269" s="11"/>
      <c r="FE269" s="11"/>
      <c r="FF269" s="11"/>
      <c r="FG269" s="11"/>
      <c r="FH269" s="11"/>
      <c r="FI269" s="11"/>
      <c r="FJ269" s="11"/>
      <c r="FK269" s="11"/>
      <c r="FL269" s="11"/>
      <c r="FM269" s="11"/>
      <c r="FN269" s="11"/>
      <c r="FO269" s="11"/>
      <c r="FP269" s="11"/>
      <c r="FQ269" s="11"/>
      <c r="FR269" s="11"/>
      <c r="FS269" s="11"/>
      <c r="FT269" s="11"/>
      <c r="FU269" s="11"/>
      <c r="FV269" s="11"/>
      <c r="FW269" s="11"/>
      <c r="FX269" s="11"/>
      <c r="FY269" s="11"/>
      <c r="FZ269" s="11"/>
      <c r="GA269" s="11"/>
      <c r="GB269" s="11"/>
      <c r="GC269" s="11"/>
      <c r="GD269" s="11"/>
      <c r="GE269" s="11"/>
      <c r="GF269" s="11"/>
      <c r="GG269" s="11"/>
      <c r="GH269" s="11"/>
      <c r="GI269" s="11"/>
      <c r="GJ269" s="11"/>
      <c r="GK269" s="11"/>
      <c r="GL269" s="11"/>
      <c r="GM269" s="11"/>
      <c r="GN269" s="11"/>
      <c r="GO269" s="11"/>
      <c r="GP269" s="11"/>
      <c r="GQ269" s="11"/>
      <c r="GR269" s="11"/>
      <c r="GS269" s="11"/>
      <c r="GT269" s="11"/>
      <c r="GU269" s="11"/>
      <c r="GV269" s="11"/>
      <c r="GW269" s="11"/>
      <c r="GX269" s="11"/>
      <c r="GY269" s="11"/>
      <c r="GZ269" s="11"/>
      <c r="HA269" s="11"/>
      <c r="HB269" s="11"/>
      <c r="HC269" s="11"/>
      <c r="HD269" s="11"/>
      <c r="HE269" s="11"/>
      <c r="HF269" s="11"/>
      <c r="HG269" s="11"/>
      <c r="HH269" s="11"/>
      <c r="HI269" s="11"/>
      <c r="HJ269" s="11"/>
      <c r="HK269" s="11"/>
      <c r="HL269" s="11"/>
      <c r="HM269" s="11"/>
      <c r="HN269" s="11"/>
      <c r="HO269" s="11"/>
      <c r="HP269" s="11"/>
      <c r="HQ269" s="11"/>
      <c r="HR269" s="11"/>
      <c r="HS269" s="11"/>
      <c r="HT269" s="11"/>
      <c r="HU269" s="11"/>
      <c r="HV269" s="11"/>
      <c r="HW269" s="11"/>
      <c r="HX269" s="11"/>
      <c r="HY269" s="11"/>
      <c r="HZ269" s="11"/>
      <c r="IA269" s="11"/>
      <c r="IB269" s="11"/>
      <c r="IC269" s="11"/>
      <c r="ID269" s="11"/>
      <c r="IE269" s="11"/>
      <c r="IF269" s="11"/>
      <c r="IG269" s="11"/>
      <c r="IH269" s="11"/>
      <c r="II269" s="11"/>
      <c r="IJ269" s="11"/>
      <c r="IK269" s="11"/>
      <c r="IL269" s="11"/>
      <c r="IM269" s="11"/>
      <c r="IN269" s="11"/>
      <c r="IO269" s="11"/>
      <c r="IP269" s="11"/>
      <c r="IQ269" s="11"/>
      <c r="IR269" s="11"/>
      <c r="IS269" s="11"/>
      <c r="IT269" s="11"/>
      <c r="IU269" s="11"/>
      <c r="IV269" s="11"/>
      <c r="IW269" s="11"/>
      <c r="IX269" s="11"/>
      <c r="IY269" s="11"/>
      <c r="IZ269" s="11"/>
      <c r="JA269" s="11"/>
      <c r="JB269" s="11"/>
      <c r="JC269" s="11"/>
      <c r="JD269" s="11"/>
      <c r="JE269" s="11"/>
      <c r="JF269" s="11"/>
      <c r="JG269" s="11"/>
      <c r="JH269" s="11"/>
      <c r="JI269" s="11"/>
      <c r="JJ269" s="11"/>
      <c r="JK269" s="11"/>
      <c r="JL269" s="11"/>
      <c r="JM269" s="11"/>
      <c r="JN269" s="11"/>
      <c r="JO269" s="11"/>
      <c r="JP269" s="11"/>
      <c r="JQ269" s="11"/>
      <c r="JR269" s="11"/>
      <c r="JS269" s="11"/>
      <c r="JT269" s="11"/>
      <c r="JU269" s="11"/>
      <c r="JV269" s="11"/>
    </row>
    <row r="270" spans="1:282" x14ac:dyDescent="0.25">
      <c r="A270" t="s">
        <v>157</v>
      </c>
      <c r="B270" t="s">
        <v>158</v>
      </c>
      <c r="C270" s="13" t="s">
        <v>305</v>
      </c>
      <c r="D270" t="s">
        <v>203</v>
      </c>
      <c r="E270" s="40">
        <v>81000</v>
      </c>
      <c r="F270" s="40">
        <f t="shared" ref="F270:F279" si="51">E270*0.0287</f>
        <v>2324.6999999999998</v>
      </c>
      <c r="G270" s="40">
        <v>6847.37</v>
      </c>
      <c r="H270" s="40">
        <f>E270*0.0304</f>
        <v>2462.4</v>
      </c>
      <c r="I270" s="40">
        <v>3179.9</v>
      </c>
      <c r="J270" s="40">
        <v>14814.37</v>
      </c>
      <c r="K270" s="40">
        <f>+E270-J270</f>
        <v>66185.63</v>
      </c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1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1"/>
      <c r="EV270" s="11"/>
      <c r="EW270" s="11"/>
      <c r="EX270" s="11"/>
      <c r="EY270" s="11"/>
      <c r="EZ270" s="11"/>
      <c r="FA270" s="11"/>
      <c r="FB270" s="11"/>
      <c r="FC270" s="11"/>
      <c r="FD270" s="11"/>
      <c r="FE270" s="11"/>
      <c r="FF270" s="11"/>
      <c r="FG270" s="11"/>
      <c r="FH270" s="11"/>
      <c r="FI270" s="11"/>
      <c r="FJ270" s="11"/>
      <c r="FK270" s="11"/>
      <c r="FL270" s="11"/>
      <c r="FM270" s="11"/>
      <c r="FN270" s="11"/>
      <c r="FO270" s="11"/>
      <c r="FP270" s="11"/>
      <c r="FQ270" s="11"/>
      <c r="FR270" s="11"/>
      <c r="FS270" s="11"/>
      <c r="FT270" s="11"/>
      <c r="FU270" s="11"/>
      <c r="FV270" s="11"/>
      <c r="FW270" s="11"/>
      <c r="FX270" s="11"/>
      <c r="FY270" s="11"/>
      <c r="FZ270" s="11"/>
      <c r="GA270" s="11"/>
      <c r="GB270" s="11"/>
      <c r="GC270" s="11"/>
      <c r="GD270" s="11"/>
      <c r="GE270" s="11"/>
      <c r="GF270" s="11"/>
      <c r="GG270" s="11"/>
      <c r="GH270" s="11"/>
      <c r="GI270" s="11"/>
      <c r="GJ270" s="11"/>
      <c r="GK270" s="11"/>
      <c r="GL270" s="11"/>
      <c r="GM270" s="11"/>
      <c r="GN270" s="11"/>
      <c r="GO270" s="11"/>
      <c r="GP270" s="11"/>
      <c r="GQ270" s="11"/>
      <c r="GR270" s="11"/>
      <c r="GS270" s="11"/>
      <c r="GT270" s="11"/>
      <c r="GU270" s="11"/>
      <c r="GV270" s="11"/>
      <c r="GW270" s="11"/>
      <c r="GX270" s="11"/>
      <c r="GY270" s="11"/>
      <c r="GZ270" s="11"/>
      <c r="HA270" s="11"/>
      <c r="HB270" s="11"/>
      <c r="HC270" s="11"/>
      <c r="HD270" s="11"/>
      <c r="HE270" s="11"/>
      <c r="HF270" s="11"/>
      <c r="HG270" s="11"/>
      <c r="HH270" s="11"/>
      <c r="HI270" s="11"/>
      <c r="HJ270" s="11"/>
      <c r="HK270" s="11"/>
      <c r="HL270" s="11"/>
      <c r="HM270" s="11"/>
      <c r="HN270" s="11"/>
      <c r="HO270" s="11"/>
      <c r="HP270" s="11"/>
      <c r="HQ270" s="11"/>
      <c r="HR270" s="11"/>
      <c r="HS270" s="11"/>
      <c r="HT270" s="11"/>
      <c r="HU270" s="11"/>
      <c r="HV270" s="11"/>
      <c r="HW270" s="11"/>
      <c r="HX270" s="11"/>
      <c r="HY270" s="11"/>
      <c r="HZ270" s="11"/>
      <c r="IA270" s="11"/>
      <c r="IB270" s="11"/>
      <c r="IC270" s="11"/>
      <c r="ID270" s="11"/>
      <c r="IE270" s="11"/>
      <c r="IF270" s="11"/>
      <c r="IG270" s="11"/>
      <c r="IH270" s="11"/>
      <c r="II270" s="11"/>
      <c r="IJ270" s="11"/>
      <c r="IK270" s="11"/>
      <c r="IL270" s="11"/>
      <c r="IM270" s="11"/>
      <c r="IN270" s="11"/>
      <c r="IO270" s="11"/>
      <c r="IP270" s="11"/>
      <c r="IQ270" s="11"/>
      <c r="IR270" s="11"/>
      <c r="IS270" s="11"/>
      <c r="IT270" s="11"/>
      <c r="IU270" s="11"/>
      <c r="IV270" s="11"/>
      <c r="IW270" s="11"/>
      <c r="IX270" s="11"/>
      <c r="IY270" s="11"/>
      <c r="IZ270" s="11"/>
      <c r="JA270" s="11"/>
      <c r="JB270" s="11"/>
      <c r="JC270" s="11"/>
      <c r="JD270" s="11"/>
      <c r="JE270" s="11"/>
      <c r="JF270" s="11"/>
      <c r="JG270" s="11"/>
      <c r="JH270" s="11"/>
      <c r="JI270" s="11"/>
      <c r="JJ270" s="11"/>
      <c r="JK270" s="11"/>
      <c r="JL270" s="11"/>
      <c r="JM270" s="11"/>
      <c r="JN270" s="11"/>
      <c r="JO270" s="11"/>
      <c r="JP270" s="11"/>
      <c r="JQ270" s="11"/>
      <c r="JR270" s="11"/>
      <c r="JS270" s="11"/>
      <c r="JT270" s="11"/>
      <c r="JU270" s="11"/>
      <c r="JV270" s="11"/>
    </row>
    <row r="271" spans="1:282" x14ac:dyDescent="0.25">
      <c r="A271" t="s">
        <v>151</v>
      </c>
      <c r="B271" t="s">
        <v>143</v>
      </c>
      <c r="C271" s="13" t="s">
        <v>306</v>
      </c>
      <c r="D271" t="s">
        <v>203</v>
      </c>
      <c r="E271" s="40">
        <v>45000</v>
      </c>
      <c r="F271" s="40">
        <f t="shared" si="51"/>
        <v>1291.5</v>
      </c>
      <c r="G271" s="40">
        <v>1148.33</v>
      </c>
      <c r="H271" s="40">
        <v>1368</v>
      </c>
      <c r="I271" s="40">
        <v>13939.81</v>
      </c>
      <c r="J271" s="40">
        <f t="shared" ref="J271:J279" si="52">+F271+G271+H271+I271</f>
        <v>17747.64</v>
      </c>
      <c r="K271" s="40">
        <f t="shared" ref="K271:K279" si="53">+E271-J271</f>
        <v>27252.36</v>
      </c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1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1"/>
      <c r="EV271" s="11"/>
      <c r="EW271" s="11"/>
      <c r="EX271" s="11"/>
      <c r="EY271" s="11"/>
      <c r="EZ271" s="11"/>
      <c r="FA271" s="11"/>
      <c r="FB271" s="11"/>
      <c r="FC271" s="11"/>
      <c r="FD271" s="11"/>
      <c r="FE271" s="11"/>
      <c r="FF271" s="11"/>
      <c r="FG271" s="11"/>
      <c r="FH271" s="11"/>
      <c r="FI271" s="11"/>
      <c r="FJ271" s="11"/>
      <c r="FK271" s="11"/>
      <c r="FL271" s="11"/>
      <c r="FM271" s="11"/>
      <c r="FN271" s="11"/>
      <c r="FO271" s="11"/>
      <c r="FP271" s="11"/>
      <c r="FQ271" s="11"/>
      <c r="FR271" s="11"/>
      <c r="FS271" s="11"/>
      <c r="FT271" s="11"/>
      <c r="FU271" s="11"/>
      <c r="FV271" s="11"/>
      <c r="FW271" s="11"/>
      <c r="FX271" s="11"/>
      <c r="FY271" s="11"/>
      <c r="FZ271" s="11"/>
      <c r="GA271" s="11"/>
      <c r="GB271" s="11"/>
      <c r="GC271" s="11"/>
      <c r="GD271" s="11"/>
      <c r="GE271" s="11"/>
      <c r="GF271" s="11"/>
      <c r="GG271" s="11"/>
      <c r="GH271" s="11"/>
      <c r="GI271" s="11"/>
      <c r="GJ271" s="11"/>
      <c r="GK271" s="11"/>
      <c r="GL271" s="11"/>
      <c r="GM271" s="11"/>
      <c r="GN271" s="11"/>
      <c r="GO271" s="11"/>
      <c r="GP271" s="11"/>
      <c r="GQ271" s="11"/>
      <c r="GR271" s="11"/>
      <c r="GS271" s="11"/>
      <c r="GT271" s="11"/>
      <c r="GU271" s="11"/>
      <c r="GV271" s="11"/>
      <c r="GW271" s="11"/>
      <c r="GX271" s="11"/>
      <c r="GY271" s="11"/>
      <c r="GZ271" s="11"/>
      <c r="HA271" s="11"/>
      <c r="HB271" s="11"/>
      <c r="HC271" s="11"/>
      <c r="HD271" s="11"/>
      <c r="HE271" s="11"/>
      <c r="HF271" s="11"/>
      <c r="HG271" s="11"/>
      <c r="HH271" s="11"/>
      <c r="HI271" s="11"/>
      <c r="HJ271" s="11"/>
      <c r="HK271" s="11"/>
      <c r="HL271" s="11"/>
      <c r="HM271" s="11"/>
      <c r="HN271" s="11"/>
      <c r="HO271" s="11"/>
      <c r="HP271" s="11"/>
      <c r="HQ271" s="11"/>
      <c r="HR271" s="11"/>
      <c r="HS271" s="11"/>
      <c r="HT271" s="11"/>
      <c r="HU271" s="11"/>
      <c r="HV271" s="11"/>
      <c r="HW271" s="11"/>
      <c r="HX271" s="11"/>
      <c r="HY271" s="11"/>
      <c r="HZ271" s="11"/>
      <c r="IA271" s="11"/>
      <c r="IB271" s="11"/>
      <c r="IC271" s="11"/>
      <c r="ID271" s="11"/>
      <c r="IE271" s="11"/>
      <c r="IF271" s="11"/>
      <c r="IG271" s="11"/>
      <c r="IH271" s="11"/>
      <c r="II271" s="11"/>
      <c r="IJ271" s="11"/>
      <c r="IK271" s="11"/>
      <c r="IL271" s="11"/>
      <c r="IM271" s="11"/>
      <c r="IN271" s="11"/>
      <c r="IO271" s="11"/>
      <c r="IP271" s="11"/>
      <c r="IQ271" s="11"/>
      <c r="IR271" s="11"/>
      <c r="IS271" s="11"/>
      <c r="IT271" s="11"/>
      <c r="IU271" s="11"/>
      <c r="IV271" s="11"/>
      <c r="IW271" s="11"/>
      <c r="IX271" s="11"/>
      <c r="IY271" s="11"/>
      <c r="IZ271" s="11"/>
      <c r="JA271" s="11"/>
      <c r="JB271" s="11"/>
      <c r="JC271" s="11"/>
      <c r="JD271" s="11"/>
      <c r="JE271" s="11"/>
      <c r="JF271" s="11"/>
      <c r="JG271" s="11"/>
      <c r="JH271" s="11"/>
      <c r="JI271" s="11"/>
      <c r="JJ271" s="11"/>
      <c r="JK271" s="11"/>
      <c r="JL271" s="11"/>
      <c r="JM271" s="11"/>
      <c r="JN271" s="11"/>
      <c r="JO271" s="11"/>
      <c r="JP271" s="11"/>
      <c r="JQ271" s="11"/>
      <c r="JR271" s="11"/>
      <c r="JS271" s="11"/>
      <c r="JT271" s="11"/>
      <c r="JU271" s="11"/>
      <c r="JV271" s="11"/>
    </row>
    <row r="272" spans="1:282" x14ac:dyDescent="0.25">
      <c r="A272" t="s">
        <v>152</v>
      </c>
      <c r="B272" t="s">
        <v>153</v>
      </c>
      <c r="C272" s="13" t="s">
        <v>306</v>
      </c>
      <c r="D272" t="s">
        <v>203</v>
      </c>
      <c r="E272" s="40">
        <v>33000</v>
      </c>
      <c r="F272" s="40">
        <f t="shared" si="51"/>
        <v>947.1</v>
      </c>
      <c r="G272" s="40">
        <v>0</v>
      </c>
      <c r="H272" s="40">
        <f>E272*0.0304</f>
        <v>1003.2</v>
      </c>
      <c r="I272" s="40">
        <v>2215</v>
      </c>
      <c r="J272" s="40">
        <f t="shared" si="52"/>
        <v>4165.3</v>
      </c>
      <c r="K272" s="40">
        <f t="shared" si="53"/>
        <v>28834.7</v>
      </c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1"/>
      <c r="EK272" s="11"/>
      <c r="EL272" s="11"/>
      <c r="EM272" s="11"/>
      <c r="EN272" s="11"/>
      <c r="EO272" s="11"/>
      <c r="EP272" s="11"/>
      <c r="EQ272" s="11"/>
      <c r="ER272" s="11"/>
      <c r="ES272" s="11"/>
      <c r="ET272" s="11"/>
      <c r="EU272" s="11"/>
      <c r="EV272" s="11"/>
      <c r="EW272" s="11"/>
      <c r="EX272" s="11"/>
      <c r="EY272" s="11"/>
      <c r="EZ272" s="11"/>
      <c r="FA272" s="11"/>
      <c r="FB272" s="11"/>
      <c r="FC272" s="11"/>
      <c r="FD272" s="11"/>
      <c r="FE272" s="11"/>
      <c r="FF272" s="11"/>
      <c r="FG272" s="11"/>
      <c r="FH272" s="11"/>
      <c r="FI272" s="11"/>
      <c r="FJ272" s="11"/>
      <c r="FK272" s="11"/>
      <c r="FL272" s="11"/>
      <c r="FM272" s="11"/>
      <c r="FN272" s="11"/>
      <c r="FO272" s="11"/>
      <c r="FP272" s="11"/>
      <c r="FQ272" s="11"/>
      <c r="FR272" s="11"/>
      <c r="FS272" s="11"/>
      <c r="FT272" s="11"/>
      <c r="FU272" s="11"/>
      <c r="FV272" s="11"/>
      <c r="FW272" s="11"/>
      <c r="FX272" s="11"/>
      <c r="FY272" s="11"/>
      <c r="FZ272" s="11"/>
      <c r="GA272" s="11"/>
      <c r="GB272" s="11"/>
      <c r="GC272" s="11"/>
      <c r="GD272" s="11"/>
      <c r="GE272" s="11"/>
      <c r="GF272" s="11"/>
      <c r="GG272" s="11"/>
      <c r="GH272" s="11"/>
      <c r="GI272" s="11"/>
      <c r="GJ272" s="11"/>
      <c r="GK272" s="11"/>
      <c r="GL272" s="11"/>
      <c r="GM272" s="11"/>
      <c r="GN272" s="11"/>
      <c r="GO272" s="11"/>
      <c r="GP272" s="11"/>
      <c r="GQ272" s="11"/>
      <c r="GR272" s="11"/>
      <c r="GS272" s="11"/>
      <c r="GT272" s="11"/>
      <c r="GU272" s="11"/>
      <c r="GV272" s="11"/>
      <c r="GW272" s="11"/>
      <c r="GX272" s="11"/>
      <c r="GY272" s="11"/>
      <c r="GZ272" s="11"/>
      <c r="HA272" s="11"/>
      <c r="HB272" s="11"/>
      <c r="HC272" s="11"/>
      <c r="HD272" s="11"/>
      <c r="HE272" s="11"/>
      <c r="HF272" s="11"/>
      <c r="HG272" s="11"/>
      <c r="HH272" s="11"/>
      <c r="HI272" s="11"/>
      <c r="HJ272" s="11"/>
      <c r="HK272" s="11"/>
      <c r="HL272" s="11"/>
      <c r="HM272" s="11"/>
      <c r="HN272" s="11"/>
      <c r="HO272" s="11"/>
      <c r="HP272" s="11"/>
      <c r="HQ272" s="11"/>
      <c r="HR272" s="11"/>
      <c r="HS272" s="11"/>
      <c r="HT272" s="11"/>
      <c r="HU272" s="11"/>
      <c r="HV272" s="11"/>
      <c r="HW272" s="11"/>
      <c r="HX272" s="11"/>
      <c r="HY272" s="11"/>
      <c r="HZ272" s="11"/>
      <c r="IA272" s="11"/>
      <c r="IB272" s="11"/>
      <c r="IC272" s="11"/>
      <c r="ID272" s="11"/>
      <c r="IE272" s="11"/>
      <c r="IF272" s="11"/>
      <c r="IG272" s="11"/>
      <c r="IH272" s="11"/>
      <c r="II272" s="11"/>
      <c r="IJ272" s="11"/>
      <c r="IK272" s="11"/>
      <c r="IL272" s="11"/>
      <c r="IM272" s="11"/>
      <c r="IN272" s="11"/>
      <c r="IO272" s="11"/>
      <c r="IP272" s="11"/>
      <c r="IQ272" s="11"/>
      <c r="IR272" s="11"/>
      <c r="IS272" s="11"/>
      <c r="IT272" s="11"/>
      <c r="IU272" s="11"/>
      <c r="IV272" s="11"/>
      <c r="IW272" s="11"/>
      <c r="IX272" s="11"/>
      <c r="IY272" s="11"/>
      <c r="IZ272" s="11"/>
      <c r="JA272" s="11"/>
      <c r="JB272" s="11"/>
      <c r="JC272" s="11"/>
      <c r="JD272" s="11"/>
      <c r="JE272" s="11"/>
      <c r="JF272" s="11"/>
      <c r="JG272" s="11"/>
      <c r="JH272" s="11"/>
      <c r="JI272" s="11"/>
      <c r="JJ272" s="11"/>
      <c r="JK272" s="11"/>
      <c r="JL272" s="11"/>
      <c r="JM272" s="11"/>
      <c r="JN272" s="11"/>
      <c r="JO272" s="11"/>
      <c r="JP272" s="11"/>
      <c r="JQ272" s="11"/>
      <c r="JR272" s="11"/>
      <c r="JS272" s="11"/>
      <c r="JT272" s="11"/>
      <c r="JU272" s="11"/>
      <c r="JV272" s="11"/>
    </row>
    <row r="273" spans="1:320" x14ac:dyDescent="0.25">
      <c r="A273" t="s">
        <v>156</v>
      </c>
      <c r="B273" t="s">
        <v>153</v>
      </c>
      <c r="C273" s="13" t="s">
        <v>306</v>
      </c>
      <c r="D273" t="s">
        <v>203</v>
      </c>
      <c r="E273" s="40">
        <v>33000</v>
      </c>
      <c r="F273" s="40">
        <f t="shared" si="51"/>
        <v>947.1</v>
      </c>
      <c r="G273" s="40">
        <v>0</v>
      </c>
      <c r="H273" s="40">
        <f>E273*0.0304</f>
        <v>1003.2</v>
      </c>
      <c r="I273" s="40">
        <v>315</v>
      </c>
      <c r="J273" s="40">
        <f t="shared" si="52"/>
        <v>2265.3000000000002</v>
      </c>
      <c r="K273" s="40">
        <f t="shared" si="53"/>
        <v>30734.7</v>
      </c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1"/>
      <c r="FH273" s="11"/>
      <c r="FI273" s="11"/>
      <c r="FJ273" s="11"/>
      <c r="FK273" s="11"/>
      <c r="FL273" s="11"/>
      <c r="FM273" s="11"/>
      <c r="FN273" s="11"/>
      <c r="FO273" s="11"/>
      <c r="FP273" s="11"/>
      <c r="FQ273" s="11"/>
      <c r="FR273" s="11"/>
      <c r="FS273" s="11"/>
      <c r="FT273" s="11"/>
      <c r="FU273" s="11"/>
      <c r="FV273" s="11"/>
      <c r="FW273" s="11"/>
      <c r="FX273" s="11"/>
      <c r="FY273" s="11"/>
      <c r="FZ273" s="11"/>
      <c r="GA273" s="11"/>
      <c r="GB273" s="11"/>
      <c r="GC273" s="11"/>
      <c r="GD273" s="11"/>
      <c r="GE273" s="11"/>
      <c r="GF273" s="11"/>
      <c r="GG273" s="11"/>
      <c r="GH273" s="11"/>
      <c r="GI273" s="11"/>
      <c r="GJ273" s="11"/>
      <c r="GK273" s="11"/>
      <c r="GL273" s="11"/>
      <c r="GM273" s="11"/>
      <c r="GN273" s="11"/>
      <c r="GO273" s="11"/>
      <c r="GP273" s="11"/>
      <c r="GQ273" s="11"/>
      <c r="GR273" s="11"/>
      <c r="GS273" s="11"/>
      <c r="GT273" s="11"/>
      <c r="GU273" s="11"/>
      <c r="GV273" s="11"/>
      <c r="GW273" s="11"/>
      <c r="GX273" s="11"/>
      <c r="GY273" s="11"/>
      <c r="GZ273" s="11"/>
      <c r="HA273" s="11"/>
      <c r="HB273" s="11"/>
      <c r="HC273" s="11"/>
      <c r="HD273" s="11"/>
      <c r="HE273" s="11"/>
      <c r="HF273" s="11"/>
      <c r="HG273" s="11"/>
      <c r="HH273" s="11"/>
      <c r="HI273" s="11"/>
      <c r="HJ273" s="11"/>
      <c r="HK273" s="11"/>
      <c r="HL273" s="11"/>
      <c r="HM273" s="11"/>
      <c r="HN273" s="11"/>
      <c r="HO273" s="11"/>
      <c r="HP273" s="11"/>
      <c r="HQ273" s="11"/>
      <c r="HR273" s="11"/>
      <c r="HS273" s="11"/>
      <c r="HT273" s="11"/>
      <c r="HU273" s="11"/>
      <c r="HV273" s="11"/>
      <c r="HW273" s="11"/>
      <c r="HX273" s="11"/>
      <c r="HY273" s="11"/>
      <c r="HZ273" s="11"/>
      <c r="IA273" s="11"/>
      <c r="IB273" s="11"/>
      <c r="IC273" s="11"/>
      <c r="ID273" s="11"/>
      <c r="IE273" s="11"/>
      <c r="IF273" s="11"/>
      <c r="IG273" s="11"/>
      <c r="IH273" s="11"/>
      <c r="II273" s="11"/>
      <c r="IJ273" s="11"/>
      <c r="IK273" s="11"/>
      <c r="IL273" s="11"/>
      <c r="IM273" s="11"/>
      <c r="IN273" s="11"/>
      <c r="IO273" s="11"/>
      <c r="IP273" s="11"/>
      <c r="IQ273" s="11"/>
      <c r="IR273" s="11"/>
      <c r="IS273" s="11"/>
      <c r="IT273" s="11"/>
      <c r="IU273" s="11"/>
      <c r="IV273" s="11"/>
      <c r="IW273" s="11"/>
      <c r="IX273" s="11"/>
      <c r="IY273" s="11"/>
      <c r="IZ273" s="11"/>
      <c r="JA273" s="11"/>
      <c r="JB273" s="11"/>
      <c r="JC273" s="11"/>
      <c r="JD273" s="11"/>
      <c r="JE273" s="11"/>
      <c r="JF273" s="11"/>
      <c r="JG273" s="11"/>
      <c r="JH273" s="11"/>
      <c r="JI273" s="11"/>
      <c r="JJ273" s="11"/>
      <c r="JK273" s="11"/>
      <c r="JL273" s="11"/>
      <c r="JM273" s="11"/>
      <c r="JN273" s="11"/>
      <c r="JO273" s="11"/>
      <c r="JP273" s="11"/>
      <c r="JQ273" s="11"/>
      <c r="JR273" s="11"/>
      <c r="JS273" s="11"/>
      <c r="JT273" s="11"/>
      <c r="JU273" s="11"/>
      <c r="JV273" s="11"/>
    </row>
    <row r="274" spans="1:320" x14ac:dyDescent="0.25">
      <c r="A274" t="s">
        <v>341</v>
      </c>
      <c r="B274" t="s">
        <v>409</v>
      </c>
      <c r="C274" s="13" t="s">
        <v>305</v>
      </c>
      <c r="D274" t="s">
        <v>203</v>
      </c>
      <c r="E274" s="40">
        <v>41000</v>
      </c>
      <c r="F274" s="40">
        <f t="shared" si="51"/>
        <v>1176.7</v>
      </c>
      <c r="G274" s="40">
        <v>347.17</v>
      </c>
      <c r="H274" s="40">
        <f>E274*0.0304</f>
        <v>1246.4000000000001</v>
      </c>
      <c r="I274" s="40">
        <v>1752.45</v>
      </c>
      <c r="J274" s="40">
        <f t="shared" si="52"/>
        <v>4522.72</v>
      </c>
      <c r="K274" s="40">
        <f t="shared" si="53"/>
        <v>36477.279999999999</v>
      </c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1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1"/>
      <c r="EV274" s="11"/>
      <c r="EW274" s="11"/>
      <c r="EX274" s="11"/>
      <c r="EY274" s="11"/>
      <c r="EZ274" s="11"/>
      <c r="FA274" s="11"/>
      <c r="FB274" s="11"/>
      <c r="FC274" s="11"/>
      <c r="FD274" s="11"/>
      <c r="FE274" s="11"/>
      <c r="FF274" s="11"/>
      <c r="FG274" s="11"/>
      <c r="FH274" s="11"/>
      <c r="FI274" s="11"/>
      <c r="FJ274" s="11"/>
      <c r="FK274" s="11"/>
      <c r="FL274" s="11"/>
      <c r="FM274" s="11"/>
      <c r="FN274" s="11"/>
      <c r="FO274" s="11"/>
      <c r="FP274" s="11"/>
      <c r="FQ274" s="11"/>
      <c r="FR274" s="11"/>
      <c r="FS274" s="11"/>
      <c r="FT274" s="11"/>
      <c r="FU274" s="11"/>
      <c r="FV274" s="11"/>
      <c r="FW274" s="11"/>
      <c r="FX274" s="11"/>
      <c r="FY274" s="11"/>
      <c r="FZ274" s="11"/>
      <c r="GA274" s="11"/>
      <c r="GB274" s="11"/>
      <c r="GC274" s="11"/>
      <c r="GD274" s="11"/>
      <c r="GE274" s="11"/>
      <c r="GF274" s="11"/>
      <c r="GG274" s="11"/>
      <c r="GH274" s="11"/>
      <c r="GI274" s="11"/>
      <c r="GJ274" s="11"/>
      <c r="GK274" s="11"/>
      <c r="GL274" s="11"/>
      <c r="GM274" s="11"/>
      <c r="GN274" s="11"/>
      <c r="GO274" s="11"/>
      <c r="GP274" s="11"/>
      <c r="GQ274" s="11"/>
      <c r="GR274" s="11"/>
      <c r="GS274" s="11"/>
      <c r="GT274" s="11"/>
      <c r="GU274" s="11"/>
      <c r="GV274" s="11"/>
      <c r="GW274" s="11"/>
      <c r="GX274" s="11"/>
      <c r="GY274" s="11"/>
      <c r="GZ274" s="11"/>
      <c r="HA274" s="11"/>
      <c r="HB274" s="11"/>
      <c r="HC274" s="11"/>
      <c r="HD274" s="11"/>
      <c r="HE274" s="11"/>
      <c r="HF274" s="11"/>
      <c r="HG274" s="11"/>
      <c r="HH274" s="11"/>
      <c r="HI274" s="11"/>
      <c r="HJ274" s="11"/>
      <c r="HK274" s="11"/>
      <c r="HL274" s="11"/>
      <c r="HM274" s="11"/>
      <c r="HN274" s="11"/>
      <c r="HO274" s="11"/>
      <c r="HP274" s="11"/>
      <c r="HQ274" s="11"/>
      <c r="HR274" s="11"/>
      <c r="HS274" s="11"/>
      <c r="HT274" s="11"/>
      <c r="HU274" s="11"/>
      <c r="HV274" s="11"/>
      <c r="HW274" s="11"/>
      <c r="HX274" s="11"/>
      <c r="HY274" s="11"/>
      <c r="HZ274" s="11"/>
      <c r="IA274" s="11"/>
      <c r="IB274" s="11"/>
      <c r="IC274" s="11"/>
      <c r="ID274" s="11"/>
      <c r="IE274" s="11"/>
      <c r="IF274" s="11"/>
      <c r="IG274" s="11"/>
      <c r="IH274" s="11"/>
      <c r="II274" s="11"/>
      <c r="IJ274" s="11"/>
      <c r="IK274" s="11"/>
      <c r="IL274" s="11"/>
      <c r="IM274" s="11"/>
      <c r="IN274" s="11"/>
      <c r="IO274" s="11"/>
      <c r="IP274" s="11"/>
      <c r="IQ274" s="11"/>
      <c r="IR274" s="11"/>
      <c r="IS274" s="11"/>
      <c r="IT274" s="11"/>
      <c r="IU274" s="11"/>
      <c r="IV274" s="11"/>
      <c r="IW274" s="11"/>
      <c r="IX274" s="11"/>
      <c r="IY274" s="11"/>
      <c r="IZ274" s="11"/>
      <c r="JA274" s="11"/>
      <c r="JB274" s="11"/>
      <c r="JC274" s="11"/>
      <c r="JD274" s="11"/>
      <c r="JE274" s="11"/>
      <c r="JF274" s="11"/>
      <c r="JG274" s="11"/>
      <c r="JH274" s="11"/>
      <c r="JI274" s="11"/>
      <c r="JJ274" s="11"/>
      <c r="JK274" s="11"/>
      <c r="JL274" s="11"/>
      <c r="JM274" s="11"/>
      <c r="JN274" s="11"/>
      <c r="JO274" s="11"/>
      <c r="JP274" s="11"/>
      <c r="JQ274" s="11"/>
      <c r="JR274" s="11"/>
      <c r="JS274" s="11"/>
      <c r="JT274" s="11"/>
      <c r="JU274" s="11"/>
      <c r="JV274" s="11"/>
    </row>
    <row r="275" spans="1:320" x14ac:dyDescent="0.25">
      <c r="A275" t="s">
        <v>139</v>
      </c>
      <c r="B275" t="s">
        <v>410</v>
      </c>
      <c r="C275" s="13" t="s">
        <v>305</v>
      </c>
      <c r="D275" t="s">
        <v>203</v>
      </c>
      <c r="E275" s="40">
        <v>46000</v>
      </c>
      <c r="F275" s="40">
        <f t="shared" si="51"/>
        <v>1320.2</v>
      </c>
      <c r="G275" s="40">
        <v>1289.46</v>
      </c>
      <c r="H275" s="40">
        <f>E275*0.0304</f>
        <v>1398.4</v>
      </c>
      <c r="I275" s="40">
        <v>5520.13</v>
      </c>
      <c r="J275" s="40">
        <f t="shared" si="52"/>
        <v>9528.19</v>
      </c>
      <c r="K275" s="40">
        <f>+E275-J275</f>
        <v>36471.81</v>
      </c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11"/>
      <c r="FG275" s="11"/>
      <c r="FH275" s="11"/>
      <c r="FI275" s="11"/>
      <c r="FJ275" s="11"/>
      <c r="FK275" s="11"/>
      <c r="FL275" s="11"/>
      <c r="FM275" s="11"/>
      <c r="FN275" s="11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  <c r="FZ275" s="11"/>
      <c r="GA275" s="11"/>
      <c r="GB275" s="11"/>
      <c r="GC275" s="11"/>
      <c r="GD275" s="11"/>
      <c r="GE275" s="11"/>
      <c r="GF275" s="11"/>
      <c r="GG275" s="11"/>
      <c r="GH275" s="11"/>
      <c r="GI275" s="11"/>
      <c r="GJ275" s="11"/>
      <c r="GK275" s="11"/>
      <c r="GL275" s="11"/>
      <c r="GM275" s="11"/>
      <c r="GN275" s="11"/>
      <c r="GO275" s="11"/>
      <c r="GP275" s="11"/>
      <c r="GQ275" s="11"/>
      <c r="GR275" s="11"/>
      <c r="GS275" s="11"/>
      <c r="GT275" s="11"/>
      <c r="GU275" s="11"/>
      <c r="GV275" s="11"/>
      <c r="GW275" s="11"/>
      <c r="GX275" s="11"/>
      <c r="GY275" s="11"/>
      <c r="GZ275" s="11"/>
      <c r="HA275" s="11"/>
      <c r="HB275" s="11"/>
      <c r="HC275" s="11"/>
      <c r="HD275" s="11"/>
      <c r="HE275" s="11"/>
      <c r="HF275" s="11"/>
      <c r="HG275" s="11"/>
      <c r="HH275" s="11"/>
      <c r="HI275" s="11"/>
      <c r="HJ275" s="11"/>
      <c r="HK275" s="11"/>
      <c r="HL275" s="11"/>
      <c r="HM275" s="11"/>
      <c r="HN275" s="11"/>
      <c r="HO275" s="11"/>
      <c r="HP275" s="11"/>
      <c r="HQ275" s="11"/>
      <c r="HR275" s="11"/>
      <c r="HS275" s="11"/>
      <c r="HT275" s="11"/>
      <c r="HU275" s="11"/>
      <c r="HV275" s="11"/>
      <c r="HW275" s="11"/>
      <c r="HX275" s="11"/>
      <c r="HY275" s="11"/>
      <c r="HZ275" s="11"/>
      <c r="IA275" s="11"/>
      <c r="IB275" s="11"/>
      <c r="IC275" s="11"/>
      <c r="ID275" s="11"/>
      <c r="IE275" s="11"/>
      <c r="IF275" s="11"/>
      <c r="IG275" s="11"/>
      <c r="IH275" s="11"/>
      <c r="II275" s="11"/>
      <c r="IJ275" s="11"/>
      <c r="IK275" s="11"/>
      <c r="IL275" s="11"/>
      <c r="IM275" s="11"/>
      <c r="IN275" s="11"/>
      <c r="IO275" s="11"/>
      <c r="IP275" s="11"/>
      <c r="IQ275" s="11"/>
      <c r="IR275" s="11"/>
      <c r="IS275" s="11"/>
      <c r="IT275" s="11"/>
      <c r="IU275" s="11"/>
      <c r="IV275" s="11"/>
      <c r="IW275" s="11"/>
      <c r="IX275" s="11"/>
      <c r="IY275" s="11"/>
      <c r="IZ275" s="11"/>
      <c r="JA275" s="11"/>
      <c r="JB275" s="11"/>
      <c r="JC275" s="11"/>
      <c r="JD275" s="11"/>
      <c r="JE275" s="11"/>
      <c r="JF275" s="11"/>
      <c r="JG275" s="11"/>
      <c r="JH275" s="11"/>
      <c r="JI275" s="11"/>
      <c r="JJ275" s="11"/>
      <c r="JK275" s="11"/>
      <c r="JL275" s="11"/>
      <c r="JM275" s="11"/>
      <c r="JN275" s="11"/>
      <c r="JO275" s="11"/>
      <c r="JP275" s="11"/>
      <c r="JQ275" s="11"/>
      <c r="JR275" s="11"/>
      <c r="JS275" s="11"/>
      <c r="JT275" s="11"/>
      <c r="JU275" s="11"/>
      <c r="JV275" s="11"/>
    </row>
    <row r="276" spans="1:320" x14ac:dyDescent="0.25">
      <c r="A276" t="s">
        <v>342</v>
      </c>
      <c r="B276" t="s">
        <v>140</v>
      </c>
      <c r="C276" s="13" t="s">
        <v>305</v>
      </c>
      <c r="D276" t="s">
        <v>203</v>
      </c>
      <c r="E276" s="40">
        <v>61000</v>
      </c>
      <c r="F276" s="40">
        <f t="shared" si="51"/>
        <v>1750.7</v>
      </c>
      <c r="G276" s="40">
        <v>3674.86</v>
      </c>
      <c r="H276" s="40">
        <f>E276*0.0304</f>
        <v>1854.4</v>
      </c>
      <c r="I276" s="40">
        <v>12426.68</v>
      </c>
      <c r="J276" s="40">
        <f t="shared" si="52"/>
        <v>19706.64</v>
      </c>
      <c r="K276" s="40">
        <f t="shared" si="53"/>
        <v>41293.360000000001</v>
      </c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1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1"/>
      <c r="EV276" s="11"/>
      <c r="EW276" s="11"/>
      <c r="EX276" s="11"/>
      <c r="EY276" s="11"/>
      <c r="EZ276" s="11"/>
      <c r="FA276" s="11"/>
      <c r="FB276" s="11"/>
      <c r="FC276" s="11"/>
      <c r="FD276" s="11"/>
      <c r="FE276" s="11"/>
      <c r="FF276" s="11"/>
      <c r="FG276" s="11"/>
      <c r="FH276" s="11"/>
      <c r="FI276" s="11"/>
      <c r="FJ276" s="11"/>
      <c r="FK276" s="11"/>
      <c r="FL276" s="11"/>
      <c r="FM276" s="11"/>
      <c r="FN276" s="11"/>
      <c r="FO276" s="11"/>
      <c r="FP276" s="11"/>
      <c r="FQ276" s="11"/>
      <c r="FR276" s="11"/>
      <c r="FS276" s="11"/>
      <c r="FT276" s="11"/>
      <c r="FU276" s="11"/>
      <c r="FV276" s="11"/>
      <c r="FW276" s="11"/>
      <c r="FX276" s="11"/>
      <c r="FY276" s="11"/>
      <c r="FZ276" s="11"/>
      <c r="GA276" s="11"/>
      <c r="GB276" s="11"/>
      <c r="GC276" s="11"/>
      <c r="GD276" s="11"/>
      <c r="GE276" s="11"/>
      <c r="GF276" s="11"/>
      <c r="GG276" s="11"/>
      <c r="GH276" s="11"/>
      <c r="GI276" s="11"/>
      <c r="GJ276" s="11"/>
      <c r="GK276" s="11"/>
      <c r="GL276" s="11"/>
      <c r="GM276" s="11"/>
      <c r="GN276" s="11"/>
      <c r="GO276" s="11"/>
      <c r="GP276" s="11"/>
      <c r="GQ276" s="11"/>
      <c r="GR276" s="11"/>
      <c r="GS276" s="11"/>
      <c r="GT276" s="11"/>
      <c r="GU276" s="11"/>
      <c r="GV276" s="11"/>
      <c r="GW276" s="11"/>
      <c r="GX276" s="11"/>
      <c r="GY276" s="11"/>
      <c r="GZ276" s="11"/>
      <c r="HA276" s="11"/>
      <c r="HB276" s="11"/>
      <c r="HC276" s="11"/>
      <c r="HD276" s="11"/>
      <c r="HE276" s="11"/>
      <c r="HF276" s="11"/>
      <c r="HG276" s="11"/>
      <c r="HH276" s="11"/>
      <c r="HI276" s="11"/>
      <c r="HJ276" s="11"/>
      <c r="HK276" s="11"/>
      <c r="HL276" s="11"/>
      <c r="HM276" s="11"/>
      <c r="HN276" s="11"/>
      <c r="HO276" s="11"/>
      <c r="HP276" s="11"/>
      <c r="HQ276" s="11"/>
      <c r="HR276" s="11"/>
      <c r="HS276" s="11"/>
      <c r="HT276" s="11"/>
      <c r="HU276" s="11"/>
      <c r="HV276" s="11"/>
      <c r="HW276" s="11"/>
      <c r="HX276" s="11"/>
      <c r="HY276" s="11"/>
      <c r="HZ276" s="11"/>
      <c r="IA276" s="11"/>
      <c r="IB276" s="11"/>
      <c r="IC276" s="11"/>
      <c r="ID276" s="11"/>
      <c r="IE276" s="11"/>
      <c r="IF276" s="11"/>
      <c r="IG276" s="11"/>
      <c r="IH276" s="11"/>
      <c r="II276" s="11"/>
      <c r="IJ276" s="11"/>
      <c r="IK276" s="11"/>
      <c r="IL276" s="11"/>
      <c r="IM276" s="11"/>
      <c r="IN276" s="11"/>
      <c r="IO276" s="11"/>
      <c r="IP276" s="11"/>
      <c r="IQ276" s="11"/>
      <c r="IR276" s="11"/>
      <c r="IS276" s="11"/>
      <c r="IT276" s="11"/>
      <c r="IU276" s="11"/>
      <c r="IV276" s="11"/>
      <c r="IW276" s="11"/>
      <c r="IX276" s="11"/>
      <c r="IY276" s="11"/>
      <c r="IZ276" s="11"/>
      <c r="JA276" s="11"/>
      <c r="JB276" s="11"/>
      <c r="JC276" s="11"/>
      <c r="JD276" s="11"/>
      <c r="JE276" s="11"/>
      <c r="JF276" s="11"/>
      <c r="JG276" s="11"/>
      <c r="JH276" s="11"/>
      <c r="JI276" s="11"/>
      <c r="JJ276" s="11"/>
      <c r="JK276" s="11"/>
      <c r="JL276" s="11"/>
      <c r="JM276" s="11"/>
      <c r="JN276" s="11"/>
      <c r="JO276" s="11"/>
      <c r="JP276" s="11"/>
      <c r="JQ276" s="11"/>
      <c r="JR276" s="11"/>
      <c r="JS276" s="11"/>
      <c r="JT276" s="11"/>
      <c r="JU276" s="11"/>
      <c r="JV276" s="11"/>
    </row>
    <row r="277" spans="1:320" s="26" customFormat="1" x14ac:dyDescent="0.25">
      <c r="A277" t="s">
        <v>141</v>
      </c>
      <c r="B277" t="s">
        <v>410</v>
      </c>
      <c r="C277" s="13" t="s">
        <v>305</v>
      </c>
      <c r="D277" t="s">
        <v>203</v>
      </c>
      <c r="E277" s="40">
        <v>46000</v>
      </c>
      <c r="F277" s="40">
        <f t="shared" si="51"/>
        <v>1320.2</v>
      </c>
      <c r="G277" s="40">
        <v>1289.46</v>
      </c>
      <c r="H277" s="40">
        <v>1398.4</v>
      </c>
      <c r="I277" s="40">
        <v>2355</v>
      </c>
      <c r="J277" s="40">
        <f t="shared" si="52"/>
        <v>6363.06</v>
      </c>
      <c r="K277" s="40">
        <f t="shared" si="53"/>
        <v>39636.94</v>
      </c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1"/>
      <c r="EH277" s="11"/>
      <c r="EI277" s="11"/>
      <c r="EJ277" s="11"/>
      <c r="EK277" s="11"/>
      <c r="EL277" s="11"/>
      <c r="EM277" s="11"/>
      <c r="EN277" s="11"/>
      <c r="EO277" s="11"/>
      <c r="EP277" s="11"/>
      <c r="EQ277" s="11"/>
      <c r="ER277" s="11"/>
      <c r="ES277" s="11"/>
      <c r="ET277" s="11"/>
      <c r="EU277" s="11"/>
      <c r="EV277" s="11"/>
      <c r="EW277" s="11"/>
      <c r="EX277" s="11"/>
      <c r="EY277" s="11"/>
      <c r="EZ277" s="11"/>
      <c r="FA277" s="11"/>
      <c r="FB277" s="11"/>
      <c r="FC277" s="11"/>
      <c r="FD277" s="11"/>
      <c r="FE277" s="11"/>
      <c r="FF277" s="11"/>
      <c r="FG277" s="11"/>
      <c r="FH277" s="11"/>
      <c r="FI277" s="11"/>
      <c r="FJ277" s="11"/>
      <c r="FK277" s="11"/>
      <c r="FL277" s="11"/>
      <c r="FM277" s="11"/>
      <c r="FN277" s="11"/>
      <c r="FO277" s="11"/>
      <c r="FP277" s="11"/>
      <c r="FQ277" s="11"/>
      <c r="FR277" s="11"/>
      <c r="FS277" s="11"/>
      <c r="FT277" s="11"/>
      <c r="FU277" s="11"/>
      <c r="FV277" s="11"/>
      <c r="FW277" s="11"/>
      <c r="FX277" s="11"/>
      <c r="FY277" s="11"/>
      <c r="FZ277" s="11"/>
      <c r="GA277" s="11"/>
      <c r="GB277" s="11"/>
      <c r="GC277" s="11"/>
      <c r="GD277" s="11"/>
      <c r="GE277" s="11"/>
      <c r="GF277" s="11"/>
      <c r="GG277" s="11"/>
      <c r="GH277" s="11"/>
      <c r="GI277" s="11"/>
      <c r="GJ277" s="11"/>
      <c r="GK277" s="11"/>
      <c r="GL277" s="11"/>
      <c r="GM277" s="11"/>
      <c r="GN277" s="11"/>
      <c r="GO277" s="11"/>
      <c r="GP277" s="11"/>
      <c r="GQ277" s="11"/>
      <c r="GR277" s="11"/>
      <c r="GS277" s="11"/>
      <c r="GT277" s="11"/>
      <c r="GU277" s="11"/>
      <c r="GV277" s="11"/>
      <c r="GW277" s="11"/>
      <c r="GX277" s="11"/>
      <c r="GY277" s="11"/>
      <c r="GZ277" s="11"/>
      <c r="HA277" s="11"/>
      <c r="HB277" s="11"/>
      <c r="HC277" s="11"/>
      <c r="HD277" s="11"/>
      <c r="HE277" s="11"/>
      <c r="HF277" s="11"/>
      <c r="HG277" s="11"/>
      <c r="HH277" s="11"/>
      <c r="HI277" s="11"/>
      <c r="HJ277" s="11"/>
      <c r="HK277" s="11"/>
      <c r="HL277" s="11"/>
      <c r="HM277" s="11"/>
      <c r="HN277" s="11"/>
      <c r="HO277" s="11"/>
      <c r="HP277" s="11"/>
      <c r="HQ277" s="11"/>
      <c r="HR277" s="11"/>
      <c r="HS277" s="11"/>
      <c r="HT277" s="11"/>
      <c r="HU277" s="11"/>
      <c r="HV277" s="11"/>
      <c r="HW277" s="11"/>
      <c r="HX277" s="11"/>
      <c r="HY277" s="11"/>
      <c r="HZ277" s="11"/>
      <c r="IA277" s="11"/>
      <c r="IB277" s="11"/>
      <c r="IC277" s="11"/>
      <c r="ID277" s="11"/>
      <c r="IE277" s="11"/>
      <c r="IF277" s="11"/>
      <c r="IG277" s="11"/>
      <c r="IH277" s="11"/>
      <c r="II277" s="11"/>
      <c r="IJ277" s="11"/>
      <c r="IK277" s="11"/>
      <c r="IL277" s="11"/>
      <c r="IM277" s="11"/>
      <c r="IN277" s="11"/>
      <c r="IO277" s="11"/>
      <c r="IP277" s="11"/>
      <c r="IQ277" s="11"/>
      <c r="IR277" s="11"/>
      <c r="IS277" s="11"/>
      <c r="IT277" s="11"/>
      <c r="IU277" s="11"/>
      <c r="IV277" s="11"/>
      <c r="IW277" s="11"/>
      <c r="IX277" s="11"/>
      <c r="IY277" s="11"/>
      <c r="IZ277" s="11"/>
      <c r="JA277" s="11"/>
      <c r="JB277" s="11"/>
      <c r="JC277" s="11"/>
      <c r="JD277" s="11"/>
      <c r="JE277" s="11"/>
      <c r="JF277" s="11"/>
      <c r="JG277" s="11"/>
      <c r="JH277" s="11"/>
      <c r="JI277" s="11"/>
      <c r="JJ277" s="11"/>
      <c r="JK277" s="11"/>
      <c r="JL277" s="11"/>
      <c r="JM277" s="11"/>
      <c r="JN277" s="11"/>
      <c r="JO277" s="11"/>
      <c r="JP277" s="11"/>
      <c r="JQ277" s="11"/>
      <c r="JR277" s="11"/>
      <c r="JS277" s="11"/>
      <c r="JT277" s="11"/>
      <c r="JU277" s="11"/>
      <c r="JV277" s="11"/>
      <c r="JW277" s="11"/>
      <c r="JX277" s="11"/>
      <c r="JY277" s="11"/>
      <c r="JZ277" s="11"/>
      <c r="KA277" s="11"/>
      <c r="KB277" s="11"/>
      <c r="KC277" s="11"/>
      <c r="KD277" s="11"/>
      <c r="KE277" s="11"/>
      <c r="KF277" s="11"/>
      <c r="KG277" s="11"/>
      <c r="KH277" s="11"/>
      <c r="KI277" s="11"/>
      <c r="KJ277" s="11"/>
      <c r="KK277" s="11"/>
      <c r="KL277" s="11"/>
      <c r="KM277" s="11"/>
      <c r="KN277" s="11"/>
      <c r="KO277" s="11"/>
      <c r="KP277" s="11"/>
      <c r="KQ277" s="11"/>
      <c r="KR277" s="11"/>
      <c r="KS277" s="11"/>
      <c r="KT277" s="11"/>
      <c r="KU277" s="11"/>
      <c r="KV277" s="11"/>
      <c r="KW277" s="11"/>
      <c r="KX277" s="11"/>
      <c r="KY277" s="11"/>
      <c r="KZ277" s="11"/>
      <c r="LA277" s="11"/>
      <c r="LB277" s="11"/>
      <c r="LC277" s="11"/>
      <c r="LD277" s="11"/>
      <c r="LE277" s="11"/>
      <c r="LF277" s="11"/>
      <c r="LG277" s="11"/>
      <c r="LH277" s="11"/>
    </row>
    <row r="278" spans="1:320" x14ac:dyDescent="0.25">
      <c r="A278" t="s">
        <v>343</v>
      </c>
      <c r="B278" t="s">
        <v>411</v>
      </c>
      <c r="C278" s="13" t="s">
        <v>306</v>
      </c>
      <c r="D278" t="s">
        <v>203</v>
      </c>
      <c r="E278" s="40">
        <v>45000</v>
      </c>
      <c r="F278" s="40">
        <f t="shared" si="51"/>
        <v>1291.5</v>
      </c>
      <c r="G278" s="40">
        <v>675.09</v>
      </c>
      <c r="H278" s="40">
        <f>E278*0.0304</f>
        <v>1368</v>
      </c>
      <c r="I278" s="40">
        <v>3329.9</v>
      </c>
      <c r="J278" s="40">
        <f t="shared" si="52"/>
        <v>6664.49</v>
      </c>
      <c r="K278" s="40">
        <f t="shared" si="53"/>
        <v>38335.51</v>
      </c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1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1"/>
      <c r="EV278" s="11"/>
      <c r="EW278" s="11"/>
      <c r="EX278" s="11"/>
      <c r="EY278" s="11"/>
      <c r="EZ278" s="11"/>
      <c r="FA278" s="11"/>
      <c r="FB278" s="11"/>
      <c r="FC278" s="11"/>
      <c r="FD278" s="11"/>
      <c r="FE278" s="11"/>
      <c r="FF278" s="11"/>
      <c r="FG278" s="11"/>
      <c r="FH278" s="11"/>
      <c r="FI278" s="11"/>
      <c r="FJ278" s="11"/>
      <c r="FK278" s="11"/>
      <c r="FL278" s="11"/>
      <c r="FM278" s="11"/>
      <c r="FN278" s="11"/>
      <c r="FO278" s="11"/>
      <c r="FP278" s="11"/>
      <c r="FQ278" s="11"/>
      <c r="FR278" s="11"/>
      <c r="FS278" s="11"/>
      <c r="FT278" s="11"/>
      <c r="FU278" s="11"/>
      <c r="FV278" s="11"/>
      <c r="FW278" s="11"/>
      <c r="FX278" s="11"/>
      <c r="FY278" s="11"/>
      <c r="FZ278" s="11"/>
      <c r="GA278" s="11"/>
      <c r="GB278" s="11"/>
      <c r="GC278" s="11"/>
      <c r="GD278" s="11"/>
      <c r="GE278" s="11"/>
      <c r="GF278" s="11"/>
      <c r="GG278" s="11"/>
      <c r="GH278" s="11"/>
      <c r="GI278" s="11"/>
      <c r="GJ278" s="11"/>
      <c r="GK278" s="11"/>
      <c r="GL278" s="11"/>
      <c r="GM278" s="11"/>
      <c r="GN278" s="11"/>
      <c r="GO278" s="11"/>
      <c r="GP278" s="11"/>
      <c r="GQ278" s="11"/>
      <c r="GR278" s="11"/>
      <c r="GS278" s="11"/>
      <c r="GT278" s="11"/>
      <c r="GU278" s="11"/>
      <c r="GV278" s="11"/>
      <c r="GW278" s="11"/>
      <c r="GX278" s="11"/>
      <c r="GY278" s="11"/>
      <c r="GZ278" s="11"/>
      <c r="HA278" s="11"/>
      <c r="HB278" s="11"/>
      <c r="HC278" s="11"/>
      <c r="HD278" s="11"/>
      <c r="HE278" s="11"/>
      <c r="HF278" s="11"/>
      <c r="HG278" s="11"/>
      <c r="HH278" s="11"/>
      <c r="HI278" s="11"/>
      <c r="HJ278" s="11"/>
      <c r="HK278" s="11"/>
      <c r="HL278" s="11"/>
      <c r="HM278" s="11"/>
      <c r="HN278" s="11"/>
      <c r="HO278" s="11"/>
      <c r="HP278" s="11"/>
      <c r="HQ278" s="11"/>
      <c r="HR278" s="11"/>
      <c r="HS278" s="11"/>
      <c r="HT278" s="11"/>
      <c r="HU278" s="11"/>
      <c r="HV278" s="11"/>
      <c r="HW278" s="11"/>
      <c r="HX278" s="11"/>
      <c r="HY278" s="11"/>
      <c r="HZ278" s="11"/>
      <c r="IA278" s="11"/>
      <c r="IB278" s="11"/>
      <c r="IC278" s="11"/>
      <c r="ID278" s="11"/>
      <c r="IE278" s="11"/>
      <c r="IF278" s="11"/>
      <c r="IG278" s="11"/>
      <c r="IH278" s="11"/>
      <c r="II278" s="11"/>
      <c r="IJ278" s="11"/>
      <c r="IK278" s="11"/>
      <c r="IL278" s="11"/>
      <c r="IM278" s="11"/>
      <c r="IN278" s="11"/>
      <c r="IO278" s="11"/>
      <c r="IP278" s="11"/>
      <c r="IQ278" s="11"/>
      <c r="IR278" s="11"/>
      <c r="IS278" s="11"/>
      <c r="IT278" s="11"/>
      <c r="IU278" s="11"/>
      <c r="IV278" s="11"/>
      <c r="IW278" s="11"/>
      <c r="IX278" s="11"/>
      <c r="IY278" s="11"/>
      <c r="IZ278" s="11"/>
      <c r="JA278" s="11"/>
      <c r="JB278" s="11"/>
      <c r="JC278" s="11"/>
      <c r="JD278" s="11"/>
      <c r="JE278" s="11"/>
      <c r="JF278" s="11"/>
      <c r="JG278" s="11"/>
      <c r="JH278" s="11"/>
      <c r="JI278" s="11"/>
      <c r="JJ278" s="11"/>
      <c r="JK278" s="11"/>
      <c r="JL278" s="11"/>
      <c r="JM278" s="11"/>
      <c r="JN278" s="11"/>
      <c r="JO278" s="11"/>
      <c r="JP278" s="11"/>
      <c r="JQ278" s="11"/>
      <c r="JR278" s="11"/>
      <c r="JS278" s="11"/>
      <c r="JT278" s="11"/>
      <c r="JU278" s="11"/>
      <c r="JV278" s="11"/>
      <c r="JW278" s="11"/>
      <c r="JX278" s="11"/>
      <c r="JY278" s="11"/>
      <c r="JZ278" s="11"/>
      <c r="KA278" s="11"/>
      <c r="KB278" s="11"/>
      <c r="KC278" s="11"/>
      <c r="KD278" s="11"/>
      <c r="KE278" s="11"/>
      <c r="KF278" s="11"/>
      <c r="KG278" s="11"/>
      <c r="KH278" s="11"/>
      <c r="KI278" s="11"/>
      <c r="KJ278" s="11"/>
      <c r="KK278" s="11"/>
      <c r="KL278" s="11"/>
      <c r="KM278" s="11"/>
      <c r="KN278" s="11"/>
      <c r="KO278" s="11"/>
      <c r="KP278" s="11"/>
      <c r="KQ278" s="11"/>
      <c r="KR278" s="11"/>
      <c r="KS278" s="11"/>
      <c r="KT278" s="11"/>
      <c r="KU278" s="11"/>
      <c r="KV278" s="11"/>
      <c r="KW278" s="11"/>
      <c r="KX278" s="11"/>
      <c r="KY278" s="11"/>
      <c r="KZ278" s="11"/>
      <c r="LA278" s="11"/>
      <c r="LB278" s="11"/>
      <c r="LC278" s="11"/>
      <c r="LD278" s="11"/>
      <c r="LE278" s="11"/>
      <c r="LF278" s="11"/>
      <c r="LG278" s="11"/>
      <c r="LH278" s="11"/>
    </row>
    <row r="279" spans="1:320" s="26" customFormat="1" x14ac:dyDescent="0.25">
      <c r="A279" t="s">
        <v>344</v>
      </c>
      <c r="B279" t="s">
        <v>143</v>
      </c>
      <c r="C279" s="13" t="s">
        <v>306</v>
      </c>
      <c r="D279" t="s">
        <v>203</v>
      </c>
      <c r="E279" s="40">
        <v>45000</v>
      </c>
      <c r="F279" s="40">
        <f t="shared" si="51"/>
        <v>1291.5</v>
      </c>
      <c r="G279" s="40">
        <v>1148.33</v>
      </c>
      <c r="H279" s="40">
        <f>E279*0.0304</f>
        <v>1368</v>
      </c>
      <c r="I279" s="40">
        <v>620</v>
      </c>
      <c r="J279" s="40">
        <f t="shared" si="52"/>
        <v>4427.83</v>
      </c>
      <c r="K279" s="40">
        <f t="shared" si="53"/>
        <v>40572.17</v>
      </c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/>
      <c r="EW279" s="11"/>
      <c r="EX279" s="11"/>
      <c r="EY279" s="11"/>
      <c r="EZ279" s="11"/>
      <c r="FA279" s="11"/>
      <c r="FB279" s="11"/>
      <c r="FC279" s="11"/>
      <c r="FD279" s="11"/>
      <c r="FE279" s="11"/>
      <c r="FF279" s="11"/>
      <c r="FG279" s="11"/>
      <c r="FH279" s="11"/>
      <c r="FI279" s="11"/>
      <c r="FJ279" s="11"/>
      <c r="FK279" s="11"/>
      <c r="FL279" s="11"/>
      <c r="FM279" s="11"/>
      <c r="FN279" s="11"/>
      <c r="FO279" s="11"/>
      <c r="FP279" s="11"/>
      <c r="FQ279" s="11"/>
      <c r="FR279" s="11"/>
      <c r="FS279" s="11"/>
      <c r="FT279" s="11"/>
      <c r="FU279" s="11"/>
      <c r="FV279" s="11"/>
      <c r="FW279" s="11"/>
      <c r="FX279" s="11"/>
      <c r="FY279" s="11"/>
      <c r="FZ279" s="11"/>
      <c r="GA279" s="11"/>
      <c r="GB279" s="11"/>
      <c r="GC279" s="11"/>
      <c r="GD279" s="11"/>
      <c r="GE279" s="11"/>
      <c r="GF279" s="11"/>
      <c r="GG279" s="11"/>
      <c r="GH279" s="11"/>
      <c r="GI279" s="11"/>
      <c r="GJ279" s="11"/>
      <c r="GK279" s="11"/>
      <c r="GL279" s="11"/>
      <c r="GM279" s="11"/>
      <c r="GN279" s="11"/>
      <c r="GO279" s="11"/>
      <c r="GP279" s="11"/>
      <c r="GQ279" s="11"/>
      <c r="GR279" s="11"/>
      <c r="GS279" s="11"/>
      <c r="GT279" s="11"/>
      <c r="GU279" s="11"/>
      <c r="GV279" s="11"/>
      <c r="GW279" s="11"/>
      <c r="GX279" s="11"/>
      <c r="GY279" s="11"/>
      <c r="GZ279" s="11"/>
      <c r="HA279" s="11"/>
      <c r="HB279" s="11"/>
      <c r="HC279" s="11"/>
      <c r="HD279" s="11"/>
      <c r="HE279" s="11"/>
      <c r="HF279" s="11"/>
      <c r="HG279" s="11"/>
      <c r="HH279" s="11"/>
      <c r="HI279" s="11"/>
      <c r="HJ279" s="11"/>
      <c r="HK279" s="11"/>
      <c r="HL279" s="11"/>
      <c r="HM279" s="11"/>
      <c r="HN279" s="11"/>
      <c r="HO279" s="11"/>
      <c r="HP279" s="11"/>
      <c r="HQ279" s="11"/>
      <c r="HR279" s="11"/>
      <c r="HS279" s="11"/>
      <c r="HT279" s="11"/>
      <c r="HU279" s="11"/>
      <c r="HV279" s="11"/>
      <c r="HW279" s="11"/>
      <c r="HX279" s="11"/>
      <c r="HY279" s="11"/>
      <c r="HZ279" s="11"/>
      <c r="IA279" s="11"/>
      <c r="IB279" s="11"/>
      <c r="IC279" s="11"/>
      <c r="ID279" s="11"/>
      <c r="IE279" s="11"/>
      <c r="IF279" s="11"/>
      <c r="IG279" s="11"/>
      <c r="IH279" s="11"/>
      <c r="II279" s="11"/>
      <c r="IJ279" s="11"/>
      <c r="IK279" s="11"/>
      <c r="IL279" s="11"/>
      <c r="IM279" s="11"/>
      <c r="IN279" s="11"/>
      <c r="IO279" s="11"/>
      <c r="IP279" s="11"/>
      <c r="IQ279" s="11"/>
      <c r="IR279" s="11"/>
      <c r="IS279" s="11"/>
      <c r="IT279" s="11"/>
      <c r="IU279" s="11"/>
      <c r="IV279" s="11"/>
      <c r="IW279" s="11"/>
      <c r="IX279" s="11"/>
      <c r="IY279" s="11"/>
      <c r="IZ279" s="11"/>
      <c r="JA279" s="11"/>
      <c r="JB279" s="11"/>
      <c r="JC279" s="11"/>
      <c r="JD279" s="11"/>
      <c r="JE279" s="11"/>
      <c r="JF279" s="11"/>
      <c r="JG279" s="11"/>
      <c r="JH279" s="11"/>
      <c r="JI279" s="11"/>
      <c r="JJ279" s="11"/>
      <c r="JK279" s="11"/>
      <c r="JL279" s="11"/>
      <c r="JM279" s="11"/>
      <c r="JN279" s="11"/>
      <c r="JO279" s="11"/>
      <c r="JP279" s="11"/>
      <c r="JQ279" s="11"/>
      <c r="JR279" s="11"/>
      <c r="JS279" s="11"/>
      <c r="JT279" s="11"/>
      <c r="JU279" s="11"/>
      <c r="JV279" s="11"/>
      <c r="JW279" s="11"/>
      <c r="JX279" s="11"/>
      <c r="JY279" s="11"/>
      <c r="JZ279" s="11"/>
      <c r="KA279" s="11"/>
      <c r="KB279" s="11"/>
      <c r="KC279" s="11"/>
      <c r="KD279" s="11"/>
      <c r="KE279" s="11"/>
      <c r="KF279" s="11"/>
      <c r="KG279" s="11"/>
      <c r="KH279" s="11"/>
      <c r="KI279" s="11"/>
      <c r="KJ279" s="11"/>
      <c r="KK279" s="11"/>
      <c r="KL279" s="11"/>
      <c r="KM279" s="11"/>
      <c r="KN279" s="11"/>
      <c r="KO279" s="11"/>
      <c r="KP279" s="11"/>
      <c r="KQ279" s="11"/>
      <c r="KR279" s="11"/>
      <c r="KS279" s="11"/>
      <c r="KT279" s="11"/>
      <c r="KU279" s="11"/>
      <c r="KV279" s="11"/>
      <c r="KW279" s="11"/>
      <c r="KX279" s="11"/>
      <c r="KY279" s="11"/>
      <c r="KZ279" s="11"/>
      <c r="LA279" s="11"/>
      <c r="LB279" s="11"/>
      <c r="LC279" s="11"/>
      <c r="LD279" s="11"/>
      <c r="LE279" s="11"/>
      <c r="LF279" s="11"/>
      <c r="LG279" s="11"/>
      <c r="LH279" s="11"/>
    </row>
    <row r="280" spans="1:320" s="11" customFormat="1" x14ac:dyDescent="0.25">
      <c r="A280" s="24" t="s">
        <v>12</v>
      </c>
      <c r="B280" s="24">
        <v>10</v>
      </c>
      <c r="C280" s="25"/>
      <c r="D280" s="24"/>
      <c r="E280" s="47">
        <f t="shared" ref="E280:J280" si="54">SUM(E270:E279)</f>
        <v>476000</v>
      </c>
      <c r="F280" s="47">
        <f t="shared" si="54"/>
        <v>13661.2</v>
      </c>
      <c r="G280" s="47">
        <f>SUM(G270:G279)</f>
        <v>16420.07</v>
      </c>
      <c r="H280" s="47">
        <f t="shared" si="54"/>
        <v>14470.4</v>
      </c>
      <c r="I280" s="47">
        <f t="shared" si="54"/>
        <v>45653.87</v>
      </c>
      <c r="J280" s="47">
        <f t="shared" si="54"/>
        <v>90205.54</v>
      </c>
      <c r="K280" s="47">
        <f>SUM(K270:K273)+K274+K275+K276+K277+K278+K279</f>
        <v>385794.46</v>
      </c>
    </row>
    <row r="281" spans="1:320" x14ac:dyDescent="0.25">
      <c r="A281" s="10"/>
      <c r="B281" s="10"/>
      <c r="C281" s="15"/>
      <c r="D281" s="10"/>
      <c r="E281" s="51"/>
      <c r="F281" s="51"/>
      <c r="G281" s="51"/>
      <c r="H281" s="51"/>
      <c r="I281" s="51"/>
      <c r="J281" s="51"/>
      <c r="K281" s="5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1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1"/>
      <c r="EV281" s="11"/>
      <c r="EW281" s="11"/>
      <c r="EX281" s="11"/>
      <c r="EY281" s="11"/>
      <c r="EZ281" s="11"/>
      <c r="FA281" s="11"/>
      <c r="FB281" s="11"/>
      <c r="FC281" s="11"/>
      <c r="FD281" s="11"/>
      <c r="FE281" s="11"/>
      <c r="FF281" s="11"/>
      <c r="FG281" s="11"/>
      <c r="FH281" s="11"/>
      <c r="FI281" s="11"/>
      <c r="FJ281" s="11"/>
      <c r="FK281" s="11"/>
      <c r="FL281" s="11"/>
      <c r="FM281" s="11"/>
      <c r="FN281" s="11"/>
      <c r="FO281" s="11"/>
      <c r="FP281" s="11"/>
      <c r="FQ281" s="11"/>
      <c r="FR281" s="11"/>
      <c r="FS281" s="11"/>
      <c r="FT281" s="11"/>
      <c r="FU281" s="11"/>
      <c r="FV281" s="11"/>
      <c r="FW281" s="11"/>
      <c r="FX281" s="11"/>
      <c r="FY281" s="11"/>
      <c r="FZ281" s="11"/>
      <c r="GA281" s="11"/>
      <c r="GB281" s="11"/>
      <c r="GC281" s="11"/>
      <c r="GD281" s="11"/>
      <c r="GE281" s="11"/>
      <c r="GF281" s="11"/>
      <c r="GG281" s="11"/>
      <c r="GH281" s="11"/>
      <c r="GI281" s="11"/>
      <c r="GJ281" s="11"/>
      <c r="GK281" s="11"/>
      <c r="GL281" s="11"/>
      <c r="GM281" s="11"/>
      <c r="GN281" s="11"/>
      <c r="GO281" s="11"/>
      <c r="GP281" s="11"/>
      <c r="GQ281" s="11"/>
      <c r="GR281" s="11"/>
      <c r="GS281" s="11"/>
      <c r="GT281" s="11"/>
      <c r="GU281" s="11"/>
      <c r="GV281" s="11"/>
      <c r="GW281" s="11"/>
      <c r="GX281" s="11"/>
      <c r="GY281" s="11"/>
      <c r="GZ281" s="11"/>
      <c r="HA281" s="11"/>
      <c r="HB281" s="11"/>
      <c r="HC281" s="11"/>
      <c r="HD281" s="11"/>
      <c r="HE281" s="11"/>
      <c r="HF281" s="11"/>
      <c r="HG281" s="11"/>
      <c r="HH281" s="11"/>
      <c r="HI281" s="11"/>
      <c r="HJ281" s="11"/>
      <c r="HK281" s="11"/>
      <c r="HL281" s="11"/>
      <c r="HM281" s="11"/>
      <c r="HN281" s="11"/>
      <c r="HO281" s="11"/>
      <c r="HP281" s="11"/>
      <c r="HQ281" s="11"/>
      <c r="HR281" s="11"/>
      <c r="HS281" s="11"/>
      <c r="HT281" s="11"/>
      <c r="HU281" s="11"/>
      <c r="HV281" s="11"/>
      <c r="HW281" s="11"/>
      <c r="HX281" s="11"/>
      <c r="HY281" s="11"/>
      <c r="HZ281" s="11"/>
      <c r="IA281" s="11"/>
      <c r="IB281" s="11"/>
      <c r="IC281" s="11"/>
      <c r="ID281" s="11"/>
      <c r="IE281" s="11"/>
      <c r="IF281" s="11"/>
      <c r="IG281" s="11"/>
      <c r="IH281" s="11"/>
      <c r="II281" s="11"/>
      <c r="IJ281" s="11"/>
      <c r="IK281" s="11"/>
      <c r="IL281" s="11"/>
      <c r="IM281" s="11"/>
      <c r="IN281" s="11"/>
      <c r="IO281" s="11"/>
      <c r="IP281" s="11"/>
      <c r="IQ281" s="11"/>
      <c r="IR281" s="11"/>
      <c r="IS281" s="11"/>
      <c r="IT281" s="11"/>
      <c r="IU281" s="11"/>
      <c r="IV281" s="11"/>
      <c r="IW281" s="11"/>
      <c r="IX281" s="11"/>
      <c r="IY281" s="11"/>
      <c r="IZ281" s="11"/>
      <c r="JA281" s="11"/>
      <c r="JB281" s="11"/>
      <c r="JC281" s="11"/>
      <c r="JD281" s="11"/>
      <c r="JE281" s="11"/>
      <c r="JF281" s="11"/>
      <c r="JG281" s="11"/>
      <c r="JH281" s="11"/>
      <c r="JI281" s="11"/>
      <c r="JJ281" s="11"/>
      <c r="JK281" s="11"/>
      <c r="JL281" s="11"/>
      <c r="JM281" s="11"/>
      <c r="JN281" s="11"/>
      <c r="JO281" s="11"/>
      <c r="JP281" s="11"/>
      <c r="JQ281" s="11"/>
      <c r="JR281" s="11"/>
      <c r="JS281" s="11"/>
      <c r="JT281" s="11"/>
      <c r="JU281" s="11"/>
      <c r="JV281" s="11"/>
    </row>
    <row r="282" spans="1:320" x14ac:dyDescent="0.25">
      <c r="A282" s="64" t="s">
        <v>81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1"/>
      <c r="EK282" s="11"/>
      <c r="EL282" s="11"/>
      <c r="EM282" s="11"/>
      <c r="EN282" s="11"/>
      <c r="EO282" s="11"/>
      <c r="EP282" s="11"/>
      <c r="EQ282" s="11"/>
      <c r="ER282" s="11"/>
      <c r="ES282" s="11"/>
      <c r="ET282" s="11"/>
      <c r="EU282" s="11"/>
      <c r="EV282" s="11"/>
      <c r="EW282" s="11"/>
      <c r="EX282" s="11"/>
      <c r="EY282" s="11"/>
      <c r="EZ282" s="11"/>
      <c r="FA282" s="11"/>
      <c r="FB282" s="11"/>
      <c r="FC282" s="11"/>
      <c r="FD282" s="11"/>
      <c r="FE282" s="11"/>
      <c r="FF282" s="11"/>
      <c r="FG282" s="11"/>
      <c r="FH282" s="11"/>
      <c r="FI282" s="11"/>
      <c r="FJ282" s="11"/>
      <c r="FK282" s="11"/>
      <c r="FL282" s="11"/>
      <c r="FM282" s="11"/>
      <c r="FN282" s="11"/>
      <c r="FO282" s="11"/>
      <c r="FP282" s="11"/>
      <c r="FQ282" s="11"/>
      <c r="FR282" s="11"/>
      <c r="FS282" s="11"/>
      <c r="FT282" s="11"/>
      <c r="FU282" s="11"/>
      <c r="FV282" s="11"/>
      <c r="FW282" s="11"/>
      <c r="FX282" s="11"/>
      <c r="FY282" s="11"/>
      <c r="FZ282" s="11"/>
      <c r="GA282" s="11"/>
      <c r="GB282" s="11"/>
      <c r="GC282" s="11"/>
      <c r="GD282" s="11"/>
      <c r="GE282" s="11"/>
      <c r="GF282" s="11"/>
      <c r="GG282" s="11"/>
      <c r="GH282" s="11"/>
      <c r="GI282" s="11"/>
      <c r="GJ282" s="11"/>
      <c r="GK282" s="11"/>
      <c r="GL282" s="11"/>
      <c r="GM282" s="11"/>
      <c r="GN282" s="11"/>
      <c r="GO282" s="11"/>
      <c r="GP282" s="11"/>
      <c r="GQ282" s="11"/>
      <c r="GR282" s="11"/>
      <c r="GS282" s="11"/>
      <c r="GT282" s="11"/>
      <c r="GU282" s="11"/>
      <c r="GV282" s="11"/>
      <c r="GW282" s="11"/>
      <c r="GX282" s="11"/>
      <c r="GY282" s="11"/>
      <c r="GZ282" s="11"/>
      <c r="HA282" s="11"/>
      <c r="HB282" s="11"/>
      <c r="HC282" s="11"/>
      <c r="HD282" s="11"/>
      <c r="HE282" s="11"/>
      <c r="HF282" s="11"/>
      <c r="HG282" s="11"/>
      <c r="HH282" s="11"/>
      <c r="HI282" s="11"/>
      <c r="HJ282" s="11"/>
      <c r="HK282" s="11"/>
      <c r="HL282" s="11"/>
      <c r="HM282" s="11"/>
      <c r="HN282" s="11"/>
      <c r="HO282" s="11"/>
      <c r="HP282" s="11"/>
      <c r="HQ282" s="11"/>
      <c r="HR282" s="11"/>
      <c r="HS282" s="11"/>
      <c r="HT282" s="11"/>
      <c r="HU282" s="11"/>
      <c r="HV282" s="11"/>
      <c r="HW282" s="11"/>
      <c r="HX282" s="11"/>
      <c r="HY282" s="11"/>
      <c r="HZ282" s="11"/>
      <c r="IA282" s="11"/>
      <c r="IB282" s="11"/>
      <c r="IC282" s="11"/>
      <c r="ID282" s="11"/>
      <c r="IE282" s="11"/>
      <c r="IF282" s="11"/>
      <c r="IG282" s="11"/>
      <c r="IH282" s="11"/>
      <c r="II282" s="11"/>
      <c r="IJ282" s="11"/>
      <c r="IK282" s="11"/>
      <c r="IL282" s="11"/>
      <c r="IM282" s="11"/>
      <c r="IN282" s="11"/>
      <c r="IO282" s="11"/>
      <c r="IP282" s="11"/>
      <c r="IQ282" s="11"/>
      <c r="IR282" s="11"/>
      <c r="IS282" s="11"/>
      <c r="IT282" s="11"/>
      <c r="IU282" s="11"/>
      <c r="IV282" s="11"/>
      <c r="IW282" s="11"/>
      <c r="IX282" s="11"/>
      <c r="IY282" s="11"/>
      <c r="IZ282" s="11"/>
      <c r="JA282" s="11"/>
      <c r="JB282" s="11"/>
      <c r="JC282" s="11"/>
      <c r="JD282" s="11"/>
      <c r="JE282" s="11"/>
      <c r="JF282" s="11"/>
      <c r="JG282" s="11"/>
      <c r="JH282" s="11"/>
      <c r="JI282" s="11"/>
      <c r="JJ282" s="11"/>
      <c r="JK282" s="11"/>
      <c r="JL282" s="11"/>
      <c r="JM282" s="11"/>
      <c r="JN282" s="11"/>
      <c r="JO282" s="11"/>
      <c r="JP282" s="11"/>
      <c r="JQ282" s="11"/>
      <c r="JR282" s="11"/>
      <c r="JS282" s="11"/>
      <c r="JT282" s="11"/>
      <c r="JU282" s="11"/>
      <c r="JV282" s="11"/>
    </row>
    <row r="283" spans="1:320" x14ac:dyDescent="0.25">
      <c r="A283" t="s">
        <v>422</v>
      </c>
      <c r="B283" t="s">
        <v>80</v>
      </c>
      <c r="C283" s="13" t="s">
        <v>306</v>
      </c>
      <c r="D283" t="s">
        <v>202</v>
      </c>
      <c r="E283" s="40">
        <v>165000</v>
      </c>
      <c r="F283" s="40">
        <v>4735.5</v>
      </c>
      <c r="G283" s="40">
        <v>27394.99</v>
      </c>
      <c r="H283" s="40">
        <v>5016</v>
      </c>
      <c r="I283" s="40">
        <v>25</v>
      </c>
      <c r="J283" s="40">
        <v>37171.49</v>
      </c>
      <c r="K283" s="40">
        <f>E283-J283</f>
        <v>127828.51</v>
      </c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1"/>
      <c r="FA283" s="11"/>
      <c r="FB283" s="11"/>
      <c r="FC283" s="11"/>
      <c r="FD283" s="11"/>
      <c r="FE283" s="11"/>
      <c r="FF283" s="11"/>
      <c r="FG283" s="11"/>
      <c r="FH283" s="11"/>
      <c r="FI283" s="11"/>
      <c r="FJ283" s="11"/>
      <c r="FK283" s="11"/>
      <c r="FL283" s="11"/>
      <c r="FM283" s="11"/>
      <c r="FN283" s="11"/>
      <c r="FO283" s="11"/>
      <c r="FP283" s="11"/>
      <c r="FQ283" s="11"/>
      <c r="FR283" s="11"/>
      <c r="FS283" s="11"/>
      <c r="FT283" s="11"/>
      <c r="FU283" s="11"/>
      <c r="FV283" s="11"/>
      <c r="FW283" s="11"/>
      <c r="FX283" s="11"/>
      <c r="FY283" s="11"/>
      <c r="FZ283" s="11"/>
      <c r="GA283" s="11"/>
      <c r="GB283" s="11"/>
      <c r="GC283" s="11"/>
      <c r="GD283" s="11"/>
      <c r="GE283" s="11"/>
      <c r="GF283" s="11"/>
      <c r="GG283" s="11"/>
      <c r="GH283" s="11"/>
      <c r="GI283" s="11"/>
      <c r="GJ283" s="11"/>
      <c r="GK283" s="11"/>
      <c r="GL283" s="11"/>
      <c r="GM283" s="11"/>
      <c r="GN283" s="11"/>
      <c r="GO283" s="11"/>
      <c r="GP283" s="11"/>
      <c r="GQ283" s="11"/>
      <c r="GR283" s="11"/>
      <c r="GS283" s="11"/>
      <c r="GT283" s="11"/>
      <c r="GU283" s="11"/>
      <c r="GV283" s="11"/>
      <c r="GW283" s="11"/>
      <c r="GX283" s="11"/>
      <c r="GY283" s="11"/>
      <c r="GZ283" s="11"/>
      <c r="HA283" s="11"/>
      <c r="HB283" s="11"/>
      <c r="HC283" s="11"/>
      <c r="HD283" s="11"/>
      <c r="HE283" s="11"/>
      <c r="HF283" s="11"/>
      <c r="HG283" s="11"/>
      <c r="HH283" s="11"/>
      <c r="HI283" s="11"/>
      <c r="HJ283" s="11"/>
      <c r="HK283" s="11"/>
      <c r="HL283" s="11"/>
      <c r="HM283" s="11"/>
      <c r="HN283" s="11"/>
      <c r="HO283" s="11"/>
      <c r="HP283" s="11"/>
      <c r="HQ283" s="11"/>
      <c r="HR283" s="11"/>
      <c r="HS283" s="11"/>
      <c r="HT283" s="11"/>
      <c r="HU283" s="11"/>
      <c r="HV283" s="11"/>
      <c r="HW283" s="11"/>
      <c r="HX283" s="11"/>
      <c r="HY283" s="11"/>
      <c r="HZ283" s="11"/>
      <c r="IA283" s="11"/>
      <c r="IB283" s="11"/>
      <c r="IC283" s="11"/>
      <c r="ID283" s="11"/>
      <c r="IE283" s="11"/>
      <c r="IF283" s="11"/>
      <c r="IG283" s="11"/>
      <c r="IH283" s="11"/>
      <c r="II283" s="11"/>
      <c r="IJ283" s="11"/>
      <c r="IK283" s="11"/>
      <c r="IL283" s="11"/>
      <c r="IM283" s="11"/>
      <c r="IN283" s="11"/>
      <c r="IO283" s="11"/>
      <c r="IP283" s="11"/>
      <c r="IQ283" s="11"/>
      <c r="IR283" s="11"/>
      <c r="IS283" s="11"/>
      <c r="IT283" s="11"/>
      <c r="IU283" s="11"/>
      <c r="IV283" s="11"/>
      <c r="IW283" s="11"/>
      <c r="IX283" s="11"/>
      <c r="IY283" s="11"/>
      <c r="IZ283" s="11"/>
      <c r="JA283" s="11"/>
      <c r="JB283" s="11"/>
      <c r="JC283" s="11"/>
      <c r="JD283" s="11"/>
      <c r="JE283" s="11"/>
      <c r="JF283" s="11"/>
      <c r="JG283" s="11"/>
      <c r="JH283" s="11"/>
      <c r="JI283" s="11"/>
      <c r="JJ283" s="11"/>
      <c r="JK283" s="11"/>
      <c r="JL283" s="11"/>
      <c r="JM283" s="11"/>
      <c r="JN283" s="11"/>
      <c r="JO283" s="11"/>
      <c r="JP283" s="11"/>
      <c r="JQ283" s="11"/>
      <c r="JR283" s="11"/>
      <c r="JS283" s="11"/>
      <c r="JT283" s="11"/>
      <c r="JU283" s="11"/>
      <c r="JV283" s="11"/>
    </row>
    <row r="284" spans="1:320" s="11" customFormat="1" x14ac:dyDescent="0.25">
      <c r="A284" s="2" t="s">
        <v>12</v>
      </c>
      <c r="B284" s="2">
        <v>1</v>
      </c>
      <c r="C284" s="14"/>
      <c r="D284" s="2"/>
      <c r="E284" s="48">
        <f t="shared" ref="E284:K284" si="55">SUM(E283:E283)</f>
        <v>165000</v>
      </c>
      <c r="F284" s="48">
        <f t="shared" si="55"/>
        <v>4735.5</v>
      </c>
      <c r="G284" s="48">
        <f>SUM(G283:G283)</f>
        <v>27394.99</v>
      </c>
      <c r="H284" s="48">
        <f t="shared" si="55"/>
        <v>5016</v>
      </c>
      <c r="I284" s="48">
        <f t="shared" si="55"/>
        <v>25</v>
      </c>
      <c r="J284" s="48">
        <f t="shared" si="55"/>
        <v>37171.49</v>
      </c>
      <c r="K284" s="48">
        <f t="shared" si="55"/>
        <v>127828.51</v>
      </c>
    </row>
    <row r="285" spans="1:320" x14ac:dyDescent="0.25">
      <c r="A285" s="10"/>
      <c r="B285" s="10"/>
      <c r="C285" s="15"/>
      <c r="D285" s="10"/>
      <c r="E285" s="51"/>
      <c r="F285" s="51"/>
      <c r="G285" s="51"/>
      <c r="H285" s="51"/>
      <c r="I285" s="51"/>
      <c r="J285" s="51"/>
      <c r="K285" s="5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1"/>
      <c r="FA285" s="11"/>
      <c r="FB285" s="11"/>
      <c r="FC285" s="11"/>
      <c r="FD285" s="11"/>
      <c r="FE285" s="11"/>
      <c r="FF285" s="11"/>
      <c r="FG285" s="11"/>
      <c r="FH285" s="11"/>
      <c r="FI285" s="11"/>
      <c r="FJ285" s="11"/>
      <c r="FK285" s="11"/>
      <c r="FL285" s="11"/>
      <c r="FM285" s="11"/>
      <c r="FN285" s="11"/>
      <c r="FO285" s="11"/>
      <c r="FP285" s="11"/>
      <c r="FQ285" s="11"/>
      <c r="FR285" s="11"/>
      <c r="FS285" s="11"/>
      <c r="FT285" s="11"/>
      <c r="FU285" s="11"/>
      <c r="FV285" s="11"/>
      <c r="FW285" s="11"/>
      <c r="FX285" s="11"/>
      <c r="FY285" s="11"/>
      <c r="FZ285" s="11"/>
      <c r="GA285" s="11"/>
      <c r="GB285" s="11"/>
      <c r="GC285" s="11"/>
      <c r="GD285" s="11"/>
      <c r="GE285" s="11"/>
      <c r="GF285" s="11"/>
      <c r="GG285" s="11"/>
      <c r="GH285" s="11"/>
      <c r="GI285" s="11"/>
      <c r="GJ285" s="11"/>
      <c r="GK285" s="11"/>
      <c r="GL285" s="11"/>
      <c r="GM285" s="11"/>
      <c r="GN285" s="11"/>
      <c r="GO285" s="11"/>
      <c r="GP285" s="11"/>
      <c r="GQ285" s="11"/>
      <c r="GR285" s="11"/>
      <c r="GS285" s="11"/>
      <c r="GT285" s="11"/>
      <c r="GU285" s="11"/>
      <c r="GV285" s="11"/>
      <c r="GW285" s="11"/>
      <c r="GX285" s="11"/>
      <c r="GY285" s="11"/>
      <c r="GZ285" s="11"/>
      <c r="HA285" s="11"/>
      <c r="HB285" s="11"/>
      <c r="HC285" s="11"/>
      <c r="HD285" s="11"/>
      <c r="HE285" s="11"/>
      <c r="HF285" s="11"/>
      <c r="HG285" s="11"/>
      <c r="HH285" s="11"/>
      <c r="HI285" s="11"/>
      <c r="HJ285" s="11"/>
      <c r="HK285" s="11"/>
      <c r="HL285" s="11"/>
      <c r="HM285" s="11"/>
      <c r="HN285" s="11"/>
      <c r="HO285" s="11"/>
      <c r="HP285" s="11"/>
      <c r="HQ285" s="11"/>
      <c r="HR285" s="11"/>
      <c r="HS285" s="11"/>
      <c r="HT285" s="11"/>
      <c r="HU285" s="11"/>
      <c r="HV285" s="11"/>
      <c r="HW285" s="11"/>
      <c r="HX285" s="11"/>
      <c r="HY285" s="11"/>
      <c r="HZ285" s="11"/>
      <c r="IA285" s="11"/>
      <c r="IB285" s="11"/>
      <c r="IC285" s="11"/>
      <c r="ID285" s="11"/>
      <c r="IE285" s="11"/>
      <c r="IF285" s="11"/>
      <c r="IG285" s="11"/>
      <c r="IH285" s="11"/>
      <c r="II285" s="11"/>
      <c r="IJ285" s="11"/>
      <c r="IK285" s="11"/>
      <c r="IL285" s="11"/>
      <c r="IM285" s="11"/>
      <c r="IN285" s="11"/>
      <c r="IO285" s="11"/>
      <c r="IP285" s="11"/>
      <c r="IQ285" s="11"/>
      <c r="IR285" s="11"/>
      <c r="IS285" s="11"/>
      <c r="IT285" s="11"/>
      <c r="IU285" s="11"/>
      <c r="IV285" s="11"/>
      <c r="IW285" s="11"/>
      <c r="IX285" s="11"/>
      <c r="IY285" s="11"/>
      <c r="IZ285" s="11"/>
      <c r="JA285" s="11"/>
      <c r="JB285" s="11"/>
      <c r="JC285" s="11"/>
      <c r="JD285" s="11"/>
      <c r="JE285" s="11"/>
      <c r="JF285" s="11"/>
      <c r="JG285" s="11"/>
      <c r="JH285" s="11"/>
      <c r="JI285" s="11"/>
      <c r="JJ285" s="11"/>
      <c r="JK285" s="11"/>
      <c r="JL285" s="11"/>
      <c r="JM285" s="11"/>
      <c r="JN285" s="11"/>
      <c r="JO285" s="11"/>
      <c r="JP285" s="11"/>
      <c r="JQ285" s="11"/>
      <c r="JR285" s="11"/>
      <c r="JS285" s="11"/>
      <c r="JT285" s="11"/>
      <c r="JU285" s="11"/>
      <c r="JV285" s="11"/>
    </row>
    <row r="286" spans="1:320" x14ac:dyDescent="0.25">
      <c r="A286" s="64" t="s">
        <v>83</v>
      </c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1"/>
      <c r="FG286" s="11"/>
      <c r="FH286" s="11"/>
      <c r="FI286" s="11"/>
      <c r="FJ286" s="11"/>
      <c r="FK286" s="11"/>
      <c r="FL286" s="11"/>
      <c r="FM286" s="11"/>
      <c r="FN286" s="11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  <c r="FZ286" s="11"/>
      <c r="GA286" s="11"/>
      <c r="GB286" s="11"/>
      <c r="GC286" s="11"/>
      <c r="GD286" s="11"/>
      <c r="GE286" s="11"/>
      <c r="GF286" s="11"/>
      <c r="GG286" s="11"/>
      <c r="GH286" s="11"/>
      <c r="GI286" s="11"/>
      <c r="GJ286" s="11"/>
      <c r="GK286" s="11"/>
      <c r="GL286" s="11"/>
      <c r="GM286" s="11"/>
      <c r="GN286" s="11"/>
      <c r="GO286" s="11"/>
      <c r="GP286" s="11"/>
      <c r="GQ286" s="11"/>
      <c r="GR286" s="11"/>
      <c r="GS286" s="11"/>
      <c r="GT286" s="11"/>
      <c r="GU286" s="11"/>
      <c r="GV286" s="11"/>
      <c r="GW286" s="11"/>
      <c r="GX286" s="11"/>
      <c r="GY286" s="11"/>
      <c r="GZ286" s="11"/>
      <c r="HA286" s="11"/>
      <c r="HB286" s="11"/>
      <c r="HC286" s="11"/>
      <c r="HD286" s="11"/>
      <c r="HE286" s="11"/>
      <c r="HF286" s="11"/>
      <c r="HG286" s="11"/>
      <c r="HH286" s="11"/>
      <c r="HI286" s="11"/>
      <c r="HJ286" s="11"/>
      <c r="HK286" s="11"/>
      <c r="HL286" s="11"/>
      <c r="HM286" s="11"/>
      <c r="HN286" s="11"/>
      <c r="HO286" s="11"/>
      <c r="HP286" s="11"/>
      <c r="HQ286" s="11"/>
      <c r="HR286" s="11"/>
      <c r="HS286" s="11"/>
      <c r="HT286" s="11"/>
      <c r="HU286" s="11"/>
      <c r="HV286" s="11"/>
      <c r="HW286" s="11"/>
      <c r="HX286" s="11"/>
      <c r="HY286" s="11"/>
      <c r="HZ286" s="11"/>
      <c r="IA286" s="11"/>
      <c r="IB286" s="11"/>
      <c r="IC286" s="11"/>
      <c r="ID286" s="11"/>
      <c r="IE286" s="11"/>
      <c r="IF286" s="11"/>
      <c r="IG286" s="11"/>
      <c r="IH286" s="11"/>
      <c r="II286" s="11"/>
      <c r="IJ286" s="11"/>
      <c r="IK286" s="11"/>
      <c r="IL286" s="11"/>
      <c r="IM286" s="11"/>
      <c r="IN286" s="11"/>
      <c r="IO286" s="11"/>
      <c r="IP286" s="11"/>
      <c r="IQ286" s="11"/>
      <c r="IR286" s="11"/>
      <c r="IS286" s="11"/>
      <c r="IT286" s="11"/>
      <c r="IU286" s="11"/>
      <c r="IV286" s="11"/>
      <c r="IW286" s="11"/>
      <c r="IX286" s="11"/>
      <c r="IY286" s="11"/>
      <c r="IZ286" s="11"/>
      <c r="JA286" s="11"/>
      <c r="JB286" s="11"/>
      <c r="JC286" s="11"/>
      <c r="JD286" s="11"/>
      <c r="JE286" s="11"/>
      <c r="JF286" s="11"/>
      <c r="JG286" s="11"/>
      <c r="JH286" s="11"/>
      <c r="JI286" s="11"/>
      <c r="JJ286" s="11"/>
      <c r="JK286" s="11"/>
      <c r="JL286" s="11"/>
      <c r="JM286" s="11"/>
      <c r="JN286" s="11"/>
      <c r="JO286" s="11"/>
      <c r="JP286" s="11"/>
      <c r="JQ286" s="11"/>
      <c r="JR286" s="11"/>
      <c r="JS286" s="11"/>
      <c r="JT286" s="11"/>
      <c r="JU286" s="11"/>
      <c r="JV286" s="11"/>
    </row>
    <row r="287" spans="1:320" x14ac:dyDescent="0.25">
      <c r="A287" t="s">
        <v>372</v>
      </c>
      <c r="B287" t="s">
        <v>18</v>
      </c>
      <c r="C287" s="13" t="s">
        <v>305</v>
      </c>
      <c r="D287" t="s">
        <v>203</v>
      </c>
      <c r="E287" s="40">
        <v>41000</v>
      </c>
      <c r="F287" s="40">
        <f>E287*0.0287</f>
        <v>1176.7</v>
      </c>
      <c r="G287" s="40">
        <v>583.79</v>
      </c>
      <c r="H287" s="40">
        <f>E287*0.0304</f>
        <v>1246.4000000000001</v>
      </c>
      <c r="I287" s="40">
        <v>1200</v>
      </c>
      <c r="J287" s="40">
        <v>4206.8900000000003</v>
      </c>
      <c r="K287" s="40">
        <f>E287-J287</f>
        <v>36793.11</v>
      </c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1"/>
      <c r="FA287" s="11"/>
      <c r="FB287" s="11"/>
      <c r="FC287" s="11"/>
      <c r="FD287" s="11"/>
      <c r="FE287" s="11"/>
      <c r="FF287" s="11"/>
      <c r="FG287" s="11"/>
      <c r="FH287" s="11"/>
      <c r="FI287" s="11"/>
      <c r="FJ287" s="11"/>
      <c r="FK287" s="11"/>
      <c r="FL287" s="11"/>
      <c r="FM287" s="11"/>
      <c r="FN287" s="11"/>
      <c r="FO287" s="11"/>
      <c r="FP287" s="11"/>
      <c r="FQ287" s="11"/>
      <c r="FR287" s="11"/>
      <c r="FS287" s="11"/>
      <c r="FT287" s="11"/>
      <c r="FU287" s="11"/>
      <c r="FV287" s="11"/>
      <c r="FW287" s="11"/>
      <c r="FX287" s="11"/>
      <c r="FY287" s="11"/>
      <c r="FZ287" s="11"/>
      <c r="GA287" s="11"/>
      <c r="GB287" s="11"/>
      <c r="GC287" s="11"/>
      <c r="GD287" s="11"/>
      <c r="GE287" s="11"/>
      <c r="GF287" s="11"/>
      <c r="GG287" s="11"/>
      <c r="GH287" s="11"/>
      <c r="GI287" s="11"/>
      <c r="GJ287" s="11"/>
      <c r="GK287" s="11"/>
      <c r="GL287" s="11"/>
      <c r="GM287" s="11"/>
      <c r="GN287" s="11"/>
      <c r="GO287" s="11"/>
      <c r="GP287" s="11"/>
      <c r="GQ287" s="11"/>
      <c r="GR287" s="11"/>
      <c r="GS287" s="11"/>
      <c r="GT287" s="11"/>
      <c r="GU287" s="11"/>
      <c r="GV287" s="11"/>
      <c r="GW287" s="11"/>
      <c r="GX287" s="11"/>
      <c r="GY287" s="11"/>
      <c r="GZ287" s="11"/>
      <c r="HA287" s="11"/>
      <c r="HB287" s="11"/>
      <c r="HC287" s="11"/>
      <c r="HD287" s="11"/>
      <c r="HE287" s="11"/>
      <c r="HF287" s="11"/>
      <c r="HG287" s="11"/>
      <c r="HH287" s="11"/>
      <c r="HI287" s="11"/>
      <c r="HJ287" s="11"/>
      <c r="HK287" s="11"/>
      <c r="HL287" s="11"/>
      <c r="HM287" s="11"/>
      <c r="HN287" s="11"/>
      <c r="HO287" s="11"/>
      <c r="HP287" s="11"/>
      <c r="HQ287" s="11"/>
      <c r="HR287" s="11"/>
      <c r="HS287" s="11"/>
      <c r="HT287" s="11"/>
      <c r="HU287" s="11"/>
      <c r="HV287" s="11"/>
      <c r="HW287" s="11"/>
      <c r="HX287" s="11"/>
      <c r="HY287" s="11"/>
      <c r="HZ287" s="11"/>
      <c r="IA287" s="11"/>
      <c r="IB287" s="11"/>
      <c r="IC287" s="11"/>
      <c r="ID287" s="11"/>
      <c r="IE287" s="11"/>
      <c r="IF287" s="11"/>
      <c r="IG287" s="11"/>
      <c r="IH287" s="11"/>
      <c r="II287" s="11"/>
      <c r="IJ287" s="11"/>
      <c r="IK287" s="11"/>
      <c r="IL287" s="11"/>
      <c r="IM287" s="11"/>
      <c r="IN287" s="11"/>
      <c r="IO287" s="11"/>
      <c r="IP287" s="11"/>
      <c r="IQ287" s="11"/>
      <c r="IR287" s="11"/>
      <c r="IS287" s="11"/>
      <c r="IT287" s="11"/>
      <c r="IU287" s="11"/>
      <c r="IV287" s="11"/>
      <c r="IW287" s="11"/>
      <c r="IX287" s="11"/>
      <c r="IY287" s="11"/>
      <c r="IZ287" s="11"/>
      <c r="JA287" s="11"/>
      <c r="JB287" s="11"/>
      <c r="JC287" s="11"/>
      <c r="JD287" s="11"/>
      <c r="JE287" s="11"/>
      <c r="JF287" s="11"/>
      <c r="JG287" s="11"/>
      <c r="JH287" s="11"/>
      <c r="JI287" s="11"/>
      <c r="JJ287" s="11"/>
      <c r="JK287" s="11"/>
      <c r="JL287" s="11"/>
      <c r="JM287" s="11"/>
      <c r="JN287" s="11"/>
      <c r="JO287" s="11"/>
      <c r="JP287" s="11"/>
      <c r="JQ287" s="11"/>
      <c r="JR287" s="11"/>
      <c r="JS287" s="11"/>
      <c r="JT287" s="11"/>
      <c r="JU287" s="11"/>
      <c r="JV287" s="11"/>
    </row>
    <row r="288" spans="1:320" x14ac:dyDescent="0.25">
      <c r="A288" t="s">
        <v>207</v>
      </c>
      <c r="B288" t="s">
        <v>86</v>
      </c>
      <c r="C288" s="13" t="s">
        <v>305</v>
      </c>
      <c r="D288" t="s">
        <v>203</v>
      </c>
      <c r="E288" s="40">
        <v>41000</v>
      </c>
      <c r="F288" s="40">
        <f>E288*0.0287</f>
        <v>1176.7</v>
      </c>
      <c r="G288" s="40">
        <v>347.17</v>
      </c>
      <c r="H288" s="40">
        <f>E288*0.0304</f>
        <v>1246.4000000000001</v>
      </c>
      <c r="I288" s="40">
        <v>6985.13</v>
      </c>
      <c r="J288" s="40">
        <v>9755.4</v>
      </c>
      <c r="K288" s="40">
        <f t="shared" ref="K288:K291" si="56">E288-J288</f>
        <v>31244.6</v>
      </c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1"/>
      <c r="FA288" s="11"/>
      <c r="FB288" s="11"/>
      <c r="FC288" s="11"/>
      <c r="FD288" s="11"/>
      <c r="FE288" s="11"/>
      <c r="FF288" s="11"/>
      <c r="FG288" s="11"/>
      <c r="FH288" s="11"/>
      <c r="FI288" s="11"/>
      <c r="FJ288" s="11"/>
      <c r="FK288" s="11"/>
      <c r="FL288" s="11"/>
      <c r="FM288" s="11"/>
      <c r="FN288" s="11"/>
      <c r="FO288" s="11"/>
      <c r="FP288" s="11"/>
      <c r="FQ288" s="11"/>
      <c r="FR288" s="11"/>
      <c r="FS288" s="11"/>
      <c r="FT288" s="11"/>
      <c r="FU288" s="11"/>
      <c r="FV288" s="11"/>
      <c r="FW288" s="11"/>
      <c r="FX288" s="11"/>
      <c r="FY288" s="11"/>
      <c r="FZ288" s="11"/>
      <c r="GA288" s="11"/>
      <c r="GB288" s="11"/>
      <c r="GC288" s="11"/>
      <c r="GD288" s="11"/>
      <c r="GE288" s="11"/>
      <c r="GF288" s="11"/>
      <c r="GG288" s="11"/>
      <c r="GH288" s="11"/>
      <c r="GI288" s="11"/>
      <c r="GJ288" s="11"/>
      <c r="GK288" s="11"/>
      <c r="GL288" s="11"/>
      <c r="GM288" s="11"/>
      <c r="GN288" s="11"/>
      <c r="GO288" s="11"/>
      <c r="GP288" s="11"/>
      <c r="GQ288" s="11"/>
      <c r="GR288" s="11"/>
      <c r="GS288" s="11"/>
      <c r="GT288" s="11"/>
      <c r="GU288" s="11"/>
      <c r="GV288" s="11"/>
      <c r="GW288" s="11"/>
      <c r="GX288" s="11"/>
      <c r="GY288" s="11"/>
      <c r="GZ288" s="11"/>
      <c r="HA288" s="11"/>
      <c r="HB288" s="11"/>
      <c r="HC288" s="11"/>
      <c r="HD288" s="11"/>
      <c r="HE288" s="11"/>
      <c r="HF288" s="11"/>
      <c r="HG288" s="11"/>
      <c r="HH288" s="11"/>
      <c r="HI288" s="11"/>
      <c r="HJ288" s="11"/>
      <c r="HK288" s="11"/>
      <c r="HL288" s="11"/>
      <c r="HM288" s="11"/>
      <c r="HN288" s="11"/>
      <c r="HO288" s="11"/>
      <c r="HP288" s="11"/>
      <c r="HQ288" s="11"/>
      <c r="HR288" s="11"/>
      <c r="HS288" s="11"/>
      <c r="HT288" s="11"/>
      <c r="HU288" s="11"/>
      <c r="HV288" s="11"/>
      <c r="HW288" s="11"/>
      <c r="HX288" s="11"/>
      <c r="HY288" s="11"/>
      <c r="HZ288" s="11"/>
      <c r="IA288" s="11"/>
      <c r="IB288" s="11"/>
      <c r="IC288" s="11"/>
      <c r="ID288" s="11"/>
      <c r="IE288" s="11"/>
      <c r="IF288" s="11"/>
      <c r="IG288" s="11"/>
      <c r="IH288" s="11"/>
      <c r="II288" s="11"/>
      <c r="IJ288" s="11"/>
      <c r="IK288" s="11"/>
      <c r="IL288" s="11"/>
      <c r="IM288" s="11"/>
      <c r="IN288" s="11"/>
      <c r="IO288" s="11"/>
      <c r="IP288" s="11"/>
      <c r="IQ288" s="11"/>
      <c r="IR288" s="11"/>
      <c r="IS288" s="11"/>
      <c r="IT288" s="11"/>
      <c r="IU288" s="11"/>
      <c r="IV288" s="11"/>
      <c r="IW288" s="11"/>
      <c r="IX288" s="11"/>
      <c r="IY288" s="11"/>
      <c r="IZ288" s="11"/>
      <c r="JA288" s="11"/>
      <c r="JB288" s="11"/>
      <c r="JC288" s="11"/>
      <c r="JD288" s="11"/>
      <c r="JE288" s="11"/>
      <c r="JF288" s="11"/>
      <c r="JG288" s="11"/>
      <c r="JH288" s="11"/>
      <c r="JI288" s="11"/>
      <c r="JJ288" s="11"/>
      <c r="JK288" s="11"/>
      <c r="JL288" s="11"/>
      <c r="JM288" s="11"/>
      <c r="JN288" s="11"/>
      <c r="JO288" s="11"/>
      <c r="JP288" s="11"/>
      <c r="JQ288" s="11"/>
      <c r="JR288" s="11"/>
      <c r="JS288" s="11"/>
      <c r="JT288" s="11"/>
      <c r="JU288" s="11"/>
      <c r="JV288" s="11"/>
    </row>
    <row r="289" spans="1:282" x14ac:dyDescent="0.25">
      <c r="A289" t="s">
        <v>218</v>
      </c>
      <c r="B289" t="s">
        <v>217</v>
      </c>
      <c r="C289" s="13" t="s">
        <v>306</v>
      </c>
      <c r="D289" t="s">
        <v>203</v>
      </c>
      <c r="E289" s="40">
        <v>41000</v>
      </c>
      <c r="F289" s="40">
        <f>E289*0.0287</f>
        <v>1176.7</v>
      </c>
      <c r="G289" s="40">
        <v>583.79</v>
      </c>
      <c r="H289" s="40">
        <f>E289*0.0304</f>
        <v>1246.4000000000001</v>
      </c>
      <c r="I289" s="40">
        <v>175</v>
      </c>
      <c r="J289" s="40">
        <v>3181.89</v>
      </c>
      <c r="K289" s="40">
        <f t="shared" si="56"/>
        <v>37818.11</v>
      </c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1"/>
      <c r="EH289" s="11"/>
      <c r="EI289" s="11"/>
      <c r="EJ289" s="11"/>
      <c r="EK289" s="11"/>
      <c r="EL289" s="11"/>
      <c r="EM289" s="11"/>
      <c r="EN289" s="11"/>
      <c r="EO289" s="11"/>
      <c r="EP289" s="11"/>
      <c r="EQ289" s="11"/>
      <c r="ER289" s="11"/>
      <c r="ES289" s="11"/>
      <c r="ET289" s="11"/>
      <c r="EU289" s="11"/>
      <c r="EV289" s="11"/>
      <c r="EW289" s="11"/>
      <c r="EX289" s="11"/>
      <c r="EY289" s="11"/>
      <c r="EZ289" s="11"/>
      <c r="FA289" s="11"/>
      <c r="FB289" s="11"/>
      <c r="FC289" s="11"/>
      <c r="FD289" s="11"/>
      <c r="FE289" s="11"/>
      <c r="FF289" s="11"/>
      <c r="FG289" s="11"/>
      <c r="FH289" s="11"/>
      <c r="FI289" s="11"/>
      <c r="FJ289" s="11"/>
      <c r="FK289" s="11"/>
      <c r="FL289" s="11"/>
      <c r="FM289" s="11"/>
      <c r="FN289" s="11"/>
      <c r="FO289" s="11"/>
      <c r="FP289" s="11"/>
      <c r="FQ289" s="11"/>
      <c r="FR289" s="11"/>
      <c r="FS289" s="11"/>
      <c r="FT289" s="11"/>
      <c r="FU289" s="11"/>
      <c r="FV289" s="11"/>
      <c r="FW289" s="11"/>
      <c r="FX289" s="11"/>
      <c r="FY289" s="11"/>
      <c r="FZ289" s="11"/>
      <c r="GA289" s="11"/>
      <c r="GB289" s="11"/>
      <c r="GC289" s="11"/>
      <c r="GD289" s="11"/>
      <c r="GE289" s="11"/>
      <c r="GF289" s="11"/>
      <c r="GG289" s="11"/>
      <c r="GH289" s="11"/>
      <c r="GI289" s="11"/>
      <c r="GJ289" s="11"/>
      <c r="GK289" s="11"/>
      <c r="GL289" s="11"/>
      <c r="GM289" s="11"/>
      <c r="GN289" s="11"/>
      <c r="GO289" s="11"/>
      <c r="GP289" s="11"/>
      <c r="GQ289" s="11"/>
      <c r="GR289" s="11"/>
      <c r="GS289" s="11"/>
      <c r="GT289" s="11"/>
      <c r="GU289" s="11"/>
      <c r="GV289" s="11"/>
      <c r="GW289" s="11"/>
      <c r="GX289" s="11"/>
      <c r="GY289" s="11"/>
      <c r="GZ289" s="11"/>
      <c r="HA289" s="11"/>
      <c r="HB289" s="11"/>
      <c r="HC289" s="11"/>
      <c r="HD289" s="11"/>
      <c r="HE289" s="11"/>
      <c r="HF289" s="11"/>
      <c r="HG289" s="11"/>
      <c r="HH289" s="11"/>
      <c r="HI289" s="11"/>
      <c r="HJ289" s="11"/>
      <c r="HK289" s="11"/>
      <c r="HL289" s="11"/>
      <c r="HM289" s="11"/>
      <c r="HN289" s="11"/>
      <c r="HO289" s="11"/>
      <c r="HP289" s="11"/>
      <c r="HQ289" s="11"/>
      <c r="HR289" s="11"/>
      <c r="HS289" s="11"/>
      <c r="HT289" s="11"/>
      <c r="HU289" s="11"/>
      <c r="HV289" s="11"/>
      <c r="HW289" s="11"/>
      <c r="HX289" s="11"/>
      <c r="HY289" s="11"/>
      <c r="HZ289" s="11"/>
      <c r="IA289" s="11"/>
      <c r="IB289" s="11"/>
      <c r="IC289" s="11"/>
      <c r="ID289" s="11"/>
      <c r="IE289" s="11"/>
      <c r="IF289" s="11"/>
      <c r="IG289" s="11"/>
      <c r="IH289" s="11"/>
      <c r="II289" s="11"/>
      <c r="IJ289" s="11"/>
      <c r="IK289" s="11"/>
      <c r="IL289" s="11"/>
      <c r="IM289" s="11"/>
      <c r="IN289" s="11"/>
      <c r="IO289" s="11"/>
      <c r="IP289" s="11"/>
      <c r="IQ289" s="11"/>
      <c r="IR289" s="11"/>
      <c r="IS289" s="11"/>
      <c r="IT289" s="11"/>
      <c r="IU289" s="11"/>
      <c r="IV289" s="11"/>
      <c r="IW289" s="11"/>
      <c r="IX289" s="11"/>
      <c r="IY289" s="11"/>
      <c r="IZ289" s="11"/>
      <c r="JA289" s="11"/>
      <c r="JB289" s="11"/>
      <c r="JC289" s="11"/>
      <c r="JD289" s="11"/>
      <c r="JE289" s="11"/>
      <c r="JF289" s="11"/>
      <c r="JG289" s="11"/>
      <c r="JH289" s="11"/>
      <c r="JI289" s="11"/>
      <c r="JJ289" s="11"/>
      <c r="JK289" s="11"/>
      <c r="JL289" s="11"/>
      <c r="JM289" s="11"/>
      <c r="JN289" s="11"/>
      <c r="JO289" s="11"/>
      <c r="JP289" s="11"/>
      <c r="JQ289" s="11"/>
      <c r="JR289" s="11"/>
      <c r="JS289" s="11"/>
      <c r="JT289" s="11"/>
      <c r="JU289" s="11"/>
      <c r="JV289" s="11"/>
    </row>
    <row r="290" spans="1:282" x14ac:dyDescent="0.25">
      <c r="A290" t="s">
        <v>219</v>
      </c>
      <c r="B290" t="s">
        <v>48</v>
      </c>
      <c r="C290" s="13" t="s">
        <v>305</v>
      </c>
      <c r="D290" t="s">
        <v>203</v>
      </c>
      <c r="E290" s="40">
        <v>36000</v>
      </c>
      <c r="F290" s="40">
        <f>E290*0.0287</f>
        <v>1033.2</v>
      </c>
      <c r="G290" s="40">
        <v>0</v>
      </c>
      <c r="H290" s="40">
        <f>E290*0.0304</f>
        <v>1094.4000000000001</v>
      </c>
      <c r="I290" s="40">
        <v>1975</v>
      </c>
      <c r="J290" s="40">
        <v>4102.6000000000004</v>
      </c>
      <c r="K290" s="40">
        <f>E290-J290</f>
        <v>31897.4</v>
      </c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1"/>
      <c r="EK290" s="11"/>
      <c r="EL290" s="11"/>
      <c r="EM290" s="11"/>
      <c r="EN290" s="11"/>
      <c r="EO290" s="11"/>
      <c r="EP290" s="11"/>
      <c r="EQ290" s="11"/>
      <c r="ER290" s="11"/>
      <c r="ES290" s="11"/>
      <c r="ET290" s="11"/>
      <c r="EU290" s="11"/>
      <c r="EV290" s="11"/>
      <c r="EW290" s="11"/>
      <c r="EX290" s="11"/>
      <c r="EY290" s="11"/>
      <c r="EZ290" s="11"/>
      <c r="FA290" s="11"/>
      <c r="FB290" s="11"/>
      <c r="FC290" s="11"/>
      <c r="FD290" s="11"/>
      <c r="FE290" s="11"/>
      <c r="FF290" s="11"/>
      <c r="FG290" s="11"/>
      <c r="FH290" s="11"/>
      <c r="FI290" s="11"/>
      <c r="FJ290" s="11"/>
      <c r="FK290" s="11"/>
      <c r="FL290" s="11"/>
      <c r="FM290" s="11"/>
      <c r="FN290" s="11"/>
      <c r="FO290" s="11"/>
      <c r="FP290" s="11"/>
      <c r="FQ290" s="11"/>
      <c r="FR290" s="11"/>
      <c r="FS290" s="11"/>
      <c r="FT290" s="11"/>
      <c r="FU290" s="11"/>
      <c r="FV290" s="11"/>
      <c r="FW290" s="11"/>
      <c r="FX290" s="11"/>
      <c r="FY290" s="11"/>
      <c r="FZ290" s="11"/>
      <c r="GA290" s="11"/>
      <c r="GB290" s="11"/>
      <c r="GC290" s="11"/>
      <c r="GD290" s="11"/>
      <c r="GE290" s="11"/>
      <c r="GF290" s="11"/>
      <c r="GG290" s="11"/>
      <c r="GH290" s="11"/>
      <c r="GI290" s="11"/>
      <c r="GJ290" s="11"/>
      <c r="GK290" s="11"/>
      <c r="GL290" s="11"/>
      <c r="GM290" s="11"/>
      <c r="GN290" s="11"/>
      <c r="GO290" s="11"/>
      <c r="GP290" s="11"/>
      <c r="GQ290" s="11"/>
      <c r="GR290" s="11"/>
      <c r="GS290" s="11"/>
      <c r="GT290" s="11"/>
      <c r="GU290" s="11"/>
      <c r="GV290" s="11"/>
      <c r="GW290" s="11"/>
      <c r="GX290" s="11"/>
      <c r="GY290" s="11"/>
      <c r="GZ290" s="11"/>
      <c r="HA290" s="11"/>
      <c r="HB290" s="11"/>
      <c r="HC290" s="11"/>
      <c r="HD290" s="11"/>
      <c r="HE290" s="11"/>
      <c r="HF290" s="11"/>
      <c r="HG290" s="11"/>
      <c r="HH290" s="11"/>
      <c r="HI290" s="11"/>
      <c r="HJ290" s="11"/>
      <c r="HK290" s="11"/>
      <c r="HL290" s="11"/>
      <c r="HM290" s="11"/>
      <c r="HN290" s="11"/>
      <c r="HO290" s="11"/>
      <c r="HP290" s="11"/>
      <c r="HQ290" s="11"/>
      <c r="HR290" s="11"/>
      <c r="HS290" s="11"/>
      <c r="HT290" s="11"/>
      <c r="HU290" s="11"/>
      <c r="HV290" s="11"/>
      <c r="HW290" s="11"/>
      <c r="HX290" s="11"/>
      <c r="HY290" s="11"/>
      <c r="HZ290" s="11"/>
      <c r="IA290" s="11"/>
      <c r="IB290" s="11"/>
      <c r="IC290" s="11"/>
      <c r="ID290" s="11"/>
      <c r="IE290" s="11"/>
      <c r="IF290" s="11"/>
      <c r="IG290" s="11"/>
      <c r="IH290" s="11"/>
      <c r="II290" s="11"/>
      <c r="IJ290" s="11"/>
      <c r="IK290" s="11"/>
      <c r="IL290" s="11"/>
      <c r="IM290" s="11"/>
      <c r="IN290" s="11"/>
      <c r="IO290" s="11"/>
      <c r="IP290" s="11"/>
      <c r="IQ290" s="11"/>
      <c r="IR290" s="11"/>
      <c r="IS290" s="11"/>
      <c r="IT290" s="11"/>
      <c r="IU290" s="11"/>
      <c r="IV290" s="11"/>
      <c r="IW290" s="11"/>
      <c r="IX290" s="11"/>
      <c r="IY290" s="11"/>
      <c r="IZ290" s="11"/>
      <c r="JA290" s="11"/>
      <c r="JB290" s="11"/>
      <c r="JC290" s="11"/>
      <c r="JD290" s="11"/>
      <c r="JE290" s="11"/>
      <c r="JF290" s="11"/>
      <c r="JG290" s="11"/>
      <c r="JH290" s="11"/>
      <c r="JI290" s="11"/>
      <c r="JJ290" s="11"/>
      <c r="JK290" s="11"/>
      <c r="JL290" s="11"/>
      <c r="JM290" s="11"/>
      <c r="JN290" s="11"/>
      <c r="JO290" s="11"/>
      <c r="JP290" s="11"/>
      <c r="JQ290" s="11"/>
      <c r="JR290" s="11"/>
      <c r="JS290" s="11"/>
      <c r="JT290" s="11"/>
      <c r="JU290" s="11"/>
      <c r="JV290" s="11"/>
    </row>
    <row r="291" spans="1:282" x14ac:dyDescent="0.25">
      <c r="A291" t="s">
        <v>186</v>
      </c>
      <c r="B291" t="s">
        <v>86</v>
      </c>
      <c r="C291" s="13" t="s">
        <v>305</v>
      </c>
      <c r="D291" t="s">
        <v>203</v>
      </c>
      <c r="E291" s="40">
        <v>41000</v>
      </c>
      <c r="F291" s="40">
        <f>E291*0.0287</f>
        <v>1176.7</v>
      </c>
      <c r="G291" s="40">
        <v>347.17</v>
      </c>
      <c r="H291" s="40">
        <f>E291*0.0304</f>
        <v>1246.4000000000001</v>
      </c>
      <c r="I291" s="40">
        <v>1752.45</v>
      </c>
      <c r="J291" s="40">
        <v>4522.72</v>
      </c>
      <c r="K291" s="40">
        <f t="shared" si="56"/>
        <v>36477.279999999999</v>
      </c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1"/>
      <c r="EK291" s="11"/>
      <c r="EL291" s="11"/>
      <c r="EM291" s="11"/>
      <c r="EN291" s="11"/>
      <c r="EO291" s="11"/>
      <c r="EP291" s="11"/>
      <c r="EQ291" s="11"/>
      <c r="ER291" s="11"/>
      <c r="ES291" s="11"/>
      <c r="ET291" s="11"/>
      <c r="EU291" s="11"/>
      <c r="EV291" s="11"/>
      <c r="EW291" s="11"/>
      <c r="EX291" s="11"/>
      <c r="EY291" s="11"/>
      <c r="EZ291" s="11"/>
      <c r="FA291" s="11"/>
      <c r="FB291" s="11"/>
      <c r="FC291" s="11"/>
      <c r="FD291" s="11"/>
      <c r="FE291" s="11"/>
      <c r="FF291" s="11"/>
      <c r="FG291" s="11"/>
      <c r="FH291" s="11"/>
      <c r="FI291" s="11"/>
      <c r="FJ291" s="11"/>
      <c r="FK291" s="11"/>
      <c r="FL291" s="11"/>
      <c r="FM291" s="11"/>
      <c r="FN291" s="11"/>
      <c r="FO291" s="11"/>
      <c r="FP291" s="11"/>
      <c r="FQ291" s="11"/>
      <c r="FR291" s="11"/>
      <c r="FS291" s="11"/>
      <c r="FT291" s="11"/>
      <c r="FU291" s="11"/>
      <c r="FV291" s="11"/>
      <c r="FW291" s="11"/>
      <c r="FX291" s="11"/>
      <c r="FY291" s="11"/>
      <c r="FZ291" s="11"/>
      <c r="GA291" s="11"/>
      <c r="GB291" s="11"/>
      <c r="GC291" s="11"/>
      <c r="GD291" s="11"/>
      <c r="GE291" s="11"/>
      <c r="GF291" s="11"/>
      <c r="GG291" s="11"/>
      <c r="GH291" s="11"/>
      <c r="GI291" s="11"/>
      <c r="GJ291" s="11"/>
      <c r="GK291" s="11"/>
      <c r="GL291" s="11"/>
      <c r="GM291" s="11"/>
      <c r="GN291" s="11"/>
      <c r="GO291" s="11"/>
      <c r="GP291" s="11"/>
      <c r="GQ291" s="11"/>
      <c r="GR291" s="11"/>
      <c r="GS291" s="11"/>
      <c r="GT291" s="11"/>
      <c r="GU291" s="11"/>
      <c r="GV291" s="11"/>
      <c r="GW291" s="11"/>
      <c r="GX291" s="11"/>
      <c r="GY291" s="11"/>
      <c r="GZ291" s="11"/>
      <c r="HA291" s="11"/>
      <c r="HB291" s="11"/>
      <c r="HC291" s="11"/>
      <c r="HD291" s="11"/>
      <c r="HE291" s="11"/>
      <c r="HF291" s="11"/>
      <c r="HG291" s="11"/>
      <c r="HH291" s="11"/>
      <c r="HI291" s="11"/>
      <c r="HJ291" s="11"/>
      <c r="HK291" s="11"/>
      <c r="HL291" s="11"/>
      <c r="HM291" s="11"/>
      <c r="HN291" s="11"/>
      <c r="HO291" s="11"/>
      <c r="HP291" s="11"/>
      <c r="HQ291" s="11"/>
      <c r="HR291" s="11"/>
      <c r="HS291" s="11"/>
      <c r="HT291" s="11"/>
      <c r="HU291" s="11"/>
      <c r="HV291" s="11"/>
      <c r="HW291" s="11"/>
      <c r="HX291" s="11"/>
      <c r="HY291" s="11"/>
      <c r="HZ291" s="11"/>
      <c r="IA291" s="11"/>
      <c r="IB291" s="11"/>
      <c r="IC291" s="11"/>
      <c r="ID291" s="11"/>
      <c r="IE291" s="11"/>
      <c r="IF291" s="11"/>
      <c r="IG291" s="11"/>
      <c r="IH291" s="11"/>
      <c r="II291" s="11"/>
      <c r="IJ291" s="11"/>
      <c r="IK291" s="11"/>
      <c r="IL291" s="11"/>
      <c r="IM291" s="11"/>
      <c r="IN291" s="11"/>
      <c r="IO291" s="11"/>
      <c r="IP291" s="11"/>
      <c r="IQ291" s="11"/>
      <c r="IR291" s="11"/>
      <c r="IS291" s="11"/>
      <c r="IT291" s="11"/>
      <c r="IU291" s="11"/>
      <c r="IV291" s="11"/>
      <c r="IW291" s="11"/>
      <c r="IX291" s="11"/>
      <c r="IY291" s="11"/>
      <c r="IZ291" s="11"/>
      <c r="JA291" s="11"/>
      <c r="JB291" s="11"/>
      <c r="JC291" s="11"/>
      <c r="JD291" s="11"/>
      <c r="JE291" s="11"/>
      <c r="JF291" s="11"/>
      <c r="JG291" s="11"/>
      <c r="JH291" s="11"/>
      <c r="JI291" s="11"/>
      <c r="JJ291" s="11"/>
      <c r="JK291" s="11"/>
      <c r="JL291" s="11"/>
      <c r="JM291" s="11"/>
      <c r="JN291" s="11"/>
      <c r="JO291" s="11"/>
      <c r="JP291" s="11"/>
      <c r="JQ291" s="11"/>
      <c r="JR291" s="11"/>
      <c r="JS291" s="11"/>
      <c r="JT291" s="11"/>
      <c r="JU291" s="11"/>
      <c r="JV291" s="11"/>
    </row>
    <row r="292" spans="1:282" s="11" customFormat="1" x14ac:dyDescent="0.25">
      <c r="A292" s="2" t="s">
        <v>12</v>
      </c>
      <c r="B292" s="2">
        <v>5</v>
      </c>
      <c r="C292" s="14"/>
      <c r="D292" s="2"/>
      <c r="E292" s="48">
        <f t="shared" ref="E292:J292" si="57">SUM(E287:E291)</f>
        <v>200000</v>
      </c>
      <c r="F292" s="48">
        <f t="shared" si="57"/>
        <v>5740</v>
      </c>
      <c r="G292" s="48">
        <f>SUM(G287:G291)</f>
        <v>1861.92</v>
      </c>
      <c r="H292" s="48">
        <f t="shared" si="57"/>
        <v>6080</v>
      </c>
      <c r="I292" s="48">
        <f t="shared" si="57"/>
        <v>12087.58</v>
      </c>
      <c r="J292" s="48">
        <f t="shared" si="57"/>
        <v>25769.5</v>
      </c>
      <c r="K292" s="48">
        <f>SUM(K287:K291)</f>
        <v>174230.5</v>
      </c>
    </row>
    <row r="293" spans="1:282" x14ac:dyDescent="0.25">
      <c r="A293" s="10"/>
      <c r="B293" s="10"/>
      <c r="C293" s="15"/>
      <c r="D293" s="10"/>
      <c r="E293" s="51"/>
      <c r="F293" s="51"/>
      <c r="G293" s="51"/>
      <c r="H293" s="51"/>
      <c r="I293" s="51"/>
      <c r="J293" s="51"/>
      <c r="K293" s="5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1"/>
      <c r="EK293" s="11"/>
      <c r="EL293" s="11"/>
      <c r="EM293" s="11"/>
      <c r="EN293" s="11"/>
      <c r="EO293" s="11"/>
      <c r="EP293" s="11"/>
      <c r="EQ293" s="11"/>
      <c r="ER293" s="11"/>
      <c r="ES293" s="11"/>
      <c r="ET293" s="11"/>
      <c r="EU293" s="11"/>
      <c r="EV293" s="11"/>
      <c r="EW293" s="11"/>
      <c r="EX293" s="11"/>
      <c r="EY293" s="11"/>
      <c r="EZ293" s="11"/>
      <c r="FA293" s="11"/>
      <c r="FB293" s="11"/>
      <c r="FC293" s="11"/>
      <c r="FD293" s="11"/>
      <c r="FE293" s="11"/>
      <c r="FF293" s="11"/>
      <c r="FG293" s="11"/>
      <c r="FH293" s="11"/>
      <c r="FI293" s="11"/>
      <c r="FJ293" s="11"/>
      <c r="FK293" s="11"/>
      <c r="FL293" s="11"/>
      <c r="FM293" s="11"/>
      <c r="FN293" s="11"/>
      <c r="FO293" s="11"/>
      <c r="FP293" s="11"/>
      <c r="FQ293" s="11"/>
      <c r="FR293" s="11"/>
      <c r="FS293" s="11"/>
      <c r="FT293" s="11"/>
      <c r="FU293" s="11"/>
      <c r="FV293" s="11"/>
      <c r="FW293" s="11"/>
      <c r="FX293" s="11"/>
      <c r="FY293" s="11"/>
      <c r="FZ293" s="11"/>
      <c r="GA293" s="11"/>
      <c r="GB293" s="11"/>
      <c r="GC293" s="11"/>
      <c r="GD293" s="11"/>
      <c r="GE293" s="11"/>
      <c r="GF293" s="11"/>
      <c r="GG293" s="11"/>
      <c r="GH293" s="11"/>
      <c r="GI293" s="11"/>
      <c r="GJ293" s="11"/>
      <c r="GK293" s="11"/>
      <c r="GL293" s="11"/>
      <c r="GM293" s="11"/>
      <c r="GN293" s="11"/>
      <c r="GO293" s="11"/>
      <c r="GP293" s="11"/>
      <c r="GQ293" s="11"/>
      <c r="GR293" s="11"/>
      <c r="GS293" s="11"/>
      <c r="GT293" s="11"/>
      <c r="GU293" s="11"/>
      <c r="GV293" s="11"/>
      <c r="GW293" s="11"/>
      <c r="GX293" s="11"/>
      <c r="GY293" s="11"/>
      <c r="GZ293" s="11"/>
      <c r="HA293" s="11"/>
      <c r="HB293" s="11"/>
      <c r="HC293" s="11"/>
      <c r="HD293" s="11"/>
      <c r="HE293" s="11"/>
      <c r="HF293" s="11"/>
      <c r="HG293" s="11"/>
      <c r="HH293" s="11"/>
      <c r="HI293" s="11"/>
      <c r="HJ293" s="11"/>
      <c r="HK293" s="11"/>
      <c r="HL293" s="11"/>
      <c r="HM293" s="11"/>
      <c r="HN293" s="11"/>
      <c r="HO293" s="11"/>
      <c r="HP293" s="11"/>
      <c r="HQ293" s="11"/>
      <c r="HR293" s="11"/>
      <c r="HS293" s="11"/>
      <c r="HT293" s="11"/>
      <c r="HU293" s="11"/>
      <c r="HV293" s="11"/>
      <c r="HW293" s="11"/>
      <c r="HX293" s="11"/>
      <c r="HY293" s="11"/>
      <c r="HZ293" s="11"/>
      <c r="IA293" s="11"/>
      <c r="IB293" s="11"/>
      <c r="IC293" s="11"/>
      <c r="ID293" s="11"/>
      <c r="IE293" s="11"/>
      <c r="IF293" s="11"/>
      <c r="IG293" s="11"/>
      <c r="IH293" s="11"/>
      <c r="II293" s="11"/>
      <c r="IJ293" s="11"/>
      <c r="IK293" s="11"/>
      <c r="IL293" s="11"/>
      <c r="IM293" s="11"/>
      <c r="IN293" s="11"/>
      <c r="IO293" s="11"/>
      <c r="IP293" s="11"/>
      <c r="IQ293" s="11"/>
      <c r="IR293" s="11"/>
      <c r="IS293" s="11"/>
      <c r="IT293" s="11"/>
      <c r="IU293" s="11"/>
      <c r="IV293" s="11"/>
      <c r="IW293" s="11"/>
      <c r="IX293" s="11"/>
      <c r="IY293" s="11"/>
      <c r="IZ293" s="11"/>
      <c r="JA293" s="11"/>
      <c r="JB293" s="11"/>
      <c r="JC293" s="11"/>
      <c r="JD293" s="11"/>
      <c r="JE293" s="11"/>
      <c r="JF293" s="11"/>
      <c r="JG293" s="11"/>
      <c r="JH293" s="11"/>
      <c r="JI293" s="11"/>
      <c r="JJ293" s="11"/>
      <c r="JK293" s="11"/>
      <c r="JL293" s="11"/>
      <c r="JM293" s="11"/>
      <c r="JN293" s="11"/>
      <c r="JO293" s="11"/>
      <c r="JP293" s="11"/>
      <c r="JQ293" s="11"/>
      <c r="JR293" s="11"/>
      <c r="JS293" s="11"/>
      <c r="JT293" s="11"/>
      <c r="JU293" s="11"/>
      <c r="JV293" s="11"/>
    </row>
    <row r="294" spans="1:282" s="2" customFormat="1" x14ac:dyDescent="0.25">
      <c r="A294" s="4" t="s">
        <v>399</v>
      </c>
      <c r="B294" s="4"/>
      <c r="C294" s="16"/>
      <c r="D294" s="4"/>
      <c r="E294" s="52"/>
      <c r="F294" s="52"/>
      <c r="G294" s="52"/>
      <c r="H294" s="52"/>
      <c r="I294" s="52"/>
      <c r="J294" s="52"/>
      <c r="K294" s="52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  <c r="FY294" s="10"/>
      <c r="FZ294" s="10"/>
      <c r="GA294" s="10"/>
      <c r="GB294" s="10"/>
      <c r="GC294" s="10"/>
      <c r="GD294" s="10"/>
      <c r="GE294" s="10"/>
      <c r="GF294" s="10"/>
      <c r="GG294" s="10"/>
      <c r="GH294" s="10"/>
      <c r="GI294" s="10"/>
      <c r="GJ294" s="10"/>
      <c r="GK294" s="10"/>
      <c r="GL294" s="10"/>
      <c r="GM294" s="10"/>
      <c r="GN294" s="10"/>
      <c r="GO294" s="10"/>
      <c r="GP294" s="10"/>
      <c r="GQ294" s="10"/>
      <c r="GR294" s="10"/>
      <c r="GS294" s="10"/>
      <c r="GT294" s="10"/>
      <c r="GU294" s="10"/>
      <c r="GV294" s="10"/>
      <c r="GW294" s="10"/>
      <c r="GX294" s="10"/>
      <c r="GY294" s="10"/>
      <c r="GZ294" s="10"/>
      <c r="HA294" s="10"/>
      <c r="HB294" s="10"/>
      <c r="HC294" s="10"/>
      <c r="HD294" s="10"/>
      <c r="HE294" s="10"/>
      <c r="HF294" s="10"/>
      <c r="HG294" s="10"/>
      <c r="HH294" s="10"/>
      <c r="HI294" s="10"/>
      <c r="HJ294" s="10"/>
      <c r="HK294" s="10"/>
      <c r="HL294" s="10"/>
      <c r="HM294" s="10"/>
      <c r="HN294" s="10"/>
      <c r="HO294" s="10"/>
      <c r="HP294" s="10"/>
      <c r="HQ294" s="10"/>
      <c r="HR294" s="10"/>
      <c r="HS294" s="10"/>
      <c r="HT294" s="10"/>
      <c r="HU294" s="10"/>
      <c r="HV294" s="10"/>
      <c r="HW294" s="10"/>
      <c r="HX294" s="10"/>
      <c r="HY294" s="10"/>
      <c r="HZ294" s="10"/>
      <c r="IA294" s="10"/>
      <c r="IB294" s="10"/>
      <c r="IC294" s="10"/>
      <c r="ID294" s="10"/>
      <c r="IE294" s="10"/>
      <c r="IF294" s="10"/>
      <c r="IG294" s="10"/>
      <c r="IH294" s="10"/>
      <c r="II294" s="10"/>
      <c r="IJ294" s="10"/>
      <c r="IK294" s="10"/>
      <c r="IL294" s="10"/>
      <c r="IM294" s="10"/>
      <c r="IN294" s="10"/>
      <c r="IO294" s="10"/>
      <c r="IP294" s="10"/>
      <c r="IQ294" s="10"/>
      <c r="IR294" s="10"/>
      <c r="IS294" s="10"/>
      <c r="IT294" s="10"/>
      <c r="IU294" s="10"/>
      <c r="IV294" s="10"/>
      <c r="IW294" s="10"/>
      <c r="IX294" s="10"/>
      <c r="IY294" s="10"/>
      <c r="IZ294" s="10"/>
      <c r="JA294" s="10"/>
      <c r="JB294" s="10"/>
      <c r="JC294" s="10"/>
      <c r="JD294" s="10"/>
      <c r="JE294" s="10"/>
      <c r="JF294" s="10"/>
      <c r="JG294" s="10"/>
      <c r="JH294" s="10"/>
      <c r="JI294" s="10"/>
      <c r="JJ294" s="10"/>
      <c r="JK294" s="10"/>
      <c r="JL294" s="10"/>
      <c r="JM294" s="10"/>
      <c r="JN294" s="10"/>
      <c r="JO294" s="10"/>
      <c r="JP294" s="10"/>
      <c r="JQ294" s="10"/>
      <c r="JR294" s="10"/>
      <c r="JS294" s="10"/>
      <c r="JT294" s="10"/>
      <c r="JU294" s="10"/>
      <c r="JV294" s="10"/>
    </row>
    <row r="295" spans="1:282" x14ac:dyDescent="0.25">
      <c r="A295" s="11" t="s">
        <v>87</v>
      </c>
      <c r="B295" s="11" t="s">
        <v>82</v>
      </c>
      <c r="C295" s="13" t="s">
        <v>305</v>
      </c>
      <c r="D295" t="s">
        <v>202</v>
      </c>
      <c r="E295" s="40">
        <v>101000</v>
      </c>
      <c r="F295" s="40">
        <f>E295*0.0287</f>
        <v>2898.7</v>
      </c>
      <c r="G295" s="40">
        <v>11551.87</v>
      </c>
      <c r="H295" s="40">
        <f>E295*0.0304</f>
        <v>3070.4</v>
      </c>
      <c r="I295" s="40">
        <v>3329.9</v>
      </c>
      <c r="J295" s="40">
        <f>+F295+G295+H295+I295</f>
        <v>20850.87</v>
      </c>
      <c r="K295" s="40">
        <f>E295-J295</f>
        <v>80149.13</v>
      </c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1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1"/>
      <c r="EK295" s="11"/>
      <c r="EL295" s="11"/>
      <c r="EM295" s="11"/>
      <c r="EN295" s="11"/>
      <c r="EO295" s="11"/>
      <c r="EP295" s="11"/>
      <c r="EQ295" s="11"/>
      <c r="ER295" s="11"/>
      <c r="ES295" s="11"/>
      <c r="ET295" s="11"/>
      <c r="EU295" s="11"/>
      <c r="EV295" s="11"/>
      <c r="EW295" s="11"/>
      <c r="EX295" s="11"/>
      <c r="EY295" s="11"/>
      <c r="EZ295" s="11"/>
      <c r="FA295" s="11"/>
      <c r="FB295" s="11"/>
      <c r="FC295" s="11"/>
      <c r="FD295" s="11"/>
      <c r="FE295" s="11"/>
      <c r="FF295" s="11"/>
      <c r="FG295" s="11"/>
      <c r="FH295" s="11"/>
      <c r="FI295" s="11"/>
      <c r="FJ295" s="11"/>
      <c r="FK295" s="11"/>
      <c r="FL295" s="11"/>
      <c r="FM295" s="11"/>
      <c r="FN295" s="11"/>
      <c r="FO295" s="11"/>
      <c r="FP295" s="11"/>
      <c r="FQ295" s="11"/>
      <c r="FR295" s="11"/>
      <c r="FS295" s="11"/>
      <c r="FT295" s="11"/>
      <c r="FU295" s="11"/>
      <c r="FV295" s="11"/>
      <c r="FW295" s="11"/>
      <c r="FX295" s="11"/>
      <c r="FY295" s="11"/>
      <c r="FZ295" s="11"/>
      <c r="GA295" s="11"/>
      <c r="GB295" s="11"/>
      <c r="GC295" s="11"/>
      <c r="GD295" s="11"/>
      <c r="GE295" s="11"/>
      <c r="GF295" s="11"/>
      <c r="GG295" s="11"/>
      <c r="GH295" s="11"/>
      <c r="GI295" s="11"/>
      <c r="GJ295" s="11"/>
      <c r="GK295" s="11"/>
      <c r="GL295" s="11"/>
      <c r="GM295" s="11"/>
      <c r="GN295" s="11"/>
      <c r="GO295" s="11"/>
      <c r="GP295" s="11"/>
      <c r="GQ295" s="11"/>
      <c r="GR295" s="11"/>
      <c r="GS295" s="11"/>
      <c r="GT295" s="11"/>
      <c r="GU295" s="11"/>
      <c r="GV295" s="11"/>
      <c r="GW295" s="11"/>
      <c r="GX295" s="11"/>
      <c r="GY295" s="11"/>
      <c r="GZ295" s="11"/>
      <c r="HA295" s="11"/>
      <c r="HB295" s="11"/>
      <c r="HC295" s="11"/>
      <c r="HD295" s="11"/>
      <c r="HE295" s="11"/>
      <c r="HF295" s="11"/>
      <c r="HG295" s="11"/>
      <c r="HH295" s="11"/>
      <c r="HI295" s="11"/>
      <c r="HJ295" s="11"/>
      <c r="HK295" s="11"/>
      <c r="HL295" s="11"/>
      <c r="HM295" s="11"/>
      <c r="HN295" s="11"/>
      <c r="HO295" s="11"/>
      <c r="HP295" s="11"/>
      <c r="HQ295" s="11"/>
      <c r="HR295" s="11"/>
      <c r="HS295" s="11"/>
      <c r="HT295" s="11"/>
      <c r="HU295" s="11"/>
      <c r="HV295" s="11"/>
      <c r="HW295" s="11"/>
      <c r="HX295" s="11"/>
      <c r="HY295" s="11"/>
      <c r="HZ295" s="11"/>
      <c r="IA295" s="11"/>
      <c r="IB295" s="11"/>
      <c r="IC295" s="11"/>
      <c r="ID295" s="11"/>
      <c r="IE295" s="11"/>
      <c r="IF295" s="11"/>
      <c r="IG295" s="11"/>
      <c r="IH295" s="11"/>
      <c r="II295" s="11"/>
      <c r="IJ295" s="11"/>
      <c r="IK295" s="11"/>
      <c r="IL295" s="11"/>
      <c r="IM295" s="11"/>
      <c r="IN295" s="11"/>
      <c r="IO295" s="11"/>
      <c r="IP295" s="11"/>
      <c r="IQ295" s="11"/>
      <c r="IR295" s="11"/>
      <c r="IS295" s="11"/>
      <c r="IT295" s="11"/>
      <c r="IU295" s="11"/>
      <c r="IV295" s="11"/>
      <c r="IW295" s="11"/>
      <c r="IX295" s="11"/>
      <c r="IY295" s="11"/>
      <c r="IZ295" s="11"/>
      <c r="JA295" s="11"/>
      <c r="JB295" s="11"/>
      <c r="JC295" s="11"/>
      <c r="JD295" s="11"/>
      <c r="JE295" s="11"/>
      <c r="JF295" s="11"/>
      <c r="JG295" s="11"/>
      <c r="JH295" s="11"/>
      <c r="JI295" s="11"/>
      <c r="JJ295" s="11"/>
      <c r="JK295" s="11"/>
      <c r="JL295" s="11"/>
      <c r="JM295" s="11"/>
      <c r="JN295" s="11"/>
      <c r="JO295" s="11"/>
      <c r="JP295" s="11"/>
      <c r="JQ295" s="11"/>
      <c r="JR295" s="11"/>
      <c r="JS295" s="11"/>
      <c r="JT295" s="11"/>
      <c r="JU295" s="11"/>
      <c r="JV295" s="11"/>
    </row>
    <row r="296" spans="1:282" s="11" customFormat="1" x14ac:dyDescent="0.25">
      <c r="A296" s="24" t="s">
        <v>12</v>
      </c>
      <c r="B296" s="24">
        <v>1</v>
      </c>
      <c r="C296" s="25"/>
      <c r="D296" s="24"/>
      <c r="E296" s="47">
        <f t="shared" ref="E296:K296" si="58">SUM(E295)</f>
        <v>101000</v>
      </c>
      <c r="F296" s="47">
        <f t="shared" si="58"/>
        <v>2898.7</v>
      </c>
      <c r="G296" s="47">
        <f>SUM(G295)</f>
        <v>11551.87</v>
      </c>
      <c r="H296" s="47">
        <f t="shared" si="58"/>
        <v>3070.4</v>
      </c>
      <c r="I296" s="47">
        <f t="shared" si="58"/>
        <v>3329.9</v>
      </c>
      <c r="J296" s="47">
        <f t="shared" si="58"/>
        <v>20850.87</v>
      </c>
      <c r="K296" s="47">
        <f t="shared" si="58"/>
        <v>80149.13</v>
      </c>
    </row>
    <row r="297" spans="1:282" s="11" customFormat="1" x14ac:dyDescent="0.25">
      <c r="A297" s="10"/>
      <c r="B297" s="10"/>
      <c r="C297" s="15"/>
      <c r="D297" s="10"/>
      <c r="E297" s="51"/>
      <c r="F297" s="51"/>
      <c r="G297" s="51"/>
      <c r="H297" s="51"/>
      <c r="I297" s="51"/>
      <c r="J297" s="51"/>
      <c r="K297" s="51"/>
    </row>
    <row r="298" spans="1:282" s="11" customFormat="1" x14ac:dyDescent="0.25">
      <c r="A298" s="10" t="s">
        <v>425</v>
      </c>
      <c r="B298" s="10"/>
      <c r="C298" s="15"/>
      <c r="D298" s="10"/>
      <c r="E298" s="51"/>
      <c r="F298" s="51"/>
      <c r="G298" s="51"/>
      <c r="H298" s="51"/>
      <c r="I298" s="51"/>
      <c r="J298" s="51"/>
      <c r="K298" s="51"/>
    </row>
    <row r="299" spans="1:282" s="27" customFormat="1" x14ac:dyDescent="0.25">
      <c r="A299" s="11" t="s">
        <v>433</v>
      </c>
      <c r="B299" s="11" t="s">
        <v>16</v>
      </c>
      <c r="C299" s="39" t="s">
        <v>305</v>
      </c>
      <c r="D299" s="11" t="s">
        <v>202</v>
      </c>
      <c r="E299" s="54">
        <v>101000</v>
      </c>
      <c r="F299" s="54">
        <v>2898.7</v>
      </c>
      <c r="G299" s="40">
        <v>11946.23</v>
      </c>
      <c r="H299" s="54">
        <v>3070.4</v>
      </c>
      <c r="I299" s="40">
        <v>1602.45</v>
      </c>
      <c r="J299" s="40">
        <v>19517.78</v>
      </c>
      <c r="K299" s="54">
        <f>E299-J299</f>
        <v>81482.22</v>
      </c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1"/>
      <c r="EV299" s="11"/>
      <c r="EW299" s="11"/>
      <c r="EX299" s="11"/>
      <c r="EY299" s="11"/>
      <c r="EZ299" s="11"/>
      <c r="FA299" s="11"/>
      <c r="FB299" s="11"/>
      <c r="FC299" s="11"/>
      <c r="FD299" s="11"/>
      <c r="FE299" s="11"/>
      <c r="FF299" s="11"/>
      <c r="FG299" s="11"/>
    </row>
    <row r="300" spans="1:282" s="11" customFormat="1" x14ac:dyDescent="0.25">
      <c r="A300" s="2" t="s">
        <v>12</v>
      </c>
      <c r="B300" s="2">
        <v>1</v>
      </c>
      <c r="C300" s="14"/>
      <c r="D300" s="2"/>
      <c r="E300" s="48">
        <f t="shared" ref="E300:K300" si="59">E299</f>
        <v>101000</v>
      </c>
      <c r="F300" s="48">
        <f t="shared" si="59"/>
        <v>2898.7</v>
      </c>
      <c r="G300" s="48">
        <f>G299</f>
        <v>11946.23</v>
      </c>
      <c r="H300" s="48">
        <f t="shared" si="59"/>
        <v>3070.4</v>
      </c>
      <c r="I300" s="48">
        <f t="shared" si="59"/>
        <v>1602.45</v>
      </c>
      <c r="J300" s="48">
        <f t="shared" si="59"/>
        <v>19517.78</v>
      </c>
      <c r="K300" s="48">
        <f t="shared" si="59"/>
        <v>81482.22</v>
      </c>
    </row>
    <row r="301" spans="1:282" x14ac:dyDescent="0.25">
      <c r="A301" s="10"/>
      <c r="B301" s="10"/>
      <c r="C301" s="15"/>
      <c r="D301" s="10"/>
      <c r="E301" s="51"/>
      <c r="F301" s="51"/>
      <c r="G301" s="51"/>
      <c r="H301" s="51"/>
      <c r="I301" s="51"/>
      <c r="J301" s="51"/>
      <c r="K301" s="5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1"/>
      <c r="EV301" s="11"/>
      <c r="EW301" s="11"/>
      <c r="EX301" s="11"/>
      <c r="EY301" s="11"/>
      <c r="EZ301" s="11"/>
      <c r="FA301" s="11"/>
      <c r="FB301" s="11"/>
      <c r="FC301" s="11"/>
      <c r="FD301" s="11"/>
      <c r="FE301" s="11"/>
      <c r="FF301" s="11"/>
      <c r="FG301" s="11"/>
      <c r="FH301" s="11"/>
      <c r="FI301" s="11"/>
      <c r="FJ301" s="11"/>
      <c r="FK301" s="11"/>
      <c r="FL301" s="11"/>
      <c r="FM301" s="11"/>
      <c r="FN301" s="11"/>
      <c r="FO301" s="11"/>
      <c r="FP301" s="11"/>
      <c r="FQ301" s="11"/>
      <c r="FR301" s="11"/>
      <c r="FS301" s="11"/>
      <c r="FT301" s="11"/>
      <c r="FU301" s="11"/>
      <c r="FV301" s="11"/>
      <c r="FW301" s="11"/>
      <c r="FX301" s="11"/>
      <c r="FY301" s="11"/>
      <c r="FZ301" s="11"/>
      <c r="GA301" s="11"/>
      <c r="GB301" s="11"/>
      <c r="GC301" s="11"/>
      <c r="GD301" s="11"/>
      <c r="GE301" s="11"/>
      <c r="GF301" s="11"/>
      <c r="GG301" s="11"/>
      <c r="GH301" s="11"/>
      <c r="GI301" s="11"/>
      <c r="GJ301" s="11"/>
      <c r="GK301" s="11"/>
      <c r="GL301" s="11"/>
      <c r="GM301" s="11"/>
      <c r="GN301" s="11"/>
      <c r="GO301" s="11"/>
      <c r="GP301" s="11"/>
      <c r="GQ301" s="11"/>
      <c r="GR301" s="11"/>
      <c r="GS301" s="11"/>
      <c r="GT301" s="11"/>
      <c r="GU301" s="11"/>
      <c r="GV301" s="11"/>
      <c r="GW301" s="11"/>
      <c r="GX301" s="11"/>
      <c r="GY301" s="11"/>
      <c r="GZ301" s="11"/>
      <c r="HA301" s="11"/>
      <c r="HB301" s="11"/>
      <c r="HC301" s="11"/>
      <c r="HD301" s="11"/>
      <c r="HE301" s="11"/>
      <c r="HF301" s="11"/>
      <c r="HG301" s="11"/>
      <c r="HH301" s="11"/>
      <c r="HI301" s="11"/>
      <c r="HJ301" s="11"/>
      <c r="HK301" s="11"/>
      <c r="HL301" s="11"/>
      <c r="HM301" s="11"/>
      <c r="HN301" s="11"/>
      <c r="HO301" s="11"/>
      <c r="HP301" s="11"/>
      <c r="HQ301" s="11"/>
      <c r="HR301" s="11"/>
      <c r="HS301" s="11"/>
      <c r="HT301" s="11"/>
      <c r="HU301" s="11"/>
      <c r="HV301" s="11"/>
      <c r="HW301" s="11"/>
      <c r="HX301" s="11"/>
      <c r="HY301" s="11"/>
      <c r="HZ301" s="11"/>
      <c r="IA301" s="11"/>
      <c r="IB301" s="11"/>
      <c r="IC301" s="11"/>
      <c r="ID301" s="11"/>
      <c r="IE301" s="11"/>
      <c r="IF301" s="11"/>
      <c r="IG301" s="11"/>
      <c r="IH301" s="11"/>
      <c r="II301" s="11"/>
      <c r="IJ301" s="11"/>
      <c r="IK301" s="11"/>
      <c r="IL301" s="11"/>
      <c r="IM301" s="11"/>
      <c r="IN301" s="11"/>
      <c r="IO301" s="11"/>
      <c r="IP301" s="11"/>
      <c r="IQ301" s="11"/>
      <c r="IR301" s="11"/>
      <c r="IS301" s="11"/>
      <c r="IT301" s="11"/>
      <c r="IU301" s="11"/>
      <c r="IV301" s="11"/>
      <c r="IW301" s="11"/>
      <c r="IX301" s="11"/>
      <c r="IY301" s="11"/>
      <c r="IZ301" s="11"/>
      <c r="JA301" s="11"/>
      <c r="JB301" s="11"/>
      <c r="JC301" s="11"/>
      <c r="JD301" s="11"/>
      <c r="JE301" s="11"/>
      <c r="JF301" s="11"/>
      <c r="JG301" s="11"/>
      <c r="JH301" s="11"/>
      <c r="JI301" s="11"/>
      <c r="JJ301" s="11"/>
      <c r="JK301" s="11"/>
      <c r="JL301" s="11"/>
      <c r="JM301" s="11"/>
      <c r="JN301" s="11"/>
      <c r="JO301" s="11"/>
      <c r="JP301" s="11"/>
      <c r="JQ301" s="11"/>
      <c r="JR301" s="11"/>
      <c r="JS301" s="11"/>
      <c r="JT301" s="11"/>
      <c r="JU301" s="11"/>
      <c r="JV301" s="11"/>
    </row>
    <row r="302" spans="1:282" x14ac:dyDescent="0.25">
      <c r="A302" s="4" t="s">
        <v>88</v>
      </c>
      <c r="B302" s="4"/>
      <c r="C302" s="16"/>
      <c r="D302" s="4"/>
      <c r="E302" s="52"/>
      <c r="F302" s="52"/>
      <c r="G302" s="52"/>
      <c r="H302" s="52"/>
      <c r="I302" s="52"/>
      <c r="J302" s="52"/>
      <c r="K302" s="52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1"/>
      <c r="FA302" s="11"/>
      <c r="FB302" s="11"/>
      <c r="FC302" s="11"/>
      <c r="FD302" s="11"/>
      <c r="FE302" s="11"/>
      <c r="FF302" s="11"/>
      <c r="FG302" s="11"/>
      <c r="FH302" s="11"/>
      <c r="FI302" s="11"/>
      <c r="FJ302" s="11"/>
      <c r="FK302" s="11"/>
      <c r="FL302" s="11"/>
      <c r="FM302" s="11"/>
      <c r="FN302" s="11"/>
      <c r="FO302" s="11"/>
      <c r="FP302" s="11"/>
      <c r="FQ302" s="11"/>
      <c r="FR302" s="11"/>
      <c r="FS302" s="11"/>
      <c r="FT302" s="11"/>
      <c r="FU302" s="11"/>
      <c r="FV302" s="11"/>
      <c r="FW302" s="11"/>
      <c r="FX302" s="11"/>
      <c r="FY302" s="11"/>
      <c r="FZ302" s="11"/>
      <c r="GA302" s="11"/>
      <c r="GB302" s="11"/>
      <c r="GC302" s="11"/>
      <c r="GD302" s="11"/>
      <c r="GE302" s="11"/>
      <c r="GF302" s="11"/>
      <c r="GG302" s="11"/>
      <c r="GH302" s="11"/>
      <c r="GI302" s="11"/>
      <c r="GJ302" s="11"/>
      <c r="GK302" s="11"/>
      <c r="GL302" s="11"/>
      <c r="GM302" s="11"/>
      <c r="GN302" s="11"/>
      <c r="GO302" s="11"/>
      <c r="GP302" s="11"/>
      <c r="GQ302" s="11"/>
      <c r="GR302" s="11"/>
      <c r="GS302" s="11"/>
      <c r="GT302" s="11"/>
      <c r="GU302" s="11"/>
      <c r="GV302" s="11"/>
      <c r="GW302" s="11"/>
      <c r="GX302" s="11"/>
      <c r="GY302" s="11"/>
      <c r="GZ302" s="11"/>
      <c r="HA302" s="11"/>
      <c r="HB302" s="11"/>
      <c r="HC302" s="11"/>
      <c r="HD302" s="11"/>
      <c r="HE302" s="11"/>
      <c r="HF302" s="11"/>
      <c r="HG302" s="11"/>
      <c r="HH302" s="11"/>
      <c r="HI302" s="11"/>
      <c r="HJ302" s="11"/>
      <c r="HK302" s="11"/>
      <c r="HL302" s="11"/>
      <c r="HM302" s="11"/>
      <c r="HN302" s="11"/>
      <c r="HO302" s="11"/>
      <c r="HP302" s="11"/>
      <c r="HQ302" s="11"/>
      <c r="HR302" s="11"/>
      <c r="HS302" s="11"/>
      <c r="HT302" s="11"/>
      <c r="HU302" s="11"/>
      <c r="HV302" s="11"/>
      <c r="HW302" s="11"/>
      <c r="HX302" s="11"/>
      <c r="HY302" s="11"/>
      <c r="HZ302" s="11"/>
      <c r="IA302" s="11"/>
      <c r="IB302" s="11"/>
      <c r="IC302" s="11"/>
      <c r="ID302" s="11"/>
      <c r="IE302" s="11"/>
      <c r="IF302" s="11"/>
      <c r="IG302" s="11"/>
      <c r="IH302" s="11"/>
      <c r="II302" s="11"/>
      <c r="IJ302" s="11"/>
      <c r="IK302" s="11"/>
      <c r="IL302" s="11"/>
      <c r="IM302" s="11"/>
      <c r="IN302" s="11"/>
      <c r="IO302" s="11"/>
      <c r="IP302" s="11"/>
      <c r="IQ302" s="11"/>
      <c r="IR302" s="11"/>
      <c r="IS302" s="11"/>
      <c r="IT302" s="11"/>
      <c r="IU302" s="11"/>
      <c r="IV302" s="11"/>
      <c r="IW302" s="11"/>
      <c r="IX302" s="11"/>
      <c r="IY302" s="11"/>
      <c r="IZ302" s="11"/>
      <c r="JA302" s="11"/>
      <c r="JB302" s="11"/>
      <c r="JC302" s="11"/>
      <c r="JD302" s="11"/>
      <c r="JE302" s="11"/>
      <c r="JF302" s="11"/>
      <c r="JG302" s="11"/>
      <c r="JH302" s="11"/>
      <c r="JI302" s="11"/>
      <c r="JJ302" s="11"/>
      <c r="JK302" s="11"/>
      <c r="JL302" s="11"/>
      <c r="JM302" s="11"/>
      <c r="JN302" s="11"/>
      <c r="JO302" s="11"/>
      <c r="JP302" s="11"/>
      <c r="JQ302" s="11"/>
      <c r="JR302" s="11"/>
      <c r="JS302" s="11"/>
      <c r="JT302" s="11"/>
      <c r="JU302" s="11"/>
      <c r="JV302" s="11"/>
    </row>
    <row r="303" spans="1:282" x14ac:dyDescent="0.25">
      <c r="A303" t="s">
        <v>89</v>
      </c>
      <c r="B303" t="s">
        <v>90</v>
      </c>
      <c r="C303" s="13" t="s">
        <v>305</v>
      </c>
      <c r="D303" t="s">
        <v>202</v>
      </c>
      <c r="E303" s="40">
        <v>81000</v>
      </c>
      <c r="F303" s="40">
        <f>E303*0.0287</f>
        <v>2324.6999999999998</v>
      </c>
      <c r="G303" s="40">
        <v>7636.09</v>
      </c>
      <c r="H303" s="40">
        <f t="shared" ref="H303:H308" si="60">E303*0.0304</f>
        <v>2462.4</v>
      </c>
      <c r="I303" s="40">
        <v>425</v>
      </c>
      <c r="J303" s="40">
        <f t="shared" ref="J303:J309" si="61">+F303+G303+H303+I303</f>
        <v>12848.19</v>
      </c>
      <c r="K303" s="40">
        <f t="shared" ref="K303:K309" si="62">+E303-J303</f>
        <v>68151.81</v>
      </c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1"/>
      <c r="FA303" s="11"/>
      <c r="FB303" s="11"/>
      <c r="FC303" s="11"/>
      <c r="FD303" s="11"/>
      <c r="FE303" s="11"/>
      <c r="FF303" s="11"/>
      <c r="FG303" s="11"/>
      <c r="FH303" s="11"/>
      <c r="FI303" s="11"/>
      <c r="FJ303" s="11"/>
      <c r="FK303" s="11"/>
      <c r="FL303" s="11"/>
      <c r="FM303" s="11"/>
      <c r="FN303" s="11"/>
      <c r="FO303" s="11"/>
      <c r="FP303" s="11"/>
      <c r="FQ303" s="11"/>
      <c r="FR303" s="11"/>
      <c r="FS303" s="11"/>
      <c r="FT303" s="11"/>
      <c r="FU303" s="11"/>
      <c r="FV303" s="11"/>
      <c r="FW303" s="11"/>
      <c r="FX303" s="11"/>
      <c r="FY303" s="11"/>
      <c r="FZ303" s="11"/>
      <c r="GA303" s="11"/>
      <c r="GB303" s="11"/>
      <c r="GC303" s="11"/>
      <c r="GD303" s="11"/>
      <c r="GE303" s="11"/>
      <c r="GF303" s="11"/>
      <c r="GG303" s="11"/>
      <c r="GH303" s="11"/>
      <c r="GI303" s="11"/>
      <c r="GJ303" s="11"/>
      <c r="GK303" s="11"/>
      <c r="GL303" s="11"/>
      <c r="GM303" s="11"/>
      <c r="GN303" s="11"/>
      <c r="GO303" s="11"/>
      <c r="GP303" s="11"/>
      <c r="GQ303" s="11"/>
      <c r="GR303" s="11"/>
      <c r="GS303" s="11"/>
      <c r="GT303" s="11"/>
      <c r="GU303" s="11"/>
      <c r="GV303" s="11"/>
      <c r="GW303" s="11"/>
      <c r="GX303" s="11"/>
      <c r="GY303" s="11"/>
      <c r="GZ303" s="11"/>
      <c r="HA303" s="11"/>
      <c r="HB303" s="11"/>
      <c r="HC303" s="11"/>
      <c r="HD303" s="11"/>
      <c r="HE303" s="11"/>
      <c r="HF303" s="11"/>
      <c r="HG303" s="11"/>
      <c r="HH303" s="11"/>
      <c r="HI303" s="11"/>
      <c r="HJ303" s="11"/>
      <c r="HK303" s="11"/>
      <c r="HL303" s="11"/>
      <c r="HM303" s="11"/>
      <c r="HN303" s="11"/>
      <c r="HO303" s="11"/>
      <c r="HP303" s="11"/>
      <c r="HQ303" s="11"/>
      <c r="HR303" s="11"/>
      <c r="HS303" s="11"/>
      <c r="HT303" s="11"/>
      <c r="HU303" s="11"/>
      <c r="HV303" s="11"/>
      <c r="HW303" s="11"/>
      <c r="HX303" s="11"/>
      <c r="HY303" s="11"/>
      <c r="HZ303" s="11"/>
      <c r="IA303" s="11"/>
      <c r="IB303" s="11"/>
      <c r="IC303" s="11"/>
      <c r="ID303" s="11"/>
      <c r="IE303" s="11"/>
      <c r="IF303" s="11"/>
      <c r="IG303" s="11"/>
      <c r="IH303" s="11"/>
      <c r="II303" s="11"/>
      <c r="IJ303" s="11"/>
      <c r="IK303" s="11"/>
      <c r="IL303" s="11"/>
      <c r="IM303" s="11"/>
      <c r="IN303" s="11"/>
      <c r="IO303" s="11"/>
      <c r="IP303" s="11"/>
      <c r="IQ303" s="11"/>
      <c r="IR303" s="11"/>
      <c r="IS303" s="11"/>
      <c r="IT303" s="11"/>
      <c r="IU303" s="11"/>
      <c r="IV303" s="11"/>
      <c r="IW303" s="11"/>
      <c r="IX303" s="11"/>
      <c r="IY303" s="11"/>
      <c r="IZ303" s="11"/>
      <c r="JA303" s="11"/>
      <c r="JB303" s="11"/>
      <c r="JC303" s="11"/>
      <c r="JD303" s="11"/>
      <c r="JE303" s="11"/>
      <c r="JF303" s="11"/>
      <c r="JG303" s="11"/>
      <c r="JH303" s="11"/>
      <c r="JI303" s="11"/>
      <c r="JJ303" s="11"/>
      <c r="JK303" s="11"/>
      <c r="JL303" s="11"/>
      <c r="JM303" s="11"/>
      <c r="JN303" s="11"/>
      <c r="JO303" s="11"/>
      <c r="JP303" s="11"/>
      <c r="JQ303" s="11"/>
      <c r="JR303" s="11"/>
      <c r="JS303" s="11"/>
      <c r="JT303" s="11"/>
      <c r="JU303" s="11"/>
      <c r="JV303" s="11"/>
    </row>
    <row r="304" spans="1:282" x14ac:dyDescent="0.25">
      <c r="A304" t="s">
        <v>91</v>
      </c>
      <c r="B304" t="s">
        <v>42</v>
      </c>
      <c r="C304" s="13" t="s">
        <v>306</v>
      </c>
      <c r="D304" t="s">
        <v>203</v>
      </c>
      <c r="E304" s="40">
        <v>24150</v>
      </c>
      <c r="F304" s="40">
        <f>E304*0.0287</f>
        <v>693.11</v>
      </c>
      <c r="G304" s="40">
        <v>0</v>
      </c>
      <c r="H304" s="40">
        <f t="shared" si="60"/>
        <v>734.16</v>
      </c>
      <c r="I304" s="40">
        <v>1654</v>
      </c>
      <c r="J304" s="40">
        <f t="shared" si="61"/>
        <v>3081.27</v>
      </c>
      <c r="K304" s="40">
        <f t="shared" si="62"/>
        <v>21068.73</v>
      </c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1"/>
      <c r="FA304" s="11"/>
      <c r="FB304" s="11"/>
      <c r="FC304" s="11"/>
      <c r="FD304" s="11"/>
      <c r="FE304" s="11"/>
      <c r="FF304" s="11"/>
      <c r="FG304" s="11"/>
      <c r="FH304" s="11"/>
      <c r="FI304" s="11"/>
      <c r="FJ304" s="11"/>
      <c r="FK304" s="11"/>
      <c r="FL304" s="11"/>
      <c r="FM304" s="11"/>
      <c r="FN304" s="11"/>
      <c r="FO304" s="11"/>
      <c r="FP304" s="11"/>
      <c r="FQ304" s="11"/>
      <c r="FR304" s="11"/>
      <c r="FS304" s="11"/>
      <c r="FT304" s="11"/>
      <c r="FU304" s="11"/>
      <c r="FV304" s="11"/>
      <c r="FW304" s="11"/>
      <c r="FX304" s="11"/>
      <c r="FY304" s="11"/>
      <c r="FZ304" s="11"/>
      <c r="GA304" s="11"/>
      <c r="GB304" s="11"/>
      <c r="GC304" s="11"/>
      <c r="GD304" s="11"/>
      <c r="GE304" s="11"/>
      <c r="GF304" s="11"/>
      <c r="GG304" s="11"/>
      <c r="GH304" s="11"/>
      <c r="GI304" s="11"/>
      <c r="GJ304" s="11"/>
      <c r="GK304" s="11"/>
      <c r="GL304" s="11"/>
      <c r="GM304" s="11"/>
      <c r="GN304" s="11"/>
      <c r="GO304" s="11"/>
      <c r="GP304" s="11"/>
      <c r="GQ304" s="11"/>
      <c r="GR304" s="11"/>
      <c r="GS304" s="11"/>
      <c r="GT304" s="11"/>
      <c r="GU304" s="11"/>
      <c r="GV304" s="11"/>
      <c r="GW304" s="11"/>
      <c r="GX304" s="11"/>
      <c r="GY304" s="11"/>
      <c r="GZ304" s="11"/>
      <c r="HA304" s="11"/>
      <c r="HB304" s="11"/>
      <c r="HC304" s="11"/>
      <c r="HD304" s="11"/>
      <c r="HE304" s="11"/>
      <c r="HF304" s="11"/>
      <c r="HG304" s="11"/>
      <c r="HH304" s="11"/>
      <c r="HI304" s="11"/>
      <c r="HJ304" s="11"/>
      <c r="HK304" s="11"/>
      <c r="HL304" s="11"/>
      <c r="HM304" s="11"/>
      <c r="HN304" s="11"/>
      <c r="HO304" s="11"/>
      <c r="HP304" s="11"/>
      <c r="HQ304" s="11"/>
      <c r="HR304" s="11"/>
      <c r="HS304" s="11"/>
      <c r="HT304" s="11"/>
      <c r="HU304" s="11"/>
      <c r="HV304" s="11"/>
      <c r="HW304" s="11"/>
      <c r="HX304" s="11"/>
      <c r="HY304" s="11"/>
      <c r="HZ304" s="11"/>
      <c r="IA304" s="11"/>
      <c r="IB304" s="11"/>
      <c r="IC304" s="11"/>
      <c r="ID304" s="11"/>
      <c r="IE304" s="11"/>
      <c r="IF304" s="11"/>
      <c r="IG304" s="11"/>
      <c r="IH304" s="11"/>
      <c r="II304" s="11"/>
      <c r="IJ304" s="11"/>
      <c r="IK304" s="11"/>
      <c r="IL304" s="11"/>
      <c r="IM304" s="11"/>
      <c r="IN304" s="11"/>
      <c r="IO304" s="11"/>
      <c r="IP304" s="11"/>
      <c r="IQ304" s="11"/>
      <c r="IR304" s="11"/>
      <c r="IS304" s="11"/>
      <c r="IT304" s="11"/>
      <c r="IU304" s="11"/>
      <c r="IV304" s="11"/>
      <c r="IW304" s="11"/>
      <c r="IX304" s="11"/>
      <c r="IY304" s="11"/>
      <c r="IZ304" s="11"/>
      <c r="JA304" s="11"/>
      <c r="JB304" s="11"/>
      <c r="JC304" s="11"/>
      <c r="JD304" s="11"/>
      <c r="JE304" s="11"/>
      <c r="JF304" s="11"/>
      <c r="JG304" s="11"/>
      <c r="JH304" s="11"/>
      <c r="JI304" s="11"/>
      <c r="JJ304" s="11"/>
      <c r="JK304" s="11"/>
      <c r="JL304" s="11"/>
      <c r="JM304" s="11"/>
      <c r="JN304" s="11"/>
      <c r="JO304" s="11"/>
      <c r="JP304" s="11"/>
      <c r="JQ304" s="11"/>
      <c r="JR304" s="11"/>
      <c r="JS304" s="11"/>
      <c r="JT304" s="11"/>
      <c r="JU304" s="11"/>
      <c r="JV304" s="11"/>
    </row>
    <row r="305" spans="1:282" x14ac:dyDescent="0.25">
      <c r="A305" t="s">
        <v>92</v>
      </c>
      <c r="B305" t="s">
        <v>416</v>
      </c>
      <c r="C305" s="13" t="s">
        <v>305</v>
      </c>
      <c r="D305" t="s">
        <v>203</v>
      </c>
      <c r="E305" s="40">
        <v>90000</v>
      </c>
      <c r="F305" s="40">
        <f t="shared" ref="F305:F309" si="63">E305*0.0287</f>
        <v>2583</v>
      </c>
      <c r="G305" s="40">
        <v>9753.1200000000008</v>
      </c>
      <c r="H305" s="40">
        <f t="shared" si="60"/>
        <v>2736</v>
      </c>
      <c r="I305" s="40">
        <v>25</v>
      </c>
      <c r="J305" s="40">
        <f t="shared" si="61"/>
        <v>15097.12</v>
      </c>
      <c r="K305" s="40">
        <f t="shared" si="62"/>
        <v>74902.880000000005</v>
      </c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1"/>
      <c r="FG305" s="11"/>
      <c r="FH305" s="11"/>
      <c r="FI305" s="11"/>
      <c r="FJ305" s="11"/>
      <c r="FK305" s="11"/>
      <c r="FL305" s="11"/>
      <c r="FM305" s="11"/>
      <c r="FN305" s="11"/>
      <c r="FO305" s="11"/>
      <c r="FP305" s="11"/>
      <c r="FQ305" s="11"/>
      <c r="FR305" s="11"/>
      <c r="FS305" s="11"/>
      <c r="FT305" s="11"/>
      <c r="FU305" s="11"/>
      <c r="FV305" s="11"/>
      <c r="FW305" s="11"/>
      <c r="FX305" s="11"/>
      <c r="FY305" s="11"/>
      <c r="FZ305" s="11"/>
      <c r="GA305" s="11"/>
      <c r="GB305" s="11"/>
      <c r="GC305" s="11"/>
      <c r="GD305" s="11"/>
      <c r="GE305" s="11"/>
      <c r="GF305" s="11"/>
      <c r="GG305" s="11"/>
      <c r="GH305" s="11"/>
      <c r="GI305" s="11"/>
      <c r="GJ305" s="11"/>
      <c r="GK305" s="11"/>
      <c r="GL305" s="11"/>
      <c r="GM305" s="11"/>
      <c r="GN305" s="11"/>
      <c r="GO305" s="11"/>
      <c r="GP305" s="11"/>
      <c r="GQ305" s="11"/>
      <c r="GR305" s="11"/>
      <c r="GS305" s="11"/>
      <c r="GT305" s="11"/>
      <c r="GU305" s="11"/>
      <c r="GV305" s="11"/>
      <c r="GW305" s="11"/>
      <c r="GX305" s="11"/>
      <c r="GY305" s="11"/>
      <c r="GZ305" s="11"/>
      <c r="HA305" s="11"/>
      <c r="HB305" s="11"/>
      <c r="HC305" s="11"/>
      <c r="HD305" s="11"/>
      <c r="HE305" s="11"/>
      <c r="HF305" s="11"/>
      <c r="HG305" s="11"/>
      <c r="HH305" s="11"/>
      <c r="HI305" s="11"/>
      <c r="HJ305" s="11"/>
      <c r="HK305" s="11"/>
      <c r="HL305" s="11"/>
      <c r="HM305" s="11"/>
      <c r="HN305" s="11"/>
      <c r="HO305" s="11"/>
      <c r="HP305" s="11"/>
      <c r="HQ305" s="11"/>
      <c r="HR305" s="11"/>
      <c r="HS305" s="11"/>
      <c r="HT305" s="11"/>
      <c r="HU305" s="11"/>
      <c r="HV305" s="11"/>
      <c r="HW305" s="11"/>
      <c r="HX305" s="11"/>
      <c r="HY305" s="11"/>
      <c r="HZ305" s="11"/>
      <c r="IA305" s="11"/>
      <c r="IB305" s="11"/>
      <c r="IC305" s="11"/>
      <c r="ID305" s="11"/>
      <c r="IE305" s="11"/>
      <c r="IF305" s="11"/>
      <c r="IG305" s="11"/>
      <c r="IH305" s="11"/>
      <c r="II305" s="11"/>
      <c r="IJ305" s="11"/>
      <c r="IK305" s="11"/>
      <c r="IL305" s="11"/>
      <c r="IM305" s="11"/>
      <c r="IN305" s="11"/>
      <c r="IO305" s="11"/>
      <c r="IP305" s="11"/>
      <c r="IQ305" s="11"/>
      <c r="IR305" s="11"/>
      <c r="IS305" s="11"/>
      <c r="IT305" s="11"/>
      <c r="IU305" s="11"/>
      <c r="IV305" s="11"/>
      <c r="IW305" s="11"/>
      <c r="IX305" s="11"/>
      <c r="IY305" s="11"/>
      <c r="IZ305" s="11"/>
      <c r="JA305" s="11"/>
      <c r="JB305" s="11"/>
      <c r="JC305" s="11"/>
      <c r="JD305" s="11"/>
      <c r="JE305" s="11"/>
      <c r="JF305" s="11"/>
      <c r="JG305" s="11"/>
      <c r="JH305" s="11"/>
      <c r="JI305" s="11"/>
      <c r="JJ305" s="11"/>
      <c r="JK305" s="11"/>
      <c r="JL305" s="11"/>
      <c r="JM305" s="11"/>
      <c r="JN305" s="11"/>
      <c r="JO305" s="11"/>
      <c r="JP305" s="11"/>
      <c r="JQ305" s="11"/>
      <c r="JR305" s="11"/>
      <c r="JS305" s="11"/>
      <c r="JT305" s="11"/>
      <c r="JU305" s="11"/>
      <c r="JV305" s="11"/>
    </row>
    <row r="306" spans="1:282" x14ac:dyDescent="0.25">
      <c r="A306" t="s">
        <v>93</v>
      </c>
      <c r="B306" t="s">
        <v>183</v>
      </c>
      <c r="C306" s="13" t="s">
        <v>305</v>
      </c>
      <c r="D306" t="s">
        <v>202</v>
      </c>
      <c r="E306" s="40">
        <v>41000</v>
      </c>
      <c r="F306" s="40">
        <f t="shared" si="63"/>
        <v>1176.7</v>
      </c>
      <c r="G306" s="40">
        <v>583.79</v>
      </c>
      <c r="H306" s="40">
        <f t="shared" si="60"/>
        <v>1246.4000000000001</v>
      </c>
      <c r="I306" s="40">
        <v>665</v>
      </c>
      <c r="J306" s="40">
        <f t="shared" si="61"/>
        <v>3671.89</v>
      </c>
      <c r="K306" s="40">
        <f t="shared" si="62"/>
        <v>37328.11</v>
      </c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1"/>
      <c r="FG306" s="11"/>
      <c r="FH306" s="11"/>
      <c r="FI306" s="11"/>
      <c r="FJ306" s="11"/>
      <c r="FK306" s="11"/>
      <c r="FL306" s="11"/>
      <c r="FM306" s="11"/>
      <c r="FN306" s="11"/>
      <c r="FO306" s="11"/>
      <c r="FP306" s="11"/>
      <c r="FQ306" s="11"/>
      <c r="FR306" s="11"/>
      <c r="FS306" s="11"/>
      <c r="FT306" s="11"/>
      <c r="FU306" s="11"/>
      <c r="FV306" s="11"/>
      <c r="FW306" s="11"/>
      <c r="FX306" s="11"/>
      <c r="FY306" s="11"/>
      <c r="FZ306" s="11"/>
      <c r="GA306" s="11"/>
      <c r="GB306" s="11"/>
      <c r="GC306" s="11"/>
      <c r="GD306" s="11"/>
      <c r="GE306" s="11"/>
      <c r="GF306" s="11"/>
      <c r="GG306" s="11"/>
      <c r="GH306" s="11"/>
      <c r="GI306" s="11"/>
      <c r="GJ306" s="11"/>
      <c r="GK306" s="11"/>
      <c r="GL306" s="11"/>
      <c r="GM306" s="11"/>
      <c r="GN306" s="11"/>
      <c r="GO306" s="11"/>
      <c r="GP306" s="11"/>
      <c r="GQ306" s="11"/>
      <c r="GR306" s="11"/>
      <c r="GS306" s="11"/>
      <c r="GT306" s="11"/>
      <c r="GU306" s="11"/>
      <c r="GV306" s="11"/>
      <c r="GW306" s="11"/>
      <c r="GX306" s="11"/>
      <c r="GY306" s="11"/>
      <c r="GZ306" s="11"/>
      <c r="HA306" s="11"/>
      <c r="HB306" s="11"/>
      <c r="HC306" s="11"/>
      <c r="HD306" s="11"/>
      <c r="HE306" s="11"/>
      <c r="HF306" s="11"/>
      <c r="HG306" s="11"/>
      <c r="HH306" s="11"/>
      <c r="HI306" s="11"/>
      <c r="HJ306" s="11"/>
      <c r="HK306" s="11"/>
      <c r="HL306" s="11"/>
      <c r="HM306" s="11"/>
      <c r="HN306" s="11"/>
      <c r="HO306" s="11"/>
      <c r="HP306" s="11"/>
      <c r="HQ306" s="11"/>
      <c r="HR306" s="11"/>
      <c r="HS306" s="11"/>
      <c r="HT306" s="11"/>
      <c r="HU306" s="11"/>
      <c r="HV306" s="11"/>
      <c r="HW306" s="11"/>
      <c r="HX306" s="11"/>
      <c r="HY306" s="11"/>
      <c r="HZ306" s="11"/>
      <c r="IA306" s="11"/>
      <c r="IB306" s="11"/>
      <c r="IC306" s="11"/>
      <c r="ID306" s="11"/>
      <c r="IE306" s="11"/>
      <c r="IF306" s="11"/>
      <c r="IG306" s="11"/>
      <c r="IH306" s="11"/>
      <c r="II306" s="11"/>
      <c r="IJ306" s="11"/>
      <c r="IK306" s="11"/>
      <c r="IL306" s="11"/>
      <c r="IM306" s="11"/>
      <c r="IN306" s="11"/>
      <c r="IO306" s="11"/>
      <c r="IP306" s="11"/>
      <c r="IQ306" s="11"/>
      <c r="IR306" s="11"/>
      <c r="IS306" s="11"/>
      <c r="IT306" s="11"/>
      <c r="IU306" s="11"/>
      <c r="IV306" s="11"/>
      <c r="IW306" s="11"/>
      <c r="IX306" s="11"/>
      <c r="IY306" s="11"/>
      <c r="IZ306" s="11"/>
      <c r="JA306" s="11"/>
      <c r="JB306" s="11"/>
      <c r="JC306" s="11"/>
      <c r="JD306" s="11"/>
      <c r="JE306" s="11"/>
      <c r="JF306" s="11"/>
      <c r="JG306" s="11"/>
      <c r="JH306" s="11"/>
      <c r="JI306" s="11"/>
      <c r="JJ306" s="11"/>
      <c r="JK306" s="11"/>
      <c r="JL306" s="11"/>
      <c r="JM306" s="11"/>
      <c r="JN306" s="11"/>
      <c r="JO306" s="11"/>
      <c r="JP306" s="11"/>
      <c r="JQ306" s="11"/>
      <c r="JR306" s="11"/>
      <c r="JS306" s="11"/>
      <c r="JT306" s="11"/>
      <c r="JU306" s="11"/>
      <c r="JV306" s="11"/>
    </row>
    <row r="307" spans="1:282" x14ac:dyDescent="0.25">
      <c r="A307" t="s">
        <v>199</v>
      </c>
      <c r="B307" t="s">
        <v>90</v>
      </c>
      <c r="C307" s="13" t="s">
        <v>305</v>
      </c>
      <c r="D307" t="s">
        <v>203</v>
      </c>
      <c r="E307" s="40">
        <v>41000</v>
      </c>
      <c r="F307" s="40">
        <f t="shared" si="63"/>
        <v>1176.7</v>
      </c>
      <c r="G307" s="40">
        <v>583.79</v>
      </c>
      <c r="H307" s="40">
        <f t="shared" si="60"/>
        <v>1246.4000000000001</v>
      </c>
      <c r="I307" s="40">
        <v>863</v>
      </c>
      <c r="J307" s="40">
        <f t="shared" si="61"/>
        <v>3869.89</v>
      </c>
      <c r="K307" s="40">
        <f t="shared" si="62"/>
        <v>37130.11</v>
      </c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1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1"/>
      <c r="EV307" s="11"/>
      <c r="EW307" s="11"/>
      <c r="EX307" s="11"/>
      <c r="EY307" s="11"/>
      <c r="EZ307" s="11"/>
      <c r="FA307" s="11"/>
      <c r="FB307" s="11"/>
      <c r="FC307" s="11"/>
      <c r="FD307" s="11"/>
      <c r="FE307" s="11"/>
      <c r="FF307" s="11"/>
      <c r="FG307" s="11"/>
      <c r="FH307" s="11"/>
      <c r="FI307" s="11"/>
      <c r="FJ307" s="11"/>
      <c r="FK307" s="11"/>
      <c r="FL307" s="11"/>
      <c r="FM307" s="11"/>
      <c r="FN307" s="11"/>
      <c r="FO307" s="11"/>
      <c r="FP307" s="11"/>
      <c r="FQ307" s="11"/>
      <c r="FR307" s="11"/>
      <c r="FS307" s="11"/>
      <c r="FT307" s="11"/>
      <c r="FU307" s="11"/>
      <c r="FV307" s="11"/>
      <c r="FW307" s="11"/>
      <c r="FX307" s="11"/>
      <c r="FY307" s="11"/>
      <c r="FZ307" s="11"/>
      <c r="GA307" s="11"/>
      <c r="GB307" s="11"/>
      <c r="GC307" s="11"/>
      <c r="GD307" s="11"/>
      <c r="GE307" s="11"/>
      <c r="GF307" s="11"/>
      <c r="GG307" s="11"/>
      <c r="GH307" s="11"/>
      <c r="GI307" s="11"/>
      <c r="GJ307" s="11"/>
      <c r="GK307" s="11"/>
      <c r="GL307" s="11"/>
      <c r="GM307" s="11"/>
      <c r="GN307" s="11"/>
      <c r="GO307" s="11"/>
      <c r="GP307" s="11"/>
      <c r="GQ307" s="11"/>
      <c r="GR307" s="11"/>
      <c r="GS307" s="11"/>
      <c r="GT307" s="11"/>
      <c r="GU307" s="11"/>
      <c r="GV307" s="11"/>
      <c r="GW307" s="11"/>
      <c r="GX307" s="11"/>
      <c r="GY307" s="11"/>
      <c r="GZ307" s="11"/>
      <c r="HA307" s="11"/>
      <c r="HB307" s="11"/>
      <c r="HC307" s="11"/>
      <c r="HD307" s="11"/>
      <c r="HE307" s="11"/>
      <c r="HF307" s="11"/>
      <c r="HG307" s="11"/>
      <c r="HH307" s="11"/>
      <c r="HI307" s="11"/>
      <c r="HJ307" s="11"/>
      <c r="HK307" s="11"/>
      <c r="HL307" s="11"/>
      <c r="HM307" s="11"/>
      <c r="HN307" s="11"/>
      <c r="HO307" s="11"/>
      <c r="HP307" s="11"/>
      <c r="HQ307" s="11"/>
      <c r="HR307" s="11"/>
      <c r="HS307" s="11"/>
      <c r="HT307" s="11"/>
      <c r="HU307" s="11"/>
      <c r="HV307" s="11"/>
      <c r="HW307" s="11"/>
      <c r="HX307" s="11"/>
      <c r="HY307" s="11"/>
      <c r="HZ307" s="11"/>
      <c r="IA307" s="11"/>
      <c r="IB307" s="11"/>
      <c r="IC307" s="11"/>
      <c r="ID307" s="11"/>
      <c r="IE307" s="11"/>
      <c r="IF307" s="11"/>
      <c r="IG307" s="11"/>
      <c r="IH307" s="11"/>
      <c r="II307" s="11"/>
      <c r="IJ307" s="11"/>
      <c r="IK307" s="11"/>
      <c r="IL307" s="11"/>
      <c r="IM307" s="11"/>
      <c r="IN307" s="11"/>
      <c r="IO307" s="11"/>
      <c r="IP307" s="11"/>
      <c r="IQ307" s="11"/>
      <c r="IR307" s="11"/>
      <c r="IS307" s="11"/>
      <c r="IT307" s="11"/>
      <c r="IU307" s="11"/>
      <c r="IV307" s="11"/>
      <c r="IW307" s="11"/>
      <c r="IX307" s="11"/>
      <c r="IY307" s="11"/>
      <c r="IZ307" s="11"/>
      <c r="JA307" s="11"/>
      <c r="JB307" s="11"/>
      <c r="JC307" s="11"/>
      <c r="JD307" s="11"/>
      <c r="JE307" s="11"/>
      <c r="JF307" s="11"/>
      <c r="JG307" s="11"/>
      <c r="JH307" s="11"/>
      <c r="JI307" s="11"/>
      <c r="JJ307" s="11"/>
      <c r="JK307" s="11"/>
      <c r="JL307" s="11"/>
      <c r="JM307" s="11"/>
      <c r="JN307" s="11"/>
      <c r="JO307" s="11"/>
      <c r="JP307" s="11"/>
      <c r="JQ307" s="11"/>
      <c r="JR307" s="11"/>
      <c r="JS307" s="11"/>
      <c r="JT307" s="11"/>
      <c r="JU307" s="11"/>
      <c r="JV307" s="11"/>
    </row>
    <row r="308" spans="1:282" x14ac:dyDescent="0.25">
      <c r="A308" t="s">
        <v>276</v>
      </c>
      <c r="B308" t="s">
        <v>205</v>
      </c>
      <c r="C308" s="13" t="s">
        <v>305</v>
      </c>
      <c r="D308" t="s">
        <v>203</v>
      </c>
      <c r="E308" s="40">
        <v>32000</v>
      </c>
      <c r="F308" s="40">
        <f t="shared" si="63"/>
        <v>918.4</v>
      </c>
      <c r="G308" s="40">
        <v>0</v>
      </c>
      <c r="H308" s="40">
        <f t="shared" si="60"/>
        <v>972.8</v>
      </c>
      <c r="I308" s="40">
        <v>1602.45</v>
      </c>
      <c r="J308" s="40">
        <f t="shared" si="61"/>
        <v>3493.65</v>
      </c>
      <c r="K308" s="40">
        <f t="shared" si="62"/>
        <v>28506.35</v>
      </c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  <c r="FG308" s="11"/>
      <c r="FH308" s="11"/>
      <c r="FI308" s="11"/>
      <c r="FJ308" s="11"/>
      <c r="FK308" s="11"/>
      <c r="FL308" s="11"/>
      <c r="FM308" s="11"/>
      <c r="FN308" s="11"/>
      <c r="FO308" s="11"/>
      <c r="FP308" s="11"/>
      <c r="FQ308" s="11"/>
      <c r="FR308" s="11"/>
      <c r="FS308" s="11"/>
      <c r="FT308" s="11"/>
      <c r="FU308" s="11"/>
      <c r="FV308" s="11"/>
      <c r="FW308" s="11"/>
      <c r="FX308" s="11"/>
      <c r="FY308" s="11"/>
      <c r="FZ308" s="11"/>
      <c r="GA308" s="11"/>
      <c r="GB308" s="11"/>
      <c r="GC308" s="11"/>
      <c r="GD308" s="11"/>
      <c r="GE308" s="11"/>
      <c r="GF308" s="11"/>
      <c r="GG308" s="11"/>
      <c r="GH308" s="11"/>
      <c r="GI308" s="11"/>
      <c r="GJ308" s="11"/>
      <c r="GK308" s="11"/>
      <c r="GL308" s="11"/>
      <c r="GM308" s="11"/>
      <c r="GN308" s="11"/>
      <c r="GO308" s="11"/>
      <c r="GP308" s="11"/>
      <c r="GQ308" s="11"/>
      <c r="GR308" s="11"/>
      <c r="GS308" s="11"/>
      <c r="GT308" s="11"/>
      <c r="GU308" s="11"/>
      <c r="GV308" s="11"/>
      <c r="GW308" s="11"/>
      <c r="GX308" s="11"/>
      <c r="GY308" s="11"/>
      <c r="GZ308" s="11"/>
      <c r="HA308" s="11"/>
      <c r="HB308" s="11"/>
      <c r="HC308" s="11"/>
      <c r="HD308" s="11"/>
      <c r="HE308" s="11"/>
      <c r="HF308" s="11"/>
      <c r="HG308" s="11"/>
      <c r="HH308" s="11"/>
      <c r="HI308" s="11"/>
      <c r="HJ308" s="11"/>
      <c r="HK308" s="11"/>
      <c r="HL308" s="11"/>
      <c r="HM308" s="11"/>
      <c r="HN308" s="11"/>
      <c r="HO308" s="11"/>
      <c r="HP308" s="11"/>
      <c r="HQ308" s="11"/>
      <c r="HR308" s="11"/>
      <c r="HS308" s="11"/>
      <c r="HT308" s="11"/>
      <c r="HU308" s="11"/>
      <c r="HV308" s="11"/>
      <c r="HW308" s="11"/>
      <c r="HX308" s="11"/>
      <c r="HY308" s="11"/>
      <c r="HZ308" s="11"/>
      <c r="IA308" s="11"/>
      <c r="IB308" s="11"/>
      <c r="IC308" s="11"/>
      <c r="ID308" s="11"/>
      <c r="IE308" s="11"/>
      <c r="IF308" s="11"/>
      <c r="IG308" s="11"/>
      <c r="IH308" s="11"/>
      <c r="II308" s="11"/>
      <c r="IJ308" s="11"/>
      <c r="IK308" s="11"/>
      <c r="IL308" s="11"/>
      <c r="IM308" s="11"/>
      <c r="IN308" s="11"/>
      <c r="IO308" s="11"/>
      <c r="IP308" s="11"/>
      <c r="IQ308" s="11"/>
      <c r="IR308" s="11"/>
      <c r="IS308" s="11"/>
      <c r="IT308" s="11"/>
      <c r="IU308" s="11"/>
      <c r="IV308" s="11"/>
      <c r="IW308" s="11"/>
      <c r="IX308" s="11"/>
      <c r="IY308" s="11"/>
      <c r="IZ308" s="11"/>
      <c r="JA308" s="11"/>
      <c r="JB308" s="11"/>
      <c r="JC308" s="11"/>
      <c r="JD308" s="11"/>
      <c r="JE308" s="11"/>
      <c r="JF308" s="11"/>
      <c r="JG308" s="11"/>
      <c r="JH308" s="11"/>
      <c r="JI308" s="11"/>
      <c r="JJ308" s="11"/>
      <c r="JK308" s="11"/>
      <c r="JL308" s="11"/>
      <c r="JM308" s="11"/>
      <c r="JN308" s="11"/>
      <c r="JO308" s="11"/>
      <c r="JP308" s="11"/>
      <c r="JQ308" s="11"/>
      <c r="JR308" s="11"/>
      <c r="JS308" s="11"/>
      <c r="JT308" s="11"/>
      <c r="JU308" s="11"/>
      <c r="JV308" s="11"/>
    </row>
    <row r="309" spans="1:282" x14ac:dyDescent="0.25">
      <c r="A309" t="s">
        <v>385</v>
      </c>
      <c r="B309" t="s">
        <v>417</v>
      </c>
      <c r="C309" s="13" t="s">
        <v>306</v>
      </c>
      <c r="D309" t="s">
        <v>203</v>
      </c>
      <c r="E309" s="40">
        <v>133000</v>
      </c>
      <c r="F309" s="40">
        <f t="shared" si="63"/>
        <v>3817.1</v>
      </c>
      <c r="G309" s="40">
        <v>19867.79</v>
      </c>
      <c r="H309" s="40">
        <v>4043.2</v>
      </c>
      <c r="I309" s="40">
        <v>25</v>
      </c>
      <c r="J309" s="40">
        <f t="shared" si="61"/>
        <v>27753.09</v>
      </c>
      <c r="K309" s="40">
        <f t="shared" si="62"/>
        <v>105246.91</v>
      </c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1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1"/>
      <c r="EV309" s="11"/>
      <c r="EW309" s="11"/>
      <c r="EX309" s="11"/>
      <c r="EY309" s="11"/>
      <c r="EZ309" s="11"/>
      <c r="FA309" s="11"/>
      <c r="FB309" s="11"/>
      <c r="FC309" s="11"/>
      <c r="FD309" s="11"/>
      <c r="FE309" s="11"/>
      <c r="FF309" s="11"/>
      <c r="FG309" s="11"/>
      <c r="FH309" s="11"/>
      <c r="FI309" s="11"/>
      <c r="FJ309" s="11"/>
      <c r="FK309" s="11"/>
      <c r="FL309" s="11"/>
      <c r="FM309" s="11"/>
      <c r="FN309" s="11"/>
      <c r="FO309" s="11"/>
      <c r="FP309" s="11"/>
      <c r="FQ309" s="11"/>
      <c r="FR309" s="11"/>
      <c r="FS309" s="11"/>
      <c r="FT309" s="11"/>
      <c r="FU309" s="11"/>
      <c r="FV309" s="11"/>
      <c r="FW309" s="11"/>
      <c r="FX309" s="11"/>
      <c r="FY309" s="11"/>
      <c r="FZ309" s="11"/>
      <c r="GA309" s="11"/>
      <c r="GB309" s="11"/>
      <c r="GC309" s="11"/>
      <c r="GD309" s="11"/>
      <c r="GE309" s="11"/>
      <c r="GF309" s="11"/>
      <c r="GG309" s="11"/>
      <c r="GH309" s="11"/>
      <c r="GI309" s="11"/>
      <c r="GJ309" s="11"/>
      <c r="GK309" s="11"/>
      <c r="GL309" s="11"/>
      <c r="GM309" s="11"/>
      <c r="GN309" s="11"/>
      <c r="GO309" s="11"/>
      <c r="GP309" s="11"/>
      <c r="GQ309" s="11"/>
      <c r="GR309" s="11"/>
      <c r="GS309" s="11"/>
      <c r="GT309" s="11"/>
      <c r="GU309" s="11"/>
      <c r="GV309" s="11"/>
      <c r="GW309" s="11"/>
      <c r="GX309" s="11"/>
      <c r="GY309" s="11"/>
      <c r="GZ309" s="11"/>
      <c r="HA309" s="11"/>
      <c r="HB309" s="11"/>
      <c r="HC309" s="11"/>
      <c r="HD309" s="11"/>
      <c r="HE309" s="11"/>
      <c r="HF309" s="11"/>
      <c r="HG309" s="11"/>
      <c r="HH309" s="11"/>
      <c r="HI309" s="11"/>
      <c r="HJ309" s="11"/>
      <c r="HK309" s="11"/>
      <c r="HL309" s="11"/>
      <c r="HM309" s="11"/>
      <c r="HN309" s="11"/>
      <c r="HO309" s="11"/>
      <c r="HP309" s="11"/>
      <c r="HQ309" s="11"/>
      <c r="HR309" s="11"/>
      <c r="HS309" s="11"/>
      <c r="HT309" s="11"/>
      <c r="HU309" s="11"/>
      <c r="HV309" s="11"/>
      <c r="HW309" s="11"/>
      <c r="HX309" s="11"/>
      <c r="HY309" s="11"/>
      <c r="HZ309" s="11"/>
      <c r="IA309" s="11"/>
      <c r="IB309" s="11"/>
      <c r="IC309" s="11"/>
      <c r="ID309" s="11"/>
      <c r="IE309" s="11"/>
      <c r="IF309" s="11"/>
      <c r="IG309" s="11"/>
      <c r="IH309" s="11"/>
      <c r="II309" s="11"/>
      <c r="IJ309" s="11"/>
      <c r="IK309" s="11"/>
      <c r="IL309" s="11"/>
      <c r="IM309" s="11"/>
      <c r="IN309" s="11"/>
      <c r="IO309" s="11"/>
      <c r="IP309" s="11"/>
      <c r="IQ309" s="11"/>
      <c r="IR309" s="11"/>
      <c r="IS309" s="11"/>
      <c r="IT309" s="11"/>
      <c r="IU309" s="11"/>
      <c r="IV309" s="11"/>
      <c r="IW309" s="11"/>
      <c r="IX309" s="11"/>
      <c r="IY309" s="11"/>
      <c r="IZ309" s="11"/>
      <c r="JA309" s="11"/>
      <c r="JB309" s="11"/>
      <c r="JC309" s="11"/>
      <c r="JD309" s="11"/>
      <c r="JE309" s="11"/>
      <c r="JF309" s="11"/>
      <c r="JG309" s="11"/>
      <c r="JH309" s="11"/>
      <c r="JI309" s="11"/>
      <c r="JJ309" s="11"/>
      <c r="JK309" s="11"/>
      <c r="JL309" s="11"/>
      <c r="JM309" s="11"/>
      <c r="JN309" s="11"/>
      <c r="JO309" s="11"/>
      <c r="JP309" s="11"/>
      <c r="JQ309" s="11"/>
      <c r="JR309" s="11"/>
      <c r="JS309" s="11"/>
      <c r="JT309" s="11"/>
      <c r="JU309" s="11"/>
      <c r="JV309" s="11"/>
    </row>
    <row r="310" spans="1:282" s="11" customFormat="1" x14ac:dyDescent="0.25">
      <c r="A310" s="2" t="s">
        <v>12</v>
      </c>
      <c r="B310" s="2">
        <v>7</v>
      </c>
      <c r="C310" s="14"/>
      <c r="D310" s="2"/>
      <c r="E310" s="48">
        <f t="shared" ref="E310:K310" si="64">SUM(E303:E309)</f>
        <v>442150</v>
      </c>
      <c r="F310" s="48">
        <f t="shared" si="64"/>
        <v>12689.71</v>
      </c>
      <c r="G310" s="48">
        <f>SUM(G303:G309)</f>
        <v>38424.58</v>
      </c>
      <c r="H310" s="48">
        <f t="shared" si="64"/>
        <v>13441.36</v>
      </c>
      <c r="I310" s="48">
        <f t="shared" si="64"/>
        <v>5259.45</v>
      </c>
      <c r="J310" s="48">
        <f t="shared" si="64"/>
        <v>69815.100000000006</v>
      </c>
      <c r="K310" s="48">
        <f t="shared" si="64"/>
        <v>372334.9</v>
      </c>
    </row>
    <row r="311" spans="1:282" x14ac:dyDescent="0.25">
      <c r="A311" s="10"/>
      <c r="B311" s="10"/>
      <c r="C311" s="15"/>
      <c r="D311" s="10"/>
      <c r="E311" s="51"/>
      <c r="F311" s="51"/>
      <c r="G311" s="51"/>
      <c r="H311" s="51"/>
      <c r="I311" s="51"/>
      <c r="J311" s="51"/>
      <c r="K311" s="5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1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1"/>
      <c r="EV311" s="11"/>
      <c r="EW311" s="11"/>
      <c r="EX311" s="11"/>
      <c r="EY311" s="11"/>
      <c r="EZ311" s="11"/>
      <c r="FA311" s="11"/>
      <c r="FB311" s="11"/>
      <c r="FC311" s="11"/>
      <c r="FD311" s="11"/>
      <c r="FE311" s="11"/>
      <c r="FF311" s="11"/>
      <c r="FG311" s="11"/>
      <c r="FH311" s="11"/>
      <c r="FI311" s="11"/>
      <c r="FJ311" s="11"/>
      <c r="FK311" s="11"/>
      <c r="FL311" s="11"/>
      <c r="FM311" s="11"/>
      <c r="FN311" s="11"/>
      <c r="FO311" s="11"/>
      <c r="FP311" s="11"/>
      <c r="FQ311" s="11"/>
      <c r="FR311" s="11"/>
      <c r="FS311" s="11"/>
      <c r="FT311" s="11"/>
      <c r="FU311" s="11"/>
      <c r="FV311" s="11"/>
      <c r="FW311" s="11"/>
      <c r="FX311" s="11"/>
      <c r="FY311" s="11"/>
      <c r="FZ311" s="11"/>
      <c r="GA311" s="11"/>
      <c r="GB311" s="11"/>
      <c r="GC311" s="11"/>
      <c r="GD311" s="11"/>
      <c r="GE311" s="11"/>
      <c r="GF311" s="11"/>
      <c r="GG311" s="11"/>
      <c r="GH311" s="11"/>
      <c r="GI311" s="11"/>
      <c r="GJ311" s="11"/>
      <c r="GK311" s="11"/>
      <c r="GL311" s="11"/>
      <c r="GM311" s="11"/>
      <c r="GN311" s="11"/>
      <c r="GO311" s="11"/>
      <c r="GP311" s="11"/>
      <c r="GQ311" s="11"/>
      <c r="GR311" s="11"/>
      <c r="GS311" s="11"/>
      <c r="GT311" s="11"/>
      <c r="GU311" s="11"/>
      <c r="GV311" s="11"/>
      <c r="GW311" s="11"/>
      <c r="GX311" s="11"/>
      <c r="GY311" s="11"/>
      <c r="GZ311" s="11"/>
      <c r="HA311" s="11"/>
      <c r="HB311" s="11"/>
      <c r="HC311" s="11"/>
      <c r="HD311" s="11"/>
      <c r="HE311" s="11"/>
      <c r="HF311" s="11"/>
      <c r="HG311" s="11"/>
      <c r="HH311" s="11"/>
      <c r="HI311" s="11"/>
      <c r="HJ311" s="11"/>
      <c r="HK311" s="11"/>
      <c r="HL311" s="11"/>
      <c r="HM311" s="11"/>
      <c r="HN311" s="11"/>
      <c r="HO311" s="11"/>
      <c r="HP311" s="11"/>
      <c r="HQ311" s="11"/>
      <c r="HR311" s="11"/>
      <c r="HS311" s="11"/>
      <c r="HT311" s="11"/>
      <c r="HU311" s="11"/>
      <c r="HV311" s="11"/>
      <c r="HW311" s="11"/>
      <c r="HX311" s="11"/>
      <c r="HY311" s="11"/>
      <c r="HZ311" s="11"/>
      <c r="IA311" s="11"/>
      <c r="IB311" s="11"/>
      <c r="IC311" s="11"/>
      <c r="ID311" s="11"/>
      <c r="IE311" s="11"/>
      <c r="IF311" s="11"/>
      <c r="IG311" s="11"/>
      <c r="IH311" s="11"/>
      <c r="II311" s="11"/>
      <c r="IJ311" s="11"/>
      <c r="IK311" s="11"/>
      <c r="IL311" s="11"/>
      <c r="IM311" s="11"/>
      <c r="IN311" s="11"/>
      <c r="IO311" s="11"/>
      <c r="IP311" s="11"/>
      <c r="IQ311" s="11"/>
      <c r="IR311" s="11"/>
      <c r="IS311" s="11"/>
      <c r="IT311" s="11"/>
      <c r="IU311" s="11"/>
      <c r="IV311" s="11"/>
      <c r="IW311" s="11"/>
      <c r="IX311" s="11"/>
      <c r="IY311" s="11"/>
      <c r="IZ311" s="11"/>
      <c r="JA311" s="11"/>
      <c r="JB311" s="11"/>
      <c r="JC311" s="11"/>
      <c r="JD311" s="11"/>
      <c r="JE311" s="11"/>
      <c r="JF311" s="11"/>
      <c r="JG311" s="11"/>
      <c r="JH311" s="11"/>
      <c r="JI311" s="11"/>
      <c r="JJ311" s="11"/>
      <c r="JK311" s="11"/>
      <c r="JL311" s="11"/>
      <c r="JM311" s="11"/>
      <c r="JN311" s="11"/>
      <c r="JO311" s="11"/>
      <c r="JP311" s="11"/>
      <c r="JQ311" s="11"/>
      <c r="JR311" s="11"/>
      <c r="JS311" s="11"/>
      <c r="JT311" s="11"/>
      <c r="JU311" s="11"/>
      <c r="JV311" s="11"/>
    </row>
    <row r="312" spans="1:282" x14ac:dyDescent="0.25">
      <c r="A312" s="4" t="s">
        <v>262</v>
      </c>
      <c r="B312" s="4"/>
      <c r="C312" s="16"/>
      <c r="D312" s="4"/>
      <c r="E312" s="52"/>
      <c r="F312" s="52"/>
      <c r="G312" s="52"/>
      <c r="H312" s="52"/>
      <c r="I312" s="52"/>
      <c r="J312" s="52"/>
      <c r="K312" s="52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1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1"/>
      <c r="EV312" s="11"/>
      <c r="EW312" s="11"/>
      <c r="EX312" s="11"/>
      <c r="EY312" s="11"/>
      <c r="EZ312" s="11"/>
      <c r="FA312" s="11"/>
      <c r="FB312" s="11"/>
      <c r="FC312" s="11"/>
      <c r="FD312" s="11"/>
      <c r="FE312" s="11"/>
      <c r="FF312" s="11"/>
      <c r="FG312" s="11"/>
      <c r="FH312" s="11"/>
      <c r="FI312" s="11"/>
      <c r="FJ312" s="11"/>
      <c r="FK312" s="11"/>
      <c r="FL312" s="11"/>
      <c r="FM312" s="11"/>
      <c r="FN312" s="11"/>
      <c r="FO312" s="11"/>
      <c r="FP312" s="11"/>
      <c r="FQ312" s="11"/>
      <c r="FR312" s="11"/>
      <c r="FS312" s="11"/>
      <c r="FT312" s="11"/>
      <c r="FU312" s="11"/>
      <c r="FV312" s="11"/>
      <c r="FW312" s="11"/>
      <c r="FX312" s="11"/>
      <c r="FY312" s="11"/>
      <c r="FZ312" s="11"/>
      <c r="GA312" s="11"/>
      <c r="GB312" s="11"/>
      <c r="GC312" s="11"/>
      <c r="GD312" s="11"/>
      <c r="GE312" s="11"/>
      <c r="GF312" s="11"/>
      <c r="GG312" s="11"/>
      <c r="GH312" s="11"/>
      <c r="GI312" s="11"/>
      <c r="GJ312" s="11"/>
      <c r="GK312" s="11"/>
      <c r="GL312" s="11"/>
      <c r="GM312" s="11"/>
      <c r="GN312" s="11"/>
      <c r="GO312" s="11"/>
      <c r="GP312" s="11"/>
      <c r="GQ312" s="11"/>
      <c r="GR312" s="11"/>
      <c r="GS312" s="11"/>
      <c r="GT312" s="11"/>
      <c r="GU312" s="11"/>
      <c r="GV312" s="11"/>
      <c r="GW312" s="11"/>
      <c r="GX312" s="11"/>
      <c r="GY312" s="11"/>
      <c r="GZ312" s="11"/>
      <c r="HA312" s="11"/>
      <c r="HB312" s="11"/>
      <c r="HC312" s="11"/>
      <c r="HD312" s="11"/>
      <c r="HE312" s="11"/>
      <c r="HF312" s="11"/>
      <c r="HG312" s="11"/>
      <c r="HH312" s="11"/>
      <c r="HI312" s="11"/>
      <c r="HJ312" s="11"/>
      <c r="HK312" s="11"/>
      <c r="HL312" s="11"/>
      <c r="HM312" s="11"/>
      <c r="HN312" s="11"/>
      <c r="HO312" s="11"/>
      <c r="HP312" s="11"/>
      <c r="HQ312" s="11"/>
      <c r="HR312" s="11"/>
      <c r="HS312" s="11"/>
      <c r="HT312" s="11"/>
      <c r="HU312" s="11"/>
      <c r="HV312" s="11"/>
      <c r="HW312" s="11"/>
      <c r="HX312" s="11"/>
      <c r="HY312" s="11"/>
      <c r="HZ312" s="11"/>
      <c r="IA312" s="11"/>
      <c r="IB312" s="11"/>
      <c r="IC312" s="11"/>
      <c r="ID312" s="11"/>
      <c r="IE312" s="11"/>
      <c r="IF312" s="11"/>
      <c r="IG312" s="11"/>
      <c r="IH312" s="11"/>
      <c r="II312" s="11"/>
      <c r="IJ312" s="11"/>
      <c r="IK312" s="11"/>
      <c r="IL312" s="11"/>
      <c r="IM312" s="11"/>
      <c r="IN312" s="11"/>
      <c r="IO312" s="11"/>
      <c r="IP312" s="11"/>
      <c r="IQ312" s="11"/>
      <c r="IR312" s="11"/>
      <c r="IS312" s="11"/>
      <c r="IT312" s="11"/>
      <c r="IU312" s="11"/>
      <c r="IV312" s="11"/>
      <c r="IW312" s="11"/>
      <c r="IX312" s="11"/>
      <c r="IY312" s="11"/>
      <c r="IZ312" s="11"/>
      <c r="JA312" s="11"/>
      <c r="JB312" s="11"/>
      <c r="JC312" s="11"/>
      <c r="JD312" s="11"/>
      <c r="JE312" s="11"/>
      <c r="JF312" s="11"/>
      <c r="JG312" s="11"/>
      <c r="JH312" s="11"/>
      <c r="JI312" s="11"/>
      <c r="JJ312" s="11"/>
      <c r="JK312" s="11"/>
      <c r="JL312" s="11"/>
      <c r="JM312" s="11"/>
      <c r="JN312" s="11"/>
      <c r="JO312" s="11"/>
      <c r="JP312" s="11"/>
      <c r="JQ312" s="11"/>
      <c r="JR312" s="11"/>
      <c r="JS312" s="11"/>
      <c r="JT312" s="11"/>
      <c r="JU312" s="11"/>
      <c r="JV312" s="11"/>
    </row>
    <row r="313" spans="1:282" x14ac:dyDescent="0.25">
      <c r="A313" s="11" t="s">
        <v>94</v>
      </c>
      <c r="B313" t="s">
        <v>95</v>
      </c>
      <c r="C313" s="13" t="s">
        <v>305</v>
      </c>
      <c r="D313" t="s">
        <v>202</v>
      </c>
      <c r="E313" s="40">
        <v>66000</v>
      </c>
      <c r="F313" s="40">
        <f>E313*0.0287</f>
        <v>1894.2</v>
      </c>
      <c r="G313" s="40">
        <v>4615.76</v>
      </c>
      <c r="H313" s="40">
        <f>E313*0.0304</f>
        <v>2006.4</v>
      </c>
      <c r="I313" s="40">
        <v>125</v>
      </c>
      <c r="J313" s="40">
        <v>8641.36</v>
      </c>
      <c r="K313" s="40">
        <f>E313-J313</f>
        <v>57358.64</v>
      </c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1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1"/>
      <c r="EV313" s="11"/>
      <c r="EW313" s="11"/>
      <c r="EX313" s="11"/>
      <c r="EY313" s="11"/>
      <c r="EZ313" s="11"/>
      <c r="FA313" s="11"/>
      <c r="FB313" s="11"/>
      <c r="FC313" s="11"/>
      <c r="FD313" s="11"/>
      <c r="FE313" s="11"/>
      <c r="FF313" s="11"/>
      <c r="FG313" s="11"/>
      <c r="FH313" s="11"/>
      <c r="FI313" s="11"/>
      <c r="FJ313" s="11"/>
      <c r="FK313" s="11"/>
      <c r="FL313" s="11"/>
      <c r="FM313" s="11"/>
      <c r="FN313" s="11"/>
      <c r="FO313" s="11"/>
      <c r="FP313" s="11"/>
      <c r="FQ313" s="11"/>
      <c r="FR313" s="11"/>
      <c r="FS313" s="11"/>
      <c r="FT313" s="11"/>
      <c r="FU313" s="11"/>
      <c r="FV313" s="11"/>
      <c r="FW313" s="11"/>
      <c r="FX313" s="11"/>
      <c r="FY313" s="11"/>
      <c r="FZ313" s="11"/>
      <c r="GA313" s="11"/>
      <c r="GB313" s="11"/>
      <c r="GC313" s="11"/>
      <c r="GD313" s="11"/>
      <c r="GE313" s="11"/>
      <c r="GF313" s="11"/>
      <c r="GG313" s="11"/>
      <c r="GH313" s="11"/>
      <c r="GI313" s="11"/>
      <c r="GJ313" s="11"/>
      <c r="GK313" s="11"/>
      <c r="GL313" s="11"/>
      <c r="GM313" s="11"/>
      <c r="GN313" s="11"/>
      <c r="GO313" s="11"/>
      <c r="GP313" s="11"/>
      <c r="GQ313" s="11"/>
      <c r="GR313" s="11"/>
      <c r="GS313" s="11"/>
      <c r="GT313" s="11"/>
      <c r="GU313" s="11"/>
      <c r="GV313" s="11"/>
      <c r="GW313" s="11"/>
      <c r="GX313" s="11"/>
      <c r="GY313" s="11"/>
      <c r="GZ313" s="11"/>
      <c r="HA313" s="11"/>
      <c r="HB313" s="11"/>
      <c r="HC313" s="11"/>
      <c r="HD313" s="11"/>
      <c r="HE313" s="11"/>
      <c r="HF313" s="11"/>
      <c r="HG313" s="11"/>
      <c r="HH313" s="11"/>
      <c r="HI313" s="11"/>
      <c r="HJ313" s="11"/>
      <c r="HK313" s="11"/>
      <c r="HL313" s="11"/>
      <c r="HM313" s="11"/>
      <c r="HN313" s="11"/>
      <c r="HO313" s="11"/>
      <c r="HP313" s="11"/>
      <c r="HQ313" s="11"/>
      <c r="HR313" s="11"/>
      <c r="HS313" s="11"/>
      <c r="HT313" s="11"/>
      <c r="HU313" s="11"/>
      <c r="HV313" s="11"/>
      <c r="HW313" s="11"/>
      <c r="HX313" s="11"/>
      <c r="HY313" s="11"/>
      <c r="HZ313" s="11"/>
      <c r="IA313" s="11"/>
      <c r="IB313" s="11"/>
      <c r="IC313" s="11"/>
      <c r="ID313" s="11"/>
      <c r="IE313" s="11"/>
      <c r="IF313" s="11"/>
      <c r="IG313" s="11"/>
      <c r="IH313" s="11"/>
      <c r="II313" s="11"/>
      <c r="IJ313" s="11"/>
      <c r="IK313" s="11"/>
      <c r="IL313" s="11"/>
      <c r="IM313" s="11"/>
      <c r="IN313" s="11"/>
      <c r="IO313" s="11"/>
      <c r="IP313" s="11"/>
      <c r="IQ313" s="11"/>
      <c r="IR313" s="11"/>
      <c r="IS313" s="11"/>
      <c r="IT313" s="11"/>
      <c r="IU313" s="11"/>
      <c r="IV313" s="11"/>
      <c r="IW313" s="11"/>
      <c r="IX313" s="11"/>
      <c r="IY313" s="11"/>
      <c r="IZ313" s="11"/>
      <c r="JA313" s="11"/>
      <c r="JB313" s="11"/>
      <c r="JC313" s="11"/>
      <c r="JD313" s="11"/>
      <c r="JE313" s="11"/>
      <c r="JF313" s="11"/>
      <c r="JG313" s="11"/>
      <c r="JH313" s="11"/>
      <c r="JI313" s="11"/>
      <c r="JJ313" s="11"/>
      <c r="JK313" s="11"/>
      <c r="JL313" s="11"/>
      <c r="JM313" s="11"/>
      <c r="JN313" s="11"/>
      <c r="JO313" s="11"/>
      <c r="JP313" s="11"/>
      <c r="JQ313" s="11"/>
      <c r="JR313" s="11"/>
      <c r="JS313" s="11"/>
      <c r="JT313" s="11"/>
      <c r="JU313" s="11"/>
      <c r="JV313" s="11"/>
    </row>
    <row r="314" spans="1:282" x14ac:dyDescent="0.25">
      <c r="A314" t="s">
        <v>96</v>
      </c>
      <c r="B314" t="s">
        <v>418</v>
      </c>
      <c r="C314" s="13" t="s">
        <v>305</v>
      </c>
      <c r="D314" t="s">
        <v>202</v>
      </c>
      <c r="E314" s="40">
        <v>66000</v>
      </c>
      <c r="F314" s="40">
        <f>E314*0.0287</f>
        <v>1894.2</v>
      </c>
      <c r="G314" s="40">
        <v>4300.2700000000004</v>
      </c>
      <c r="H314" s="40">
        <f>E314*0.0304</f>
        <v>2006.4</v>
      </c>
      <c r="I314" s="40">
        <v>1602.45</v>
      </c>
      <c r="J314" s="40">
        <v>9803.32</v>
      </c>
      <c r="K314" s="40">
        <f>E314-J314</f>
        <v>56196.68</v>
      </c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1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1"/>
      <c r="EV314" s="11"/>
      <c r="EW314" s="11"/>
      <c r="EX314" s="11"/>
      <c r="EY314" s="11"/>
      <c r="EZ314" s="11"/>
      <c r="FA314" s="11"/>
      <c r="FB314" s="11"/>
      <c r="FC314" s="11"/>
      <c r="FD314" s="11"/>
      <c r="FE314" s="11"/>
      <c r="FF314" s="11"/>
      <c r="FG314" s="11"/>
      <c r="FH314" s="11"/>
      <c r="FI314" s="11"/>
      <c r="FJ314" s="11"/>
      <c r="FK314" s="11"/>
      <c r="FL314" s="11"/>
      <c r="FM314" s="11"/>
      <c r="FN314" s="11"/>
      <c r="FO314" s="11"/>
      <c r="FP314" s="11"/>
      <c r="FQ314" s="11"/>
      <c r="FR314" s="11"/>
      <c r="FS314" s="11"/>
      <c r="FT314" s="11"/>
      <c r="FU314" s="11"/>
      <c r="FV314" s="11"/>
      <c r="FW314" s="11"/>
      <c r="FX314" s="11"/>
      <c r="FY314" s="11"/>
      <c r="FZ314" s="11"/>
      <c r="GA314" s="11"/>
      <c r="GB314" s="11"/>
      <c r="GC314" s="11"/>
      <c r="GD314" s="11"/>
      <c r="GE314" s="11"/>
      <c r="GF314" s="11"/>
      <c r="GG314" s="11"/>
      <c r="GH314" s="11"/>
      <c r="GI314" s="11"/>
      <c r="GJ314" s="11"/>
      <c r="GK314" s="11"/>
      <c r="GL314" s="11"/>
      <c r="GM314" s="11"/>
      <c r="GN314" s="11"/>
      <c r="GO314" s="11"/>
      <c r="GP314" s="11"/>
      <c r="GQ314" s="11"/>
      <c r="GR314" s="11"/>
      <c r="GS314" s="11"/>
      <c r="GT314" s="11"/>
      <c r="GU314" s="11"/>
      <c r="GV314" s="11"/>
      <c r="GW314" s="11"/>
      <c r="GX314" s="11"/>
      <c r="GY314" s="11"/>
      <c r="GZ314" s="11"/>
      <c r="HA314" s="11"/>
      <c r="HB314" s="11"/>
      <c r="HC314" s="11"/>
      <c r="HD314" s="11"/>
      <c r="HE314" s="11"/>
      <c r="HF314" s="11"/>
      <c r="HG314" s="11"/>
      <c r="HH314" s="11"/>
      <c r="HI314" s="11"/>
      <c r="HJ314" s="11"/>
      <c r="HK314" s="11"/>
      <c r="HL314" s="11"/>
      <c r="HM314" s="11"/>
      <c r="HN314" s="11"/>
      <c r="HO314" s="11"/>
      <c r="HP314" s="11"/>
      <c r="HQ314" s="11"/>
      <c r="HR314" s="11"/>
      <c r="HS314" s="11"/>
      <c r="HT314" s="11"/>
      <c r="HU314" s="11"/>
      <c r="HV314" s="11"/>
      <c r="HW314" s="11"/>
      <c r="HX314" s="11"/>
      <c r="HY314" s="11"/>
      <c r="HZ314" s="11"/>
      <c r="IA314" s="11"/>
      <c r="IB314" s="11"/>
      <c r="IC314" s="11"/>
      <c r="ID314" s="11"/>
      <c r="IE314" s="11"/>
      <c r="IF314" s="11"/>
      <c r="IG314" s="11"/>
      <c r="IH314" s="11"/>
      <c r="II314" s="11"/>
      <c r="IJ314" s="11"/>
      <c r="IK314" s="11"/>
      <c r="IL314" s="11"/>
      <c r="IM314" s="11"/>
      <c r="IN314" s="11"/>
      <c r="IO314" s="11"/>
      <c r="IP314" s="11"/>
      <c r="IQ314" s="11"/>
      <c r="IR314" s="11"/>
      <c r="IS314" s="11"/>
      <c r="IT314" s="11"/>
      <c r="IU314" s="11"/>
      <c r="IV314" s="11"/>
      <c r="IW314" s="11"/>
      <c r="IX314" s="11"/>
      <c r="IY314" s="11"/>
      <c r="IZ314" s="11"/>
      <c r="JA314" s="11"/>
      <c r="JB314" s="11"/>
      <c r="JC314" s="11"/>
      <c r="JD314" s="11"/>
      <c r="JE314" s="11"/>
      <c r="JF314" s="11"/>
      <c r="JG314" s="11"/>
      <c r="JH314" s="11"/>
      <c r="JI314" s="11"/>
      <c r="JJ314" s="11"/>
      <c r="JK314" s="11"/>
      <c r="JL314" s="11"/>
      <c r="JM314" s="11"/>
      <c r="JN314" s="11"/>
      <c r="JO314" s="11"/>
      <c r="JP314" s="11"/>
      <c r="JQ314" s="11"/>
      <c r="JR314" s="11"/>
      <c r="JS314" s="11"/>
      <c r="JT314" s="11"/>
      <c r="JU314" s="11"/>
      <c r="JV314" s="11"/>
    </row>
    <row r="315" spans="1:282" x14ac:dyDescent="0.25">
      <c r="A315" t="s">
        <v>97</v>
      </c>
      <c r="B315" t="s">
        <v>98</v>
      </c>
      <c r="C315" s="13" t="s">
        <v>306</v>
      </c>
      <c r="D315" t="s">
        <v>202</v>
      </c>
      <c r="E315" s="40">
        <v>60000</v>
      </c>
      <c r="F315" s="40">
        <v>1722</v>
      </c>
      <c r="G315" s="40">
        <v>3486.68</v>
      </c>
      <c r="H315" s="40">
        <f>E315*0.0304</f>
        <v>1824</v>
      </c>
      <c r="I315" s="40">
        <v>25</v>
      </c>
      <c r="J315" s="40">
        <v>7057.68</v>
      </c>
      <c r="K315" s="40">
        <f>E315-J315</f>
        <v>52942.32</v>
      </c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1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1"/>
      <c r="EV315" s="11"/>
      <c r="EW315" s="11"/>
      <c r="EX315" s="11"/>
      <c r="EY315" s="11"/>
      <c r="EZ315" s="11"/>
      <c r="FA315" s="11"/>
      <c r="FB315" s="11"/>
      <c r="FC315" s="11"/>
      <c r="FD315" s="11"/>
      <c r="FE315" s="11"/>
      <c r="FF315" s="11"/>
      <c r="FG315" s="11"/>
      <c r="FH315" s="11"/>
      <c r="FI315" s="11"/>
      <c r="FJ315" s="11"/>
      <c r="FK315" s="11"/>
      <c r="FL315" s="11"/>
      <c r="FM315" s="11"/>
      <c r="FN315" s="11"/>
      <c r="FO315" s="11"/>
      <c r="FP315" s="11"/>
      <c r="FQ315" s="11"/>
      <c r="FR315" s="11"/>
      <c r="FS315" s="11"/>
      <c r="FT315" s="11"/>
      <c r="FU315" s="11"/>
      <c r="FV315" s="11"/>
      <c r="FW315" s="11"/>
      <c r="FX315" s="11"/>
      <c r="FY315" s="11"/>
      <c r="FZ315" s="11"/>
      <c r="GA315" s="11"/>
      <c r="GB315" s="11"/>
      <c r="GC315" s="11"/>
      <c r="GD315" s="11"/>
      <c r="GE315" s="11"/>
      <c r="GF315" s="11"/>
      <c r="GG315" s="11"/>
      <c r="GH315" s="11"/>
      <c r="GI315" s="11"/>
      <c r="GJ315" s="11"/>
      <c r="GK315" s="11"/>
      <c r="GL315" s="11"/>
      <c r="GM315" s="11"/>
      <c r="GN315" s="11"/>
      <c r="GO315" s="11"/>
      <c r="GP315" s="11"/>
      <c r="GQ315" s="11"/>
      <c r="GR315" s="11"/>
      <c r="GS315" s="11"/>
      <c r="GT315" s="11"/>
      <c r="GU315" s="11"/>
      <c r="GV315" s="11"/>
      <c r="GW315" s="11"/>
      <c r="GX315" s="11"/>
      <c r="GY315" s="11"/>
      <c r="GZ315" s="11"/>
      <c r="HA315" s="11"/>
      <c r="HB315" s="11"/>
      <c r="HC315" s="11"/>
      <c r="HD315" s="11"/>
      <c r="HE315" s="11"/>
      <c r="HF315" s="11"/>
      <c r="HG315" s="11"/>
      <c r="HH315" s="11"/>
      <c r="HI315" s="11"/>
      <c r="HJ315" s="11"/>
      <c r="HK315" s="11"/>
      <c r="HL315" s="11"/>
      <c r="HM315" s="11"/>
      <c r="HN315" s="11"/>
      <c r="HO315" s="11"/>
      <c r="HP315" s="11"/>
      <c r="HQ315" s="11"/>
      <c r="HR315" s="11"/>
      <c r="HS315" s="11"/>
      <c r="HT315" s="11"/>
      <c r="HU315" s="11"/>
      <c r="HV315" s="11"/>
      <c r="HW315" s="11"/>
      <c r="HX315" s="11"/>
      <c r="HY315" s="11"/>
      <c r="HZ315" s="11"/>
      <c r="IA315" s="11"/>
      <c r="IB315" s="11"/>
      <c r="IC315" s="11"/>
      <c r="ID315" s="11"/>
      <c r="IE315" s="11"/>
      <c r="IF315" s="11"/>
      <c r="IG315" s="11"/>
      <c r="IH315" s="11"/>
      <c r="II315" s="11"/>
      <c r="IJ315" s="11"/>
      <c r="IK315" s="11"/>
      <c r="IL315" s="11"/>
      <c r="IM315" s="11"/>
      <c r="IN315" s="11"/>
      <c r="IO315" s="11"/>
      <c r="IP315" s="11"/>
      <c r="IQ315" s="11"/>
      <c r="IR315" s="11"/>
      <c r="IS315" s="11"/>
      <c r="IT315" s="11"/>
      <c r="IU315" s="11"/>
      <c r="IV315" s="11"/>
      <c r="IW315" s="11"/>
      <c r="IX315" s="11"/>
      <c r="IY315" s="11"/>
      <c r="IZ315" s="11"/>
      <c r="JA315" s="11"/>
      <c r="JB315" s="11"/>
      <c r="JC315" s="11"/>
      <c r="JD315" s="11"/>
      <c r="JE315" s="11"/>
      <c r="JF315" s="11"/>
      <c r="JG315" s="11"/>
      <c r="JH315" s="11"/>
      <c r="JI315" s="11"/>
      <c r="JJ315" s="11"/>
      <c r="JK315" s="11"/>
      <c r="JL315" s="11"/>
      <c r="JM315" s="11"/>
      <c r="JN315" s="11"/>
      <c r="JO315" s="11"/>
      <c r="JP315" s="11"/>
      <c r="JQ315" s="11"/>
      <c r="JR315" s="11"/>
      <c r="JS315" s="11"/>
      <c r="JT315" s="11"/>
      <c r="JU315" s="11"/>
      <c r="JV315" s="11"/>
    </row>
    <row r="316" spans="1:282" x14ac:dyDescent="0.25">
      <c r="A316" t="s">
        <v>265</v>
      </c>
      <c r="B316" t="s">
        <v>95</v>
      </c>
      <c r="C316" s="13" t="s">
        <v>305</v>
      </c>
      <c r="D316" t="s">
        <v>202</v>
      </c>
      <c r="E316" s="40">
        <v>60000</v>
      </c>
      <c r="F316" s="40">
        <v>1722</v>
      </c>
      <c r="G316" s="40">
        <v>3486.68</v>
      </c>
      <c r="H316" s="40">
        <v>1824</v>
      </c>
      <c r="I316" s="40">
        <v>25</v>
      </c>
      <c r="J316" s="40">
        <v>7057.68</v>
      </c>
      <c r="K316" s="40">
        <f>E316-J316</f>
        <v>52942.32</v>
      </c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11"/>
      <c r="FG316" s="11"/>
      <c r="FH316" s="11"/>
      <c r="FI316" s="11"/>
      <c r="FJ316" s="11"/>
      <c r="FK316" s="11"/>
      <c r="FL316" s="11"/>
      <c r="FM316" s="11"/>
      <c r="FN316" s="11"/>
      <c r="FO316" s="11"/>
      <c r="FP316" s="11"/>
      <c r="FQ316" s="11"/>
      <c r="FR316" s="11"/>
      <c r="FS316" s="11"/>
      <c r="FT316" s="11"/>
      <c r="FU316" s="11"/>
      <c r="FV316" s="11"/>
      <c r="FW316" s="11"/>
      <c r="FX316" s="11"/>
      <c r="FY316" s="11"/>
      <c r="FZ316" s="11"/>
      <c r="GA316" s="11"/>
      <c r="GB316" s="11"/>
      <c r="GC316" s="11"/>
      <c r="GD316" s="11"/>
      <c r="GE316" s="11"/>
      <c r="GF316" s="11"/>
      <c r="GG316" s="11"/>
      <c r="GH316" s="11"/>
      <c r="GI316" s="11"/>
      <c r="GJ316" s="11"/>
      <c r="GK316" s="11"/>
      <c r="GL316" s="11"/>
      <c r="GM316" s="11"/>
      <c r="GN316" s="11"/>
      <c r="GO316" s="11"/>
      <c r="GP316" s="11"/>
      <c r="GQ316" s="11"/>
      <c r="GR316" s="11"/>
      <c r="GS316" s="11"/>
      <c r="GT316" s="11"/>
      <c r="GU316" s="11"/>
      <c r="GV316" s="11"/>
      <c r="GW316" s="11"/>
      <c r="GX316" s="11"/>
      <c r="GY316" s="11"/>
      <c r="GZ316" s="11"/>
      <c r="HA316" s="11"/>
      <c r="HB316" s="11"/>
      <c r="HC316" s="11"/>
      <c r="HD316" s="11"/>
      <c r="HE316" s="11"/>
      <c r="HF316" s="11"/>
      <c r="HG316" s="11"/>
      <c r="HH316" s="11"/>
      <c r="HI316" s="11"/>
      <c r="HJ316" s="11"/>
      <c r="HK316" s="11"/>
      <c r="HL316" s="11"/>
      <c r="HM316" s="11"/>
      <c r="HN316" s="11"/>
      <c r="HO316" s="11"/>
      <c r="HP316" s="11"/>
      <c r="HQ316" s="11"/>
      <c r="HR316" s="11"/>
      <c r="HS316" s="11"/>
      <c r="HT316" s="11"/>
      <c r="HU316" s="11"/>
      <c r="HV316" s="11"/>
      <c r="HW316" s="11"/>
      <c r="HX316" s="11"/>
      <c r="HY316" s="11"/>
      <c r="HZ316" s="11"/>
      <c r="IA316" s="11"/>
      <c r="IB316" s="11"/>
      <c r="IC316" s="11"/>
      <c r="ID316" s="11"/>
      <c r="IE316" s="11"/>
      <c r="IF316" s="11"/>
      <c r="IG316" s="11"/>
      <c r="IH316" s="11"/>
      <c r="II316" s="11"/>
      <c r="IJ316" s="11"/>
      <c r="IK316" s="11"/>
      <c r="IL316" s="11"/>
      <c r="IM316" s="11"/>
      <c r="IN316" s="11"/>
      <c r="IO316" s="11"/>
      <c r="IP316" s="11"/>
      <c r="IQ316" s="11"/>
      <c r="IR316" s="11"/>
      <c r="IS316" s="11"/>
      <c r="IT316" s="11"/>
      <c r="IU316" s="11"/>
      <c r="IV316" s="11"/>
      <c r="IW316" s="11"/>
      <c r="IX316" s="11"/>
      <c r="IY316" s="11"/>
      <c r="IZ316" s="11"/>
      <c r="JA316" s="11"/>
      <c r="JB316" s="11"/>
      <c r="JC316" s="11"/>
      <c r="JD316" s="11"/>
      <c r="JE316" s="11"/>
      <c r="JF316" s="11"/>
      <c r="JG316" s="11"/>
      <c r="JH316" s="11"/>
      <c r="JI316" s="11"/>
      <c r="JJ316" s="11"/>
      <c r="JK316" s="11"/>
      <c r="JL316" s="11"/>
      <c r="JM316" s="11"/>
      <c r="JN316" s="11"/>
      <c r="JO316" s="11"/>
      <c r="JP316" s="11"/>
      <c r="JQ316" s="11"/>
      <c r="JR316" s="11"/>
      <c r="JS316" s="11"/>
      <c r="JT316" s="11"/>
      <c r="JU316" s="11"/>
      <c r="JV316" s="11"/>
    </row>
    <row r="317" spans="1:282" x14ac:dyDescent="0.25">
      <c r="A317" t="s">
        <v>263</v>
      </c>
      <c r="B317" t="s">
        <v>16</v>
      </c>
      <c r="C317" s="13" t="s">
        <v>305</v>
      </c>
      <c r="D317" t="s">
        <v>203</v>
      </c>
      <c r="E317" s="40">
        <v>106500</v>
      </c>
      <c r="F317" s="40">
        <f>E317*0.0287</f>
        <v>3056.55</v>
      </c>
      <c r="G317" s="40">
        <v>13634.33</v>
      </c>
      <c r="H317" s="40">
        <f>E317*0.0304</f>
        <v>3237.6</v>
      </c>
      <c r="I317" s="40">
        <v>25</v>
      </c>
      <c r="J317" s="40">
        <v>19953.48</v>
      </c>
      <c r="K317" s="40">
        <f t="shared" ref="K317" si="65">E317-J317</f>
        <v>86546.52</v>
      </c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11"/>
      <c r="FG317" s="11"/>
      <c r="FH317" s="11"/>
      <c r="FI317" s="11"/>
      <c r="FJ317" s="11"/>
      <c r="FK317" s="11"/>
      <c r="FL317" s="11"/>
      <c r="FM317" s="11"/>
      <c r="FN317" s="11"/>
      <c r="FO317" s="11"/>
      <c r="FP317" s="11"/>
      <c r="FQ317" s="11"/>
      <c r="FR317" s="11"/>
      <c r="FS317" s="11"/>
      <c r="FT317" s="11"/>
      <c r="FU317" s="11"/>
      <c r="FV317" s="11"/>
      <c r="FW317" s="11"/>
      <c r="FX317" s="11"/>
      <c r="FY317" s="11"/>
      <c r="FZ317" s="11"/>
      <c r="GA317" s="11"/>
      <c r="GB317" s="11"/>
      <c r="GC317" s="11"/>
      <c r="GD317" s="11"/>
      <c r="GE317" s="11"/>
      <c r="GF317" s="11"/>
      <c r="GG317" s="11"/>
      <c r="GH317" s="11"/>
      <c r="GI317" s="11"/>
      <c r="GJ317" s="11"/>
      <c r="GK317" s="11"/>
      <c r="GL317" s="11"/>
      <c r="GM317" s="11"/>
      <c r="GN317" s="11"/>
      <c r="GO317" s="11"/>
      <c r="GP317" s="11"/>
      <c r="GQ317" s="11"/>
      <c r="GR317" s="11"/>
      <c r="GS317" s="11"/>
      <c r="GT317" s="11"/>
      <c r="GU317" s="11"/>
      <c r="GV317" s="11"/>
      <c r="GW317" s="11"/>
      <c r="GX317" s="11"/>
      <c r="GY317" s="11"/>
      <c r="GZ317" s="11"/>
      <c r="HA317" s="11"/>
      <c r="HB317" s="11"/>
      <c r="HC317" s="11"/>
      <c r="HD317" s="11"/>
      <c r="HE317" s="11"/>
      <c r="HF317" s="11"/>
      <c r="HG317" s="11"/>
      <c r="HH317" s="11"/>
      <c r="HI317" s="11"/>
      <c r="HJ317" s="11"/>
      <c r="HK317" s="11"/>
      <c r="HL317" s="11"/>
      <c r="HM317" s="11"/>
      <c r="HN317" s="11"/>
      <c r="HO317" s="11"/>
      <c r="HP317" s="11"/>
      <c r="HQ317" s="11"/>
      <c r="HR317" s="11"/>
      <c r="HS317" s="11"/>
      <c r="HT317" s="11"/>
      <c r="HU317" s="11"/>
      <c r="HV317" s="11"/>
      <c r="HW317" s="11"/>
      <c r="HX317" s="11"/>
      <c r="HY317" s="11"/>
      <c r="HZ317" s="11"/>
      <c r="IA317" s="11"/>
      <c r="IB317" s="11"/>
      <c r="IC317" s="11"/>
      <c r="ID317" s="11"/>
      <c r="IE317" s="11"/>
      <c r="IF317" s="11"/>
      <c r="IG317" s="11"/>
      <c r="IH317" s="11"/>
      <c r="II317" s="11"/>
      <c r="IJ317" s="11"/>
      <c r="IK317" s="11"/>
      <c r="IL317" s="11"/>
      <c r="IM317" s="11"/>
      <c r="IN317" s="11"/>
      <c r="IO317" s="11"/>
      <c r="IP317" s="11"/>
      <c r="IQ317" s="11"/>
      <c r="IR317" s="11"/>
      <c r="IS317" s="11"/>
      <c r="IT317" s="11"/>
      <c r="IU317" s="11"/>
      <c r="IV317" s="11"/>
      <c r="IW317" s="11"/>
      <c r="IX317" s="11"/>
      <c r="IY317" s="11"/>
      <c r="IZ317" s="11"/>
      <c r="JA317" s="11"/>
      <c r="JB317" s="11"/>
      <c r="JC317" s="11"/>
      <c r="JD317" s="11"/>
      <c r="JE317" s="11"/>
      <c r="JF317" s="11"/>
      <c r="JG317" s="11"/>
      <c r="JH317" s="11"/>
      <c r="JI317" s="11"/>
      <c r="JJ317" s="11"/>
      <c r="JK317" s="11"/>
      <c r="JL317" s="11"/>
      <c r="JM317" s="11"/>
      <c r="JN317" s="11"/>
      <c r="JO317" s="11"/>
      <c r="JP317" s="11"/>
      <c r="JQ317" s="11"/>
      <c r="JR317" s="11"/>
      <c r="JS317" s="11"/>
      <c r="JT317" s="11"/>
      <c r="JU317" s="11"/>
      <c r="JV317" s="11"/>
    </row>
    <row r="318" spans="1:282" x14ac:dyDescent="0.25">
      <c r="A318" s="2" t="s">
        <v>12</v>
      </c>
      <c r="B318" s="2">
        <v>5</v>
      </c>
      <c r="C318" s="14"/>
      <c r="D318" s="2"/>
      <c r="E318" s="48">
        <f t="shared" ref="E318:K318" si="66">SUM(E313:E317)</f>
        <v>358500</v>
      </c>
      <c r="F318" s="48">
        <f t="shared" si="66"/>
        <v>10288.950000000001</v>
      </c>
      <c r="G318" s="48">
        <f>SUM(G313:G317)</f>
        <v>29523.72</v>
      </c>
      <c r="H318" s="48">
        <f t="shared" si="66"/>
        <v>10898.4</v>
      </c>
      <c r="I318" s="48">
        <f t="shared" si="66"/>
        <v>1802.45</v>
      </c>
      <c r="J318" s="48">
        <f t="shared" si="66"/>
        <v>52513.52</v>
      </c>
      <c r="K318" s="48">
        <f t="shared" si="66"/>
        <v>305986.48</v>
      </c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1"/>
      <c r="FM318" s="11"/>
      <c r="FN318" s="11"/>
      <c r="FO318" s="11"/>
      <c r="FP318" s="11"/>
      <c r="FQ318" s="11"/>
      <c r="FR318" s="11"/>
      <c r="FS318" s="11"/>
      <c r="FT318" s="11"/>
      <c r="FU318" s="11"/>
      <c r="FV318" s="11"/>
      <c r="FW318" s="11"/>
      <c r="FX318" s="11"/>
      <c r="FY318" s="11"/>
      <c r="FZ318" s="11"/>
      <c r="GA318" s="11"/>
      <c r="GB318" s="11"/>
      <c r="GC318" s="11"/>
      <c r="GD318" s="11"/>
      <c r="GE318" s="11"/>
      <c r="GF318" s="11"/>
      <c r="GG318" s="11"/>
      <c r="GH318" s="11"/>
      <c r="GI318" s="11"/>
      <c r="GJ318" s="11"/>
      <c r="GK318" s="11"/>
      <c r="GL318" s="11"/>
      <c r="GM318" s="11"/>
      <c r="GN318" s="11"/>
      <c r="GO318" s="11"/>
      <c r="GP318" s="11"/>
      <c r="GQ318" s="11"/>
      <c r="GR318" s="11"/>
      <c r="GS318" s="11"/>
      <c r="GT318" s="11"/>
      <c r="GU318" s="11"/>
      <c r="GV318" s="11"/>
      <c r="GW318" s="11"/>
      <c r="GX318" s="11"/>
      <c r="GY318" s="11"/>
      <c r="GZ318" s="11"/>
      <c r="HA318" s="11"/>
      <c r="HB318" s="11"/>
      <c r="HC318" s="11"/>
      <c r="HD318" s="11"/>
      <c r="HE318" s="11"/>
      <c r="HF318" s="11"/>
      <c r="HG318" s="11"/>
      <c r="HH318" s="11"/>
      <c r="HI318" s="11"/>
      <c r="HJ318" s="11"/>
      <c r="HK318" s="11"/>
      <c r="HL318" s="11"/>
      <c r="HM318" s="11"/>
      <c r="HN318" s="11"/>
      <c r="HO318" s="11"/>
      <c r="HP318" s="11"/>
      <c r="HQ318" s="11"/>
      <c r="HR318" s="11"/>
      <c r="HS318" s="11"/>
      <c r="HT318" s="11"/>
      <c r="HU318" s="11"/>
      <c r="HV318" s="11"/>
      <c r="HW318" s="11"/>
      <c r="HX318" s="11"/>
      <c r="HY318" s="11"/>
      <c r="HZ318" s="11"/>
      <c r="IA318" s="11"/>
      <c r="IB318" s="11"/>
      <c r="IC318" s="11"/>
      <c r="ID318" s="11"/>
      <c r="IE318" s="11"/>
      <c r="IF318" s="11"/>
      <c r="IG318" s="11"/>
      <c r="IH318" s="11"/>
      <c r="II318" s="11"/>
      <c r="IJ318" s="11"/>
      <c r="IK318" s="11"/>
      <c r="IL318" s="11"/>
      <c r="IM318" s="11"/>
      <c r="IN318" s="11"/>
      <c r="IO318" s="11"/>
      <c r="IP318" s="11"/>
      <c r="IQ318" s="11"/>
      <c r="IR318" s="11"/>
      <c r="IS318" s="11"/>
      <c r="IT318" s="11"/>
      <c r="IU318" s="11"/>
      <c r="IV318" s="11"/>
      <c r="IW318" s="11"/>
      <c r="IX318" s="11"/>
      <c r="IY318" s="11"/>
      <c r="IZ318" s="11"/>
      <c r="JA318" s="11"/>
      <c r="JB318" s="11"/>
      <c r="JC318" s="11"/>
      <c r="JD318" s="11"/>
      <c r="JE318" s="11"/>
      <c r="JF318" s="11"/>
      <c r="JG318" s="11"/>
      <c r="JH318" s="11"/>
      <c r="JI318" s="11"/>
      <c r="JJ318" s="11"/>
      <c r="JK318" s="11"/>
      <c r="JL318" s="11"/>
      <c r="JM318" s="11"/>
      <c r="JN318" s="11"/>
      <c r="JO318" s="11"/>
      <c r="JP318" s="11"/>
      <c r="JQ318" s="11"/>
      <c r="JR318" s="11"/>
      <c r="JS318" s="11"/>
      <c r="JT318" s="11"/>
      <c r="JU318" s="11"/>
      <c r="JV318" s="11"/>
    </row>
    <row r="319" spans="1:282" x14ac:dyDescent="0.25"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1"/>
      <c r="FA319" s="11"/>
      <c r="FB319" s="11"/>
      <c r="FC319" s="11"/>
      <c r="FD319" s="11"/>
      <c r="FE319" s="11"/>
      <c r="FF319" s="11"/>
      <c r="FG319" s="11"/>
      <c r="FH319" s="11"/>
      <c r="FI319" s="11"/>
      <c r="FJ319" s="11"/>
      <c r="FK319" s="11"/>
      <c r="FL319" s="11"/>
      <c r="FM319" s="11"/>
      <c r="FN319" s="11"/>
      <c r="FO319" s="11"/>
      <c r="FP319" s="11"/>
      <c r="FQ319" s="11"/>
      <c r="FR319" s="11"/>
      <c r="FS319" s="11"/>
      <c r="FT319" s="11"/>
      <c r="FU319" s="11"/>
      <c r="FV319" s="11"/>
      <c r="FW319" s="11"/>
      <c r="FX319" s="11"/>
      <c r="FY319" s="11"/>
      <c r="FZ319" s="11"/>
      <c r="GA319" s="11"/>
      <c r="GB319" s="11"/>
      <c r="GC319" s="11"/>
      <c r="GD319" s="11"/>
      <c r="GE319" s="11"/>
      <c r="GF319" s="11"/>
      <c r="GG319" s="11"/>
      <c r="GH319" s="11"/>
      <c r="GI319" s="11"/>
      <c r="GJ319" s="11"/>
      <c r="GK319" s="11"/>
      <c r="GL319" s="11"/>
      <c r="GM319" s="11"/>
      <c r="GN319" s="11"/>
      <c r="GO319" s="11"/>
      <c r="GP319" s="11"/>
      <c r="GQ319" s="11"/>
      <c r="GR319" s="11"/>
      <c r="GS319" s="11"/>
      <c r="GT319" s="11"/>
      <c r="GU319" s="11"/>
      <c r="GV319" s="11"/>
      <c r="GW319" s="11"/>
      <c r="GX319" s="11"/>
      <c r="GY319" s="11"/>
      <c r="GZ319" s="11"/>
      <c r="HA319" s="11"/>
      <c r="HB319" s="11"/>
      <c r="HC319" s="11"/>
      <c r="HD319" s="11"/>
      <c r="HE319" s="11"/>
      <c r="HF319" s="11"/>
      <c r="HG319" s="11"/>
      <c r="HH319" s="11"/>
      <c r="HI319" s="11"/>
      <c r="HJ319" s="11"/>
      <c r="HK319" s="11"/>
      <c r="HL319" s="11"/>
      <c r="HM319" s="11"/>
      <c r="HN319" s="11"/>
      <c r="HO319" s="11"/>
      <c r="HP319" s="11"/>
      <c r="HQ319" s="11"/>
      <c r="HR319" s="11"/>
      <c r="HS319" s="11"/>
      <c r="HT319" s="11"/>
      <c r="HU319" s="11"/>
      <c r="HV319" s="11"/>
      <c r="HW319" s="11"/>
      <c r="HX319" s="11"/>
      <c r="HY319" s="11"/>
      <c r="HZ319" s="11"/>
      <c r="IA319" s="11"/>
      <c r="IB319" s="11"/>
      <c r="IC319" s="11"/>
      <c r="ID319" s="11"/>
      <c r="IE319" s="11"/>
      <c r="IF319" s="11"/>
      <c r="IG319" s="11"/>
      <c r="IH319" s="11"/>
      <c r="II319" s="11"/>
      <c r="IJ319" s="11"/>
      <c r="IK319" s="11"/>
      <c r="IL319" s="11"/>
      <c r="IM319" s="11"/>
      <c r="IN319" s="11"/>
      <c r="IO319" s="11"/>
      <c r="IP319" s="11"/>
      <c r="IQ319" s="11"/>
      <c r="IR319" s="11"/>
      <c r="IS319" s="11"/>
      <c r="IT319" s="11"/>
      <c r="IU319" s="11"/>
      <c r="IV319" s="11"/>
      <c r="IW319" s="11"/>
      <c r="IX319" s="11"/>
      <c r="IY319" s="11"/>
      <c r="IZ319" s="11"/>
      <c r="JA319" s="11"/>
      <c r="JB319" s="11"/>
      <c r="JC319" s="11"/>
      <c r="JD319" s="11"/>
      <c r="JE319" s="11"/>
      <c r="JF319" s="11"/>
      <c r="JG319" s="11"/>
      <c r="JH319" s="11"/>
      <c r="JI319" s="11"/>
      <c r="JJ319" s="11"/>
      <c r="JK319" s="11"/>
      <c r="JL319" s="11"/>
      <c r="JM319" s="11"/>
      <c r="JN319" s="11"/>
      <c r="JO319" s="11"/>
      <c r="JP319" s="11"/>
      <c r="JQ319" s="11"/>
      <c r="JR319" s="11"/>
      <c r="JS319" s="11"/>
      <c r="JT319" s="11"/>
      <c r="JU319" s="11"/>
      <c r="JV319" s="11"/>
    </row>
    <row r="320" spans="1:282" x14ac:dyDescent="0.25">
      <c r="A320" s="4" t="s">
        <v>398</v>
      </c>
      <c r="B320" s="4"/>
      <c r="C320" s="16"/>
      <c r="D320" s="4"/>
      <c r="E320" s="52"/>
      <c r="F320" s="52"/>
      <c r="G320" s="52"/>
      <c r="H320" s="52"/>
      <c r="I320" s="52"/>
      <c r="J320" s="52"/>
      <c r="K320" s="52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1"/>
      <c r="FM320" s="11"/>
      <c r="FN320" s="11"/>
      <c r="FO320" s="11"/>
      <c r="FP320" s="11"/>
      <c r="FQ320" s="11"/>
      <c r="FR320" s="11"/>
      <c r="FS320" s="11"/>
      <c r="FT320" s="11"/>
      <c r="FU320" s="11"/>
      <c r="FV320" s="11"/>
      <c r="FW320" s="11"/>
      <c r="FX320" s="11"/>
      <c r="FY320" s="11"/>
      <c r="FZ320" s="11"/>
      <c r="GA320" s="11"/>
      <c r="GB320" s="11"/>
      <c r="GC320" s="11"/>
      <c r="GD320" s="11"/>
      <c r="GE320" s="11"/>
      <c r="GF320" s="11"/>
      <c r="GG320" s="11"/>
      <c r="GH320" s="11"/>
      <c r="GI320" s="11"/>
      <c r="GJ320" s="11"/>
      <c r="GK320" s="11"/>
      <c r="GL320" s="11"/>
      <c r="GM320" s="11"/>
      <c r="GN320" s="11"/>
      <c r="GO320" s="11"/>
      <c r="GP320" s="11"/>
      <c r="GQ320" s="11"/>
      <c r="GR320" s="11"/>
      <c r="GS320" s="11"/>
      <c r="GT320" s="11"/>
      <c r="GU320" s="11"/>
      <c r="GV320" s="11"/>
      <c r="GW320" s="11"/>
      <c r="GX320" s="11"/>
      <c r="GY320" s="11"/>
      <c r="GZ320" s="11"/>
      <c r="HA320" s="11"/>
      <c r="HB320" s="11"/>
      <c r="HC320" s="11"/>
      <c r="HD320" s="11"/>
      <c r="HE320" s="11"/>
      <c r="HF320" s="11"/>
      <c r="HG320" s="11"/>
      <c r="HH320" s="11"/>
      <c r="HI320" s="11"/>
      <c r="HJ320" s="11"/>
      <c r="HK320" s="11"/>
      <c r="HL320" s="11"/>
      <c r="HM320" s="11"/>
      <c r="HN320" s="11"/>
      <c r="HO320" s="11"/>
      <c r="HP320" s="11"/>
      <c r="HQ320" s="11"/>
      <c r="HR320" s="11"/>
      <c r="HS320" s="11"/>
      <c r="HT320" s="11"/>
      <c r="HU320" s="11"/>
      <c r="HV320" s="11"/>
      <c r="HW320" s="11"/>
      <c r="HX320" s="11"/>
      <c r="HY320" s="11"/>
      <c r="HZ320" s="11"/>
      <c r="IA320" s="11"/>
      <c r="IB320" s="11"/>
      <c r="IC320" s="11"/>
      <c r="ID320" s="11"/>
      <c r="IE320" s="11"/>
      <c r="IF320" s="11"/>
      <c r="IG320" s="11"/>
      <c r="IH320" s="11"/>
      <c r="II320" s="11"/>
      <c r="IJ320" s="11"/>
      <c r="IK320" s="11"/>
      <c r="IL320" s="11"/>
      <c r="IM320" s="11"/>
      <c r="IN320" s="11"/>
      <c r="IO320" s="11"/>
      <c r="IP320" s="11"/>
      <c r="IQ320" s="11"/>
      <c r="IR320" s="11"/>
      <c r="IS320" s="11"/>
      <c r="IT320" s="11"/>
      <c r="IU320" s="11"/>
      <c r="IV320" s="11"/>
      <c r="IW320" s="11"/>
      <c r="IX320" s="11"/>
      <c r="IY320" s="11"/>
      <c r="IZ320" s="11"/>
      <c r="JA320" s="11"/>
      <c r="JB320" s="11"/>
      <c r="JC320" s="11"/>
      <c r="JD320" s="11"/>
      <c r="JE320" s="11"/>
      <c r="JF320" s="11"/>
      <c r="JG320" s="11"/>
      <c r="JH320" s="11"/>
      <c r="JI320" s="11"/>
      <c r="JJ320" s="11"/>
      <c r="JK320" s="11"/>
      <c r="JL320" s="11"/>
      <c r="JM320" s="11"/>
      <c r="JN320" s="11"/>
      <c r="JO320" s="11"/>
      <c r="JP320" s="11"/>
      <c r="JQ320" s="11"/>
      <c r="JR320" s="11"/>
      <c r="JS320" s="11"/>
      <c r="JT320" s="11"/>
      <c r="JU320" s="11"/>
      <c r="JV320" s="11"/>
    </row>
    <row r="321" spans="1:282" x14ac:dyDescent="0.25">
      <c r="A321" t="s">
        <v>99</v>
      </c>
      <c r="B321" t="s">
        <v>184</v>
      </c>
      <c r="C321" s="13" t="s">
        <v>305</v>
      </c>
      <c r="D321" t="s">
        <v>202</v>
      </c>
      <c r="E321" s="40">
        <v>41000</v>
      </c>
      <c r="F321" s="40">
        <f>E321*0.0287</f>
        <v>1176.7</v>
      </c>
      <c r="G321" s="40">
        <v>583.79</v>
      </c>
      <c r="H321" s="40">
        <f>E321*0.0304</f>
        <v>1246.4000000000001</v>
      </c>
      <c r="I321" s="40">
        <v>275</v>
      </c>
      <c r="J321" s="40">
        <v>3281.89</v>
      </c>
      <c r="K321" s="40">
        <f>E321-J321</f>
        <v>37718.11</v>
      </c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  <c r="FM321" s="11"/>
      <c r="FN321" s="11"/>
      <c r="FO321" s="11"/>
      <c r="FP321" s="11"/>
      <c r="FQ321" s="11"/>
      <c r="FR321" s="11"/>
      <c r="FS321" s="11"/>
      <c r="FT321" s="11"/>
      <c r="FU321" s="11"/>
      <c r="FV321" s="11"/>
      <c r="FW321" s="11"/>
      <c r="FX321" s="11"/>
      <c r="FY321" s="11"/>
      <c r="FZ321" s="11"/>
      <c r="GA321" s="11"/>
      <c r="GB321" s="11"/>
      <c r="GC321" s="11"/>
      <c r="GD321" s="11"/>
      <c r="GE321" s="11"/>
      <c r="GF321" s="11"/>
      <c r="GG321" s="11"/>
      <c r="GH321" s="11"/>
      <c r="GI321" s="11"/>
      <c r="GJ321" s="11"/>
      <c r="GK321" s="11"/>
      <c r="GL321" s="11"/>
      <c r="GM321" s="11"/>
      <c r="GN321" s="11"/>
      <c r="GO321" s="11"/>
      <c r="GP321" s="11"/>
      <c r="GQ321" s="11"/>
      <c r="GR321" s="11"/>
      <c r="GS321" s="11"/>
      <c r="GT321" s="11"/>
      <c r="GU321" s="11"/>
      <c r="GV321" s="11"/>
      <c r="GW321" s="11"/>
      <c r="GX321" s="11"/>
      <c r="GY321" s="11"/>
      <c r="GZ321" s="11"/>
      <c r="HA321" s="11"/>
      <c r="HB321" s="11"/>
      <c r="HC321" s="11"/>
      <c r="HD321" s="11"/>
      <c r="HE321" s="11"/>
      <c r="HF321" s="11"/>
      <c r="HG321" s="11"/>
      <c r="HH321" s="11"/>
      <c r="HI321" s="11"/>
      <c r="HJ321" s="11"/>
      <c r="HK321" s="11"/>
      <c r="HL321" s="11"/>
      <c r="HM321" s="11"/>
      <c r="HN321" s="11"/>
      <c r="HO321" s="11"/>
      <c r="HP321" s="11"/>
      <c r="HQ321" s="11"/>
      <c r="HR321" s="11"/>
      <c r="HS321" s="11"/>
      <c r="HT321" s="11"/>
      <c r="HU321" s="11"/>
      <c r="HV321" s="11"/>
      <c r="HW321" s="11"/>
      <c r="HX321" s="11"/>
      <c r="HY321" s="11"/>
      <c r="HZ321" s="11"/>
      <c r="IA321" s="11"/>
      <c r="IB321" s="11"/>
      <c r="IC321" s="11"/>
      <c r="ID321" s="11"/>
      <c r="IE321" s="11"/>
      <c r="IF321" s="11"/>
      <c r="IG321" s="11"/>
      <c r="IH321" s="11"/>
      <c r="II321" s="11"/>
      <c r="IJ321" s="11"/>
      <c r="IK321" s="11"/>
      <c r="IL321" s="11"/>
      <c r="IM321" s="11"/>
      <c r="IN321" s="11"/>
      <c r="IO321" s="11"/>
      <c r="IP321" s="11"/>
      <c r="IQ321" s="11"/>
      <c r="IR321" s="11"/>
      <c r="IS321" s="11"/>
      <c r="IT321" s="11"/>
      <c r="IU321" s="11"/>
      <c r="IV321" s="11"/>
      <c r="IW321" s="11"/>
      <c r="IX321" s="11"/>
      <c r="IY321" s="11"/>
      <c r="IZ321" s="11"/>
      <c r="JA321" s="11"/>
      <c r="JB321" s="11"/>
      <c r="JC321" s="11"/>
      <c r="JD321" s="11"/>
      <c r="JE321" s="11"/>
      <c r="JF321" s="11"/>
      <c r="JG321" s="11"/>
      <c r="JH321" s="11"/>
      <c r="JI321" s="11"/>
      <c r="JJ321" s="11"/>
      <c r="JK321" s="11"/>
      <c r="JL321" s="11"/>
      <c r="JM321" s="11"/>
      <c r="JN321" s="11"/>
      <c r="JO321" s="11"/>
      <c r="JP321" s="11"/>
      <c r="JQ321" s="11"/>
      <c r="JR321" s="11"/>
      <c r="JS321" s="11"/>
      <c r="JT321" s="11"/>
      <c r="JU321" s="11"/>
      <c r="JV321" s="11"/>
    </row>
    <row r="322" spans="1:282" s="2" customFormat="1" x14ac:dyDescent="0.25">
      <c r="A322" t="s">
        <v>101</v>
      </c>
      <c r="B322" t="s">
        <v>476</v>
      </c>
      <c r="C322" s="13" t="s">
        <v>306</v>
      </c>
      <c r="D322" t="s">
        <v>202</v>
      </c>
      <c r="E322" s="40">
        <v>41000</v>
      </c>
      <c r="F322" s="40">
        <f>E322*0.0287</f>
        <v>1176.7</v>
      </c>
      <c r="G322" s="40">
        <v>583.79</v>
      </c>
      <c r="H322" s="40">
        <f>E322*0.0304</f>
        <v>1246.4000000000001</v>
      </c>
      <c r="I322" s="40">
        <v>295</v>
      </c>
      <c r="J322" s="40">
        <v>3301.89</v>
      </c>
      <c r="K322" s="40">
        <f>E322-J322</f>
        <v>37698.11</v>
      </c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  <c r="GW322" s="10"/>
      <c r="GX322" s="10"/>
      <c r="GY322" s="10"/>
      <c r="GZ322" s="10"/>
      <c r="HA322" s="10"/>
      <c r="HB322" s="10"/>
      <c r="HC322" s="10"/>
      <c r="HD322" s="10"/>
      <c r="HE322" s="10"/>
      <c r="HF322" s="10"/>
      <c r="HG322" s="10"/>
      <c r="HH322" s="10"/>
      <c r="HI322" s="10"/>
      <c r="HJ322" s="10"/>
      <c r="HK322" s="10"/>
      <c r="HL322" s="10"/>
      <c r="HM322" s="10"/>
      <c r="HN322" s="10"/>
      <c r="HO322" s="10"/>
      <c r="HP322" s="10"/>
      <c r="HQ322" s="10"/>
      <c r="HR322" s="10"/>
      <c r="HS322" s="10"/>
      <c r="HT322" s="10"/>
      <c r="HU322" s="10"/>
      <c r="HV322" s="10"/>
      <c r="HW322" s="10"/>
      <c r="HX322" s="10"/>
      <c r="HY322" s="10"/>
      <c r="HZ322" s="10"/>
      <c r="IA322" s="10"/>
      <c r="IB322" s="10"/>
      <c r="IC322" s="10"/>
      <c r="ID322" s="10"/>
      <c r="IE322" s="10"/>
      <c r="IF322" s="10"/>
      <c r="IG322" s="10"/>
      <c r="IH322" s="10"/>
      <c r="II322" s="10"/>
      <c r="IJ322" s="10"/>
      <c r="IK322" s="10"/>
      <c r="IL322" s="10"/>
      <c r="IM322" s="10"/>
      <c r="IN322" s="10"/>
      <c r="IO322" s="10"/>
      <c r="IP322" s="10"/>
      <c r="IQ322" s="10"/>
      <c r="IR322" s="10"/>
      <c r="IS322" s="10"/>
      <c r="IT322" s="10"/>
      <c r="IU322" s="10"/>
      <c r="IV322" s="10"/>
      <c r="IW322" s="10"/>
      <c r="IX322" s="10"/>
      <c r="IY322" s="10"/>
      <c r="IZ322" s="10"/>
      <c r="JA322" s="10"/>
      <c r="JB322" s="10"/>
      <c r="JC322" s="10"/>
      <c r="JD322" s="10"/>
      <c r="JE322" s="10"/>
      <c r="JF322" s="10"/>
      <c r="JG322" s="10"/>
      <c r="JH322" s="10"/>
      <c r="JI322" s="10"/>
      <c r="JJ322" s="10"/>
      <c r="JK322" s="10"/>
      <c r="JL322" s="10"/>
      <c r="JM322" s="10"/>
      <c r="JN322" s="10"/>
      <c r="JO322" s="10"/>
      <c r="JP322" s="10"/>
      <c r="JQ322" s="10"/>
      <c r="JR322" s="10"/>
      <c r="JS322" s="10"/>
      <c r="JT322" s="10"/>
      <c r="JU322" s="10"/>
      <c r="JV322" s="10"/>
    </row>
    <row r="323" spans="1:282" x14ac:dyDescent="0.25">
      <c r="A323" t="s">
        <v>102</v>
      </c>
      <c r="B323" t="s">
        <v>476</v>
      </c>
      <c r="C323" s="13" t="s">
        <v>306</v>
      </c>
      <c r="D323" t="s">
        <v>202</v>
      </c>
      <c r="E323" s="40">
        <v>41000</v>
      </c>
      <c r="F323" s="40">
        <f>E323*0.0287</f>
        <v>1176.7</v>
      </c>
      <c r="G323" s="40">
        <v>583.79</v>
      </c>
      <c r="H323" s="40">
        <f>E323*0.0304</f>
        <v>1246.4000000000001</v>
      </c>
      <c r="I323" s="40">
        <v>175</v>
      </c>
      <c r="J323" s="40">
        <v>3181.89</v>
      </c>
      <c r="K323" s="40">
        <f>E323-J323</f>
        <v>37818.11</v>
      </c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1"/>
      <c r="FM323" s="11"/>
      <c r="FN323" s="11"/>
      <c r="FO323" s="11"/>
      <c r="FP323" s="11"/>
      <c r="FQ323" s="11"/>
      <c r="FR323" s="11"/>
      <c r="FS323" s="11"/>
      <c r="FT323" s="11"/>
      <c r="FU323" s="11"/>
      <c r="FV323" s="11"/>
      <c r="FW323" s="11"/>
      <c r="FX323" s="11"/>
      <c r="FY323" s="11"/>
      <c r="FZ323" s="11"/>
      <c r="GA323" s="11"/>
      <c r="GB323" s="11"/>
      <c r="GC323" s="11"/>
      <c r="GD323" s="11"/>
      <c r="GE323" s="11"/>
      <c r="GF323" s="11"/>
      <c r="GG323" s="11"/>
      <c r="GH323" s="11"/>
      <c r="GI323" s="11"/>
      <c r="GJ323" s="11"/>
      <c r="GK323" s="11"/>
      <c r="GL323" s="11"/>
      <c r="GM323" s="11"/>
      <c r="GN323" s="11"/>
      <c r="GO323" s="11"/>
      <c r="GP323" s="11"/>
      <c r="GQ323" s="11"/>
      <c r="GR323" s="11"/>
      <c r="GS323" s="11"/>
      <c r="GT323" s="11"/>
      <c r="GU323" s="11"/>
      <c r="GV323" s="11"/>
      <c r="GW323" s="11"/>
      <c r="GX323" s="11"/>
      <c r="GY323" s="11"/>
      <c r="GZ323" s="11"/>
      <c r="HA323" s="11"/>
      <c r="HB323" s="11"/>
      <c r="HC323" s="11"/>
      <c r="HD323" s="11"/>
      <c r="HE323" s="11"/>
      <c r="HF323" s="11"/>
      <c r="HG323" s="11"/>
      <c r="HH323" s="11"/>
      <c r="HI323" s="11"/>
      <c r="HJ323" s="11"/>
      <c r="HK323" s="11"/>
      <c r="HL323" s="11"/>
      <c r="HM323" s="11"/>
      <c r="HN323" s="11"/>
      <c r="HO323" s="11"/>
      <c r="HP323" s="11"/>
      <c r="HQ323" s="11"/>
      <c r="HR323" s="11"/>
      <c r="HS323" s="11"/>
      <c r="HT323" s="11"/>
      <c r="HU323" s="11"/>
      <c r="HV323" s="11"/>
      <c r="HW323" s="11"/>
      <c r="HX323" s="11"/>
      <c r="HY323" s="11"/>
      <c r="HZ323" s="11"/>
      <c r="IA323" s="11"/>
      <c r="IB323" s="11"/>
      <c r="IC323" s="11"/>
      <c r="ID323" s="11"/>
      <c r="IE323" s="11"/>
      <c r="IF323" s="11"/>
      <c r="IG323" s="11"/>
      <c r="IH323" s="11"/>
      <c r="II323" s="11"/>
      <c r="IJ323" s="11"/>
      <c r="IK323" s="11"/>
      <c r="IL323" s="11"/>
      <c r="IM323" s="11"/>
      <c r="IN323" s="11"/>
      <c r="IO323" s="11"/>
      <c r="IP323" s="11"/>
      <c r="IQ323" s="11"/>
      <c r="IR323" s="11"/>
      <c r="IS323" s="11"/>
      <c r="IT323" s="11"/>
      <c r="IU323" s="11"/>
      <c r="IV323" s="11"/>
      <c r="IW323" s="11"/>
      <c r="IX323" s="11"/>
      <c r="IY323" s="11"/>
      <c r="IZ323" s="11"/>
      <c r="JA323" s="11"/>
      <c r="JB323" s="11"/>
      <c r="JC323" s="11"/>
      <c r="JD323" s="11"/>
      <c r="JE323" s="11"/>
      <c r="JF323" s="11"/>
      <c r="JG323" s="11"/>
      <c r="JH323" s="11"/>
      <c r="JI323" s="11"/>
      <c r="JJ323" s="11"/>
      <c r="JK323" s="11"/>
      <c r="JL323" s="11"/>
      <c r="JM323" s="11"/>
      <c r="JN323" s="11"/>
      <c r="JO323" s="11"/>
      <c r="JP323" s="11"/>
      <c r="JQ323" s="11"/>
      <c r="JR323" s="11"/>
      <c r="JS323" s="11"/>
      <c r="JT323" s="11"/>
      <c r="JU323" s="11"/>
      <c r="JV323" s="11"/>
    </row>
    <row r="324" spans="1:282" x14ac:dyDescent="0.25">
      <c r="A324" t="s">
        <v>360</v>
      </c>
      <c r="B324" t="s">
        <v>82</v>
      </c>
      <c r="C324" s="13" t="s">
        <v>306</v>
      </c>
      <c r="D324" t="s">
        <v>203</v>
      </c>
      <c r="E324" s="40">
        <v>41000</v>
      </c>
      <c r="F324" s="40">
        <v>1176.7</v>
      </c>
      <c r="G324" s="40">
        <v>583.79</v>
      </c>
      <c r="H324" s="40">
        <f>E324*0.0304</f>
        <v>1246.4000000000001</v>
      </c>
      <c r="I324" s="40">
        <v>565</v>
      </c>
      <c r="J324" s="40">
        <v>3571.89</v>
      </c>
      <c r="K324" s="40">
        <f>E324-J324</f>
        <v>37428.11</v>
      </c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11"/>
      <c r="FG324" s="11"/>
      <c r="FH324" s="11"/>
      <c r="FI324" s="11"/>
      <c r="FJ324" s="11"/>
      <c r="FK324" s="11"/>
      <c r="FL324" s="11"/>
      <c r="FM324" s="11"/>
      <c r="FN324" s="11"/>
      <c r="FO324" s="11"/>
      <c r="FP324" s="11"/>
      <c r="FQ324" s="11"/>
      <c r="FR324" s="11"/>
      <c r="FS324" s="11"/>
      <c r="FT324" s="11"/>
      <c r="FU324" s="11"/>
      <c r="FV324" s="11"/>
      <c r="FW324" s="11"/>
      <c r="FX324" s="11"/>
      <c r="FY324" s="11"/>
      <c r="FZ324" s="11"/>
      <c r="GA324" s="11"/>
      <c r="GB324" s="11"/>
      <c r="GC324" s="11"/>
      <c r="GD324" s="11"/>
      <c r="GE324" s="11"/>
      <c r="GF324" s="11"/>
      <c r="GG324" s="11"/>
      <c r="GH324" s="11"/>
      <c r="GI324" s="11"/>
      <c r="GJ324" s="11"/>
      <c r="GK324" s="11"/>
      <c r="GL324" s="11"/>
      <c r="GM324" s="11"/>
      <c r="GN324" s="11"/>
      <c r="GO324" s="11"/>
      <c r="GP324" s="11"/>
      <c r="GQ324" s="11"/>
      <c r="GR324" s="11"/>
      <c r="GS324" s="11"/>
      <c r="GT324" s="11"/>
      <c r="GU324" s="11"/>
      <c r="GV324" s="11"/>
      <c r="GW324" s="11"/>
      <c r="GX324" s="11"/>
      <c r="GY324" s="11"/>
      <c r="GZ324" s="11"/>
      <c r="HA324" s="11"/>
      <c r="HB324" s="11"/>
      <c r="HC324" s="11"/>
      <c r="HD324" s="11"/>
      <c r="HE324" s="11"/>
      <c r="HF324" s="11"/>
      <c r="HG324" s="11"/>
      <c r="HH324" s="11"/>
      <c r="HI324" s="11"/>
      <c r="HJ324" s="11"/>
      <c r="HK324" s="11"/>
      <c r="HL324" s="11"/>
      <c r="HM324" s="11"/>
      <c r="HN324" s="11"/>
      <c r="HO324" s="11"/>
      <c r="HP324" s="11"/>
      <c r="HQ324" s="11"/>
      <c r="HR324" s="11"/>
      <c r="HS324" s="11"/>
      <c r="HT324" s="11"/>
      <c r="HU324" s="11"/>
      <c r="HV324" s="11"/>
      <c r="HW324" s="11"/>
      <c r="HX324" s="11"/>
      <c r="HY324" s="11"/>
      <c r="HZ324" s="11"/>
      <c r="IA324" s="11"/>
      <c r="IB324" s="11"/>
      <c r="IC324" s="11"/>
      <c r="ID324" s="11"/>
      <c r="IE324" s="11"/>
      <c r="IF324" s="11"/>
      <c r="IG324" s="11"/>
      <c r="IH324" s="11"/>
      <c r="II324" s="11"/>
      <c r="IJ324" s="11"/>
      <c r="IK324" s="11"/>
      <c r="IL324" s="11"/>
      <c r="IM324" s="11"/>
      <c r="IN324" s="11"/>
      <c r="IO324" s="11"/>
      <c r="IP324" s="11"/>
      <c r="IQ324" s="11"/>
      <c r="IR324" s="11"/>
      <c r="IS324" s="11"/>
      <c r="IT324" s="11"/>
      <c r="IU324" s="11"/>
      <c r="IV324" s="11"/>
      <c r="IW324" s="11"/>
      <c r="IX324" s="11"/>
      <c r="IY324" s="11"/>
      <c r="IZ324" s="11"/>
      <c r="JA324" s="11"/>
      <c r="JB324" s="11"/>
      <c r="JC324" s="11"/>
      <c r="JD324" s="11"/>
      <c r="JE324" s="11"/>
      <c r="JF324" s="11"/>
      <c r="JG324" s="11"/>
      <c r="JH324" s="11"/>
      <c r="JI324" s="11"/>
      <c r="JJ324" s="11"/>
      <c r="JK324" s="11"/>
      <c r="JL324" s="11"/>
      <c r="JM324" s="11"/>
      <c r="JN324" s="11"/>
      <c r="JO324" s="11"/>
      <c r="JP324" s="11"/>
      <c r="JQ324" s="11"/>
      <c r="JR324" s="11"/>
      <c r="JS324" s="11"/>
      <c r="JT324" s="11"/>
      <c r="JU324" s="11"/>
      <c r="JV324" s="11"/>
    </row>
    <row r="325" spans="1:282" x14ac:dyDescent="0.25">
      <c r="A325" t="s">
        <v>220</v>
      </c>
      <c r="B325" t="s">
        <v>426</v>
      </c>
      <c r="C325" s="13" t="s">
        <v>305</v>
      </c>
      <c r="D325" t="s">
        <v>203</v>
      </c>
      <c r="E325" s="40">
        <v>41000</v>
      </c>
      <c r="F325" s="40">
        <v>1176.7</v>
      </c>
      <c r="G325" s="40">
        <v>583.79</v>
      </c>
      <c r="H325" s="40">
        <f>E325*0.0304</f>
        <v>1246.4000000000001</v>
      </c>
      <c r="I325" s="40">
        <v>275</v>
      </c>
      <c r="J325" s="40">
        <v>3281.89</v>
      </c>
      <c r="K325" s="40">
        <f>E325-J325</f>
        <v>37718.11</v>
      </c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1"/>
      <c r="FH325" s="11"/>
      <c r="FI325" s="11"/>
      <c r="FJ325" s="11"/>
      <c r="FK325" s="11"/>
      <c r="FL325" s="11"/>
      <c r="FM325" s="11"/>
      <c r="FN325" s="11"/>
      <c r="FO325" s="11"/>
      <c r="FP325" s="11"/>
      <c r="FQ325" s="11"/>
      <c r="FR325" s="11"/>
      <c r="FS325" s="11"/>
      <c r="FT325" s="11"/>
      <c r="FU325" s="11"/>
      <c r="FV325" s="11"/>
      <c r="FW325" s="11"/>
      <c r="FX325" s="11"/>
      <c r="FY325" s="11"/>
      <c r="FZ325" s="11"/>
      <c r="GA325" s="11"/>
      <c r="GB325" s="11"/>
      <c r="GC325" s="11"/>
      <c r="GD325" s="11"/>
      <c r="GE325" s="11"/>
      <c r="GF325" s="11"/>
      <c r="GG325" s="11"/>
      <c r="GH325" s="11"/>
      <c r="GI325" s="11"/>
      <c r="GJ325" s="11"/>
      <c r="GK325" s="11"/>
      <c r="GL325" s="11"/>
      <c r="GM325" s="11"/>
      <c r="GN325" s="11"/>
      <c r="GO325" s="11"/>
      <c r="GP325" s="11"/>
      <c r="GQ325" s="11"/>
      <c r="GR325" s="11"/>
      <c r="GS325" s="11"/>
      <c r="GT325" s="11"/>
      <c r="GU325" s="11"/>
      <c r="GV325" s="11"/>
      <c r="GW325" s="11"/>
      <c r="GX325" s="11"/>
      <c r="GY325" s="11"/>
      <c r="GZ325" s="11"/>
      <c r="HA325" s="11"/>
      <c r="HB325" s="11"/>
      <c r="HC325" s="11"/>
      <c r="HD325" s="11"/>
      <c r="HE325" s="11"/>
      <c r="HF325" s="11"/>
      <c r="HG325" s="11"/>
      <c r="HH325" s="11"/>
      <c r="HI325" s="11"/>
      <c r="HJ325" s="11"/>
      <c r="HK325" s="11"/>
      <c r="HL325" s="11"/>
      <c r="HM325" s="11"/>
      <c r="HN325" s="11"/>
      <c r="HO325" s="11"/>
      <c r="HP325" s="11"/>
      <c r="HQ325" s="11"/>
      <c r="HR325" s="11"/>
      <c r="HS325" s="11"/>
      <c r="HT325" s="11"/>
      <c r="HU325" s="11"/>
      <c r="HV325" s="11"/>
      <c r="HW325" s="11"/>
      <c r="HX325" s="11"/>
      <c r="HY325" s="11"/>
      <c r="HZ325" s="11"/>
      <c r="IA325" s="11"/>
      <c r="IB325" s="11"/>
      <c r="IC325" s="11"/>
      <c r="ID325" s="11"/>
      <c r="IE325" s="11"/>
      <c r="IF325" s="11"/>
      <c r="IG325" s="11"/>
      <c r="IH325" s="11"/>
      <c r="II325" s="11"/>
      <c r="IJ325" s="11"/>
      <c r="IK325" s="11"/>
      <c r="IL325" s="11"/>
      <c r="IM325" s="11"/>
      <c r="IN325" s="11"/>
      <c r="IO325" s="11"/>
      <c r="IP325" s="11"/>
      <c r="IQ325" s="11"/>
      <c r="IR325" s="11"/>
      <c r="IS325" s="11"/>
      <c r="IT325" s="11"/>
      <c r="IU325" s="11"/>
      <c r="IV325" s="11"/>
      <c r="IW325" s="11"/>
      <c r="IX325" s="11"/>
      <c r="IY325" s="11"/>
      <c r="IZ325" s="11"/>
      <c r="JA325" s="11"/>
      <c r="JB325" s="11"/>
      <c r="JC325" s="11"/>
      <c r="JD325" s="11"/>
      <c r="JE325" s="11"/>
      <c r="JF325" s="11"/>
      <c r="JG325" s="11"/>
      <c r="JH325" s="11"/>
      <c r="JI325" s="11"/>
      <c r="JJ325" s="11"/>
      <c r="JK325" s="11"/>
      <c r="JL325" s="11"/>
      <c r="JM325" s="11"/>
      <c r="JN325" s="11"/>
      <c r="JO325" s="11"/>
      <c r="JP325" s="11"/>
      <c r="JQ325" s="11"/>
      <c r="JR325" s="11"/>
      <c r="JS325" s="11"/>
      <c r="JT325" s="11"/>
      <c r="JU325" s="11"/>
      <c r="JV325" s="11"/>
    </row>
    <row r="326" spans="1:282" x14ac:dyDescent="0.25">
      <c r="A326" s="2" t="s">
        <v>12</v>
      </c>
      <c r="B326" s="2">
        <v>5</v>
      </c>
      <c r="C326" s="14"/>
      <c r="D326" s="2"/>
      <c r="E326" s="48">
        <f t="shared" ref="E326:K326" si="67">SUM(E321:E325)</f>
        <v>205000</v>
      </c>
      <c r="F326" s="48">
        <f t="shared" si="67"/>
        <v>5883.5</v>
      </c>
      <c r="G326" s="47">
        <f>SUM(G321:G325)</f>
        <v>2918.95</v>
      </c>
      <c r="H326" s="48">
        <f t="shared" si="67"/>
        <v>6232</v>
      </c>
      <c r="I326" s="48">
        <f t="shared" si="67"/>
        <v>1585</v>
      </c>
      <c r="J326" s="48">
        <f t="shared" si="67"/>
        <v>16619.45</v>
      </c>
      <c r="K326" s="48">
        <f t="shared" si="67"/>
        <v>188380.55</v>
      </c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1"/>
      <c r="FA326" s="11"/>
      <c r="FB326" s="11"/>
      <c r="FC326" s="11"/>
      <c r="FD326" s="11"/>
      <c r="FE326" s="11"/>
      <c r="FF326" s="11"/>
      <c r="FG326" s="11"/>
      <c r="FH326" s="11"/>
      <c r="FI326" s="11"/>
      <c r="FJ326" s="11"/>
      <c r="FK326" s="11"/>
      <c r="FL326" s="11"/>
      <c r="FM326" s="11"/>
      <c r="FN326" s="11"/>
      <c r="FO326" s="11"/>
      <c r="FP326" s="11"/>
      <c r="FQ326" s="11"/>
      <c r="FR326" s="11"/>
      <c r="FS326" s="11"/>
      <c r="FT326" s="11"/>
      <c r="FU326" s="11"/>
      <c r="FV326" s="11"/>
      <c r="FW326" s="11"/>
      <c r="FX326" s="11"/>
      <c r="FY326" s="11"/>
      <c r="FZ326" s="11"/>
      <c r="GA326" s="11"/>
      <c r="GB326" s="11"/>
      <c r="GC326" s="11"/>
      <c r="GD326" s="11"/>
      <c r="GE326" s="11"/>
      <c r="GF326" s="11"/>
      <c r="GG326" s="11"/>
      <c r="GH326" s="11"/>
      <c r="GI326" s="11"/>
      <c r="GJ326" s="11"/>
      <c r="GK326" s="11"/>
      <c r="GL326" s="11"/>
      <c r="GM326" s="11"/>
      <c r="GN326" s="11"/>
      <c r="GO326" s="11"/>
      <c r="GP326" s="11"/>
      <c r="GQ326" s="11"/>
      <c r="GR326" s="11"/>
      <c r="GS326" s="11"/>
      <c r="GT326" s="11"/>
      <c r="GU326" s="11"/>
      <c r="GV326" s="11"/>
      <c r="GW326" s="11"/>
      <c r="GX326" s="11"/>
      <c r="GY326" s="11"/>
      <c r="GZ326" s="11"/>
      <c r="HA326" s="11"/>
      <c r="HB326" s="11"/>
      <c r="HC326" s="11"/>
      <c r="HD326" s="11"/>
      <c r="HE326" s="11"/>
      <c r="HF326" s="11"/>
      <c r="HG326" s="11"/>
      <c r="HH326" s="11"/>
      <c r="HI326" s="11"/>
      <c r="HJ326" s="11"/>
      <c r="HK326" s="11"/>
      <c r="HL326" s="11"/>
      <c r="HM326" s="11"/>
      <c r="HN326" s="11"/>
      <c r="HO326" s="11"/>
      <c r="HP326" s="11"/>
      <c r="HQ326" s="11"/>
      <c r="HR326" s="11"/>
      <c r="HS326" s="11"/>
      <c r="HT326" s="11"/>
      <c r="HU326" s="11"/>
      <c r="HV326" s="11"/>
      <c r="HW326" s="11"/>
      <c r="HX326" s="11"/>
      <c r="HY326" s="11"/>
      <c r="HZ326" s="11"/>
      <c r="IA326" s="11"/>
      <c r="IB326" s="11"/>
      <c r="IC326" s="11"/>
      <c r="ID326" s="11"/>
      <c r="IE326" s="11"/>
      <c r="IF326" s="11"/>
      <c r="IG326" s="11"/>
      <c r="IH326" s="11"/>
      <c r="II326" s="11"/>
      <c r="IJ326" s="11"/>
      <c r="IK326" s="11"/>
      <c r="IL326" s="11"/>
      <c r="IM326" s="11"/>
      <c r="IN326" s="11"/>
      <c r="IO326" s="11"/>
      <c r="IP326" s="11"/>
      <c r="IQ326" s="11"/>
      <c r="IR326" s="11"/>
      <c r="IS326" s="11"/>
      <c r="IT326" s="11"/>
      <c r="IU326" s="11"/>
      <c r="IV326" s="11"/>
      <c r="IW326" s="11"/>
      <c r="IX326" s="11"/>
      <c r="IY326" s="11"/>
      <c r="IZ326" s="11"/>
      <c r="JA326" s="11"/>
      <c r="JB326" s="11"/>
      <c r="JC326" s="11"/>
      <c r="JD326" s="11"/>
      <c r="JE326" s="11"/>
      <c r="JF326" s="11"/>
      <c r="JG326" s="11"/>
      <c r="JH326" s="11"/>
      <c r="JI326" s="11"/>
      <c r="JJ326" s="11"/>
      <c r="JK326" s="11"/>
      <c r="JL326" s="11"/>
      <c r="JM326" s="11"/>
      <c r="JN326" s="11"/>
      <c r="JO326" s="11"/>
      <c r="JP326" s="11"/>
      <c r="JQ326" s="11"/>
      <c r="JR326" s="11"/>
      <c r="JS326" s="11"/>
      <c r="JT326" s="11"/>
      <c r="JU326" s="11"/>
      <c r="JV326" s="11"/>
    </row>
    <row r="327" spans="1:282" x14ac:dyDescent="0.25"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/>
      <c r="EY327" s="11"/>
      <c r="EZ327" s="11"/>
      <c r="FA327" s="11"/>
      <c r="FB327" s="11"/>
      <c r="FC327" s="11"/>
      <c r="FD327" s="11"/>
      <c r="FE327" s="11"/>
      <c r="FF327" s="11"/>
      <c r="FG327" s="11"/>
      <c r="FH327" s="11"/>
      <c r="FI327" s="11"/>
      <c r="FJ327" s="11"/>
      <c r="FK327" s="11"/>
      <c r="FL327" s="11"/>
      <c r="FM327" s="11"/>
      <c r="FN327" s="11"/>
      <c r="FO327" s="11"/>
      <c r="FP327" s="11"/>
      <c r="FQ327" s="11"/>
      <c r="FR327" s="11"/>
      <c r="FS327" s="11"/>
      <c r="FT327" s="11"/>
      <c r="FU327" s="11"/>
      <c r="FV327" s="11"/>
      <c r="FW327" s="11"/>
      <c r="FX327" s="11"/>
      <c r="FY327" s="11"/>
      <c r="FZ327" s="11"/>
      <c r="GA327" s="11"/>
      <c r="GB327" s="11"/>
      <c r="GC327" s="11"/>
      <c r="GD327" s="11"/>
      <c r="GE327" s="11"/>
      <c r="GF327" s="11"/>
      <c r="GG327" s="11"/>
      <c r="GH327" s="11"/>
      <c r="GI327" s="11"/>
      <c r="GJ327" s="11"/>
      <c r="GK327" s="11"/>
      <c r="GL327" s="11"/>
      <c r="GM327" s="11"/>
      <c r="GN327" s="11"/>
      <c r="GO327" s="11"/>
      <c r="GP327" s="11"/>
      <c r="GQ327" s="11"/>
      <c r="GR327" s="11"/>
      <c r="GS327" s="11"/>
      <c r="GT327" s="11"/>
      <c r="GU327" s="11"/>
      <c r="GV327" s="11"/>
      <c r="GW327" s="11"/>
      <c r="GX327" s="11"/>
      <c r="GY327" s="11"/>
      <c r="GZ327" s="11"/>
      <c r="HA327" s="11"/>
      <c r="HB327" s="11"/>
      <c r="HC327" s="11"/>
      <c r="HD327" s="11"/>
      <c r="HE327" s="11"/>
      <c r="HF327" s="11"/>
      <c r="HG327" s="11"/>
      <c r="HH327" s="11"/>
      <c r="HI327" s="11"/>
      <c r="HJ327" s="11"/>
      <c r="HK327" s="11"/>
      <c r="HL327" s="11"/>
      <c r="HM327" s="11"/>
      <c r="HN327" s="11"/>
      <c r="HO327" s="11"/>
      <c r="HP327" s="11"/>
      <c r="HQ327" s="11"/>
      <c r="HR327" s="11"/>
      <c r="HS327" s="11"/>
      <c r="HT327" s="11"/>
      <c r="HU327" s="11"/>
      <c r="HV327" s="11"/>
      <c r="HW327" s="11"/>
      <c r="HX327" s="11"/>
      <c r="HY327" s="11"/>
      <c r="HZ327" s="11"/>
      <c r="IA327" s="11"/>
      <c r="IB327" s="11"/>
      <c r="IC327" s="11"/>
      <c r="ID327" s="11"/>
      <c r="IE327" s="11"/>
      <c r="IF327" s="11"/>
      <c r="IG327" s="11"/>
      <c r="IH327" s="11"/>
      <c r="II327" s="11"/>
      <c r="IJ327" s="11"/>
      <c r="IK327" s="11"/>
      <c r="IL327" s="11"/>
      <c r="IM327" s="11"/>
      <c r="IN327" s="11"/>
      <c r="IO327" s="11"/>
      <c r="IP327" s="11"/>
      <c r="IQ327" s="11"/>
      <c r="IR327" s="11"/>
      <c r="IS327" s="11"/>
      <c r="IT327" s="11"/>
      <c r="IU327" s="11"/>
      <c r="IV327" s="11"/>
      <c r="IW327" s="11"/>
      <c r="IX327" s="11"/>
      <c r="IY327" s="11"/>
      <c r="IZ327" s="11"/>
      <c r="JA327" s="11"/>
      <c r="JB327" s="11"/>
      <c r="JC327" s="11"/>
      <c r="JD327" s="11"/>
      <c r="JE327" s="11"/>
      <c r="JF327" s="11"/>
      <c r="JG327" s="11"/>
      <c r="JH327" s="11"/>
      <c r="JI327" s="11"/>
      <c r="JJ327" s="11"/>
      <c r="JK327" s="11"/>
      <c r="JL327" s="11"/>
      <c r="JM327" s="11"/>
      <c r="JN327" s="11"/>
      <c r="JO327" s="11"/>
      <c r="JP327" s="11"/>
      <c r="JQ327" s="11"/>
      <c r="JR327" s="11"/>
      <c r="JS327" s="11"/>
      <c r="JT327" s="11"/>
      <c r="JU327" s="11"/>
      <c r="JV327" s="11"/>
    </row>
    <row r="328" spans="1:282" x14ac:dyDescent="0.25">
      <c r="A328" s="1" t="s">
        <v>192</v>
      </c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11"/>
      <c r="FG328" s="11"/>
      <c r="FH328" s="11"/>
      <c r="FI328" s="11"/>
      <c r="FJ328" s="11"/>
      <c r="FK328" s="11"/>
      <c r="FL328" s="11"/>
      <c r="FM328" s="11"/>
      <c r="FN328" s="11"/>
      <c r="FO328" s="11"/>
      <c r="FP328" s="11"/>
      <c r="FQ328" s="11"/>
      <c r="FR328" s="11"/>
      <c r="FS328" s="11"/>
      <c r="FT328" s="11"/>
      <c r="FU328" s="11"/>
      <c r="FV328" s="11"/>
      <c r="FW328" s="11"/>
      <c r="FX328" s="11"/>
      <c r="FY328" s="11"/>
      <c r="FZ328" s="11"/>
      <c r="GA328" s="11"/>
      <c r="GB328" s="11"/>
      <c r="GC328" s="11"/>
      <c r="GD328" s="11"/>
      <c r="GE328" s="11"/>
      <c r="GF328" s="11"/>
      <c r="GG328" s="11"/>
      <c r="GH328" s="11"/>
      <c r="GI328" s="11"/>
      <c r="GJ328" s="11"/>
      <c r="GK328" s="11"/>
      <c r="GL328" s="11"/>
      <c r="GM328" s="11"/>
      <c r="GN328" s="11"/>
      <c r="GO328" s="11"/>
      <c r="GP328" s="11"/>
      <c r="GQ328" s="11"/>
      <c r="GR328" s="11"/>
      <c r="GS328" s="11"/>
      <c r="GT328" s="11"/>
      <c r="GU328" s="11"/>
      <c r="GV328" s="11"/>
      <c r="GW328" s="11"/>
      <c r="GX328" s="11"/>
      <c r="GY328" s="11"/>
      <c r="GZ328" s="11"/>
      <c r="HA328" s="11"/>
      <c r="HB328" s="11"/>
      <c r="HC328" s="11"/>
      <c r="HD328" s="11"/>
      <c r="HE328" s="11"/>
      <c r="HF328" s="11"/>
      <c r="HG328" s="11"/>
      <c r="HH328" s="11"/>
      <c r="HI328" s="11"/>
      <c r="HJ328" s="11"/>
      <c r="HK328" s="11"/>
      <c r="HL328" s="11"/>
      <c r="HM328" s="11"/>
      <c r="HN328" s="11"/>
      <c r="HO328" s="11"/>
      <c r="HP328" s="11"/>
      <c r="HQ328" s="11"/>
      <c r="HR328" s="11"/>
      <c r="HS328" s="11"/>
      <c r="HT328" s="11"/>
      <c r="HU328" s="11"/>
      <c r="HV328" s="11"/>
      <c r="HW328" s="11"/>
      <c r="HX328" s="11"/>
      <c r="HY328" s="11"/>
      <c r="HZ328" s="11"/>
      <c r="IA328" s="11"/>
      <c r="IB328" s="11"/>
      <c r="IC328" s="11"/>
      <c r="ID328" s="11"/>
      <c r="IE328" s="11"/>
      <c r="IF328" s="11"/>
      <c r="IG328" s="11"/>
      <c r="IH328" s="11"/>
      <c r="II328" s="11"/>
      <c r="IJ328" s="11"/>
      <c r="IK328" s="11"/>
      <c r="IL328" s="11"/>
      <c r="IM328" s="11"/>
      <c r="IN328" s="11"/>
      <c r="IO328" s="11"/>
      <c r="IP328" s="11"/>
      <c r="IQ328" s="11"/>
      <c r="IR328" s="11"/>
      <c r="IS328" s="11"/>
      <c r="IT328" s="11"/>
      <c r="IU328" s="11"/>
      <c r="IV328" s="11"/>
      <c r="IW328" s="11"/>
      <c r="IX328" s="11"/>
      <c r="IY328" s="11"/>
      <c r="IZ328" s="11"/>
      <c r="JA328" s="11"/>
      <c r="JB328" s="11"/>
      <c r="JC328" s="11"/>
      <c r="JD328" s="11"/>
      <c r="JE328" s="11"/>
      <c r="JF328" s="11"/>
      <c r="JG328" s="11"/>
      <c r="JH328" s="11"/>
      <c r="JI328" s="11"/>
      <c r="JJ328" s="11"/>
      <c r="JK328" s="11"/>
      <c r="JL328" s="11"/>
      <c r="JM328" s="11"/>
      <c r="JN328" s="11"/>
      <c r="JO328" s="11"/>
      <c r="JP328" s="11"/>
      <c r="JQ328" s="11"/>
      <c r="JR328" s="11"/>
      <c r="JS328" s="11"/>
      <c r="JT328" s="11"/>
      <c r="JU328" s="11"/>
      <c r="JV328" s="11"/>
    </row>
    <row r="329" spans="1:282" x14ac:dyDescent="0.25">
      <c r="A329" t="s">
        <v>320</v>
      </c>
      <c r="B329" t="s">
        <v>321</v>
      </c>
      <c r="C329" s="13" t="s">
        <v>305</v>
      </c>
      <c r="D329" t="s">
        <v>203</v>
      </c>
      <c r="E329" s="40">
        <v>32000</v>
      </c>
      <c r="F329" s="40">
        <v>918.4</v>
      </c>
      <c r="G329" s="40">
        <v>0</v>
      </c>
      <c r="H329" s="40">
        <v>972.8</v>
      </c>
      <c r="I329" s="40">
        <v>4770.95</v>
      </c>
      <c r="J329" s="40">
        <v>6662.15</v>
      </c>
      <c r="K329" s="40">
        <f>E329-J329</f>
        <v>25337.85</v>
      </c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11"/>
      <c r="FG329" s="11"/>
      <c r="FH329" s="11"/>
      <c r="FI329" s="11"/>
      <c r="FJ329" s="11"/>
      <c r="FK329" s="11"/>
      <c r="FL329" s="11"/>
      <c r="FM329" s="11"/>
      <c r="FN329" s="11"/>
      <c r="FO329" s="11"/>
      <c r="FP329" s="11"/>
      <c r="FQ329" s="11"/>
      <c r="FR329" s="11"/>
      <c r="FS329" s="11"/>
      <c r="FT329" s="11"/>
      <c r="FU329" s="11"/>
      <c r="FV329" s="11"/>
      <c r="FW329" s="11"/>
      <c r="FX329" s="11"/>
      <c r="FY329" s="11"/>
      <c r="FZ329" s="11"/>
      <c r="GA329" s="11"/>
      <c r="GB329" s="11"/>
      <c r="GC329" s="11"/>
      <c r="GD329" s="11"/>
      <c r="GE329" s="11"/>
      <c r="GF329" s="11"/>
      <c r="GG329" s="11"/>
      <c r="GH329" s="11"/>
      <c r="GI329" s="11"/>
      <c r="GJ329" s="11"/>
      <c r="GK329" s="11"/>
      <c r="GL329" s="11"/>
      <c r="GM329" s="11"/>
      <c r="GN329" s="11"/>
      <c r="GO329" s="11"/>
      <c r="GP329" s="11"/>
      <c r="GQ329" s="11"/>
      <c r="GR329" s="11"/>
      <c r="GS329" s="11"/>
      <c r="GT329" s="11"/>
      <c r="GU329" s="11"/>
      <c r="GV329" s="11"/>
      <c r="GW329" s="11"/>
      <c r="GX329" s="11"/>
      <c r="GY329" s="11"/>
      <c r="GZ329" s="11"/>
      <c r="HA329" s="11"/>
      <c r="HB329" s="11"/>
      <c r="HC329" s="11"/>
      <c r="HD329" s="11"/>
      <c r="HE329" s="11"/>
      <c r="HF329" s="11"/>
      <c r="HG329" s="11"/>
      <c r="HH329" s="11"/>
      <c r="HI329" s="11"/>
      <c r="HJ329" s="11"/>
      <c r="HK329" s="11"/>
      <c r="HL329" s="11"/>
      <c r="HM329" s="11"/>
      <c r="HN329" s="11"/>
      <c r="HO329" s="11"/>
      <c r="HP329" s="11"/>
      <c r="HQ329" s="11"/>
      <c r="HR329" s="11"/>
      <c r="HS329" s="11"/>
      <c r="HT329" s="11"/>
      <c r="HU329" s="11"/>
      <c r="HV329" s="11"/>
      <c r="HW329" s="11"/>
      <c r="HX329" s="11"/>
      <c r="HY329" s="11"/>
      <c r="HZ329" s="11"/>
      <c r="IA329" s="11"/>
      <c r="IB329" s="11"/>
      <c r="IC329" s="11"/>
      <c r="ID329" s="11"/>
      <c r="IE329" s="11"/>
      <c r="IF329" s="11"/>
      <c r="IG329" s="11"/>
      <c r="IH329" s="11"/>
      <c r="II329" s="11"/>
      <c r="IJ329" s="11"/>
      <c r="IK329" s="11"/>
      <c r="IL329" s="11"/>
      <c r="IM329" s="11"/>
      <c r="IN329" s="11"/>
      <c r="IO329" s="11"/>
      <c r="IP329" s="11"/>
      <c r="IQ329" s="11"/>
      <c r="IR329" s="11"/>
      <c r="IS329" s="11"/>
      <c r="IT329" s="11"/>
      <c r="IU329" s="11"/>
      <c r="IV329" s="11"/>
      <c r="IW329" s="11"/>
      <c r="IX329" s="11"/>
      <c r="IY329" s="11"/>
      <c r="IZ329" s="11"/>
      <c r="JA329" s="11"/>
      <c r="JB329" s="11"/>
      <c r="JC329" s="11"/>
      <c r="JD329" s="11"/>
      <c r="JE329" s="11"/>
      <c r="JF329" s="11"/>
      <c r="JG329" s="11"/>
      <c r="JH329" s="11"/>
      <c r="JI329" s="11"/>
      <c r="JJ329" s="11"/>
      <c r="JK329" s="11"/>
      <c r="JL329" s="11"/>
      <c r="JM329" s="11"/>
      <c r="JN329" s="11"/>
      <c r="JO329" s="11"/>
      <c r="JP329" s="11"/>
      <c r="JQ329" s="11"/>
      <c r="JR329" s="11"/>
      <c r="JS329" s="11"/>
      <c r="JT329" s="11"/>
      <c r="JU329" s="11"/>
      <c r="JV329" s="11"/>
    </row>
    <row r="330" spans="1:282" s="26" customFormat="1" x14ac:dyDescent="0.25">
      <c r="A330" s="5" t="s">
        <v>267</v>
      </c>
      <c r="B330" s="5" t="s">
        <v>268</v>
      </c>
      <c r="C330" s="13" t="s">
        <v>305</v>
      </c>
      <c r="D330" s="8" t="s">
        <v>203</v>
      </c>
      <c r="E330" s="40">
        <v>28000</v>
      </c>
      <c r="F330" s="40">
        <v>803.6</v>
      </c>
      <c r="G330" s="40">
        <v>0</v>
      </c>
      <c r="H330" s="40">
        <f>E330*0.0304</f>
        <v>851.2</v>
      </c>
      <c r="I330" s="40">
        <v>4777.2299999999996</v>
      </c>
      <c r="J330" s="40">
        <v>6432.03</v>
      </c>
      <c r="K330" s="40">
        <f>E330-J330</f>
        <v>21567.97</v>
      </c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1"/>
      <c r="FG330" s="11"/>
      <c r="FH330" s="11"/>
      <c r="FI330" s="11"/>
      <c r="FJ330" s="11"/>
      <c r="FK330" s="11"/>
      <c r="FL330" s="11"/>
      <c r="FM330" s="11"/>
      <c r="FN330" s="11"/>
      <c r="FO330" s="11"/>
      <c r="FP330" s="11"/>
      <c r="FQ330" s="11"/>
      <c r="FR330" s="11"/>
      <c r="FS330" s="11"/>
      <c r="FT330" s="11"/>
      <c r="FU330" s="11"/>
      <c r="FV330" s="11"/>
      <c r="FW330" s="11"/>
      <c r="FX330" s="11"/>
      <c r="FY330" s="11"/>
      <c r="FZ330" s="11"/>
      <c r="GA330" s="11"/>
      <c r="GB330" s="11"/>
      <c r="GC330" s="11"/>
      <c r="GD330" s="11"/>
      <c r="GE330" s="11"/>
      <c r="GF330" s="11"/>
      <c r="GG330" s="11"/>
      <c r="GH330" s="11"/>
      <c r="GI330" s="11"/>
      <c r="GJ330" s="11"/>
      <c r="GK330" s="11"/>
      <c r="GL330" s="11"/>
      <c r="GM330" s="11"/>
      <c r="GN330" s="11"/>
      <c r="GO330" s="11"/>
      <c r="GP330" s="11"/>
      <c r="GQ330" s="11"/>
      <c r="GR330" s="11"/>
      <c r="GS330" s="11"/>
      <c r="GT330" s="11"/>
      <c r="GU330" s="11"/>
      <c r="GV330" s="11"/>
      <c r="GW330" s="11"/>
      <c r="GX330" s="11"/>
      <c r="GY330" s="11"/>
      <c r="GZ330" s="11"/>
      <c r="HA330" s="11"/>
      <c r="HB330" s="11"/>
      <c r="HC330" s="11"/>
      <c r="HD330" s="11"/>
      <c r="HE330" s="11"/>
      <c r="HF330" s="11"/>
      <c r="HG330" s="11"/>
      <c r="HH330" s="11"/>
      <c r="HI330" s="11"/>
      <c r="HJ330" s="11"/>
      <c r="HK330" s="11"/>
      <c r="HL330" s="11"/>
      <c r="HM330" s="11"/>
      <c r="HN330" s="11"/>
      <c r="HO330" s="11"/>
      <c r="HP330" s="11"/>
      <c r="HQ330" s="11"/>
      <c r="HR330" s="11"/>
      <c r="HS330" s="11"/>
      <c r="HT330" s="11"/>
      <c r="HU330" s="11"/>
      <c r="HV330" s="11"/>
      <c r="HW330" s="11"/>
      <c r="HX330" s="11"/>
      <c r="HY330" s="11"/>
      <c r="HZ330" s="11"/>
      <c r="IA330" s="11"/>
      <c r="IB330" s="11"/>
      <c r="IC330" s="11"/>
      <c r="ID330" s="11"/>
      <c r="IE330" s="11"/>
      <c r="IF330" s="11"/>
      <c r="IG330" s="11"/>
      <c r="IH330" s="11"/>
      <c r="II330" s="11"/>
      <c r="IJ330" s="11"/>
      <c r="IK330" s="11"/>
      <c r="IL330" s="11"/>
      <c r="IM330" s="11"/>
      <c r="IN330" s="11"/>
      <c r="IO330" s="11"/>
      <c r="IP330" s="11"/>
      <c r="IQ330" s="11"/>
      <c r="IR330" s="11"/>
      <c r="IS330" s="11"/>
      <c r="IT330" s="11"/>
      <c r="IU330" s="11"/>
      <c r="IV330" s="11"/>
      <c r="IW330" s="11"/>
      <c r="IX330" s="11"/>
      <c r="IY330" s="11"/>
      <c r="IZ330" s="11"/>
      <c r="JA330" s="11"/>
      <c r="JB330" s="11"/>
      <c r="JC330" s="11"/>
      <c r="JD330" s="11"/>
      <c r="JE330" s="11"/>
      <c r="JF330" s="11"/>
      <c r="JG330" s="11"/>
      <c r="JH330" s="11"/>
      <c r="JI330" s="11"/>
      <c r="JJ330" s="11"/>
      <c r="JK330" s="11"/>
      <c r="JL330" s="11"/>
      <c r="JM330" s="11"/>
      <c r="JN330" s="11"/>
      <c r="JO330" s="11"/>
      <c r="JP330" s="11"/>
      <c r="JQ330" s="11"/>
      <c r="JR330" s="11"/>
      <c r="JS330" s="11"/>
      <c r="JT330" s="11"/>
      <c r="JU330" s="11"/>
      <c r="JV330" s="11"/>
    </row>
    <row r="331" spans="1:282" x14ac:dyDescent="0.25">
      <c r="A331" s="5" t="s">
        <v>188</v>
      </c>
      <c r="B331" s="5" t="s">
        <v>90</v>
      </c>
      <c r="C331" s="13" t="s">
        <v>306</v>
      </c>
      <c r="D331" s="8" t="s">
        <v>203</v>
      </c>
      <c r="E331" s="40">
        <v>65000</v>
      </c>
      <c r="F331" s="40">
        <v>1865.5</v>
      </c>
      <c r="G331" s="40">
        <v>4427.58</v>
      </c>
      <c r="H331" s="40">
        <v>1976</v>
      </c>
      <c r="I331" s="40">
        <v>175</v>
      </c>
      <c r="J331" s="40">
        <v>8444.08</v>
      </c>
      <c r="K331" s="40">
        <f>E331-J331</f>
        <v>56555.92</v>
      </c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1"/>
      <c r="FA331" s="11"/>
      <c r="FB331" s="11"/>
      <c r="FC331" s="11"/>
      <c r="FD331" s="11"/>
      <c r="FE331" s="11"/>
      <c r="FF331" s="11"/>
      <c r="FG331" s="11"/>
      <c r="FH331" s="11"/>
      <c r="FI331" s="11"/>
      <c r="FJ331" s="11"/>
      <c r="FK331" s="11"/>
      <c r="FL331" s="11"/>
      <c r="FM331" s="11"/>
      <c r="FN331" s="11"/>
      <c r="FO331" s="11"/>
      <c r="FP331" s="11"/>
      <c r="FQ331" s="11"/>
      <c r="FR331" s="11"/>
      <c r="FS331" s="11"/>
      <c r="FT331" s="11"/>
      <c r="FU331" s="11"/>
      <c r="FV331" s="11"/>
      <c r="FW331" s="11"/>
      <c r="FX331" s="11"/>
      <c r="FY331" s="11"/>
      <c r="FZ331" s="11"/>
      <c r="GA331" s="11"/>
      <c r="GB331" s="11"/>
      <c r="GC331" s="11"/>
      <c r="GD331" s="11"/>
      <c r="GE331" s="11"/>
      <c r="GF331" s="11"/>
      <c r="GG331" s="11"/>
      <c r="GH331" s="11"/>
      <c r="GI331" s="11"/>
      <c r="GJ331" s="11"/>
      <c r="GK331" s="11"/>
      <c r="GL331" s="11"/>
      <c r="GM331" s="11"/>
      <c r="GN331" s="11"/>
      <c r="GO331" s="11"/>
      <c r="GP331" s="11"/>
      <c r="GQ331" s="11"/>
      <c r="GR331" s="11"/>
      <c r="GS331" s="11"/>
      <c r="GT331" s="11"/>
      <c r="GU331" s="11"/>
      <c r="GV331" s="11"/>
      <c r="GW331" s="11"/>
      <c r="GX331" s="11"/>
      <c r="GY331" s="11"/>
      <c r="GZ331" s="11"/>
      <c r="HA331" s="11"/>
      <c r="HB331" s="11"/>
      <c r="HC331" s="11"/>
      <c r="HD331" s="11"/>
      <c r="HE331" s="11"/>
      <c r="HF331" s="11"/>
      <c r="HG331" s="11"/>
      <c r="HH331" s="11"/>
      <c r="HI331" s="11"/>
      <c r="HJ331" s="11"/>
      <c r="HK331" s="11"/>
      <c r="HL331" s="11"/>
      <c r="HM331" s="11"/>
      <c r="HN331" s="11"/>
      <c r="HO331" s="11"/>
      <c r="HP331" s="11"/>
      <c r="HQ331" s="11"/>
      <c r="HR331" s="11"/>
      <c r="HS331" s="11"/>
      <c r="HT331" s="11"/>
      <c r="HU331" s="11"/>
      <c r="HV331" s="11"/>
      <c r="HW331" s="11"/>
      <c r="HX331" s="11"/>
      <c r="HY331" s="11"/>
      <c r="HZ331" s="11"/>
      <c r="IA331" s="11"/>
      <c r="IB331" s="11"/>
      <c r="IC331" s="11"/>
      <c r="ID331" s="11"/>
      <c r="IE331" s="11"/>
      <c r="IF331" s="11"/>
      <c r="IG331" s="11"/>
      <c r="IH331" s="11"/>
      <c r="II331" s="11"/>
      <c r="IJ331" s="11"/>
      <c r="IK331" s="11"/>
      <c r="IL331" s="11"/>
      <c r="IM331" s="11"/>
      <c r="IN331" s="11"/>
      <c r="IO331" s="11"/>
      <c r="IP331" s="11"/>
      <c r="IQ331" s="11"/>
      <c r="IR331" s="11"/>
      <c r="IS331" s="11"/>
      <c r="IT331" s="11"/>
      <c r="IU331" s="11"/>
      <c r="IV331" s="11"/>
      <c r="IW331" s="11"/>
      <c r="IX331" s="11"/>
      <c r="IY331" s="11"/>
      <c r="IZ331" s="11"/>
      <c r="JA331" s="11"/>
      <c r="JB331" s="11"/>
      <c r="JC331" s="11"/>
      <c r="JD331" s="11"/>
      <c r="JE331" s="11"/>
      <c r="JF331" s="11"/>
      <c r="JG331" s="11"/>
      <c r="JH331" s="11"/>
      <c r="JI331" s="11"/>
      <c r="JJ331" s="11"/>
      <c r="JK331" s="11"/>
      <c r="JL331" s="11"/>
      <c r="JM331" s="11"/>
      <c r="JN331" s="11"/>
      <c r="JO331" s="11"/>
      <c r="JP331" s="11"/>
      <c r="JQ331" s="11"/>
      <c r="JR331" s="11"/>
      <c r="JS331" s="11"/>
      <c r="JT331" s="11"/>
      <c r="JU331" s="11"/>
      <c r="JV331" s="11"/>
    </row>
    <row r="332" spans="1:282" x14ac:dyDescent="0.25">
      <c r="A332" s="24" t="s">
        <v>12</v>
      </c>
      <c r="B332" s="24">
        <v>3</v>
      </c>
      <c r="C332" s="25"/>
      <c r="D332" s="24"/>
      <c r="E332" s="47">
        <f>SUM(E330:E330)+E329+E331</f>
        <v>125000</v>
      </c>
      <c r="F332" s="47">
        <f>SUM(F330:F330)+F329+F331</f>
        <v>3587.5</v>
      </c>
      <c r="G332" s="47">
        <f>+G331+G330+G329</f>
        <v>4427.58</v>
      </c>
      <c r="H332" s="47">
        <f>SUM(H330:H330)+H329+H331</f>
        <v>3800</v>
      </c>
      <c r="I332" s="47">
        <f>SUM(I330:I330)+I329+I331</f>
        <v>9723.18</v>
      </c>
      <c r="J332" s="47">
        <f>SUM(J330:J330)+J329+J331</f>
        <v>21538.26</v>
      </c>
      <c r="K332" s="47">
        <f>SUM(K330:K330)+K329+K331</f>
        <v>103461.74</v>
      </c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1"/>
      <c r="FG332" s="11"/>
      <c r="FH332" s="11"/>
      <c r="FI332" s="11"/>
      <c r="FJ332" s="11"/>
      <c r="FK332" s="11"/>
      <c r="FL332" s="11"/>
      <c r="FM332" s="11"/>
      <c r="FN332" s="11"/>
      <c r="FO332" s="11"/>
      <c r="FP332" s="11"/>
      <c r="FQ332" s="11"/>
      <c r="FR332" s="11"/>
      <c r="FS332" s="11"/>
      <c r="FT332" s="11"/>
      <c r="FU332" s="11"/>
      <c r="FV332" s="11"/>
      <c r="FW332" s="11"/>
      <c r="FX332" s="11"/>
      <c r="FY332" s="11"/>
      <c r="FZ332" s="11"/>
      <c r="GA332" s="11"/>
      <c r="GB332" s="11"/>
      <c r="GC332" s="11"/>
      <c r="GD332" s="11"/>
      <c r="GE332" s="11"/>
      <c r="GF332" s="11"/>
      <c r="GG332" s="11"/>
      <c r="GH332" s="11"/>
      <c r="GI332" s="11"/>
      <c r="GJ332" s="11"/>
      <c r="GK332" s="11"/>
      <c r="GL332" s="11"/>
      <c r="GM332" s="11"/>
      <c r="GN332" s="11"/>
      <c r="GO332" s="11"/>
      <c r="GP332" s="11"/>
      <c r="GQ332" s="11"/>
      <c r="GR332" s="11"/>
      <c r="GS332" s="11"/>
      <c r="GT332" s="11"/>
      <c r="GU332" s="11"/>
      <c r="GV332" s="11"/>
      <c r="GW332" s="11"/>
      <c r="GX332" s="11"/>
      <c r="GY332" s="11"/>
      <c r="GZ332" s="11"/>
      <c r="HA332" s="11"/>
      <c r="HB332" s="11"/>
      <c r="HC332" s="11"/>
      <c r="HD332" s="11"/>
      <c r="HE332" s="11"/>
      <c r="HF332" s="11"/>
      <c r="HG332" s="11"/>
      <c r="HH332" s="11"/>
      <c r="HI332" s="11"/>
      <c r="HJ332" s="11"/>
      <c r="HK332" s="11"/>
      <c r="HL332" s="11"/>
      <c r="HM332" s="11"/>
      <c r="HN332" s="11"/>
      <c r="HO332" s="11"/>
      <c r="HP332" s="11"/>
      <c r="HQ332" s="11"/>
      <c r="HR332" s="11"/>
      <c r="HS332" s="11"/>
      <c r="HT332" s="11"/>
      <c r="HU332" s="11"/>
      <c r="HV332" s="11"/>
      <c r="HW332" s="11"/>
      <c r="HX332" s="11"/>
      <c r="HY332" s="11"/>
      <c r="HZ332" s="11"/>
      <c r="IA332" s="11"/>
      <c r="IB332" s="11"/>
      <c r="IC332" s="11"/>
      <c r="ID332" s="11"/>
      <c r="IE332" s="11"/>
      <c r="IF332" s="11"/>
      <c r="IG332" s="11"/>
      <c r="IH332" s="11"/>
      <c r="II332" s="11"/>
      <c r="IJ332" s="11"/>
      <c r="IK332" s="11"/>
      <c r="IL332" s="11"/>
      <c r="IM332" s="11"/>
      <c r="IN332" s="11"/>
      <c r="IO332" s="11"/>
      <c r="IP332" s="11"/>
      <c r="IQ332" s="11"/>
      <c r="IR332" s="11"/>
      <c r="IS332" s="11"/>
      <c r="IT332" s="11"/>
      <c r="IU332" s="11"/>
      <c r="IV332" s="11"/>
      <c r="IW332" s="11"/>
      <c r="IX332" s="11"/>
      <c r="IY332" s="11"/>
      <c r="IZ332" s="11"/>
      <c r="JA332" s="11"/>
      <c r="JB332" s="11"/>
      <c r="JC332" s="11"/>
      <c r="JD332" s="11"/>
      <c r="JE332" s="11"/>
      <c r="JF332" s="11"/>
      <c r="JG332" s="11"/>
      <c r="JH332" s="11"/>
      <c r="JI332" s="11"/>
      <c r="JJ332" s="11"/>
      <c r="JK332" s="11"/>
      <c r="JL332" s="11"/>
      <c r="JM332" s="11"/>
      <c r="JN332" s="11"/>
      <c r="JO332" s="11"/>
      <c r="JP332" s="11"/>
      <c r="JQ332" s="11"/>
      <c r="JR332" s="11"/>
      <c r="JS332" s="11"/>
      <c r="JT332" s="11"/>
      <c r="JU332" s="11"/>
      <c r="JV332" s="11"/>
    </row>
    <row r="333" spans="1:282" s="27" customFormat="1" x14ac:dyDescent="0.25">
      <c r="A333"/>
      <c r="B333"/>
      <c r="C333" s="13"/>
      <c r="D333"/>
      <c r="E333" s="40"/>
      <c r="F333" s="40"/>
      <c r="G333" s="40"/>
      <c r="H333" s="40"/>
      <c r="I333" s="40"/>
      <c r="J333" s="40"/>
      <c r="K333" s="40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  <c r="FG333" s="11"/>
      <c r="FH333" s="11"/>
      <c r="FI333" s="11"/>
      <c r="FJ333" s="11"/>
      <c r="FK333" s="11"/>
      <c r="FL333" s="11"/>
      <c r="FM333" s="11"/>
      <c r="FN333" s="11"/>
      <c r="FO333" s="11"/>
      <c r="FP333" s="11"/>
      <c r="FQ333" s="11"/>
      <c r="FR333" s="11"/>
      <c r="FS333" s="11"/>
      <c r="FT333" s="11"/>
      <c r="FU333" s="11"/>
      <c r="FV333" s="11"/>
      <c r="FW333" s="11"/>
      <c r="FX333" s="11"/>
      <c r="FY333" s="11"/>
      <c r="FZ333" s="11"/>
      <c r="GA333" s="11"/>
      <c r="GB333" s="11"/>
      <c r="GC333" s="11"/>
      <c r="GD333" s="11"/>
      <c r="GE333" s="11"/>
      <c r="GF333" s="11"/>
      <c r="GG333" s="11"/>
      <c r="GH333" s="11"/>
      <c r="GI333" s="11"/>
      <c r="GJ333" s="11"/>
      <c r="GK333" s="11"/>
      <c r="GL333" s="11"/>
      <c r="GM333" s="11"/>
      <c r="GN333" s="11"/>
      <c r="GO333" s="11"/>
      <c r="GP333" s="11"/>
      <c r="GQ333" s="11"/>
      <c r="GR333" s="11"/>
      <c r="GS333" s="11"/>
      <c r="GT333" s="11"/>
      <c r="GU333" s="11"/>
      <c r="GV333" s="11"/>
      <c r="GW333" s="11"/>
      <c r="GX333" s="11"/>
      <c r="GY333" s="11"/>
      <c r="GZ333" s="11"/>
      <c r="HA333" s="11"/>
      <c r="HB333" s="11"/>
      <c r="HC333" s="11"/>
      <c r="HD333" s="11"/>
      <c r="HE333" s="11"/>
      <c r="HF333" s="11"/>
      <c r="HG333" s="11"/>
      <c r="HH333" s="11"/>
      <c r="HI333" s="11"/>
      <c r="HJ333" s="11"/>
      <c r="HK333" s="11"/>
      <c r="HL333" s="11"/>
      <c r="HM333" s="11"/>
      <c r="HN333" s="11"/>
      <c r="HO333" s="11"/>
      <c r="HP333" s="11"/>
      <c r="HQ333" s="11"/>
      <c r="HR333" s="11"/>
      <c r="HS333" s="11"/>
      <c r="HT333" s="11"/>
      <c r="HU333" s="11"/>
      <c r="HV333" s="11"/>
      <c r="HW333" s="11"/>
      <c r="HX333" s="11"/>
      <c r="HY333" s="11"/>
      <c r="HZ333" s="11"/>
      <c r="IA333" s="11"/>
      <c r="IB333" s="11"/>
      <c r="IC333" s="11"/>
      <c r="ID333" s="11"/>
      <c r="IE333" s="11"/>
      <c r="IF333" s="11"/>
      <c r="IG333" s="11"/>
      <c r="IH333" s="11"/>
      <c r="II333" s="11"/>
      <c r="IJ333" s="11"/>
      <c r="IK333" s="11"/>
      <c r="IL333" s="11"/>
      <c r="IM333" s="11"/>
      <c r="IN333" s="11"/>
      <c r="IO333" s="11"/>
      <c r="IP333" s="11"/>
      <c r="IQ333" s="11"/>
      <c r="IR333" s="11"/>
      <c r="IS333" s="11"/>
      <c r="IT333" s="11"/>
      <c r="IU333" s="11"/>
      <c r="IV333" s="11"/>
      <c r="IW333" s="11"/>
      <c r="IX333" s="11"/>
      <c r="IY333" s="11"/>
      <c r="IZ333" s="11"/>
      <c r="JA333" s="11"/>
      <c r="JB333" s="11"/>
      <c r="JC333" s="11"/>
      <c r="JD333" s="11"/>
      <c r="JE333" s="11"/>
      <c r="JF333" s="11"/>
      <c r="JG333" s="11"/>
      <c r="JH333" s="11"/>
      <c r="JI333" s="11"/>
      <c r="JJ333" s="11"/>
      <c r="JK333" s="11"/>
      <c r="JL333" s="11"/>
      <c r="JM333" s="11"/>
      <c r="JN333" s="11"/>
      <c r="JO333" s="11"/>
      <c r="JP333" s="11"/>
      <c r="JQ333" s="11"/>
      <c r="JR333" s="11"/>
      <c r="JS333" s="11"/>
      <c r="JT333" s="11"/>
      <c r="JU333" s="11"/>
      <c r="JV333" s="11"/>
    </row>
    <row r="334" spans="1:282" x14ac:dyDescent="0.25">
      <c r="A334" s="1" t="s">
        <v>325</v>
      </c>
      <c r="B334" s="1"/>
      <c r="E334" s="49"/>
      <c r="F334" s="49"/>
      <c r="G334" s="49"/>
      <c r="H334" s="49"/>
      <c r="I334" s="49"/>
      <c r="J334" s="49"/>
      <c r="K334" s="49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1"/>
      <c r="FG334" s="11"/>
      <c r="FH334" s="11"/>
      <c r="FI334" s="11"/>
      <c r="FJ334" s="11"/>
      <c r="FK334" s="11"/>
      <c r="FL334" s="11"/>
      <c r="FM334" s="11"/>
      <c r="FN334" s="11"/>
      <c r="FO334" s="11"/>
      <c r="FP334" s="11"/>
      <c r="FQ334" s="11"/>
      <c r="FR334" s="11"/>
      <c r="FS334" s="11"/>
      <c r="FT334" s="11"/>
      <c r="FU334" s="11"/>
      <c r="FV334" s="11"/>
      <c r="FW334" s="11"/>
      <c r="FX334" s="11"/>
      <c r="FY334" s="11"/>
      <c r="FZ334" s="11"/>
      <c r="GA334" s="11"/>
      <c r="GB334" s="11"/>
      <c r="GC334" s="11"/>
      <c r="GD334" s="11"/>
      <c r="GE334" s="11"/>
      <c r="GF334" s="11"/>
      <c r="GG334" s="11"/>
      <c r="GH334" s="11"/>
      <c r="GI334" s="11"/>
      <c r="GJ334" s="11"/>
      <c r="GK334" s="11"/>
      <c r="GL334" s="11"/>
      <c r="GM334" s="11"/>
      <c r="GN334" s="11"/>
      <c r="GO334" s="11"/>
      <c r="GP334" s="11"/>
      <c r="GQ334" s="11"/>
      <c r="GR334" s="11"/>
      <c r="GS334" s="11"/>
      <c r="GT334" s="11"/>
      <c r="GU334" s="11"/>
      <c r="GV334" s="11"/>
      <c r="GW334" s="11"/>
      <c r="GX334" s="11"/>
      <c r="GY334" s="11"/>
      <c r="GZ334" s="11"/>
      <c r="HA334" s="11"/>
      <c r="HB334" s="11"/>
      <c r="HC334" s="11"/>
      <c r="HD334" s="11"/>
      <c r="HE334" s="11"/>
      <c r="HF334" s="11"/>
      <c r="HG334" s="11"/>
      <c r="HH334" s="11"/>
      <c r="HI334" s="11"/>
      <c r="HJ334" s="11"/>
      <c r="HK334" s="11"/>
      <c r="HL334" s="11"/>
      <c r="HM334" s="11"/>
      <c r="HN334" s="11"/>
      <c r="HO334" s="11"/>
      <c r="HP334" s="11"/>
      <c r="HQ334" s="11"/>
      <c r="HR334" s="11"/>
      <c r="HS334" s="11"/>
      <c r="HT334" s="11"/>
      <c r="HU334" s="11"/>
      <c r="HV334" s="11"/>
      <c r="HW334" s="11"/>
      <c r="HX334" s="11"/>
      <c r="HY334" s="11"/>
      <c r="HZ334" s="11"/>
      <c r="IA334" s="11"/>
      <c r="IB334" s="11"/>
      <c r="IC334" s="11"/>
      <c r="ID334" s="11"/>
      <c r="IE334" s="11"/>
      <c r="IF334" s="11"/>
      <c r="IG334" s="11"/>
      <c r="IH334" s="11"/>
      <c r="II334" s="11"/>
      <c r="IJ334" s="11"/>
      <c r="IK334" s="11"/>
      <c r="IL334" s="11"/>
      <c r="IM334" s="11"/>
      <c r="IN334" s="11"/>
      <c r="IO334" s="11"/>
      <c r="IP334" s="11"/>
      <c r="IQ334" s="11"/>
      <c r="IR334" s="11"/>
      <c r="IS334" s="11"/>
      <c r="IT334" s="11"/>
      <c r="IU334" s="11"/>
      <c r="IV334" s="11"/>
      <c r="IW334" s="11"/>
      <c r="IX334" s="11"/>
      <c r="IY334" s="11"/>
      <c r="IZ334" s="11"/>
      <c r="JA334" s="11"/>
      <c r="JB334" s="11"/>
      <c r="JC334" s="11"/>
      <c r="JD334" s="11"/>
      <c r="JE334" s="11"/>
      <c r="JF334" s="11"/>
      <c r="JG334" s="11"/>
      <c r="JH334" s="11"/>
      <c r="JI334" s="11"/>
      <c r="JJ334" s="11"/>
      <c r="JK334" s="11"/>
      <c r="JL334" s="11"/>
      <c r="JM334" s="11"/>
      <c r="JN334" s="11"/>
      <c r="JO334" s="11"/>
      <c r="JP334" s="11"/>
      <c r="JQ334" s="11"/>
      <c r="JR334" s="11"/>
      <c r="JS334" s="11"/>
      <c r="JT334" s="11"/>
      <c r="JU334" s="11"/>
      <c r="JV334" s="11"/>
    </row>
    <row r="335" spans="1:282" x14ac:dyDescent="0.25">
      <c r="A335" t="s">
        <v>39</v>
      </c>
      <c r="B335" t="s">
        <v>268</v>
      </c>
      <c r="C335" s="13" t="s">
        <v>305</v>
      </c>
      <c r="D335" t="s">
        <v>202</v>
      </c>
      <c r="E335" s="40">
        <v>32000</v>
      </c>
      <c r="F335" s="40">
        <v>918.4</v>
      </c>
      <c r="G335" s="40">
        <v>0</v>
      </c>
      <c r="H335" s="40">
        <v>972.8</v>
      </c>
      <c r="I335" s="40">
        <v>14486.54</v>
      </c>
      <c r="J335" s="40">
        <f>+F335+G335+H335+I335</f>
        <v>16377.74</v>
      </c>
      <c r="K335" s="40">
        <f>+E335-J335</f>
        <v>15622.26</v>
      </c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11"/>
      <c r="FG335" s="11"/>
      <c r="FH335" s="11"/>
      <c r="FI335" s="11"/>
      <c r="FJ335" s="11"/>
      <c r="FK335" s="11"/>
      <c r="FL335" s="11"/>
      <c r="FM335" s="11"/>
      <c r="FN335" s="11"/>
      <c r="FO335" s="11"/>
      <c r="FP335" s="11"/>
      <c r="FQ335" s="11"/>
      <c r="FR335" s="11"/>
      <c r="FS335" s="11"/>
      <c r="FT335" s="11"/>
      <c r="FU335" s="11"/>
      <c r="FV335" s="11"/>
      <c r="FW335" s="11"/>
      <c r="FX335" s="11"/>
      <c r="FY335" s="11"/>
      <c r="FZ335" s="11"/>
      <c r="GA335" s="11"/>
      <c r="GB335" s="11"/>
      <c r="GC335" s="11"/>
      <c r="GD335" s="11"/>
      <c r="GE335" s="11"/>
      <c r="GF335" s="11"/>
      <c r="GG335" s="11"/>
      <c r="GH335" s="11"/>
      <c r="GI335" s="11"/>
      <c r="GJ335" s="11"/>
      <c r="GK335" s="11"/>
      <c r="GL335" s="11"/>
      <c r="GM335" s="11"/>
      <c r="GN335" s="11"/>
      <c r="GO335" s="11"/>
      <c r="GP335" s="11"/>
      <c r="GQ335" s="11"/>
      <c r="GR335" s="11"/>
      <c r="GS335" s="11"/>
      <c r="GT335" s="11"/>
      <c r="GU335" s="11"/>
      <c r="GV335" s="11"/>
      <c r="GW335" s="11"/>
      <c r="GX335" s="11"/>
      <c r="GY335" s="11"/>
      <c r="GZ335" s="11"/>
      <c r="HA335" s="11"/>
      <c r="HB335" s="11"/>
      <c r="HC335" s="11"/>
      <c r="HD335" s="11"/>
      <c r="HE335" s="11"/>
      <c r="HF335" s="11"/>
      <c r="HG335" s="11"/>
      <c r="HH335" s="11"/>
      <c r="HI335" s="11"/>
      <c r="HJ335" s="11"/>
      <c r="HK335" s="11"/>
      <c r="HL335" s="11"/>
      <c r="HM335" s="11"/>
      <c r="HN335" s="11"/>
      <c r="HO335" s="11"/>
      <c r="HP335" s="11"/>
      <c r="HQ335" s="11"/>
      <c r="HR335" s="11"/>
      <c r="HS335" s="11"/>
      <c r="HT335" s="11"/>
      <c r="HU335" s="11"/>
      <c r="HV335" s="11"/>
      <c r="HW335" s="11"/>
      <c r="HX335" s="11"/>
      <c r="HY335" s="11"/>
      <c r="HZ335" s="11"/>
      <c r="IA335" s="11"/>
      <c r="IB335" s="11"/>
      <c r="IC335" s="11"/>
      <c r="ID335" s="11"/>
      <c r="IE335" s="11"/>
      <c r="IF335" s="11"/>
      <c r="IG335" s="11"/>
      <c r="IH335" s="11"/>
      <c r="II335" s="11"/>
      <c r="IJ335" s="11"/>
      <c r="IK335" s="11"/>
      <c r="IL335" s="11"/>
      <c r="IM335" s="11"/>
      <c r="IN335" s="11"/>
      <c r="IO335" s="11"/>
      <c r="IP335" s="11"/>
      <c r="IQ335" s="11"/>
      <c r="IR335" s="11"/>
      <c r="IS335" s="11"/>
      <c r="IT335" s="11"/>
      <c r="IU335" s="11"/>
      <c r="IV335" s="11"/>
      <c r="IW335" s="11"/>
      <c r="IX335" s="11"/>
      <c r="IY335" s="11"/>
      <c r="IZ335" s="11"/>
      <c r="JA335" s="11"/>
      <c r="JB335" s="11"/>
      <c r="JC335" s="11"/>
      <c r="JD335" s="11"/>
      <c r="JE335" s="11"/>
      <c r="JF335" s="11"/>
      <c r="JG335" s="11"/>
      <c r="JH335" s="11"/>
      <c r="JI335" s="11"/>
      <c r="JJ335" s="11"/>
      <c r="JK335" s="11"/>
      <c r="JL335" s="11"/>
      <c r="JM335" s="11"/>
      <c r="JN335" s="11"/>
      <c r="JO335" s="11"/>
      <c r="JP335" s="11"/>
      <c r="JQ335" s="11"/>
      <c r="JR335" s="11"/>
      <c r="JS335" s="11"/>
      <c r="JT335" s="11"/>
      <c r="JU335" s="11"/>
      <c r="JV335" s="11"/>
    </row>
    <row r="336" spans="1:282" x14ac:dyDescent="0.25">
      <c r="A336" s="2" t="s">
        <v>12</v>
      </c>
      <c r="B336" s="2">
        <v>1</v>
      </c>
      <c r="C336" s="14"/>
      <c r="D336" s="2"/>
      <c r="E336" s="48">
        <f>E335</f>
        <v>32000</v>
      </c>
      <c r="F336" s="48">
        <f>SUM(F335)</f>
        <v>918.4</v>
      </c>
      <c r="G336" s="48">
        <f>G335</f>
        <v>0</v>
      </c>
      <c r="H336" s="48">
        <f>H335</f>
        <v>972.8</v>
      </c>
      <c r="I336" s="48">
        <f>I335</f>
        <v>14486.54</v>
      </c>
      <c r="J336" s="48">
        <f>J335</f>
        <v>16377.74</v>
      </c>
      <c r="K336" s="48">
        <f>K335</f>
        <v>15622.26</v>
      </c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1"/>
      <c r="FG336" s="11"/>
      <c r="FH336" s="11"/>
      <c r="FI336" s="11"/>
      <c r="FJ336" s="11"/>
      <c r="FK336" s="11"/>
      <c r="FL336" s="11"/>
      <c r="FM336" s="11"/>
      <c r="FN336" s="11"/>
      <c r="FO336" s="11"/>
      <c r="FP336" s="11"/>
      <c r="FQ336" s="11"/>
      <c r="FR336" s="11"/>
      <c r="FS336" s="11"/>
      <c r="FT336" s="11"/>
      <c r="FU336" s="11"/>
      <c r="FV336" s="11"/>
      <c r="FW336" s="11"/>
      <c r="FX336" s="11"/>
      <c r="FY336" s="11"/>
      <c r="FZ336" s="11"/>
      <c r="GA336" s="11"/>
      <c r="GB336" s="11"/>
      <c r="GC336" s="11"/>
      <c r="GD336" s="11"/>
      <c r="GE336" s="11"/>
      <c r="GF336" s="11"/>
      <c r="GG336" s="11"/>
      <c r="GH336" s="11"/>
      <c r="GI336" s="11"/>
      <c r="GJ336" s="11"/>
      <c r="GK336" s="11"/>
      <c r="GL336" s="11"/>
      <c r="GM336" s="11"/>
      <c r="GN336" s="11"/>
      <c r="GO336" s="11"/>
      <c r="GP336" s="11"/>
      <c r="GQ336" s="11"/>
      <c r="GR336" s="11"/>
      <c r="GS336" s="11"/>
      <c r="GT336" s="11"/>
      <c r="GU336" s="11"/>
      <c r="GV336" s="11"/>
      <c r="GW336" s="11"/>
      <c r="GX336" s="11"/>
      <c r="GY336" s="11"/>
      <c r="GZ336" s="11"/>
      <c r="HA336" s="11"/>
      <c r="HB336" s="11"/>
      <c r="HC336" s="11"/>
      <c r="HD336" s="11"/>
      <c r="HE336" s="11"/>
      <c r="HF336" s="11"/>
      <c r="HG336" s="11"/>
      <c r="HH336" s="11"/>
      <c r="HI336" s="11"/>
      <c r="HJ336" s="11"/>
      <c r="HK336" s="11"/>
      <c r="HL336" s="11"/>
      <c r="HM336" s="11"/>
      <c r="HN336" s="11"/>
      <c r="HO336" s="11"/>
      <c r="HP336" s="11"/>
      <c r="HQ336" s="11"/>
      <c r="HR336" s="11"/>
      <c r="HS336" s="11"/>
      <c r="HT336" s="11"/>
      <c r="HU336" s="11"/>
      <c r="HV336" s="11"/>
      <c r="HW336" s="11"/>
      <c r="HX336" s="11"/>
      <c r="HY336" s="11"/>
      <c r="HZ336" s="11"/>
      <c r="IA336" s="11"/>
      <c r="IB336" s="11"/>
      <c r="IC336" s="11"/>
      <c r="ID336" s="11"/>
      <c r="IE336" s="11"/>
      <c r="IF336" s="11"/>
      <c r="IG336" s="11"/>
      <c r="IH336" s="11"/>
      <c r="II336" s="11"/>
      <c r="IJ336" s="11"/>
      <c r="IK336" s="11"/>
      <c r="IL336" s="11"/>
      <c r="IM336" s="11"/>
      <c r="IN336" s="11"/>
      <c r="IO336" s="11"/>
      <c r="IP336" s="11"/>
      <c r="IQ336" s="11"/>
      <c r="IR336" s="11"/>
      <c r="IS336" s="11"/>
      <c r="IT336" s="11"/>
      <c r="IU336" s="11"/>
      <c r="IV336" s="11"/>
      <c r="IW336" s="11"/>
      <c r="IX336" s="11"/>
      <c r="IY336" s="11"/>
      <c r="IZ336" s="11"/>
      <c r="JA336" s="11"/>
      <c r="JB336" s="11"/>
      <c r="JC336" s="11"/>
      <c r="JD336" s="11"/>
      <c r="JE336" s="11"/>
      <c r="JF336" s="11"/>
      <c r="JG336" s="11"/>
      <c r="JH336" s="11"/>
      <c r="JI336" s="11"/>
      <c r="JJ336" s="11"/>
      <c r="JK336" s="11"/>
      <c r="JL336" s="11"/>
      <c r="JM336" s="11"/>
      <c r="JN336" s="11"/>
      <c r="JO336" s="11"/>
      <c r="JP336" s="11"/>
      <c r="JQ336" s="11"/>
      <c r="JR336" s="11"/>
      <c r="JS336" s="11"/>
      <c r="JT336" s="11"/>
      <c r="JU336" s="11"/>
      <c r="JV336" s="11"/>
    </row>
    <row r="337" spans="1:282" x14ac:dyDescent="0.25"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1"/>
      <c r="FA337" s="11"/>
      <c r="FB337" s="11"/>
      <c r="FC337" s="11"/>
      <c r="FD337" s="11"/>
      <c r="FE337" s="11"/>
      <c r="FF337" s="11"/>
      <c r="FG337" s="11"/>
      <c r="FH337" s="11"/>
      <c r="FI337" s="11"/>
      <c r="FJ337" s="11"/>
      <c r="FK337" s="11"/>
      <c r="FL337" s="11"/>
      <c r="FM337" s="11"/>
      <c r="FN337" s="11"/>
      <c r="FO337" s="11"/>
      <c r="FP337" s="11"/>
      <c r="FQ337" s="11"/>
      <c r="FR337" s="11"/>
      <c r="FS337" s="11"/>
      <c r="FT337" s="11"/>
      <c r="FU337" s="11"/>
      <c r="FV337" s="11"/>
      <c r="FW337" s="11"/>
      <c r="FX337" s="11"/>
      <c r="FY337" s="11"/>
      <c r="FZ337" s="11"/>
      <c r="GA337" s="11"/>
      <c r="GB337" s="11"/>
      <c r="GC337" s="11"/>
      <c r="GD337" s="11"/>
      <c r="GE337" s="11"/>
      <c r="GF337" s="11"/>
      <c r="GG337" s="11"/>
      <c r="GH337" s="11"/>
      <c r="GI337" s="11"/>
      <c r="GJ337" s="11"/>
      <c r="GK337" s="11"/>
      <c r="GL337" s="11"/>
      <c r="GM337" s="11"/>
      <c r="GN337" s="11"/>
      <c r="GO337" s="11"/>
      <c r="GP337" s="11"/>
      <c r="GQ337" s="11"/>
      <c r="GR337" s="11"/>
      <c r="GS337" s="11"/>
      <c r="GT337" s="11"/>
      <c r="GU337" s="11"/>
      <c r="GV337" s="11"/>
      <c r="GW337" s="11"/>
      <c r="GX337" s="11"/>
      <c r="GY337" s="11"/>
      <c r="GZ337" s="11"/>
      <c r="HA337" s="11"/>
      <c r="HB337" s="11"/>
      <c r="HC337" s="11"/>
      <c r="HD337" s="11"/>
      <c r="HE337" s="11"/>
      <c r="HF337" s="11"/>
      <c r="HG337" s="11"/>
      <c r="HH337" s="11"/>
      <c r="HI337" s="11"/>
      <c r="HJ337" s="11"/>
      <c r="HK337" s="11"/>
      <c r="HL337" s="11"/>
      <c r="HM337" s="11"/>
      <c r="HN337" s="11"/>
      <c r="HO337" s="11"/>
      <c r="HP337" s="11"/>
      <c r="HQ337" s="11"/>
      <c r="HR337" s="11"/>
      <c r="HS337" s="11"/>
      <c r="HT337" s="11"/>
      <c r="HU337" s="11"/>
      <c r="HV337" s="11"/>
      <c r="HW337" s="11"/>
      <c r="HX337" s="11"/>
      <c r="HY337" s="11"/>
      <c r="HZ337" s="11"/>
      <c r="IA337" s="11"/>
      <c r="IB337" s="11"/>
      <c r="IC337" s="11"/>
      <c r="ID337" s="11"/>
      <c r="IE337" s="11"/>
      <c r="IF337" s="11"/>
      <c r="IG337" s="11"/>
      <c r="IH337" s="11"/>
      <c r="II337" s="11"/>
      <c r="IJ337" s="11"/>
      <c r="IK337" s="11"/>
      <c r="IL337" s="11"/>
      <c r="IM337" s="11"/>
      <c r="IN337" s="11"/>
      <c r="IO337" s="11"/>
      <c r="IP337" s="11"/>
      <c r="IQ337" s="11"/>
      <c r="IR337" s="11"/>
      <c r="IS337" s="11"/>
      <c r="IT337" s="11"/>
      <c r="IU337" s="11"/>
      <c r="IV337" s="11"/>
      <c r="IW337" s="11"/>
      <c r="IX337" s="11"/>
      <c r="IY337" s="11"/>
      <c r="IZ337" s="11"/>
      <c r="JA337" s="11"/>
      <c r="JB337" s="11"/>
      <c r="JC337" s="11"/>
      <c r="JD337" s="11"/>
      <c r="JE337" s="11"/>
      <c r="JF337" s="11"/>
      <c r="JG337" s="11"/>
      <c r="JH337" s="11"/>
      <c r="JI337" s="11"/>
      <c r="JJ337" s="11"/>
      <c r="JK337" s="11"/>
      <c r="JL337" s="11"/>
      <c r="JM337" s="11"/>
      <c r="JN337" s="11"/>
      <c r="JO337" s="11"/>
      <c r="JP337" s="11"/>
      <c r="JQ337" s="11"/>
      <c r="JR337" s="11"/>
      <c r="JS337" s="11"/>
      <c r="JT337" s="11"/>
      <c r="JU337" s="11"/>
      <c r="JV337" s="11"/>
    </row>
    <row r="338" spans="1:282" x14ac:dyDescent="0.25">
      <c r="A338" s="4" t="s">
        <v>300</v>
      </c>
      <c r="B338" s="4"/>
      <c r="C338" s="16"/>
      <c r="D338" s="4"/>
      <c r="E338" s="52"/>
      <c r="F338" s="52"/>
      <c r="G338" s="52"/>
      <c r="H338" s="52"/>
      <c r="I338" s="52"/>
      <c r="J338" s="52"/>
      <c r="K338" s="52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1"/>
      <c r="FG338" s="11"/>
      <c r="FH338" s="11"/>
      <c r="FI338" s="11"/>
      <c r="FJ338" s="11"/>
      <c r="FK338" s="11"/>
      <c r="FL338" s="11"/>
      <c r="FM338" s="11"/>
      <c r="FN338" s="11"/>
      <c r="FO338" s="11"/>
      <c r="FP338" s="11"/>
      <c r="FQ338" s="11"/>
      <c r="FR338" s="11"/>
      <c r="FS338" s="11"/>
      <c r="FT338" s="11"/>
      <c r="FU338" s="11"/>
      <c r="FV338" s="11"/>
      <c r="FW338" s="11"/>
      <c r="FX338" s="11"/>
      <c r="FY338" s="11"/>
      <c r="FZ338" s="11"/>
      <c r="GA338" s="11"/>
      <c r="GB338" s="11"/>
      <c r="GC338" s="11"/>
      <c r="GD338" s="11"/>
      <c r="GE338" s="11"/>
      <c r="GF338" s="11"/>
      <c r="GG338" s="11"/>
      <c r="GH338" s="11"/>
      <c r="GI338" s="11"/>
      <c r="GJ338" s="11"/>
      <c r="GK338" s="11"/>
      <c r="GL338" s="11"/>
      <c r="GM338" s="11"/>
      <c r="GN338" s="11"/>
      <c r="GO338" s="11"/>
      <c r="GP338" s="11"/>
      <c r="GQ338" s="11"/>
      <c r="GR338" s="11"/>
      <c r="GS338" s="11"/>
      <c r="GT338" s="11"/>
      <c r="GU338" s="11"/>
      <c r="GV338" s="11"/>
      <c r="GW338" s="11"/>
      <c r="GX338" s="11"/>
      <c r="GY338" s="11"/>
      <c r="GZ338" s="11"/>
      <c r="HA338" s="11"/>
      <c r="HB338" s="11"/>
      <c r="HC338" s="11"/>
      <c r="HD338" s="11"/>
      <c r="HE338" s="11"/>
      <c r="HF338" s="11"/>
      <c r="HG338" s="11"/>
      <c r="HH338" s="11"/>
      <c r="HI338" s="11"/>
      <c r="HJ338" s="11"/>
      <c r="HK338" s="11"/>
      <c r="HL338" s="11"/>
      <c r="HM338" s="11"/>
      <c r="HN338" s="11"/>
      <c r="HO338" s="11"/>
      <c r="HP338" s="11"/>
      <c r="HQ338" s="11"/>
      <c r="HR338" s="11"/>
      <c r="HS338" s="11"/>
      <c r="HT338" s="11"/>
      <c r="HU338" s="11"/>
      <c r="HV338" s="11"/>
      <c r="HW338" s="11"/>
      <c r="HX338" s="11"/>
      <c r="HY338" s="11"/>
      <c r="HZ338" s="11"/>
      <c r="IA338" s="11"/>
      <c r="IB338" s="11"/>
      <c r="IC338" s="11"/>
      <c r="ID338" s="11"/>
      <c r="IE338" s="11"/>
      <c r="IF338" s="11"/>
      <c r="IG338" s="11"/>
      <c r="IH338" s="11"/>
      <c r="II338" s="11"/>
      <c r="IJ338" s="11"/>
      <c r="IK338" s="11"/>
      <c r="IL338" s="11"/>
      <c r="IM338" s="11"/>
      <c r="IN338" s="11"/>
      <c r="IO338" s="11"/>
      <c r="IP338" s="11"/>
      <c r="IQ338" s="11"/>
      <c r="IR338" s="11"/>
      <c r="IS338" s="11"/>
      <c r="IT338" s="11"/>
      <c r="IU338" s="11"/>
      <c r="IV338" s="11"/>
      <c r="IW338" s="11"/>
      <c r="IX338" s="11"/>
      <c r="IY338" s="11"/>
      <c r="IZ338" s="11"/>
      <c r="JA338" s="11"/>
      <c r="JB338" s="11"/>
      <c r="JC338" s="11"/>
      <c r="JD338" s="11"/>
      <c r="JE338" s="11"/>
      <c r="JF338" s="11"/>
      <c r="JG338" s="11"/>
      <c r="JH338" s="11"/>
      <c r="JI338" s="11"/>
      <c r="JJ338" s="11"/>
      <c r="JK338" s="11"/>
      <c r="JL338" s="11"/>
      <c r="JM338" s="11"/>
      <c r="JN338" s="11"/>
      <c r="JO338" s="11"/>
      <c r="JP338" s="11"/>
      <c r="JQ338" s="11"/>
      <c r="JR338" s="11"/>
      <c r="JS338" s="11"/>
      <c r="JT338" s="11"/>
      <c r="JU338" s="11"/>
      <c r="JV338" s="11"/>
    </row>
    <row r="339" spans="1:282" x14ac:dyDescent="0.25">
      <c r="A339" t="s">
        <v>103</v>
      </c>
      <c r="B339" t="s">
        <v>434</v>
      </c>
      <c r="C339" s="13" t="s">
        <v>305</v>
      </c>
      <c r="D339" t="s">
        <v>203</v>
      </c>
      <c r="E339" s="40">
        <v>48000</v>
      </c>
      <c r="F339" s="40">
        <f t="shared" ref="F339:F344" si="68">E339*0.0287</f>
        <v>1377.6</v>
      </c>
      <c r="G339" s="40">
        <v>1571.73</v>
      </c>
      <c r="H339" s="40">
        <f t="shared" ref="H339:H344" si="69">E339*0.0304</f>
        <v>1459.2</v>
      </c>
      <c r="I339" s="40">
        <v>175</v>
      </c>
      <c r="J339" s="40">
        <v>4583.53</v>
      </c>
      <c r="K339" s="40">
        <f>E339-J339</f>
        <v>43416.47</v>
      </c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4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  <c r="FG339" s="11"/>
      <c r="FH339" s="11"/>
      <c r="FI339" s="11"/>
      <c r="FJ339" s="11"/>
      <c r="FK339" s="11"/>
      <c r="FL339" s="11"/>
      <c r="FM339" s="11"/>
      <c r="FN339" s="11"/>
      <c r="FO339" s="11"/>
      <c r="FP339" s="11"/>
      <c r="FQ339" s="11"/>
      <c r="FR339" s="11"/>
      <c r="FS339" s="11"/>
      <c r="FT339" s="11"/>
      <c r="FU339" s="11"/>
      <c r="FV339" s="11"/>
      <c r="FW339" s="11"/>
      <c r="FX339" s="11"/>
      <c r="FY339" s="11"/>
      <c r="FZ339" s="11"/>
      <c r="GA339" s="11"/>
      <c r="GB339" s="11"/>
      <c r="GC339" s="11"/>
      <c r="GD339" s="11"/>
      <c r="GE339" s="11"/>
      <c r="GF339" s="11"/>
      <c r="GG339" s="11"/>
      <c r="GH339" s="11"/>
      <c r="GI339" s="11"/>
      <c r="GJ339" s="11"/>
      <c r="GK339" s="11"/>
      <c r="GL339" s="11"/>
      <c r="GM339" s="11"/>
      <c r="GN339" s="11"/>
      <c r="GO339" s="11"/>
      <c r="GP339" s="11"/>
      <c r="GQ339" s="11"/>
      <c r="GR339" s="11"/>
      <c r="GS339" s="11"/>
      <c r="GT339" s="11"/>
      <c r="GU339" s="11"/>
      <c r="GV339" s="11"/>
      <c r="GW339" s="11"/>
      <c r="GX339" s="11"/>
      <c r="GY339" s="11"/>
      <c r="GZ339" s="11"/>
      <c r="HA339" s="11"/>
      <c r="HB339" s="11"/>
      <c r="HC339" s="11"/>
      <c r="HD339" s="11"/>
      <c r="HE339" s="11"/>
      <c r="HF339" s="11"/>
      <c r="HG339" s="11"/>
      <c r="HH339" s="11"/>
      <c r="HI339" s="11"/>
      <c r="HJ339" s="11"/>
      <c r="HK339" s="11"/>
      <c r="HL339" s="11"/>
      <c r="HM339" s="11"/>
      <c r="HN339" s="11"/>
      <c r="HO339" s="11"/>
      <c r="HP339" s="11"/>
      <c r="HQ339" s="11"/>
      <c r="HR339" s="11"/>
      <c r="HS339" s="11"/>
      <c r="HT339" s="11"/>
      <c r="HU339" s="11"/>
      <c r="HV339" s="11"/>
      <c r="HW339" s="11"/>
      <c r="HX339" s="11"/>
      <c r="HY339" s="11"/>
      <c r="HZ339" s="11"/>
      <c r="IA339" s="11"/>
      <c r="IB339" s="11"/>
      <c r="IC339" s="11"/>
      <c r="ID339" s="11"/>
      <c r="IE339" s="11"/>
      <c r="IF339" s="11"/>
      <c r="IG339" s="11"/>
      <c r="IH339" s="11"/>
      <c r="II339" s="11"/>
      <c r="IJ339" s="11"/>
      <c r="IK339" s="11"/>
      <c r="IL339" s="11"/>
      <c r="IM339" s="11"/>
      <c r="IN339" s="11"/>
      <c r="IO339" s="11"/>
      <c r="IP339" s="11"/>
      <c r="IQ339" s="11"/>
      <c r="IR339" s="11"/>
      <c r="IS339" s="11"/>
      <c r="IT339" s="11"/>
      <c r="IU339" s="11"/>
      <c r="IV339" s="11"/>
      <c r="IW339" s="11"/>
      <c r="IX339" s="11"/>
      <c r="IY339" s="11"/>
      <c r="IZ339" s="11"/>
      <c r="JA339" s="11"/>
      <c r="JB339" s="11"/>
      <c r="JC339" s="11"/>
      <c r="JD339" s="11"/>
      <c r="JE339" s="11"/>
      <c r="JF339" s="11"/>
      <c r="JG339" s="11"/>
      <c r="JH339" s="11"/>
      <c r="JI339" s="11"/>
      <c r="JJ339" s="11"/>
      <c r="JK339" s="11"/>
      <c r="JL339" s="11"/>
      <c r="JM339" s="11"/>
      <c r="JN339" s="11"/>
      <c r="JO339" s="11"/>
      <c r="JP339" s="11"/>
      <c r="JQ339" s="11"/>
      <c r="JR339" s="11"/>
      <c r="JS339" s="11"/>
      <c r="JT339" s="11"/>
      <c r="JU339" s="11"/>
      <c r="JV339" s="11"/>
    </row>
    <row r="340" spans="1:282" x14ac:dyDescent="0.25">
      <c r="A340" t="s">
        <v>223</v>
      </c>
      <c r="B340" t="s">
        <v>222</v>
      </c>
      <c r="C340" s="13" t="s">
        <v>306</v>
      </c>
      <c r="D340" t="s">
        <v>203</v>
      </c>
      <c r="E340" s="40">
        <v>30000</v>
      </c>
      <c r="F340" s="40">
        <f t="shared" si="68"/>
        <v>861</v>
      </c>
      <c r="G340" s="40">
        <v>0</v>
      </c>
      <c r="H340" s="40">
        <f t="shared" si="69"/>
        <v>912</v>
      </c>
      <c r="I340" s="40">
        <v>175</v>
      </c>
      <c r="J340" s="40">
        <v>1948</v>
      </c>
      <c r="K340" s="40">
        <f t="shared" ref="K340:K344" si="70">E340-J340</f>
        <v>28052</v>
      </c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1"/>
      <c r="FG340" s="11"/>
      <c r="FH340" s="11"/>
      <c r="FI340" s="11"/>
      <c r="FJ340" s="11"/>
      <c r="FK340" s="11"/>
      <c r="FL340" s="11"/>
      <c r="FM340" s="11"/>
      <c r="FN340" s="11"/>
      <c r="FO340" s="11"/>
      <c r="FP340" s="11"/>
      <c r="FQ340" s="11"/>
      <c r="FR340" s="11"/>
      <c r="FS340" s="11"/>
      <c r="FT340" s="11"/>
      <c r="FU340" s="11"/>
      <c r="FV340" s="11"/>
      <c r="FW340" s="11"/>
      <c r="FX340" s="11"/>
      <c r="FY340" s="11"/>
      <c r="FZ340" s="11"/>
      <c r="GA340" s="11"/>
      <c r="GB340" s="11"/>
      <c r="GC340" s="11"/>
      <c r="GD340" s="11"/>
      <c r="GE340" s="11"/>
      <c r="GF340" s="11"/>
      <c r="GG340" s="11"/>
      <c r="GH340" s="11"/>
      <c r="GI340" s="11"/>
      <c r="GJ340" s="11"/>
      <c r="GK340" s="11"/>
      <c r="GL340" s="11"/>
      <c r="GM340" s="11"/>
      <c r="GN340" s="11"/>
      <c r="GO340" s="11"/>
      <c r="GP340" s="11"/>
      <c r="GQ340" s="11"/>
      <c r="GR340" s="11"/>
      <c r="GS340" s="11"/>
      <c r="GT340" s="11"/>
      <c r="GU340" s="11"/>
      <c r="GV340" s="11"/>
      <c r="GW340" s="11"/>
      <c r="GX340" s="11"/>
      <c r="GY340" s="11"/>
      <c r="GZ340" s="11"/>
      <c r="HA340" s="11"/>
      <c r="HB340" s="11"/>
      <c r="HC340" s="11"/>
      <c r="HD340" s="11"/>
      <c r="HE340" s="11"/>
      <c r="HF340" s="11"/>
      <c r="HG340" s="11"/>
      <c r="HH340" s="11"/>
      <c r="HI340" s="11"/>
      <c r="HJ340" s="11"/>
      <c r="HK340" s="11"/>
      <c r="HL340" s="11"/>
      <c r="HM340" s="11"/>
      <c r="HN340" s="11"/>
      <c r="HO340" s="11"/>
      <c r="HP340" s="11"/>
      <c r="HQ340" s="11"/>
      <c r="HR340" s="11"/>
      <c r="HS340" s="11"/>
      <c r="HT340" s="11"/>
      <c r="HU340" s="11"/>
      <c r="HV340" s="11"/>
      <c r="HW340" s="11"/>
      <c r="HX340" s="11"/>
      <c r="HY340" s="11"/>
      <c r="HZ340" s="11"/>
      <c r="IA340" s="11"/>
      <c r="IB340" s="11"/>
      <c r="IC340" s="11"/>
      <c r="ID340" s="11"/>
      <c r="IE340" s="11"/>
      <c r="IF340" s="11"/>
      <c r="IG340" s="11"/>
      <c r="IH340" s="11"/>
      <c r="II340" s="11"/>
      <c r="IJ340" s="11"/>
      <c r="IK340" s="11"/>
      <c r="IL340" s="11"/>
      <c r="IM340" s="11"/>
      <c r="IN340" s="11"/>
      <c r="IO340" s="11"/>
      <c r="IP340" s="11"/>
      <c r="IQ340" s="11"/>
      <c r="IR340" s="11"/>
      <c r="IS340" s="11"/>
      <c r="IT340" s="11"/>
      <c r="IU340" s="11"/>
      <c r="IV340" s="11"/>
      <c r="IW340" s="11"/>
      <c r="IX340" s="11"/>
      <c r="IY340" s="11"/>
      <c r="IZ340" s="11"/>
      <c r="JA340" s="11"/>
      <c r="JB340" s="11"/>
      <c r="JC340" s="11"/>
      <c r="JD340" s="11"/>
      <c r="JE340" s="11"/>
      <c r="JF340" s="11"/>
      <c r="JG340" s="11"/>
      <c r="JH340" s="11"/>
      <c r="JI340" s="11"/>
      <c r="JJ340" s="11"/>
      <c r="JK340" s="11"/>
      <c r="JL340" s="11"/>
      <c r="JM340" s="11"/>
      <c r="JN340" s="11"/>
      <c r="JO340" s="11"/>
      <c r="JP340" s="11"/>
      <c r="JQ340" s="11"/>
      <c r="JR340" s="11"/>
      <c r="JS340" s="11"/>
      <c r="JT340" s="11"/>
      <c r="JU340" s="11"/>
      <c r="JV340" s="11"/>
    </row>
    <row r="341" spans="1:282" x14ac:dyDescent="0.25">
      <c r="A341" t="s">
        <v>209</v>
      </c>
      <c r="B341" t="s">
        <v>14</v>
      </c>
      <c r="C341" s="13" t="s">
        <v>306</v>
      </c>
      <c r="D341" t="s">
        <v>203</v>
      </c>
      <c r="E341" s="40">
        <v>30000</v>
      </c>
      <c r="F341" s="40">
        <f t="shared" si="68"/>
        <v>861</v>
      </c>
      <c r="G341" s="40">
        <v>0</v>
      </c>
      <c r="H341" s="40">
        <f t="shared" si="69"/>
        <v>912</v>
      </c>
      <c r="I341" s="40">
        <v>1752.45</v>
      </c>
      <c r="J341" s="40">
        <v>3525.45</v>
      </c>
      <c r="K341" s="40">
        <f t="shared" si="70"/>
        <v>26474.55</v>
      </c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11"/>
      <c r="FG341" s="11"/>
      <c r="FH341" s="11"/>
      <c r="FI341" s="11"/>
      <c r="FJ341" s="11"/>
      <c r="FK341" s="11"/>
      <c r="FL341" s="11"/>
      <c r="FM341" s="11"/>
      <c r="FN341" s="11"/>
      <c r="FO341" s="11"/>
      <c r="FP341" s="11"/>
      <c r="FQ341" s="11"/>
      <c r="FR341" s="11"/>
      <c r="FS341" s="11"/>
      <c r="FT341" s="11"/>
      <c r="FU341" s="11"/>
      <c r="FV341" s="11"/>
      <c r="FW341" s="11"/>
      <c r="FX341" s="11"/>
      <c r="FY341" s="11"/>
      <c r="FZ341" s="11"/>
      <c r="GA341" s="11"/>
      <c r="GB341" s="11"/>
      <c r="GC341" s="11"/>
      <c r="GD341" s="11"/>
      <c r="GE341" s="11"/>
      <c r="GF341" s="11"/>
      <c r="GG341" s="11"/>
      <c r="GH341" s="11"/>
      <c r="GI341" s="11"/>
      <c r="GJ341" s="11"/>
      <c r="GK341" s="11"/>
      <c r="GL341" s="11"/>
      <c r="GM341" s="11"/>
      <c r="GN341" s="11"/>
      <c r="GO341" s="11"/>
      <c r="GP341" s="11"/>
      <c r="GQ341" s="11"/>
      <c r="GR341" s="11"/>
      <c r="GS341" s="11"/>
      <c r="GT341" s="11"/>
      <c r="GU341" s="11"/>
      <c r="GV341" s="11"/>
      <c r="GW341" s="11"/>
      <c r="GX341" s="11"/>
      <c r="GY341" s="11"/>
      <c r="GZ341" s="11"/>
      <c r="HA341" s="11"/>
      <c r="HB341" s="11"/>
      <c r="HC341" s="11"/>
      <c r="HD341" s="11"/>
      <c r="HE341" s="11"/>
      <c r="HF341" s="11"/>
      <c r="HG341" s="11"/>
      <c r="HH341" s="11"/>
      <c r="HI341" s="11"/>
      <c r="HJ341" s="11"/>
      <c r="HK341" s="11"/>
      <c r="HL341" s="11"/>
      <c r="HM341" s="11"/>
      <c r="HN341" s="11"/>
      <c r="HO341" s="11"/>
      <c r="HP341" s="11"/>
      <c r="HQ341" s="11"/>
      <c r="HR341" s="11"/>
      <c r="HS341" s="11"/>
      <c r="HT341" s="11"/>
      <c r="HU341" s="11"/>
      <c r="HV341" s="11"/>
      <c r="HW341" s="11"/>
      <c r="HX341" s="11"/>
      <c r="HY341" s="11"/>
      <c r="HZ341" s="11"/>
      <c r="IA341" s="11"/>
      <c r="IB341" s="11"/>
      <c r="IC341" s="11"/>
      <c r="ID341" s="11"/>
      <c r="IE341" s="11"/>
      <c r="IF341" s="11"/>
      <c r="IG341" s="11"/>
      <c r="IH341" s="11"/>
      <c r="II341" s="11"/>
      <c r="IJ341" s="11"/>
      <c r="IK341" s="11"/>
      <c r="IL341" s="11"/>
      <c r="IM341" s="11"/>
      <c r="IN341" s="11"/>
      <c r="IO341" s="11"/>
      <c r="IP341" s="11"/>
      <c r="IQ341" s="11"/>
      <c r="IR341" s="11"/>
      <c r="IS341" s="11"/>
      <c r="IT341" s="11"/>
      <c r="IU341" s="11"/>
      <c r="IV341" s="11"/>
      <c r="IW341" s="11"/>
      <c r="IX341" s="11"/>
      <c r="IY341" s="11"/>
      <c r="IZ341" s="11"/>
      <c r="JA341" s="11"/>
      <c r="JB341" s="11"/>
      <c r="JC341" s="11"/>
      <c r="JD341" s="11"/>
      <c r="JE341" s="11"/>
      <c r="JF341" s="11"/>
      <c r="JG341" s="11"/>
      <c r="JH341" s="11"/>
      <c r="JI341" s="11"/>
      <c r="JJ341" s="11"/>
      <c r="JK341" s="11"/>
      <c r="JL341" s="11"/>
      <c r="JM341" s="11"/>
      <c r="JN341" s="11"/>
      <c r="JO341" s="11"/>
      <c r="JP341" s="11"/>
      <c r="JQ341" s="11"/>
      <c r="JR341" s="11"/>
      <c r="JS341" s="11"/>
      <c r="JT341" s="11"/>
      <c r="JU341" s="11"/>
      <c r="JV341" s="11"/>
    </row>
    <row r="342" spans="1:282" x14ac:dyDescent="0.25">
      <c r="A342" t="s">
        <v>226</v>
      </c>
      <c r="B342" t="s">
        <v>122</v>
      </c>
      <c r="C342" s="13" t="s">
        <v>305</v>
      </c>
      <c r="D342" t="s">
        <v>203</v>
      </c>
      <c r="E342" s="40">
        <v>30000</v>
      </c>
      <c r="F342" s="40">
        <f t="shared" si="68"/>
        <v>861</v>
      </c>
      <c r="G342" s="40">
        <v>0</v>
      </c>
      <c r="H342" s="40">
        <f t="shared" si="69"/>
        <v>912</v>
      </c>
      <c r="I342" s="40">
        <v>175</v>
      </c>
      <c r="J342" s="40">
        <v>1948</v>
      </c>
      <c r="K342" s="40">
        <f>E342-J342</f>
        <v>28052</v>
      </c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11"/>
      <c r="FG342" s="11"/>
      <c r="FH342" s="11"/>
      <c r="FI342" s="11"/>
      <c r="FJ342" s="11"/>
      <c r="FK342" s="11"/>
      <c r="FL342" s="11"/>
      <c r="FM342" s="11"/>
      <c r="FN342" s="11"/>
      <c r="FO342" s="11"/>
      <c r="FP342" s="11"/>
      <c r="FQ342" s="11"/>
      <c r="FR342" s="11"/>
      <c r="FS342" s="11"/>
      <c r="FT342" s="11"/>
      <c r="FU342" s="11"/>
      <c r="FV342" s="11"/>
      <c r="FW342" s="11"/>
      <c r="FX342" s="11"/>
      <c r="FY342" s="11"/>
      <c r="FZ342" s="11"/>
      <c r="GA342" s="11"/>
      <c r="GB342" s="11"/>
      <c r="GC342" s="11"/>
      <c r="GD342" s="11"/>
      <c r="GE342" s="11"/>
      <c r="GF342" s="11"/>
      <c r="GG342" s="11"/>
      <c r="GH342" s="11"/>
      <c r="GI342" s="11"/>
      <c r="GJ342" s="11"/>
      <c r="GK342" s="11"/>
      <c r="GL342" s="11"/>
      <c r="GM342" s="11"/>
      <c r="GN342" s="11"/>
      <c r="GO342" s="11"/>
      <c r="GP342" s="11"/>
      <c r="GQ342" s="11"/>
      <c r="GR342" s="11"/>
      <c r="GS342" s="11"/>
      <c r="GT342" s="11"/>
      <c r="GU342" s="11"/>
      <c r="GV342" s="11"/>
      <c r="GW342" s="11"/>
      <c r="GX342" s="11"/>
      <c r="GY342" s="11"/>
      <c r="GZ342" s="11"/>
      <c r="HA342" s="11"/>
      <c r="HB342" s="11"/>
      <c r="HC342" s="11"/>
      <c r="HD342" s="11"/>
      <c r="HE342" s="11"/>
      <c r="HF342" s="11"/>
      <c r="HG342" s="11"/>
      <c r="HH342" s="11"/>
      <c r="HI342" s="11"/>
      <c r="HJ342" s="11"/>
      <c r="HK342" s="11"/>
      <c r="HL342" s="11"/>
      <c r="HM342" s="11"/>
      <c r="HN342" s="11"/>
      <c r="HO342" s="11"/>
      <c r="HP342" s="11"/>
      <c r="HQ342" s="11"/>
      <c r="HR342" s="11"/>
      <c r="HS342" s="11"/>
      <c r="HT342" s="11"/>
      <c r="HU342" s="11"/>
      <c r="HV342" s="11"/>
      <c r="HW342" s="11"/>
      <c r="HX342" s="11"/>
      <c r="HY342" s="11"/>
      <c r="HZ342" s="11"/>
      <c r="IA342" s="11"/>
      <c r="IB342" s="11"/>
      <c r="IC342" s="11"/>
      <c r="ID342" s="11"/>
      <c r="IE342" s="11"/>
      <c r="IF342" s="11"/>
      <c r="IG342" s="11"/>
      <c r="IH342" s="11"/>
      <c r="II342" s="11"/>
      <c r="IJ342" s="11"/>
      <c r="IK342" s="11"/>
      <c r="IL342" s="11"/>
      <c r="IM342" s="11"/>
      <c r="IN342" s="11"/>
      <c r="IO342" s="11"/>
      <c r="IP342" s="11"/>
      <c r="IQ342" s="11"/>
      <c r="IR342" s="11"/>
      <c r="IS342" s="11"/>
      <c r="IT342" s="11"/>
      <c r="IU342" s="11"/>
      <c r="IV342" s="11"/>
      <c r="IW342" s="11"/>
      <c r="IX342" s="11"/>
      <c r="IY342" s="11"/>
      <c r="IZ342" s="11"/>
      <c r="JA342" s="11"/>
      <c r="JB342" s="11"/>
      <c r="JC342" s="11"/>
      <c r="JD342" s="11"/>
      <c r="JE342" s="11"/>
      <c r="JF342" s="11"/>
      <c r="JG342" s="11"/>
      <c r="JH342" s="11"/>
      <c r="JI342" s="11"/>
      <c r="JJ342" s="11"/>
      <c r="JK342" s="11"/>
      <c r="JL342" s="11"/>
      <c r="JM342" s="11"/>
      <c r="JN342" s="11"/>
      <c r="JO342" s="11"/>
      <c r="JP342" s="11"/>
      <c r="JQ342" s="11"/>
      <c r="JR342" s="11"/>
      <c r="JS342" s="11"/>
      <c r="JT342" s="11"/>
      <c r="JU342" s="11"/>
      <c r="JV342" s="11"/>
    </row>
    <row r="343" spans="1:282" x14ac:dyDescent="0.25">
      <c r="A343" t="s">
        <v>248</v>
      </c>
      <c r="B343" s="7" t="s">
        <v>100</v>
      </c>
      <c r="C343" s="13" t="s">
        <v>306</v>
      </c>
      <c r="D343" s="6" t="s">
        <v>203</v>
      </c>
      <c r="E343" s="40">
        <v>30000</v>
      </c>
      <c r="F343" s="40">
        <f t="shared" si="68"/>
        <v>861</v>
      </c>
      <c r="G343" s="40">
        <v>0</v>
      </c>
      <c r="H343" s="40">
        <f t="shared" si="69"/>
        <v>912</v>
      </c>
      <c r="I343" s="40">
        <v>175</v>
      </c>
      <c r="J343" s="40">
        <v>1948</v>
      </c>
      <c r="K343" s="40">
        <f>E343-J343</f>
        <v>28052</v>
      </c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1"/>
      <c r="FA343" s="11"/>
      <c r="FB343" s="11"/>
      <c r="FC343" s="11"/>
      <c r="FD343" s="11"/>
      <c r="FE343" s="11"/>
      <c r="FF343" s="11"/>
      <c r="FG343" s="11"/>
      <c r="FH343" s="11"/>
      <c r="FI343" s="11"/>
      <c r="FJ343" s="11"/>
      <c r="FK343" s="11"/>
      <c r="FL343" s="11"/>
      <c r="FM343" s="11"/>
      <c r="FN343" s="11"/>
      <c r="FO343" s="11"/>
      <c r="FP343" s="11"/>
      <c r="FQ343" s="11"/>
      <c r="FR343" s="11"/>
      <c r="FS343" s="11"/>
      <c r="FT343" s="11"/>
      <c r="FU343" s="11"/>
      <c r="FV343" s="11"/>
      <c r="FW343" s="11"/>
      <c r="FX343" s="11"/>
      <c r="FY343" s="11"/>
      <c r="FZ343" s="11"/>
      <c r="GA343" s="11"/>
      <c r="GB343" s="11"/>
      <c r="GC343" s="11"/>
      <c r="GD343" s="11"/>
      <c r="GE343" s="11"/>
      <c r="GF343" s="11"/>
      <c r="GG343" s="11"/>
      <c r="GH343" s="11"/>
      <c r="GI343" s="11"/>
      <c r="GJ343" s="11"/>
      <c r="GK343" s="11"/>
      <c r="GL343" s="11"/>
      <c r="GM343" s="11"/>
      <c r="GN343" s="11"/>
      <c r="GO343" s="11"/>
      <c r="GP343" s="11"/>
      <c r="GQ343" s="11"/>
      <c r="GR343" s="11"/>
      <c r="GS343" s="11"/>
      <c r="GT343" s="11"/>
      <c r="GU343" s="11"/>
      <c r="GV343" s="11"/>
      <c r="GW343" s="11"/>
      <c r="GX343" s="11"/>
      <c r="GY343" s="11"/>
      <c r="GZ343" s="11"/>
      <c r="HA343" s="11"/>
      <c r="HB343" s="11"/>
      <c r="HC343" s="11"/>
      <c r="HD343" s="11"/>
      <c r="HE343" s="11"/>
      <c r="HF343" s="11"/>
      <c r="HG343" s="11"/>
      <c r="HH343" s="11"/>
      <c r="HI343" s="11"/>
      <c r="HJ343" s="11"/>
      <c r="HK343" s="11"/>
      <c r="HL343" s="11"/>
      <c r="HM343" s="11"/>
      <c r="HN343" s="11"/>
      <c r="HO343" s="11"/>
      <c r="HP343" s="11"/>
      <c r="HQ343" s="11"/>
      <c r="HR343" s="11"/>
      <c r="HS343" s="11"/>
      <c r="HT343" s="11"/>
      <c r="HU343" s="11"/>
      <c r="HV343" s="11"/>
      <c r="HW343" s="11"/>
      <c r="HX343" s="11"/>
      <c r="HY343" s="11"/>
      <c r="HZ343" s="11"/>
      <c r="IA343" s="11"/>
      <c r="IB343" s="11"/>
      <c r="IC343" s="11"/>
      <c r="ID343" s="11"/>
      <c r="IE343" s="11"/>
      <c r="IF343" s="11"/>
      <c r="IG343" s="11"/>
      <c r="IH343" s="11"/>
      <c r="II343" s="11"/>
      <c r="IJ343" s="11"/>
      <c r="IK343" s="11"/>
      <c r="IL343" s="11"/>
      <c r="IM343" s="11"/>
      <c r="IN343" s="11"/>
      <c r="IO343" s="11"/>
      <c r="IP343" s="11"/>
      <c r="IQ343" s="11"/>
      <c r="IR343" s="11"/>
      <c r="IS343" s="11"/>
      <c r="IT343" s="11"/>
      <c r="IU343" s="11"/>
      <c r="IV343" s="11"/>
      <c r="IW343" s="11"/>
      <c r="IX343" s="11"/>
      <c r="IY343" s="11"/>
      <c r="IZ343" s="11"/>
      <c r="JA343" s="11"/>
      <c r="JB343" s="11"/>
      <c r="JC343" s="11"/>
      <c r="JD343" s="11"/>
      <c r="JE343" s="11"/>
      <c r="JF343" s="11"/>
      <c r="JG343" s="11"/>
      <c r="JH343" s="11"/>
      <c r="JI343" s="11"/>
      <c r="JJ343" s="11"/>
      <c r="JK343" s="11"/>
      <c r="JL343" s="11"/>
      <c r="JM343" s="11"/>
      <c r="JN343" s="11"/>
      <c r="JO343" s="11"/>
      <c r="JP343" s="11"/>
      <c r="JQ343" s="11"/>
      <c r="JR343" s="11"/>
      <c r="JS343" s="11"/>
      <c r="JT343" s="11"/>
      <c r="JU343" s="11"/>
      <c r="JV343" s="11"/>
    </row>
    <row r="344" spans="1:282" x14ac:dyDescent="0.25">
      <c r="A344" s="5" t="s">
        <v>225</v>
      </c>
      <c r="B344" s="5" t="s">
        <v>90</v>
      </c>
      <c r="C344" s="13" t="s">
        <v>305</v>
      </c>
      <c r="D344" t="s">
        <v>203</v>
      </c>
      <c r="E344" s="40">
        <v>82000</v>
      </c>
      <c r="F344" s="40">
        <f t="shared" si="68"/>
        <v>2353.4</v>
      </c>
      <c r="G344" s="40">
        <v>7082.59</v>
      </c>
      <c r="H344" s="40">
        <f t="shared" si="69"/>
        <v>2492.8000000000002</v>
      </c>
      <c r="I344" s="40">
        <v>4849.8999999999996</v>
      </c>
      <c r="J344" s="40">
        <v>16778.689999999999</v>
      </c>
      <c r="K344" s="40">
        <f t="shared" si="70"/>
        <v>65221.31</v>
      </c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1"/>
      <c r="EV344" s="11"/>
      <c r="EW344" s="11"/>
      <c r="EX344" s="11"/>
      <c r="EY344" s="11"/>
      <c r="EZ344" s="11"/>
      <c r="FA344" s="11"/>
      <c r="FB344" s="11"/>
      <c r="FC344" s="11"/>
      <c r="FD344" s="11"/>
      <c r="FE344" s="11"/>
      <c r="FF344" s="11"/>
      <c r="FG344" s="11"/>
      <c r="FH344" s="11"/>
      <c r="FI344" s="11"/>
      <c r="FJ344" s="11"/>
      <c r="FK344" s="11"/>
      <c r="FL344" s="11"/>
      <c r="FM344" s="11"/>
      <c r="FN344" s="11"/>
      <c r="FO344" s="11"/>
      <c r="FP344" s="11"/>
      <c r="FQ344" s="11"/>
      <c r="FR344" s="11"/>
      <c r="FS344" s="11"/>
      <c r="FT344" s="11"/>
      <c r="FU344" s="11"/>
      <c r="FV344" s="11"/>
      <c r="FW344" s="11"/>
      <c r="FX344" s="11"/>
      <c r="FY344" s="11"/>
      <c r="FZ344" s="11"/>
      <c r="GA344" s="11"/>
      <c r="GB344" s="11"/>
      <c r="GC344" s="11"/>
      <c r="GD344" s="11"/>
      <c r="GE344" s="11"/>
      <c r="GF344" s="11"/>
      <c r="GG344" s="11"/>
      <c r="GH344" s="11"/>
      <c r="GI344" s="11"/>
      <c r="GJ344" s="11"/>
      <c r="GK344" s="11"/>
      <c r="GL344" s="11"/>
      <c r="GM344" s="11"/>
      <c r="GN344" s="11"/>
      <c r="GO344" s="11"/>
      <c r="GP344" s="11"/>
      <c r="GQ344" s="11"/>
      <c r="GR344" s="11"/>
      <c r="GS344" s="11"/>
      <c r="GT344" s="11"/>
      <c r="GU344" s="11"/>
      <c r="GV344" s="11"/>
      <c r="GW344" s="11"/>
      <c r="GX344" s="11"/>
      <c r="GY344" s="11"/>
      <c r="GZ344" s="11"/>
      <c r="HA344" s="11"/>
      <c r="HB344" s="11"/>
      <c r="HC344" s="11"/>
      <c r="HD344" s="11"/>
      <c r="HE344" s="11"/>
      <c r="HF344" s="11"/>
      <c r="HG344" s="11"/>
      <c r="HH344" s="11"/>
      <c r="HI344" s="11"/>
      <c r="HJ344" s="11"/>
      <c r="HK344" s="11"/>
      <c r="HL344" s="11"/>
      <c r="HM344" s="11"/>
      <c r="HN344" s="11"/>
      <c r="HO344" s="11"/>
      <c r="HP344" s="11"/>
      <c r="HQ344" s="11"/>
      <c r="HR344" s="11"/>
      <c r="HS344" s="11"/>
      <c r="HT344" s="11"/>
      <c r="HU344" s="11"/>
      <c r="HV344" s="11"/>
      <c r="HW344" s="11"/>
      <c r="HX344" s="11"/>
      <c r="HY344" s="11"/>
      <c r="HZ344" s="11"/>
      <c r="IA344" s="11"/>
      <c r="IB344" s="11"/>
      <c r="IC344" s="11"/>
      <c r="ID344" s="11"/>
      <c r="IE344" s="11"/>
      <c r="IF344" s="11"/>
      <c r="IG344" s="11"/>
      <c r="IH344" s="11"/>
      <c r="II344" s="11"/>
      <c r="IJ344" s="11"/>
      <c r="IK344" s="11"/>
      <c r="IL344" s="11"/>
      <c r="IM344" s="11"/>
      <c r="IN344" s="11"/>
      <c r="IO344" s="11"/>
      <c r="IP344" s="11"/>
      <c r="IQ344" s="11"/>
      <c r="IR344" s="11"/>
      <c r="IS344" s="11"/>
      <c r="IT344" s="11"/>
      <c r="IU344" s="11"/>
      <c r="IV344" s="11"/>
      <c r="IW344" s="11"/>
      <c r="IX344" s="11"/>
      <c r="IY344" s="11"/>
      <c r="IZ344" s="11"/>
      <c r="JA344" s="11"/>
      <c r="JB344" s="11"/>
      <c r="JC344" s="11"/>
      <c r="JD344" s="11"/>
      <c r="JE344" s="11"/>
      <c r="JF344" s="11"/>
      <c r="JG344" s="11"/>
      <c r="JH344" s="11"/>
      <c r="JI344" s="11"/>
      <c r="JJ344" s="11"/>
      <c r="JK344" s="11"/>
      <c r="JL344" s="11"/>
      <c r="JM344" s="11"/>
      <c r="JN344" s="11"/>
      <c r="JO344" s="11"/>
      <c r="JP344" s="11"/>
      <c r="JQ344" s="11"/>
      <c r="JR344" s="11"/>
      <c r="JS344" s="11"/>
      <c r="JT344" s="11"/>
      <c r="JU344" s="11"/>
      <c r="JV344" s="11"/>
    </row>
    <row r="345" spans="1:282" x14ac:dyDescent="0.25">
      <c r="A345" s="2" t="s">
        <v>12</v>
      </c>
      <c r="B345" s="2">
        <v>6</v>
      </c>
      <c r="C345" s="14"/>
      <c r="D345" s="2"/>
      <c r="E345" s="48">
        <f t="shared" ref="E345:K345" si="71">SUM(E339:E344)</f>
        <v>250000</v>
      </c>
      <c r="F345" s="48">
        <f t="shared" si="71"/>
        <v>7175</v>
      </c>
      <c r="G345" s="48">
        <f>SUM(G339:G344)</f>
        <v>8654.32</v>
      </c>
      <c r="H345" s="48">
        <f t="shared" si="71"/>
        <v>7600</v>
      </c>
      <c r="I345" s="48">
        <f t="shared" si="71"/>
        <v>7302.35</v>
      </c>
      <c r="J345" s="48">
        <f t="shared" si="71"/>
        <v>30731.67</v>
      </c>
      <c r="K345" s="48">
        <f t="shared" si="71"/>
        <v>219268.33</v>
      </c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11"/>
      <c r="FG345" s="11"/>
      <c r="FH345" s="11"/>
      <c r="FI345" s="11"/>
      <c r="FJ345" s="11"/>
      <c r="FK345" s="11"/>
      <c r="FL345" s="11"/>
      <c r="FM345" s="11"/>
      <c r="FN345" s="11"/>
      <c r="FO345" s="11"/>
      <c r="FP345" s="11"/>
      <c r="FQ345" s="11"/>
      <c r="FR345" s="11"/>
      <c r="FS345" s="11"/>
      <c r="FT345" s="11"/>
      <c r="FU345" s="11"/>
      <c r="FV345" s="11"/>
      <c r="FW345" s="11"/>
      <c r="FX345" s="11"/>
      <c r="FY345" s="11"/>
      <c r="FZ345" s="11"/>
      <c r="GA345" s="11"/>
      <c r="GB345" s="11"/>
      <c r="GC345" s="11"/>
      <c r="GD345" s="11"/>
      <c r="GE345" s="11"/>
      <c r="GF345" s="11"/>
      <c r="GG345" s="11"/>
      <c r="GH345" s="11"/>
      <c r="GI345" s="11"/>
      <c r="GJ345" s="11"/>
      <c r="GK345" s="11"/>
      <c r="GL345" s="11"/>
      <c r="GM345" s="11"/>
      <c r="GN345" s="11"/>
      <c r="GO345" s="11"/>
      <c r="GP345" s="11"/>
      <c r="GQ345" s="11"/>
      <c r="GR345" s="11"/>
      <c r="GS345" s="11"/>
      <c r="GT345" s="11"/>
      <c r="GU345" s="11"/>
      <c r="GV345" s="11"/>
      <c r="GW345" s="11"/>
      <c r="GX345" s="11"/>
      <c r="GY345" s="11"/>
      <c r="GZ345" s="11"/>
      <c r="HA345" s="11"/>
      <c r="HB345" s="11"/>
      <c r="HC345" s="11"/>
      <c r="HD345" s="11"/>
      <c r="HE345" s="11"/>
      <c r="HF345" s="11"/>
      <c r="HG345" s="11"/>
      <c r="HH345" s="11"/>
      <c r="HI345" s="11"/>
      <c r="HJ345" s="11"/>
      <c r="HK345" s="11"/>
      <c r="HL345" s="11"/>
      <c r="HM345" s="11"/>
      <c r="HN345" s="11"/>
      <c r="HO345" s="11"/>
      <c r="HP345" s="11"/>
      <c r="HQ345" s="11"/>
      <c r="HR345" s="11"/>
      <c r="HS345" s="11"/>
      <c r="HT345" s="11"/>
      <c r="HU345" s="11"/>
      <c r="HV345" s="11"/>
      <c r="HW345" s="11"/>
      <c r="HX345" s="11"/>
      <c r="HY345" s="11"/>
      <c r="HZ345" s="11"/>
      <c r="IA345" s="11"/>
      <c r="IB345" s="11"/>
      <c r="IC345" s="11"/>
      <c r="ID345" s="11"/>
      <c r="IE345" s="11"/>
      <c r="IF345" s="11"/>
      <c r="IG345" s="11"/>
      <c r="IH345" s="11"/>
      <c r="II345" s="11"/>
      <c r="IJ345" s="11"/>
      <c r="IK345" s="11"/>
      <c r="IL345" s="11"/>
      <c r="IM345" s="11"/>
      <c r="IN345" s="11"/>
      <c r="IO345" s="11"/>
      <c r="IP345" s="11"/>
      <c r="IQ345" s="11"/>
      <c r="IR345" s="11"/>
      <c r="IS345" s="11"/>
      <c r="IT345" s="11"/>
      <c r="IU345" s="11"/>
      <c r="IV345" s="11"/>
      <c r="IW345" s="11"/>
      <c r="IX345" s="11"/>
      <c r="IY345" s="11"/>
      <c r="IZ345" s="11"/>
      <c r="JA345" s="11"/>
      <c r="JB345" s="11"/>
      <c r="JC345" s="11"/>
      <c r="JD345" s="11"/>
      <c r="JE345" s="11"/>
      <c r="JF345" s="11"/>
      <c r="JG345" s="11"/>
      <c r="JH345" s="11"/>
      <c r="JI345" s="11"/>
      <c r="JJ345" s="11"/>
      <c r="JK345" s="11"/>
      <c r="JL345" s="11"/>
      <c r="JM345" s="11"/>
      <c r="JN345" s="11"/>
      <c r="JO345" s="11"/>
      <c r="JP345" s="11"/>
      <c r="JQ345" s="11"/>
      <c r="JR345" s="11"/>
      <c r="JS345" s="11"/>
      <c r="JT345" s="11"/>
      <c r="JU345" s="11"/>
      <c r="JV345" s="11"/>
    </row>
    <row r="346" spans="1:282" x14ac:dyDescent="0.25">
      <c r="A346" s="1"/>
      <c r="B346" s="1"/>
      <c r="C346" s="16"/>
      <c r="D346" s="1"/>
      <c r="E346" s="49"/>
      <c r="F346" s="49"/>
      <c r="G346" s="49"/>
      <c r="H346" s="49"/>
      <c r="I346" s="49"/>
      <c r="J346" s="49"/>
      <c r="K346" s="49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11"/>
      <c r="FG346" s="11"/>
      <c r="FH346" s="11"/>
      <c r="FI346" s="11"/>
      <c r="FJ346" s="11"/>
      <c r="FK346" s="11"/>
      <c r="FL346" s="11"/>
      <c r="FM346" s="11"/>
      <c r="FN346" s="11"/>
      <c r="FO346" s="11"/>
      <c r="FP346" s="11"/>
      <c r="FQ346" s="11"/>
      <c r="FR346" s="11"/>
      <c r="FS346" s="11"/>
      <c r="FT346" s="11"/>
      <c r="FU346" s="11"/>
      <c r="FV346" s="11"/>
      <c r="FW346" s="11"/>
      <c r="FX346" s="11"/>
      <c r="FY346" s="11"/>
      <c r="FZ346" s="11"/>
      <c r="GA346" s="11"/>
      <c r="GB346" s="11"/>
      <c r="GC346" s="11"/>
      <c r="GD346" s="11"/>
      <c r="GE346" s="11"/>
      <c r="GF346" s="11"/>
      <c r="GG346" s="11"/>
      <c r="GH346" s="11"/>
      <c r="GI346" s="11"/>
      <c r="GJ346" s="11"/>
      <c r="GK346" s="11"/>
      <c r="GL346" s="11"/>
      <c r="GM346" s="11"/>
      <c r="GN346" s="11"/>
      <c r="GO346" s="11"/>
      <c r="GP346" s="11"/>
      <c r="GQ346" s="11"/>
      <c r="GR346" s="11"/>
      <c r="GS346" s="11"/>
      <c r="GT346" s="11"/>
      <c r="GU346" s="11"/>
      <c r="GV346" s="11"/>
      <c r="GW346" s="11"/>
      <c r="GX346" s="11"/>
      <c r="GY346" s="11"/>
      <c r="GZ346" s="11"/>
      <c r="HA346" s="11"/>
      <c r="HB346" s="11"/>
      <c r="HC346" s="11"/>
      <c r="HD346" s="11"/>
      <c r="HE346" s="11"/>
      <c r="HF346" s="11"/>
      <c r="HG346" s="11"/>
      <c r="HH346" s="11"/>
      <c r="HI346" s="11"/>
      <c r="HJ346" s="11"/>
      <c r="HK346" s="11"/>
      <c r="HL346" s="11"/>
      <c r="HM346" s="11"/>
      <c r="HN346" s="11"/>
      <c r="HO346" s="11"/>
      <c r="HP346" s="11"/>
      <c r="HQ346" s="11"/>
      <c r="HR346" s="11"/>
      <c r="HS346" s="11"/>
      <c r="HT346" s="11"/>
      <c r="HU346" s="11"/>
      <c r="HV346" s="11"/>
      <c r="HW346" s="11"/>
      <c r="HX346" s="11"/>
      <c r="HY346" s="11"/>
      <c r="HZ346" s="11"/>
      <c r="IA346" s="11"/>
      <c r="IB346" s="11"/>
      <c r="IC346" s="11"/>
      <c r="ID346" s="11"/>
      <c r="IE346" s="11"/>
      <c r="IF346" s="11"/>
      <c r="IG346" s="11"/>
      <c r="IH346" s="11"/>
      <c r="II346" s="11"/>
      <c r="IJ346" s="11"/>
      <c r="IK346" s="11"/>
      <c r="IL346" s="11"/>
      <c r="IM346" s="11"/>
      <c r="IN346" s="11"/>
      <c r="IO346" s="11"/>
      <c r="IP346" s="11"/>
      <c r="IQ346" s="11"/>
      <c r="IR346" s="11"/>
      <c r="IS346" s="11"/>
      <c r="IT346" s="11"/>
      <c r="IU346" s="11"/>
      <c r="IV346" s="11"/>
      <c r="IW346" s="11"/>
      <c r="IX346" s="11"/>
      <c r="IY346" s="11"/>
      <c r="IZ346" s="11"/>
      <c r="JA346" s="11"/>
      <c r="JB346" s="11"/>
      <c r="JC346" s="11"/>
      <c r="JD346" s="11"/>
      <c r="JE346" s="11"/>
      <c r="JF346" s="11"/>
      <c r="JG346" s="11"/>
      <c r="JH346" s="11"/>
      <c r="JI346" s="11"/>
      <c r="JJ346" s="11"/>
      <c r="JK346" s="11"/>
      <c r="JL346" s="11"/>
      <c r="JM346" s="11"/>
      <c r="JN346" s="11"/>
      <c r="JO346" s="11"/>
      <c r="JP346" s="11"/>
      <c r="JQ346" s="11"/>
      <c r="JR346" s="11"/>
      <c r="JS346" s="11"/>
      <c r="JT346" s="11"/>
      <c r="JU346" s="11"/>
      <c r="JV346" s="11"/>
    </row>
    <row r="347" spans="1:282" s="24" customFormat="1" x14ac:dyDescent="0.25">
      <c r="A347" s="1" t="s">
        <v>361</v>
      </c>
      <c r="B347" s="1"/>
      <c r="C347" s="16"/>
      <c r="D347" s="1"/>
      <c r="E347" s="49"/>
      <c r="F347" s="49"/>
      <c r="G347" s="49"/>
      <c r="H347" s="49"/>
      <c r="I347" s="49"/>
      <c r="J347" s="49"/>
      <c r="K347" s="49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  <c r="FY347" s="10"/>
      <c r="FZ347" s="10"/>
      <c r="GA347" s="10"/>
      <c r="GB347" s="10"/>
      <c r="GC347" s="10"/>
      <c r="GD347" s="10"/>
      <c r="GE347" s="10"/>
      <c r="GF347" s="10"/>
      <c r="GG347" s="10"/>
      <c r="GH347" s="10"/>
      <c r="GI347" s="10"/>
      <c r="GJ347" s="10"/>
      <c r="GK347" s="10"/>
      <c r="GL347" s="10"/>
      <c r="GM347" s="10"/>
      <c r="GN347" s="10"/>
      <c r="GO347" s="10"/>
      <c r="GP347" s="10"/>
      <c r="GQ347" s="10"/>
      <c r="GR347" s="10"/>
      <c r="GS347" s="10"/>
      <c r="GT347" s="10"/>
      <c r="GU347" s="10"/>
      <c r="GV347" s="10"/>
      <c r="GW347" s="10"/>
      <c r="GX347" s="10"/>
      <c r="GY347" s="10"/>
      <c r="GZ347" s="10"/>
      <c r="HA347" s="10"/>
      <c r="HB347" s="10"/>
      <c r="HC347" s="10"/>
      <c r="HD347" s="10"/>
      <c r="HE347" s="10"/>
      <c r="HF347" s="10"/>
      <c r="HG347" s="10"/>
      <c r="HH347" s="10"/>
      <c r="HI347" s="10"/>
      <c r="HJ347" s="10"/>
      <c r="HK347" s="10"/>
      <c r="HL347" s="10"/>
      <c r="HM347" s="10"/>
      <c r="HN347" s="10"/>
      <c r="HO347" s="10"/>
      <c r="HP347" s="10"/>
      <c r="HQ347" s="10"/>
      <c r="HR347" s="10"/>
      <c r="HS347" s="10"/>
      <c r="HT347" s="10"/>
      <c r="HU347" s="10"/>
      <c r="HV347" s="10"/>
      <c r="HW347" s="10"/>
      <c r="HX347" s="10"/>
      <c r="HY347" s="10"/>
      <c r="HZ347" s="10"/>
      <c r="IA347" s="10"/>
      <c r="IB347" s="10"/>
      <c r="IC347" s="10"/>
      <c r="ID347" s="10"/>
      <c r="IE347" s="10"/>
      <c r="IF347" s="10"/>
      <c r="IG347" s="10"/>
      <c r="IH347" s="10"/>
      <c r="II347" s="10"/>
      <c r="IJ347" s="10"/>
      <c r="IK347" s="10"/>
      <c r="IL347" s="10"/>
      <c r="IM347" s="10"/>
      <c r="IN347" s="10"/>
      <c r="IO347" s="10"/>
      <c r="IP347" s="10"/>
      <c r="IQ347" s="10"/>
      <c r="IR347" s="10"/>
      <c r="IS347" s="10"/>
      <c r="IT347" s="10"/>
      <c r="IU347" s="10"/>
      <c r="IV347" s="10"/>
      <c r="IW347" s="10"/>
      <c r="IX347" s="10"/>
      <c r="IY347" s="10"/>
      <c r="IZ347" s="10"/>
      <c r="JA347" s="10"/>
      <c r="JB347" s="10"/>
      <c r="JC347" s="10"/>
      <c r="JD347" s="10"/>
      <c r="JE347" s="10"/>
      <c r="JF347" s="10"/>
      <c r="JG347" s="10"/>
      <c r="JH347" s="10"/>
      <c r="JI347" s="10"/>
      <c r="JJ347" s="10"/>
      <c r="JK347" s="10"/>
      <c r="JL347" s="10"/>
      <c r="JM347" s="10"/>
      <c r="JN347" s="10"/>
      <c r="JO347" s="10"/>
      <c r="JP347" s="10"/>
      <c r="JQ347" s="10"/>
      <c r="JR347" s="10"/>
      <c r="JS347" s="10"/>
      <c r="JT347" s="10"/>
      <c r="JU347" s="10"/>
      <c r="JV347" s="10"/>
    </row>
    <row r="348" spans="1:282" x14ac:dyDescent="0.25">
      <c r="A348" t="s">
        <v>120</v>
      </c>
      <c r="B348" t="s">
        <v>48</v>
      </c>
      <c r="C348" s="13" t="s">
        <v>305</v>
      </c>
      <c r="D348" t="s">
        <v>203</v>
      </c>
      <c r="E348" s="40">
        <v>19800</v>
      </c>
      <c r="F348" s="40">
        <v>568.26</v>
      </c>
      <c r="G348" s="40">
        <v>0</v>
      </c>
      <c r="H348" s="40">
        <v>601.91999999999996</v>
      </c>
      <c r="I348" s="40">
        <v>25</v>
      </c>
      <c r="J348" s="40">
        <v>1195.18</v>
      </c>
      <c r="K348" s="40">
        <f>E348-J348</f>
        <v>18604.82</v>
      </c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1"/>
      <c r="FM348" s="11"/>
      <c r="FN348" s="11"/>
      <c r="FO348" s="11"/>
      <c r="FP348" s="11"/>
      <c r="FQ348" s="11"/>
      <c r="FR348" s="11"/>
      <c r="FS348" s="11"/>
      <c r="FT348" s="11"/>
      <c r="FU348" s="11"/>
      <c r="FV348" s="11"/>
      <c r="FW348" s="11"/>
      <c r="FX348" s="11"/>
      <c r="FY348" s="11"/>
      <c r="FZ348" s="11"/>
      <c r="GA348" s="11"/>
      <c r="GB348" s="11"/>
      <c r="GC348" s="11"/>
      <c r="GD348" s="11"/>
      <c r="GE348" s="11"/>
      <c r="GF348" s="11"/>
      <c r="GG348" s="11"/>
      <c r="GH348" s="11"/>
      <c r="GI348" s="11"/>
      <c r="GJ348" s="11"/>
      <c r="GK348" s="11"/>
      <c r="GL348" s="11"/>
      <c r="GM348" s="11"/>
      <c r="GN348" s="11"/>
      <c r="GO348" s="11"/>
      <c r="GP348" s="11"/>
      <c r="GQ348" s="11"/>
      <c r="GR348" s="11"/>
      <c r="GS348" s="11"/>
      <c r="GT348" s="11"/>
      <c r="GU348" s="11"/>
      <c r="GV348" s="11"/>
      <c r="GW348" s="11"/>
      <c r="GX348" s="11"/>
      <c r="GY348" s="11"/>
      <c r="GZ348" s="11"/>
      <c r="HA348" s="11"/>
      <c r="HB348" s="11"/>
      <c r="HC348" s="11"/>
      <c r="HD348" s="11"/>
      <c r="HE348" s="11"/>
      <c r="HF348" s="11"/>
      <c r="HG348" s="11"/>
      <c r="HH348" s="11"/>
      <c r="HI348" s="11"/>
      <c r="HJ348" s="11"/>
      <c r="HK348" s="11"/>
      <c r="HL348" s="11"/>
      <c r="HM348" s="11"/>
      <c r="HN348" s="11"/>
      <c r="HO348" s="11"/>
      <c r="HP348" s="11"/>
      <c r="HQ348" s="11"/>
      <c r="HR348" s="11"/>
      <c r="HS348" s="11"/>
      <c r="HT348" s="11"/>
      <c r="HU348" s="11"/>
      <c r="HV348" s="11"/>
      <c r="HW348" s="11"/>
      <c r="HX348" s="11"/>
      <c r="HY348" s="11"/>
      <c r="HZ348" s="11"/>
      <c r="IA348" s="11"/>
      <c r="IB348" s="11"/>
      <c r="IC348" s="11"/>
      <c r="ID348" s="11"/>
      <c r="IE348" s="11"/>
      <c r="IF348" s="11"/>
      <c r="IG348" s="11"/>
      <c r="IH348" s="11"/>
      <c r="II348" s="11"/>
      <c r="IJ348" s="11"/>
      <c r="IK348" s="11"/>
      <c r="IL348" s="11"/>
      <c r="IM348" s="11"/>
      <c r="IN348" s="11"/>
      <c r="IO348" s="11"/>
      <c r="IP348" s="11"/>
      <c r="IQ348" s="11"/>
      <c r="IR348" s="11"/>
      <c r="IS348" s="11"/>
      <c r="IT348" s="11"/>
      <c r="IU348" s="11"/>
      <c r="IV348" s="11"/>
      <c r="IW348" s="11"/>
      <c r="IX348" s="11"/>
      <c r="IY348" s="11"/>
      <c r="IZ348" s="11"/>
      <c r="JA348" s="11"/>
      <c r="JB348" s="11"/>
      <c r="JC348" s="11"/>
      <c r="JD348" s="11"/>
      <c r="JE348" s="11"/>
      <c r="JF348" s="11"/>
      <c r="JG348" s="11"/>
      <c r="JH348" s="11"/>
      <c r="JI348" s="11"/>
      <c r="JJ348" s="11"/>
      <c r="JK348" s="11"/>
      <c r="JL348" s="11"/>
      <c r="JM348" s="11"/>
      <c r="JN348" s="11"/>
      <c r="JO348" s="11"/>
      <c r="JP348" s="11"/>
      <c r="JQ348" s="11"/>
      <c r="JR348" s="11"/>
      <c r="JS348" s="11"/>
      <c r="JT348" s="11"/>
      <c r="JU348" s="11"/>
      <c r="JV348" s="11"/>
    </row>
    <row r="349" spans="1:282" s="1" customFormat="1" x14ac:dyDescent="0.25">
      <c r="A349" s="24" t="s">
        <v>12</v>
      </c>
      <c r="B349" s="24">
        <v>1</v>
      </c>
      <c r="C349" s="25"/>
      <c r="D349" s="24"/>
      <c r="E349" s="47">
        <f>E348</f>
        <v>19800</v>
      </c>
      <c r="F349" s="47">
        <f>SUM(F348)</f>
        <v>568.26</v>
      </c>
      <c r="G349" s="47">
        <f>G348</f>
        <v>0</v>
      </c>
      <c r="H349" s="47">
        <f>H348</f>
        <v>601.91999999999996</v>
      </c>
      <c r="I349" s="47">
        <f>I348</f>
        <v>25</v>
      </c>
      <c r="J349" s="47">
        <f>J348</f>
        <v>1195.18</v>
      </c>
      <c r="K349" s="47">
        <f>K348</f>
        <v>18604.82</v>
      </c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  <c r="FY349" s="10"/>
      <c r="FZ349" s="10"/>
      <c r="GA349" s="10"/>
      <c r="GB349" s="10"/>
      <c r="GC349" s="10"/>
      <c r="GD349" s="10"/>
      <c r="GE349" s="10"/>
      <c r="GF349" s="10"/>
      <c r="GG349" s="10"/>
      <c r="GH349" s="10"/>
      <c r="GI349" s="10"/>
      <c r="GJ349" s="10"/>
      <c r="GK349" s="10"/>
      <c r="GL349" s="10"/>
      <c r="GM349" s="10"/>
      <c r="GN349" s="10"/>
      <c r="GO349" s="10"/>
      <c r="GP349" s="10"/>
      <c r="GQ349" s="10"/>
      <c r="GR349" s="10"/>
      <c r="GS349" s="10"/>
      <c r="GT349" s="10"/>
      <c r="GU349" s="10"/>
      <c r="GV349" s="10"/>
      <c r="GW349" s="10"/>
      <c r="GX349" s="10"/>
      <c r="GY349" s="10"/>
      <c r="GZ349" s="10"/>
      <c r="HA349" s="10"/>
      <c r="HB349" s="10"/>
      <c r="HC349" s="10"/>
      <c r="HD349" s="10"/>
      <c r="HE349" s="10"/>
      <c r="HF349" s="10"/>
      <c r="HG349" s="10"/>
      <c r="HH349" s="10"/>
      <c r="HI349" s="10"/>
      <c r="HJ349" s="10"/>
      <c r="HK349" s="10"/>
      <c r="HL349" s="10"/>
      <c r="HM349" s="10"/>
      <c r="HN349" s="10"/>
      <c r="HO349" s="10"/>
      <c r="HP349" s="10"/>
      <c r="HQ349" s="10"/>
      <c r="HR349" s="10"/>
      <c r="HS349" s="10"/>
      <c r="HT349" s="10"/>
      <c r="HU349" s="10"/>
      <c r="HV349" s="10"/>
      <c r="HW349" s="10"/>
      <c r="HX349" s="10"/>
      <c r="HY349" s="10"/>
      <c r="HZ349" s="10"/>
      <c r="IA349" s="10"/>
      <c r="IB349" s="10"/>
      <c r="IC349" s="10"/>
      <c r="ID349" s="10"/>
      <c r="IE349" s="10"/>
      <c r="IF349" s="10"/>
      <c r="IG349" s="10"/>
      <c r="IH349" s="10"/>
      <c r="II349" s="10"/>
      <c r="IJ349" s="10"/>
      <c r="IK349" s="10"/>
      <c r="IL349" s="10"/>
      <c r="IM349" s="10"/>
      <c r="IN349" s="10"/>
      <c r="IO349" s="10"/>
      <c r="IP349" s="10"/>
      <c r="IQ349" s="10"/>
      <c r="IR349" s="10"/>
      <c r="IS349" s="10"/>
      <c r="IT349" s="10"/>
      <c r="IU349" s="10"/>
      <c r="IV349" s="10"/>
      <c r="IW349" s="10"/>
      <c r="IX349" s="10"/>
      <c r="IY349" s="10"/>
      <c r="IZ349" s="10"/>
      <c r="JA349" s="10"/>
      <c r="JB349" s="10"/>
      <c r="JC349" s="10"/>
      <c r="JD349" s="10"/>
      <c r="JE349" s="10"/>
      <c r="JF349" s="10"/>
      <c r="JG349" s="10"/>
      <c r="JH349" s="10"/>
      <c r="JI349" s="10"/>
      <c r="JJ349" s="10"/>
      <c r="JK349" s="10"/>
      <c r="JL349" s="10"/>
      <c r="JM349" s="10"/>
      <c r="JN349" s="10"/>
      <c r="JO349" s="10"/>
      <c r="JP349" s="10"/>
      <c r="JQ349" s="10"/>
      <c r="JR349" s="10"/>
      <c r="JS349" s="10"/>
      <c r="JT349" s="10"/>
      <c r="JU349" s="10"/>
      <c r="JV349" s="10"/>
    </row>
    <row r="350" spans="1:282" x14ac:dyDescent="0.25"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  <c r="DN350" s="11"/>
      <c r="DO350" s="11"/>
      <c r="DP350" s="11"/>
      <c r="DQ350" s="11"/>
      <c r="DR350" s="11"/>
      <c r="DS350" s="11"/>
      <c r="DT350" s="11"/>
      <c r="DU350" s="11"/>
      <c r="DV350" s="11"/>
      <c r="DW350" s="11"/>
      <c r="DX350" s="11"/>
      <c r="DY350" s="11"/>
      <c r="DZ350" s="11"/>
      <c r="EA350" s="11"/>
      <c r="EB350" s="11"/>
      <c r="EC350" s="11"/>
      <c r="ED350" s="11"/>
      <c r="EE350" s="11"/>
      <c r="EF350" s="11"/>
      <c r="EG350" s="11"/>
      <c r="EH350" s="11"/>
      <c r="EI350" s="11"/>
      <c r="EJ350" s="11"/>
      <c r="EK350" s="11"/>
      <c r="EL350" s="11"/>
      <c r="EM350" s="11"/>
      <c r="EN350" s="11"/>
      <c r="EO350" s="11"/>
      <c r="EP350" s="11"/>
      <c r="EQ350" s="11"/>
      <c r="ER350" s="11"/>
      <c r="ES350" s="11"/>
      <c r="ET350" s="11"/>
      <c r="EU350" s="11"/>
      <c r="EV350" s="11"/>
      <c r="EW350" s="11"/>
      <c r="EX350" s="11"/>
      <c r="EY350" s="11"/>
      <c r="EZ350" s="11"/>
      <c r="FA350" s="11"/>
      <c r="FB350" s="11"/>
      <c r="FC350" s="11"/>
      <c r="FD350" s="11"/>
      <c r="FE350" s="11"/>
      <c r="FF350" s="11"/>
      <c r="FG350" s="11"/>
      <c r="FH350" s="11"/>
      <c r="FI350" s="11"/>
      <c r="FJ350" s="11"/>
      <c r="FK350" s="11"/>
      <c r="FL350" s="11"/>
      <c r="FM350" s="11"/>
      <c r="FN350" s="11"/>
      <c r="FO350" s="11"/>
      <c r="FP350" s="11"/>
      <c r="FQ350" s="11"/>
      <c r="FR350" s="11"/>
      <c r="FS350" s="11"/>
      <c r="FT350" s="11"/>
      <c r="FU350" s="11"/>
      <c r="FV350" s="11"/>
      <c r="FW350" s="11"/>
      <c r="FX350" s="11"/>
      <c r="FY350" s="11"/>
      <c r="FZ350" s="11"/>
      <c r="GA350" s="11"/>
      <c r="GB350" s="11"/>
      <c r="GC350" s="11"/>
      <c r="GD350" s="11"/>
      <c r="GE350" s="11"/>
      <c r="GF350" s="11"/>
      <c r="GG350" s="11"/>
      <c r="GH350" s="11"/>
      <c r="GI350" s="11"/>
      <c r="GJ350" s="11"/>
      <c r="GK350" s="11"/>
      <c r="GL350" s="11"/>
      <c r="GM350" s="11"/>
      <c r="GN350" s="11"/>
      <c r="GO350" s="11"/>
      <c r="GP350" s="11"/>
      <c r="GQ350" s="11"/>
      <c r="GR350" s="11"/>
      <c r="GS350" s="11"/>
      <c r="GT350" s="11"/>
      <c r="GU350" s="11"/>
      <c r="GV350" s="11"/>
      <c r="GW350" s="11"/>
      <c r="GX350" s="11"/>
      <c r="GY350" s="11"/>
      <c r="GZ350" s="11"/>
      <c r="HA350" s="11"/>
      <c r="HB350" s="11"/>
      <c r="HC350" s="11"/>
      <c r="HD350" s="11"/>
      <c r="HE350" s="11"/>
      <c r="HF350" s="11"/>
      <c r="HG350" s="11"/>
      <c r="HH350" s="11"/>
      <c r="HI350" s="11"/>
      <c r="HJ350" s="11"/>
      <c r="HK350" s="11"/>
      <c r="HL350" s="11"/>
      <c r="HM350" s="11"/>
      <c r="HN350" s="11"/>
      <c r="HO350" s="11"/>
      <c r="HP350" s="11"/>
      <c r="HQ350" s="11"/>
      <c r="HR350" s="11"/>
      <c r="HS350" s="11"/>
      <c r="HT350" s="11"/>
      <c r="HU350" s="11"/>
      <c r="HV350" s="11"/>
      <c r="HW350" s="11"/>
      <c r="HX350" s="11"/>
      <c r="HY350" s="11"/>
      <c r="HZ350" s="11"/>
      <c r="IA350" s="11"/>
      <c r="IB350" s="11"/>
      <c r="IC350" s="11"/>
      <c r="ID350" s="11"/>
      <c r="IE350" s="11"/>
      <c r="IF350" s="11"/>
      <c r="IG350" s="11"/>
      <c r="IH350" s="11"/>
      <c r="II350" s="11"/>
      <c r="IJ350" s="11"/>
      <c r="IK350" s="11"/>
      <c r="IL350" s="11"/>
      <c r="IM350" s="11"/>
      <c r="IN350" s="11"/>
      <c r="IO350" s="11"/>
      <c r="IP350" s="11"/>
      <c r="IQ350" s="11"/>
      <c r="IR350" s="11"/>
      <c r="IS350" s="11"/>
      <c r="IT350" s="11"/>
      <c r="IU350" s="11"/>
      <c r="IV350" s="11"/>
      <c r="IW350" s="11"/>
      <c r="IX350" s="11"/>
      <c r="IY350" s="11"/>
      <c r="IZ350" s="11"/>
      <c r="JA350" s="11"/>
      <c r="JB350" s="11"/>
      <c r="JC350" s="11"/>
      <c r="JD350" s="11"/>
      <c r="JE350" s="11"/>
      <c r="JF350" s="11"/>
      <c r="JG350" s="11"/>
      <c r="JH350" s="11"/>
      <c r="JI350" s="11"/>
      <c r="JJ350" s="11"/>
      <c r="JK350" s="11"/>
      <c r="JL350" s="11"/>
      <c r="JM350" s="11"/>
      <c r="JN350" s="11"/>
      <c r="JO350" s="11"/>
      <c r="JP350" s="11"/>
      <c r="JQ350" s="11"/>
      <c r="JR350" s="11"/>
      <c r="JS350" s="11"/>
      <c r="JT350" s="11"/>
      <c r="JU350" s="11"/>
      <c r="JV350" s="11"/>
    </row>
    <row r="351" spans="1:282" x14ac:dyDescent="0.25">
      <c r="A351" s="4" t="s">
        <v>301</v>
      </c>
      <c r="B351" s="4"/>
      <c r="C351" s="16"/>
      <c r="D351" s="4"/>
      <c r="E351" s="52"/>
      <c r="F351" s="52"/>
      <c r="G351" s="52"/>
      <c r="H351" s="52"/>
      <c r="I351" s="52"/>
      <c r="J351" s="52"/>
      <c r="K351" s="52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  <c r="DK351" s="11"/>
      <c r="DL351" s="11"/>
      <c r="DM351" s="11"/>
      <c r="DN351" s="11"/>
      <c r="DO351" s="11"/>
      <c r="DP351" s="11"/>
      <c r="DQ351" s="11"/>
      <c r="DR351" s="11"/>
      <c r="DS351" s="11"/>
      <c r="DT351" s="11"/>
      <c r="DU351" s="11"/>
      <c r="DV351" s="11"/>
      <c r="DW351" s="11"/>
      <c r="DX351" s="11"/>
      <c r="DY351" s="11"/>
      <c r="DZ351" s="11"/>
      <c r="EA351" s="11"/>
      <c r="EB351" s="11"/>
      <c r="EC351" s="11"/>
      <c r="ED351" s="11"/>
      <c r="EE351" s="11"/>
      <c r="EF351" s="11"/>
      <c r="EG351" s="11"/>
      <c r="EH351" s="11"/>
      <c r="EI351" s="11"/>
      <c r="EJ351" s="11"/>
      <c r="EK351" s="11"/>
      <c r="EL351" s="11"/>
      <c r="EM351" s="11"/>
      <c r="EN351" s="11"/>
      <c r="EO351" s="11"/>
      <c r="EP351" s="11"/>
      <c r="EQ351" s="11"/>
      <c r="ER351" s="11"/>
      <c r="ES351" s="11"/>
      <c r="ET351" s="11"/>
      <c r="EU351" s="11"/>
      <c r="EV351" s="11"/>
      <c r="EW351" s="11"/>
      <c r="EX351" s="11"/>
      <c r="EY351" s="11"/>
      <c r="EZ351" s="11"/>
      <c r="FA351" s="11"/>
      <c r="FB351" s="11"/>
      <c r="FC351" s="11"/>
      <c r="FD351" s="11"/>
      <c r="FE351" s="11"/>
      <c r="FF351" s="11"/>
      <c r="FG351" s="11"/>
      <c r="FH351" s="11"/>
      <c r="FI351" s="11"/>
      <c r="FJ351" s="11"/>
      <c r="FK351" s="11"/>
      <c r="FL351" s="11"/>
      <c r="FM351" s="11"/>
      <c r="FN351" s="11"/>
      <c r="FO351" s="11"/>
      <c r="FP351" s="11"/>
      <c r="FQ351" s="11"/>
      <c r="FR351" s="11"/>
      <c r="FS351" s="11"/>
      <c r="FT351" s="11"/>
      <c r="FU351" s="11"/>
      <c r="FV351" s="11"/>
      <c r="FW351" s="11"/>
      <c r="FX351" s="11"/>
      <c r="FY351" s="11"/>
      <c r="FZ351" s="11"/>
      <c r="GA351" s="11"/>
      <c r="GB351" s="11"/>
      <c r="GC351" s="11"/>
      <c r="GD351" s="11"/>
      <c r="GE351" s="11"/>
      <c r="GF351" s="11"/>
      <c r="GG351" s="11"/>
      <c r="GH351" s="11"/>
      <c r="GI351" s="11"/>
      <c r="GJ351" s="11"/>
      <c r="GK351" s="11"/>
      <c r="GL351" s="11"/>
      <c r="GM351" s="11"/>
      <c r="GN351" s="11"/>
      <c r="GO351" s="11"/>
      <c r="GP351" s="11"/>
      <c r="GQ351" s="11"/>
      <c r="GR351" s="11"/>
      <c r="GS351" s="11"/>
      <c r="GT351" s="11"/>
      <c r="GU351" s="11"/>
      <c r="GV351" s="11"/>
      <c r="GW351" s="11"/>
      <c r="GX351" s="11"/>
      <c r="GY351" s="11"/>
      <c r="GZ351" s="11"/>
      <c r="HA351" s="11"/>
      <c r="HB351" s="11"/>
      <c r="HC351" s="11"/>
      <c r="HD351" s="11"/>
      <c r="HE351" s="11"/>
      <c r="HF351" s="11"/>
      <c r="HG351" s="11"/>
      <c r="HH351" s="11"/>
      <c r="HI351" s="11"/>
      <c r="HJ351" s="11"/>
      <c r="HK351" s="11"/>
      <c r="HL351" s="11"/>
      <c r="HM351" s="11"/>
      <c r="HN351" s="11"/>
      <c r="HO351" s="11"/>
      <c r="HP351" s="11"/>
      <c r="HQ351" s="11"/>
      <c r="HR351" s="11"/>
      <c r="HS351" s="11"/>
      <c r="HT351" s="11"/>
      <c r="HU351" s="11"/>
      <c r="HV351" s="11"/>
      <c r="HW351" s="11"/>
      <c r="HX351" s="11"/>
      <c r="HY351" s="11"/>
      <c r="HZ351" s="11"/>
      <c r="IA351" s="11"/>
      <c r="IB351" s="11"/>
      <c r="IC351" s="11"/>
      <c r="ID351" s="11"/>
      <c r="IE351" s="11"/>
      <c r="IF351" s="11"/>
      <c r="IG351" s="11"/>
      <c r="IH351" s="11"/>
      <c r="II351" s="11"/>
      <c r="IJ351" s="11"/>
      <c r="IK351" s="11"/>
      <c r="IL351" s="11"/>
      <c r="IM351" s="11"/>
      <c r="IN351" s="11"/>
      <c r="IO351" s="11"/>
      <c r="IP351" s="11"/>
      <c r="IQ351" s="11"/>
      <c r="IR351" s="11"/>
      <c r="IS351" s="11"/>
      <c r="IT351" s="11"/>
      <c r="IU351" s="11"/>
      <c r="IV351" s="11"/>
      <c r="IW351" s="11"/>
      <c r="IX351" s="11"/>
      <c r="IY351" s="11"/>
      <c r="IZ351" s="11"/>
      <c r="JA351" s="11"/>
      <c r="JB351" s="11"/>
      <c r="JC351" s="11"/>
      <c r="JD351" s="11"/>
      <c r="JE351" s="11"/>
      <c r="JF351" s="11"/>
      <c r="JG351" s="11"/>
      <c r="JH351" s="11"/>
      <c r="JI351" s="11"/>
      <c r="JJ351" s="11"/>
      <c r="JK351" s="11"/>
      <c r="JL351" s="11"/>
      <c r="JM351" s="11"/>
      <c r="JN351" s="11"/>
      <c r="JO351" s="11"/>
      <c r="JP351" s="11"/>
      <c r="JQ351" s="11"/>
      <c r="JR351" s="11"/>
      <c r="JS351" s="11"/>
      <c r="JT351" s="11"/>
      <c r="JU351" s="11"/>
      <c r="JV351" s="11"/>
    </row>
    <row r="352" spans="1:282" x14ac:dyDescent="0.25">
      <c r="A352" t="s">
        <v>208</v>
      </c>
      <c r="B352" t="s">
        <v>107</v>
      </c>
      <c r="C352" s="13" t="s">
        <v>305</v>
      </c>
      <c r="D352" t="s">
        <v>203</v>
      </c>
      <c r="E352" s="40">
        <v>46000</v>
      </c>
      <c r="F352" s="40">
        <f>E352*0.0287</f>
        <v>1320.2</v>
      </c>
      <c r="G352" s="40">
        <v>1289.46</v>
      </c>
      <c r="H352" s="40">
        <v>1398.4</v>
      </c>
      <c r="I352" s="40">
        <v>175</v>
      </c>
      <c r="J352" s="40">
        <v>4183.0600000000004</v>
      </c>
      <c r="K352" s="40">
        <f>E352-J352</f>
        <v>41816.94</v>
      </c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  <c r="DN352" s="11"/>
      <c r="DO352" s="11"/>
      <c r="DP352" s="11"/>
      <c r="DQ352" s="11"/>
      <c r="DR352" s="11"/>
      <c r="DS352" s="11"/>
      <c r="DT352" s="11"/>
      <c r="DU352" s="11"/>
      <c r="DV352" s="11"/>
      <c r="DW352" s="11"/>
      <c r="DX352" s="11"/>
      <c r="DY352" s="11"/>
      <c r="DZ352" s="11"/>
      <c r="EA352" s="11"/>
      <c r="EB352" s="11"/>
      <c r="EC352" s="11"/>
      <c r="ED352" s="11"/>
      <c r="EE352" s="11"/>
      <c r="EF352" s="11"/>
      <c r="EG352" s="11"/>
      <c r="EH352" s="11"/>
      <c r="EI352" s="11"/>
      <c r="EJ352" s="11"/>
      <c r="EK352" s="11"/>
      <c r="EL352" s="11"/>
      <c r="EM352" s="11"/>
      <c r="EN352" s="11"/>
      <c r="EO352" s="11"/>
      <c r="EP352" s="11"/>
      <c r="EQ352" s="11"/>
      <c r="ER352" s="11"/>
      <c r="ES352" s="11"/>
      <c r="ET352" s="11"/>
      <c r="EU352" s="11"/>
      <c r="EV352" s="11"/>
      <c r="EW352" s="11"/>
      <c r="EX352" s="11"/>
      <c r="EY352" s="11"/>
      <c r="EZ352" s="11"/>
      <c r="FA352" s="11"/>
      <c r="FB352" s="11"/>
      <c r="FC352" s="11"/>
      <c r="FD352" s="11"/>
      <c r="FE352" s="11"/>
      <c r="FF352" s="11"/>
      <c r="FG352" s="11"/>
      <c r="FH352" s="11"/>
      <c r="FI352" s="11"/>
      <c r="FJ352" s="11"/>
      <c r="FK352" s="11"/>
      <c r="FL352" s="11"/>
      <c r="FM352" s="11"/>
      <c r="FN352" s="11"/>
      <c r="FO352" s="11"/>
      <c r="FP352" s="11"/>
      <c r="FQ352" s="11"/>
      <c r="FR352" s="11"/>
      <c r="FS352" s="11"/>
      <c r="FT352" s="11"/>
      <c r="FU352" s="11"/>
      <c r="FV352" s="11"/>
      <c r="FW352" s="11"/>
      <c r="FX352" s="11"/>
      <c r="FY352" s="11"/>
      <c r="FZ352" s="11"/>
      <c r="GA352" s="11"/>
      <c r="GB352" s="11"/>
      <c r="GC352" s="11"/>
      <c r="GD352" s="11"/>
      <c r="GE352" s="11"/>
      <c r="GF352" s="11"/>
      <c r="GG352" s="11"/>
      <c r="GH352" s="11"/>
      <c r="GI352" s="11"/>
      <c r="GJ352" s="11"/>
      <c r="GK352" s="11"/>
      <c r="GL352" s="11"/>
      <c r="GM352" s="11"/>
      <c r="GN352" s="11"/>
      <c r="GO352" s="11"/>
      <c r="GP352" s="11"/>
      <c r="GQ352" s="11"/>
      <c r="GR352" s="11"/>
      <c r="GS352" s="11"/>
      <c r="GT352" s="11"/>
      <c r="GU352" s="11"/>
      <c r="GV352" s="11"/>
      <c r="GW352" s="11"/>
      <c r="GX352" s="11"/>
      <c r="GY352" s="11"/>
      <c r="GZ352" s="11"/>
      <c r="HA352" s="11"/>
      <c r="HB352" s="11"/>
      <c r="HC352" s="11"/>
      <c r="HD352" s="11"/>
      <c r="HE352" s="11"/>
      <c r="HF352" s="11"/>
      <c r="HG352" s="11"/>
      <c r="HH352" s="11"/>
      <c r="HI352" s="11"/>
      <c r="HJ352" s="11"/>
      <c r="HK352" s="11"/>
      <c r="HL352" s="11"/>
      <c r="HM352" s="11"/>
      <c r="HN352" s="11"/>
      <c r="HO352" s="11"/>
      <c r="HP352" s="11"/>
      <c r="HQ352" s="11"/>
      <c r="HR352" s="11"/>
      <c r="HS352" s="11"/>
      <c r="HT352" s="11"/>
      <c r="HU352" s="11"/>
      <c r="HV352" s="11"/>
      <c r="HW352" s="11"/>
      <c r="HX352" s="11"/>
      <c r="HY352" s="11"/>
      <c r="HZ352" s="11"/>
      <c r="IA352" s="11"/>
      <c r="IB352" s="11"/>
      <c r="IC352" s="11"/>
      <c r="ID352" s="11"/>
      <c r="IE352" s="11"/>
      <c r="IF352" s="11"/>
      <c r="IG352" s="11"/>
      <c r="IH352" s="11"/>
      <c r="II352" s="11"/>
      <c r="IJ352" s="11"/>
      <c r="IK352" s="11"/>
      <c r="IL352" s="11"/>
      <c r="IM352" s="11"/>
      <c r="IN352" s="11"/>
      <c r="IO352" s="11"/>
      <c r="IP352" s="11"/>
      <c r="IQ352" s="11"/>
      <c r="IR352" s="11"/>
      <c r="IS352" s="11"/>
      <c r="IT352" s="11"/>
      <c r="IU352" s="11"/>
      <c r="IV352" s="11"/>
      <c r="IW352" s="11"/>
      <c r="IX352" s="11"/>
      <c r="IY352" s="11"/>
      <c r="IZ352" s="11"/>
      <c r="JA352" s="11"/>
      <c r="JB352" s="11"/>
      <c r="JC352" s="11"/>
      <c r="JD352" s="11"/>
      <c r="JE352" s="11"/>
      <c r="JF352" s="11"/>
      <c r="JG352" s="11"/>
      <c r="JH352" s="11"/>
      <c r="JI352" s="11"/>
      <c r="JJ352" s="11"/>
      <c r="JK352" s="11"/>
      <c r="JL352" s="11"/>
      <c r="JM352" s="11"/>
      <c r="JN352" s="11"/>
      <c r="JO352" s="11"/>
      <c r="JP352" s="11"/>
      <c r="JQ352" s="11"/>
      <c r="JR352" s="11"/>
      <c r="JS352" s="11"/>
      <c r="JT352" s="11"/>
      <c r="JU352" s="11"/>
      <c r="JV352" s="11"/>
    </row>
    <row r="353" spans="1:282" x14ac:dyDescent="0.25">
      <c r="A353" t="s">
        <v>104</v>
      </c>
      <c r="B353" t="s">
        <v>434</v>
      </c>
      <c r="C353" s="13" t="s">
        <v>305</v>
      </c>
      <c r="D353" t="s">
        <v>203</v>
      </c>
      <c r="E353" s="40">
        <v>50000</v>
      </c>
      <c r="F353" s="40">
        <f>E353*0.0287</f>
        <v>1435</v>
      </c>
      <c r="G353" s="40">
        <v>1854</v>
      </c>
      <c r="H353" s="40">
        <v>1520</v>
      </c>
      <c r="I353" s="40">
        <v>2325</v>
      </c>
      <c r="J353" s="40">
        <v>7134</v>
      </c>
      <c r="K353" s="40">
        <f>E353-J353</f>
        <v>42866</v>
      </c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  <c r="DK353" s="11"/>
      <c r="DL353" s="11"/>
      <c r="DM353" s="11"/>
      <c r="DN353" s="11"/>
      <c r="DO353" s="11"/>
      <c r="DP353" s="11"/>
      <c r="DQ353" s="11"/>
      <c r="DR353" s="11"/>
      <c r="DS353" s="11"/>
      <c r="DT353" s="11"/>
      <c r="DU353" s="11"/>
      <c r="DV353" s="11"/>
      <c r="DW353" s="11"/>
      <c r="DX353" s="11"/>
      <c r="DY353" s="11"/>
      <c r="DZ353" s="11"/>
      <c r="EA353" s="11"/>
      <c r="EB353" s="11"/>
      <c r="EC353" s="11"/>
      <c r="ED353" s="11"/>
      <c r="EE353" s="11"/>
      <c r="EF353" s="11"/>
      <c r="EG353" s="11"/>
      <c r="EH353" s="11"/>
      <c r="EI353" s="11"/>
      <c r="EJ353" s="11"/>
      <c r="EK353" s="11"/>
      <c r="EL353" s="11"/>
      <c r="EM353" s="11"/>
      <c r="EN353" s="11"/>
      <c r="EO353" s="11"/>
      <c r="EP353" s="11"/>
      <c r="EQ353" s="11"/>
      <c r="ER353" s="11"/>
      <c r="ES353" s="11"/>
      <c r="ET353" s="11"/>
      <c r="EU353" s="11"/>
      <c r="EV353" s="11"/>
      <c r="EW353" s="11"/>
      <c r="EX353" s="11"/>
      <c r="EY353" s="11"/>
      <c r="EZ353" s="11"/>
      <c r="FA353" s="11"/>
      <c r="FB353" s="11"/>
      <c r="FC353" s="11"/>
      <c r="FD353" s="11"/>
      <c r="FE353" s="11"/>
      <c r="FF353" s="11"/>
      <c r="FG353" s="11"/>
      <c r="FH353" s="11"/>
      <c r="FI353" s="11"/>
      <c r="FJ353" s="11"/>
      <c r="FK353" s="11"/>
      <c r="FL353" s="11"/>
      <c r="FM353" s="11"/>
      <c r="FN353" s="11"/>
      <c r="FO353" s="11"/>
      <c r="FP353" s="11"/>
      <c r="FQ353" s="11"/>
      <c r="FR353" s="11"/>
      <c r="FS353" s="11"/>
      <c r="FT353" s="11"/>
      <c r="FU353" s="11"/>
      <c r="FV353" s="11"/>
      <c r="FW353" s="11"/>
      <c r="FX353" s="11"/>
      <c r="FY353" s="11"/>
      <c r="FZ353" s="11"/>
      <c r="GA353" s="11"/>
      <c r="GB353" s="11"/>
      <c r="GC353" s="11"/>
      <c r="GD353" s="11"/>
      <c r="GE353" s="11"/>
      <c r="GF353" s="11"/>
      <c r="GG353" s="11"/>
      <c r="GH353" s="11"/>
      <c r="GI353" s="11"/>
      <c r="GJ353" s="11"/>
      <c r="GK353" s="11"/>
      <c r="GL353" s="11"/>
      <c r="GM353" s="11"/>
      <c r="GN353" s="11"/>
      <c r="GO353" s="11"/>
      <c r="GP353" s="11"/>
      <c r="GQ353" s="11"/>
      <c r="GR353" s="11"/>
      <c r="GS353" s="11"/>
      <c r="GT353" s="11"/>
      <c r="GU353" s="11"/>
      <c r="GV353" s="11"/>
      <c r="GW353" s="11"/>
      <c r="GX353" s="11"/>
      <c r="GY353" s="11"/>
      <c r="GZ353" s="11"/>
      <c r="HA353" s="11"/>
      <c r="HB353" s="11"/>
      <c r="HC353" s="11"/>
      <c r="HD353" s="11"/>
      <c r="HE353" s="11"/>
      <c r="HF353" s="11"/>
      <c r="HG353" s="11"/>
      <c r="HH353" s="11"/>
      <c r="HI353" s="11"/>
      <c r="HJ353" s="11"/>
      <c r="HK353" s="11"/>
      <c r="HL353" s="11"/>
      <c r="HM353" s="11"/>
      <c r="HN353" s="11"/>
      <c r="HO353" s="11"/>
      <c r="HP353" s="11"/>
      <c r="HQ353" s="11"/>
      <c r="HR353" s="11"/>
      <c r="HS353" s="11"/>
      <c r="HT353" s="11"/>
      <c r="HU353" s="11"/>
      <c r="HV353" s="11"/>
      <c r="HW353" s="11"/>
      <c r="HX353" s="11"/>
      <c r="HY353" s="11"/>
      <c r="HZ353" s="11"/>
      <c r="IA353" s="11"/>
      <c r="IB353" s="11"/>
      <c r="IC353" s="11"/>
      <c r="ID353" s="11"/>
      <c r="IE353" s="11"/>
      <c r="IF353" s="11"/>
      <c r="IG353" s="11"/>
      <c r="IH353" s="11"/>
      <c r="II353" s="11"/>
      <c r="IJ353" s="11"/>
      <c r="IK353" s="11"/>
      <c r="IL353" s="11"/>
      <c r="IM353" s="11"/>
      <c r="IN353" s="11"/>
      <c r="IO353" s="11"/>
      <c r="IP353" s="11"/>
      <c r="IQ353" s="11"/>
      <c r="IR353" s="11"/>
      <c r="IS353" s="11"/>
      <c r="IT353" s="11"/>
      <c r="IU353" s="11"/>
      <c r="IV353" s="11"/>
      <c r="IW353" s="11"/>
      <c r="IX353" s="11"/>
      <c r="IY353" s="11"/>
      <c r="IZ353" s="11"/>
      <c r="JA353" s="11"/>
      <c r="JB353" s="11"/>
      <c r="JC353" s="11"/>
      <c r="JD353" s="11"/>
      <c r="JE353" s="11"/>
      <c r="JF353" s="11"/>
      <c r="JG353" s="11"/>
      <c r="JH353" s="11"/>
      <c r="JI353" s="11"/>
      <c r="JJ353" s="11"/>
      <c r="JK353" s="11"/>
      <c r="JL353" s="11"/>
      <c r="JM353" s="11"/>
      <c r="JN353" s="11"/>
      <c r="JO353" s="11"/>
      <c r="JP353" s="11"/>
      <c r="JQ353" s="11"/>
      <c r="JR353" s="11"/>
      <c r="JS353" s="11"/>
      <c r="JT353" s="11"/>
      <c r="JU353" s="11"/>
      <c r="JV353" s="11"/>
    </row>
    <row r="354" spans="1:282" x14ac:dyDescent="0.25">
      <c r="A354" s="2" t="s">
        <v>12</v>
      </c>
      <c r="B354" s="2">
        <v>2</v>
      </c>
      <c r="C354" s="14"/>
      <c r="D354" s="2"/>
      <c r="E354" s="48">
        <f t="shared" ref="E354:K354" si="72">SUM(E352:E353)</f>
        <v>96000</v>
      </c>
      <c r="F354" s="48">
        <f t="shared" si="72"/>
        <v>2755.2</v>
      </c>
      <c r="G354" s="48">
        <f>SUM(G352:G353)</f>
        <v>3143.46</v>
      </c>
      <c r="H354" s="48">
        <f t="shared" si="72"/>
        <v>2918.4</v>
      </c>
      <c r="I354" s="48">
        <f t="shared" si="72"/>
        <v>2500</v>
      </c>
      <c r="J354" s="48">
        <f t="shared" si="72"/>
        <v>11317.06</v>
      </c>
      <c r="K354" s="48">
        <f t="shared" si="72"/>
        <v>84682.94</v>
      </c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  <c r="DN354" s="11"/>
      <c r="DO354" s="11"/>
      <c r="DP354" s="11"/>
      <c r="DQ354" s="11"/>
      <c r="DR354" s="11"/>
      <c r="DS354" s="11"/>
      <c r="DT354" s="11"/>
      <c r="DU354" s="11"/>
      <c r="DV354" s="11"/>
      <c r="DW354" s="11"/>
      <c r="DX354" s="11"/>
      <c r="DY354" s="11"/>
      <c r="DZ354" s="11"/>
      <c r="EA354" s="11"/>
      <c r="EB354" s="11"/>
      <c r="EC354" s="11"/>
      <c r="ED354" s="11"/>
      <c r="EE354" s="11"/>
      <c r="EF354" s="11"/>
      <c r="EG354" s="11"/>
      <c r="EH354" s="11"/>
      <c r="EI354" s="11"/>
      <c r="EJ354" s="11"/>
      <c r="EK354" s="11"/>
      <c r="EL354" s="11"/>
      <c r="EM354" s="11"/>
      <c r="EN354" s="11"/>
      <c r="EO354" s="11"/>
      <c r="EP354" s="11"/>
      <c r="EQ354" s="11"/>
      <c r="ER354" s="11"/>
      <c r="ES354" s="11"/>
      <c r="ET354" s="11"/>
      <c r="EU354" s="11"/>
      <c r="EV354" s="11"/>
      <c r="EW354" s="11"/>
      <c r="EX354" s="11"/>
      <c r="EY354" s="11"/>
      <c r="EZ354" s="11"/>
      <c r="FA354" s="11"/>
      <c r="FB354" s="11"/>
      <c r="FC354" s="11"/>
      <c r="FD354" s="11"/>
      <c r="FE354" s="11"/>
      <c r="FF354" s="11"/>
      <c r="FG354" s="11"/>
      <c r="FH354" s="11"/>
      <c r="FI354" s="11"/>
      <c r="FJ354" s="11"/>
      <c r="FK354" s="11"/>
      <c r="FL354" s="11"/>
      <c r="FM354" s="11"/>
      <c r="FN354" s="11"/>
      <c r="FO354" s="11"/>
      <c r="FP354" s="11"/>
      <c r="FQ354" s="11"/>
      <c r="FR354" s="11"/>
      <c r="FS354" s="11"/>
      <c r="FT354" s="11"/>
      <c r="FU354" s="11"/>
      <c r="FV354" s="11"/>
      <c r="FW354" s="11"/>
      <c r="FX354" s="11"/>
      <c r="FY354" s="11"/>
      <c r="FZ354" s="11"/>
      <c r="GA354" s="11"/>
      <c r="GB354" s="11"/>
      <c r="GC354" s="11"/>
      <c r="GD354" s="11"/>
      <c r="GE354" s="11"/>
      <c r="GF354" s="11"/>
      <c r="GG354" s="11"/>
      <c r="GH354" s="11"/>
      <c r="GI354" s="11"/>
      <c r="GJ354" s="11"/>
      <c r="GK354" s="11"/>
      <c r="GL354" s="11"/>
      <c r="GM354" s="11"/>
      <c r="GN354" s="11"/>
      <c r="GO354" s="11"/>
      <c r="GP354" s="11"/>
      <c r="GQ354" s="11"/>
      <c r="GR354" s="11"/>
      <c r="GS354" s="11"/>
      <c r="GT354" s="11"/>
      <c r="GU354" s="11"/>
      <c r="GV354" s="11"/>
      <c r="GW354" s="11"/>
      <c r="GX354" s="11"/>
      <c r="GY354" s="11"/>
      <c r="GZ354" s="11"/>
      <c r="HA354" s="11"/>
      <c r="HB354" s="11"/>
      <c r="HC354" s="11"/>
      <c r="HD354" s="11"/>
      <c r="HE354" s="11"/>
      <c r="HF354" s="11"/>
      <c r="HG354" s="11"/>
      <c r="HH354" s="11"/>
      <c r="HI354" s="11"/>
      <c r="HJ354" s="11"/>
      <c r="HK354" s="11"/>
      <c r="HL354" s="11"/>
      <c r="HM354" s="11"/>
      <c r="HN354" s="11"/>
      <c r="HO354" s="11"/>
      <c r="HP354" s="11"/>
      <c r="HQ354" s="11"/>
      <c r="HR354" s="11"/>
      <c r="HS354" s="11"/>
      <c r="HT354" s="11"/>
      <c r="HU354" s="11"/>
      <c r="HV354" s="11"/>
      <c r="HW354" s="11"/>
      <c r="HX354" s="11"/>
      <c r="HY354" s="11"/>
      <c r="HZ354" s="11"/>
      <c r="IA354" s="11"/>
      <c r="IB354" s="11"/>
      <c r="IC354" s="11"/>
      <c r="ID354" s="11"/>
      <c r="IE354" s="11"/>
      <c r="IF354" s="11"/>
      <c r="IG354" s="11"/>
      <c r="IH354" s="11"/>
      <c r="II354" s="11"/>
      <c r="IJ354" s="11"/>
      <c r="IK354" s="11"/>
      <c r="IL354" s="11"/>
      <c r="IM354" s="11"/>
      <c r="IN354" s="11"/>
      <c r="IO354" s="11"/>
      <c r="IP354" s="11"/>
      <c r="IQ354" s="11"/>
      <c r="IR354" s="11"/>
      <c r="IS354" s="11"/>
      <c r="IT354" s="11"/>
      <c r="IU354" s="11"/>
      <c r="IV354" s="11"/>
      <c r="IW354" s="11"/>
      <c r="IX354" s="11"/>
      <c r="IY354" s="11"/>
      <c r="IZ354" s="11"/>
      <c r="JA354" s="11"/>
      <c r="JB354" s="11"/>
      <c r="JC354" s="11"/>
      <c r="JD354" s="11"/>
      <c r="JE354" s="11"/>
      <c r="JF354" s="11"/>
      <c r="JG354" s="11"/>
      <c r="JH354" s="11"/>
      <c r="JI354" s="11"/>
      <c r="JJ354" s="11"/>
      <c r="JK354" s="11"/>
      <c r="JL354" s="11"/>
      <c r="JM354" s="11"/>
      <c r="JN354" s="11"/>
      <c r="JO354" s="11"/>
      <c r="JP354" s="11"/>
      <c r="JQ354" s="11"/>
      <c r="JR354" s="11"/>
      <c r="JS354" s="11"/>
      <c r="JT354" s="11"/>
      <c r="JU354" s="11"/>
      <c r="JV354" s="11"/>
    </row>
    <row r="355" spans="1:282" x14ac:dyDescent="0.25"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  <c r="DK355" s="11"/>
      <c r="DL355" s="11"/>
      <c r="DM355" s="11"/>
      <c r="DN355" s="11"/>
      <c r="DO355" s="11"/>
      <c r="DP355" s="11"/>
      <c r="DQ355" s="11"/>
      <c r="DR355" s="11"/>
      <c r="DS355" s="11"/>
      <c r="DT355" s="11"/>
      <c r="DU355" s="11"/>
      <c r="DV355" s="11"/>
      <c r="DW355" s="11"/>
      <c r="DX355" s="11"/>
      <c r="DY355" s="11"/>
      <c r="DZ355" s="11"/>
      <c r="EA355" s="11"/>
      <c r="EB355" s="11"/>
      <c r="EC355" s="11"/>
      <c r="ED355" s="11"/>
      <c r="EE355" s="11"/>
      <c r="EF355" s="11"/>
      <c r="EG355" s="11"/>
      <c r="EH355" s="11"/>
      <c r="EI355" s="11"/>
      <c r="EJ355" s="11"/>
      <c r="EK355" s="11"/>
      <c r="EL355" s="11"/>
      <c r="EM355" s="11"/>
      <c r="EN355" s="11"/>
      <c r="EO355" s="11"/>
      <c r="EP355" s="11"/>
      <c r="EQ355" s="11"/>
      <c r="ER355" s="11"/>
      <c r="ES355" s="11"/>
      <c r="ET355" s="11"/>
      <c r="EU355" s="11"/>
      <c r="EV355" s="11"/>
      <c r="EW355" s="11"/>
      <c r="EX355" s="11"/>
      <c r="EY355" s="11"/>
      <c r="EZ355" s="11"/>
      <c r="FA355" s="11"/>
      <c r="FB355" s="11"/>
      <c r="FC355" s="11"/>
      <c r="FD355" s="11"/>
      <c r="FE355" s="11"/>
      <c r="FF355" s="11"/>
      <c r="FG355" s="11"/>
      <c r="FH355" s="11"/>
      <c r="FI355" s="11"/>
      <c r="FJ355" s="11"/>
      <c r="FK355" s="11"/>
      <c r="FL355" s="11"/>
      <c r="FM355" s="11"/>
      <c r="FN355" s="11"/>
      <c r="FO355" s="11"/>
      <c r="FP355" s="11"/>
      <c r="FQ355" s="11"/>
      <c r="FR355" s="11"/>
      <c r="FS355" s="11"/>
      <c r="FT355" s="11"/>
      <c r="FU355" s="11"/>
      <c r="FV355" s="11"/>
      <c r="FW355" s="11"/>
      <c r="FX355" s="11"/>
      <c r="FY355" s="11"/>
      <c r="FZ355" s="11"/>
      <c r="GA355" s="11"/>
      <c r="GB355" s="11"/>
      <c r="GC355" s="11"/>
      <c r="GD355" s="11"/>
      <c r="GE355" s="11"/>
      <c r="GF355" s="11"/>
      <c r="GG355" s="11"/>
      <c r="GH355" s="11"/>
      <c r="GI355" s="11"/>
      <c r="GJ355" s="11"/>
      <c r="GK355" s="11"/>
      <c r="GL355" s="11"/>
      <c r="GM355" s="11"/>
      <c r="GN355" s="11"/>
      <c r="GO355" s="11"/>
      <c r="GP355" s="11"/>
      <c r="GQ355" s="11"/>
      <c r="GR355" s="11"/>
      <c r="GS355" s="11"/>
      <c r="GT355" s="11"/>
      <c r="GU355" s="11"/>
      <c r="GV355" s="11"/>
      <c r="GW355" s="11"/>
      <c r="GX355" s="11"/>
      <c r="GY355" s="11"/>
      <c r="GZ355" s="11"/>
      <c r="HA355" s="11"/>
      <c r="HB355" s="11"/>
      <c r="HC355" s="11"/>
      <c r="HD355" s="11"/>
      <c r="HE355" s="11"/>
      <c r="HF355" s="11"/>
      <c r="HG355" s="11"/>
      <c r="HH355" s="11"/>
      <c r="HI355" s="11"/>
      <c r="HJ355" s="11"/>
      <c r="HK355" s="11"/>
      <c r="HL355" s="11"/>
      <c r="HM355" s="11"/>
      <c r="HN355" s="11"/>
      <c r="HO355" s="11"/>
      <c r="HP355" s="11"/>
      <c r="HQ355" s="11"/>
      <c r="HR355" s="11"/>
      <c r="HS355" s="11"/>
      <c r="HT355" s="11"/>
      <c r="HU355" s="11"/>
      <c r="HV355" s="11"/>
      <c r="HW355" s="11"/>
      <c r="HX355" s="11"/>
      <c r="HY355" s="11"/>
      <c r="HZ355" s="11"/>
      <c r="IA355" s="11"/>
      <c r="IB355" s="11"/>
      <c r="IC355" s="11"/>
      <c r="ID355" s="11"/>
      <c r="IE355" s="11"/>
      <c r="IF355" s="11"/>
      <c r="IG355" s="11"/>
      <c r="IH355" s="11"/>
      <c r="II355" s="11"/>
      <c r="IJ355" s="11"/>
      <c r="IK355" s="11"/>
      <c r="IL355" s="11"/>
      <c r="IM355" s="11"/>
      <c r="IN355" s="11"/>
      <c r="IO355" s="11"/>
      <c r="IP355" s="11"/>
      <c r="IQ355" s="11"/>
      <c r="IR355" s="11"/>
      <c r="IS355" s="11"/>
      <c r="IT355" s="11"/>
      <c r="IU355" s="11"/>
      <c r="IV355" s="11"/>
      <c r="IW355" s="11"/>
      <c r="IX355" s="11"/>
      <c r="IY355" s="11"/>
      <c r="IZ355" s="11"/>
      <c r="JA355" s="11"/>
      <c r="JB355" s="11"/>
      <c r="JC355" s="11"/>
      <c r="JD355" s="11"/>
      <c r="JE355" s="11"/>
      <c r="JF355" s="11"/>
      <c r="JG355" s="11"/>
      <c r="JH355" s="11"/>
      <c r="JI355" s="11"/>
      <c r="JJ355" s="11"/>
      <c r="JK355" s="11"/>
      <c r="JL355" s="11"/>
      <c r="JM355" s="11"/>
      <c r="JN355" s="11"/>
      <c r="JO355" s="11"/>
      <c r="JP355" s="11"/>
      <c r="JQ355" s="11"/>
      <c r="JR355" s="11"/>
      <c r="JS355" s="11"/>
      <c r="JT355" s="11"/>
      <c r="JU355" s="11"/>
      <c r="JV355" s="11"/>
    </row>
    <row r="356" spans="1:282" s="63" customFormat="1" x14ac:dyDescent="0.25">
      <c r="A356" s="4" t="s">
        <v>302</v>
      </c>
      <c r="B356" s="4"/>
      <c r="C356" s="16"/>
      <c r="D356" s="4"/>
      <c r="E356" s="52"/>
      <c r="F356" s="52"/>
      <c r="G356" s="52"/>
      <c r="H356" s="52"/>
      <c r="I356" s="52"/>
      <c r="J356" s="52"/>
      <c r="K356" s="52"/>
    </row>
    <row r="357" spans="1:282" x14ac:dyDescent="0.25">
      <c r="A357" t="s">
        <v>189</v>
      </c>
      <c r="B357" t="s">
        <v>14</v>
      </c>
      <c r="C357" s="13" t="s">
        <v>305</v>
      </c>
      <c r="D357" t="s">
        <v>203</v>
      </c>
      <c r="E357" s="40">
        <v>35000</v>
      </c>
      <c r="F357" s="40">
        <f t="shared" ref="F357:F363" si="73">E357*0.0287</f>
        <v>1004.5</v>
      </c>
      <c r="G357" s="40">
        <v>0</v>
      </c>
      <c r="H357" s="40">
        <f t="shared" ref="H357:H362" si="74">E357*0.0304</f>
        <v>1064</v>
      </c>
      <c r="I357" s="62">
        <v>275</v>
      </c>
      <c r="J357" s="40">
        <v>2343.5</v>
      </c>
      <c r="K357" s="40">
        <f t="shared" ref="K357:K363" si="75">E357-J357</f>
        <v>32656.5</v>
      </c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  <c r="DN357" s="11"/>
      <c r="DO357" s="11"/>
      <c r="DP357" s="11"/>
      <c r="DQ357" s="11"/>
      <c r="DR357" s="11"/>
      <c r="DS357" s="11"/>
      <c r="DT357" s="11"/>
      <c r="DU357" s="11"/>
      <c r="DV357" s="11"/>
      <c r="DW357" s="11"/>
      <c r="DX357" s="11"/>
      <c r="DY357" s="11"/>
      <c r="DZ357" s="11"/>
      <c r="EA357" s="11"/>
      <c r="EB357" s="11"/>
      <c r="EC357" s="11"/>
      <c r="ED357" s="11"/>
      <c r="EE357" s="11"/>
      <c r="EF357" s="11"/>
      <c r="EG357" s="11"/>
      <c r="EH357" s="11"/>
      <c r="EI357" s="11"/>
      <c r="EJ357" s="11"/>
      <c r="EK357" s="11"/>
      <c r="EL357" s="11"/>
      <c r="EM357" s="11"/>
      <c r="EN357" s="11"/>
      <c r="EO357" s="11"/>
      <c r="EP357" s="11"/>
      <c r="EQ357" s="11"/>
      <c r="ER357" s="11"/>
      <c r="ES357" s="11"/>
      <c r="ET357" s="11"/>
      <c r="EU357" s="11"/>
      <c r="EV357" s="11"/>
      <c r="EW357" s="11"/>
      <c r="EX357" s="11"/>
      <c r="EY357" s="11"/>
      <c r="EZ357" s="11"/>
      <c r="FA357" s="11"/>
      <c r="FB357" s="11"/>
      <c r="FC357" s="11"/>
      <c r="FD357" s="11"/>
      <c r="FE357" s="11"/>
      <c r="FF357" s="11"/>
      <c r="FG357" s="11"/>
      <c r="FH357" s="11"/>
      <c r="FI357" s="11"/>
      <c r="FJ357" s="11"/>
      <c r="FK357" s="11"/>
      <c r="FL357" s="11"/>
      <c r="FM357" s="11"/>
      <c r="FN357" s="11"/>
      <c r="FO357" s="11"/>
      <c r="FP357" s="11"/>
      <c r="FQ357" s="11"/>
      <c r="FR357" s="11"/>
      <c r="FS357" s="11"/>
      <c r="FT357" s="11"/>
      <c r="FU357" s="11"/>
      <c r="FV357" s="11"/>
      <c r="FW357" s="11"/>
      <c r="FX357" s="11"/>
      <c r="FY357" s="11"/>
      <c r="FZ357" s="11"/>
      <c r="GA357" s="11"/>
      <c r="GB357" s="11"/>
      <c r="GC357" s="11"/>
      <c r="GD357" s="11"/>
      <c r="GE357" s="11"/>
      <c r="GF357" s="11"/>
      <c r="GG357" s="11"/>
      <c r="GH357" s="11"/>
      <c r="GI357" s="11"/>
      <c r="GJ357" s="11"/>
      <c r="GK357" s="11"/>
      <c r="GL357" s="11"/>
      <c r="GM357" s="11"/>
      <c r="GN357" s="11"/>
      <c r="GO357" s="11"/>
      <c r="GP357" s="11"/>
      <c r="GQ357" s="11"/>
      <c r="GR357" s="11"/>
      <c r="GS357" s="11"/>
      <c r="GT357" s="11"/>
      <c r="GU357" s="11"/>
      <c r="GV357" s="11"/>
      <c r="GW357" s="11"/>
      <c r="GX357" s="11"/>
      <c r="GY357" s="11"/>
      <c r="GZ357" s="11"/>
      <c r="HA357" s="11"/>
      <c r="HB357" s="11"/>
      <c r="HC357" s="11"/>
      <c r="HD357" s="11"/>
      <c r="HE357" s="11"/>
      <c r="HF357" s="11"/>
      <c r="HG357" s="11"/>
      <c r="HH357" s="11"/>
      <c r="HI357" s="11"/>
      <c r="HJ357" s="11"/>
      <c r="HK357" s="11"/>
      <c r="HL357" s="11"/>
      <c r="HM357" s="11"/>
      <c r="HN357" s="11"/>
      <c r="HO357" s="11"/>
      <c r="HP357" s="11"/>
      <c r="HQ357" s="11"/>
      <c r="HR357" s="11"/>
      <c r="HS357" s="11"/>
      <c r="HT357" s="11"/>
      <c r="HU357" s="11"/>
      <c r="HV357" s="11"/>
      <c r="HW357" s="11"/>
      <c r="HX357" s="11"/>
      <c r="HY357" s="11"/>
      <c r="HZ357" s="11"/>
      <c r="IA357" s="11"/>
      <c r="IB357" s="11"/>
      <c r="IC357" s="11"/>
      <c r="ID357" s="11"/>
      <c r="IE357" s="11"/>
      <c r="IF357" s="11"/>
      <c r="IG357" s="11"/>
      <c r="IH357" s="11"/>
      <c r="II357" s="11"/>
      <c r="IJ357" s="11"/>
      <c r="IK357" s="11"/>
      <c r="IL357" s="11"/>
      <c r="IM357" s="11"/>
      <c r="IN357" s="11"/>
      <c r="IO357" s="11"/>
      <c r="IP357" s="11"/>
      <c r="IQ357" s="11"/>
      <c r="IR357" s="11"/>
      <c r="IS357" s="11"/>
      <c r="IT357" s="11"/>
      <c r="IU357" s="11"/>
      <c r="IV357" s="11"/>
      <c r="IW357" s="11"/>
      <c r="IX357" s="11"/>
      <c r="IY357" s="11"/>
      <c r="IZ357" s="11"/>
      <c r="JA357" s="11"/>
      <c r="JB357" s="11"/>
      <c r="JC357" s="11"/>
      <c r="JD357" s="11"/>
      <c r="JE357" s="11"/>
      <c r="JF357" s="11"/>
      <c r="JG357" s="11"/>
      <c r="JH357" s="11"/>
      <c r="JI357" s="11"/>
      <c r="JJ357" s="11"/>
      <c r="JK357" s="11"/>
      <c r="JL357" s="11"/>
      <c r="JM357" s="11"/>
      <c r="JN357" s="11"/>
      <c r="JO357" s="11"/>
      <c r="JP357" s="11"/>
      <c r="JQ357" s="11"/>
      <c r="JR357" s="11"/>
      <c r="JS357" s="11"/>
      <c r="JT357" s="11"/>
      <c r="JU357" s="11"/>
      <c r="JV357" s="11"/>
    </row>
    <row r="358" spans="1:282" x14ac:dyDescent="0.25">
      <c r="A358" t="s">
        <v>229</v>
      </c>
      <c r="B358" t="s">
        <v>107</v>
      </c>
      <c r="C358" s="13" t="s">
        <v>305</v>
      </c>
      <c r="D358" t="s">
        <v>203</v>
      </c>
      <c r="E358" s="40">
        <v>30000</v>
      </c>
      <c r="F358" s="40">
        <f t="shared" si="73"/>
        <v>861</v>
      </c>
      <c r="G358" s="40">
        <v>0</v>
      </c>
      <c r="H358" s="40">
        <f t="shared" si="74"/>
        <v>912</v>
      </c>
      <c r="I358" s="62">
        <v>7024.13</v>
      </c>
      <c r="J358" s="40">
        <v>8797.1299999999992</v>
      </c>
      <c r="K358" s="40">
        <f t="shared" si="75"/>
        <v>21202.87</v>
      </c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1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  <c r="EO358" s="11"/>
      <c r="EP358" s="11"/>
      <c r="EQ358" s="11"/>
      <c r="ER358" s="11"/>
      <c r="ES358" s="11"/>
      <c r="ET358" s="11"/>
      <c r="EU358" s="11"/>
      <c r="EV358" s="11"/>
      <c r="EW358" s="11"/>
      <c r="EX358" s="11"/>
      <c r="EY358" s="11"/>
      <c r="EZ358" s="11"/>
      <c r="FA358" s="11"/>
      <c r="FB358" s="11"/>
      <c r="FC358" s="11"/>
      <c r="FD358" s="11"/>
      <c r="FE358" s="11"/>
      <c r="FF358" s="11"/>
      <c r="FG358" s="11"/>
      <c r="FH358" s="11"/>
      <c r="FI358" s="11"/>
      <c r="FJ358" s="11"/>
      <c r="FK358" s="11"/>
      <c r="FL358" s="11"/>
      <c r="FM358" s="11"/>
      <c r="FN358" s="11"/>
      <c r="FO358" s="11"/>
      <c r="FP358" s="11"/>
      <c r="FQ358" s="11"/>
      <c r="FR358" s="11"/>
      <c r="FS358" s="11"/>
      <c r="FT358" s="11"/>
      <c r="FU358" s="11"/>
      <c r="FV358" s="11"/>
      <c r="FW358" s="11"/>
      <c r="FX358" s="11"/>
      <c r="FY358" s="11"/>
      <c r="FZ358" s="11"/>
      <c r="GA358" s="11"/>
      <c r="GB358" s="11"/>
      <c r="GC358" s="11"/>
      <c r="GD358" s="11"/>
      <c r="GE358" s="11"/>
      <c r="GF358" s="11"/>
      <c r="GG358" s="11"/>
      <c r="GH358" s="11"/>
      <c r="GI358" s="11"/>
      <c r="GJ358" s="11"/>
      <c r="GK358" s="11"/>
      <c r="GL358" s="11"/>
      <c r="GM358" s="11"/>
      <c r="GN358" s="11"/>
      <c r="GO358" s="11"/>
      <c r="GP358" s="11"/>
      <c r="GQ358" s="11"/>
      <c r="GR358" s="11"/>
      <c r="GS358" s="11"/>
      <c r="GT358" s="11"/>
      <c r="GU358" s="11"/>
      <c r="GV358" s="11"/>
      <c r="GW358" s="11"/>
      <c r="GX358" s="11"/>
      <c r="GY358" s="11"/>
      <c r="GZ358" s="11"/>
      <c r="HA358" s="11"/>
      <c r="HB358" s="11"/>
      <c r="HC358" s="11"/>
      <c r="HD358" s="11"/>
      <c r="HE358" s="11"/>
      <c r="HF358" s="11"/>
      <c r="HG358" s="11"/>
      <c r="HH358" s="11"/>
      <c r="HI358" s="11"/>
      <c r="HJ358" s="11"/>
      <c r="HK358" s="11"/>
      <c r="HL358" s="11"/>
      <c r="HM358" s="11"/>
      <c r="HN358" s="11"/>
      <c r="HO358" s="11"/>
      <c r="HP358" s="11"/>
      <c r="HQ358" s="11"/>
      <c r="HR358" s="11"/>
      <c r="HS358" s="11"/>
      <c r="HT358" s="11"/>
      <c r="HU358" s="11"/>
      <c r="HV358" s="11"/>
      <c r="HW358" s="11"/>
      <c r="HX358" s="11"/>
      <c r="HY358" s="11"/>
      <c r="HZ358" s="11"/>
      <c r="IA358" s="11"/>
      <c r="IB358" s="11"/>
      <c r="IC358" s="11"/>
      <c r="ID358" s="11"/>
      <c r="IE358" s="11"/>
      <c r="IF358" s="11"/>
      <c r="IG358" s="11"/>
      <c r="IH358" s="11"/>
      <c r="II358" s="11"/>
      <c r="IJ358" s="11"/>
      <c r="IK358" s="11"/>
      <c r="IL358" s="11"/>
      <c r="IM358" s="11"/>
      <c r="IN358" s="11"/>
      <c r="IO358" s="11"/>
      <c r="IP358" s="11"/>
      <c r="IQ358" s="11"/>
      <c r="IR358" s="11"/>
      <c r="IS358" s="11"/>
      <c r="IT358" s="11"/>
      <c r="IU358" s="11"/>
      <c r="IV358" s="11"/>
      <c r="IW358" s="11"/>
      <c r="IX358" s="11"/>
      <c r="IY358" s="11"/>
      <c r="IZ358" s="11"/>
      <c r="JA358" s="11"/>
      <c r="JB358" s="11"/>
      <c r="JC358" s="11"/>
      <c r="JD358" s="11"/>
      <c r="JE358" s="11"/>
      <c r="JF358" s="11"/>
      <c r="JG358" s="11"/>
      <c r="JH358" s="11"/>
      <c r="JI358" s="11"/>
      <c r="JJ358" s="11"/>
      <c r="JK358" s="11"/>
      <c r="JL358" s="11"/>
      <c r="JM358" s="11"/>
      <c r="JN358" s="11"/>
      <c r="JO358" s="11"/>
      <c r="JP358" s="11"/>
      <c r="JQ358" s="11"/>
      <c r="JR358" s="11"/>
      <c r="JS358" s="11"/>
      <c r="JT358" s="11"/>
      <c r="JU358" s="11"/>
      <c r="JV358" s="11"/>
    </row>
    <row r="359" spans="1:282" x14ac:dyDescent="0.25">
      <c r="A359" t="s">
        <v>236</v>
      </c>
      <c r="B359" t="s">
        <v>14</v>
      </c>
      <c r="C359" s="13" t="s">
        <v>305</v>
      </c>
      <c r="D359" t="s">
        <v>203</v>
      </c>
      <c r="E359" s="40">
        <v>41000</v>
      </c>
      <c r="F359" s="40">
        <f t="shared" si="73"/>
        <v>1176.7</v>
      </c>
      <c r="G359" s="40">
        <v>583.79</v>
      </c>
      <c r="H359" s="40">
        <f t="shared" si="74"/>
        <v>1246.4000000000001</v>
      </c>
      <c r="I359" s="62">
        <v>175</v>
      </c>
      <c r="J359" s="40">
        <v>3181.89</v>
      </c>
      <c r="K359" s="40">
        <f t="shared" si="75"/>
        <v>37818.11</v>
      </c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  <c r="DN359" s="11"/>
      <c r="DO359" s="11"/>
      <c r="DP359" s="11"/>
      <c r="DQ359" s="11"/>
      <c r="DR359" s="11"/>
      <c r="DS359" s="11"/>
      <c r="DT359" s="11"/>
      <c r="DU359" s="11"/>
      <c r="DV359" s="11"/>
      <c r="DW359" s="11"/>
      <c r="DX359" s="11"/>
      <c r="DY359" s="11"/>
      <c r="DZ359" s="11"/>
      <c r="EA359" s="11"/>
      <c r="EB359" s="11"/>
      <c r="EC359" s="11"/>
      <c r="ED359" s="11"/>
      <c r="EE359" s="11"/>
      <c r="EF359" s="11"/>
      <c r="EG359" s="11"/>
      <c r="EH359" s="11"/>
      <c r="EI359" s="11"/>
      <c r="EJ359" s="11"/>
      <c r="EK359" s="11"/>
      <c r="EL359" s="11"/>
      <c r="EM359" s="11"/>
      <c r="EN359" s="11"/>
      <c r="EO359" s="11"/>
      <c r="EP359" s="11"/>
      <c r="EQ359" s="11"/>
      <c r="ER359" s="11"/>
      <c r="ES359" s="11"/>
      <c r="ET359" s="11"/>
      <c r="EU359" s="11"/>
      <c r="EV359" s="11"/>
      <c r="EW359" s="11"/>
      <c r="EX359" s="11"/>
      <c r="EY359" s="11"/>
      <c r="EZ359" s="11"/>
      <c r="FA359" s="11"/>
      <c r="FB359" s="11"/>
      <c r="FC359" s="11"/>
      <c r="FD359" s="11"/>
      <c r="FE359" s="11"/>
      <c r="FF359" s="11"/>
      <c r="FG359" s="11"/>
      <c r="FH359" s="11"/>
      <c r="FI359" s="11"/>
      <c r="FJ359" s="11"/>
      <c r="FK359" s="11"/>
      <c r="FL359" s="11"/>
      <c r="FM359" s="11"/>
      <c r="FN359" s="11"/>
      <c r="FO359" s="11"/>
      <c r="FP359" s="11"/>
      <c r="FQ359" s="11"/>
      <c r="FR359" s="11"/>
      <c r="FS359" s="11"/>
      <c r="FT359" s="11"/>
      <c r="FU359" s="11"/>
      <c r="FV359" s="11"/>
      <c r="FW359" s="11"/>
      <c r="FX359" s="11"/>
      <c r="FY359" s="11"/>
      <c r="FZ359" s="11"/>
      <c r="GA359" s="11"/>
      <c r="GB359" s="11"/>
      <c r="GC359" s="11"/>
      <c r="GD359" s="11"/>
      <c r="GE359" s="11"/>
      <c r="GF359" s="11"/>
      <c r="GG359" s="11"/>
      <c r="GH359" s="11"/>
      <c r="GI359" s="11"/>
      <c r="GJ359" s="11"/>
      <c r="GK359" s="11"/>
      <c r="GL359" s="11"/>
      <c r="GM359" s="11"/>
      <c r="GN359" s="11"/>
      <c r="GO359" s="11"/>
      <c r="GP359" s="11"/>
      <c r="GQ359" s="11"/>
      <c r="GR359" s="11"/>
      <c r="GS359" s="11"/>
      <c r="GT359" s="11"/>
      <c r="GU359" s="11"/>
      <c r="GV359" s="11"/>
      <c r="GW359" s="11"/>
      <c r="GX359" s="11"/>
      <c r="GY359" s="11"/>
      <c r="GZ359" s="11"/>
      <c r="HA359" s="11"/>
      <c r="HB359" s="11"/>
      <c r="HC359" s="11"/>
      <c r="HD359" s="11"/>
      <c r="HE359" s="11"/>
      <c r="HF359" s="11"/>
      <c r="HG359" s="11"/>
      <c r="HH359" s="11"/>
      <c r="HI359" s="11"/>
      <c r="HJ359" s="11"/>
      <c r="HK359" s="11"/>
      <c r="HL359" s="11"/>
      <c r="HM359" s="11"/>
      <c r="HN359" s="11"/>
      <c r="HO359" s="11"/>
      <c r="HP359" s="11"/>
      <c r="HQ359" s="11"/>
      <c r="HR359" s="11"/>
      <c r="HS359" s="11"/>
      <c r="HT359" s="11"/>
      <c r="HU359" s="11"/>
      <c r="HV359" s="11"/>
      <c r="HW359" s="11"/>
      <c r="HX359" s="11"/>
      <c r="HY359" s="11"/>
      <c r="HZ359" s="11"/>
      <c r="IA359" s="11"/>
      <c r="IB359" s="11"/>
      <c r="IC359" s="11"/>
      <c r="ID359" s="11"/>
      <c r="IE359" s="11"/>
      <c r="IF359" s="11"/>
      <c r="IG359" s="11"/>
      <c r="IH359" s="11"/>
      <c r="II359" s="11"/>
      <c r="IJ359" s="11"/>
      <c r="IK359" s="11"/>
      <c r="IL359" s="11"/>
      <c r="IM359" s="11"/>
      <c r="IN359" s="11"/>
      <c r="IO359" s="11"/>
      <c r="IP359" s="11"/>
      <c r="IQ359" s="11"/>
      <c r="IR359" s="11"/>
      <c r="IS359" s="11"/>
      <c r="IT359" s="11"/>
      <c r="IU359" s="11"/>
      <c r="IV359" s="11"/>
      <c r="IW359" s="11"/>
      <c r="IX359" s="11"/>
      <c r="IY359" s="11"/>
      <c r="IZ359" s="11"/>
      <c r="JA359" s="11"/>
      <c r="JB359" s="11"/>
      <c r="JC359" s="11"/>
      <c r="JD359" s="11"/>
      <c r="JE359" s="11"/>
      <c r="JF359" s="11"/>
      <c r="JG359" s="11"/>
      <c r="JH359" s="11"/>
      <c r="JI359" s="11"/>
      <c r="JJ359" s="11"/>
      <c r="JK359" s="11"/>
      <c r="JL359" s="11"/>
      <c r="JM359" s="11"/>
      <c r="JN359" s="11"/>
      <c r="JO359" s="11"/>
      <c r="JP359" s="11"/>
      <c r="JQ359" s="11"/>
      <c r="JR359" s="11"/>
      <c r="JS359" s="11"/>
      <c r="JT359" s="11"/>
      <c r="JU359" s="11"/>
      <c r="JV359" s="11"/>
    </row>
    <row r="360" spans="1:282" x14ac:dyDescent="0.25">
      <c r="A360" t="s">
        <v>121</v>
      </c>
      <c r="B360" t="s">
        <v>435</v>
      </c>
      <c r="C360" s="13" t="s">
        <v>306</v>
      </c>
      <c r="D360" t="s">
        <v>202</v>
      </c>
      <c r="E360" s="40">
        <v>30000</v>
      </c>
      <c r="F360" s="40">
        <f t="shared" si="73"/>
        <v>861</v>
      </c>
      <c r="G360" s="40">
        <v>0</v>
      </c>
      <c r="H360" s="40">
        <f t="shared" si="74"/>
        <v>912</v>
      </c>
      <c r="I360" s="62">
        <v>1912.45</v>
      </c>
      <c r="J360" s="40">
        <v>3685.45</v>
      </c>
      <c r="K360" s="40">
        <f t="shared" si="75"/>
        <v>26314.55</v>
      </c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  <c r="DN360" s="11"/>
      <c r="DO360" s="11"/>
      <c r="DP360" s="11"/>
      <c r="DQ360" s="11"/>
      <c r="DR360" s="11"/>
      <c r="DS360" s="11"/>
      <c r="DT360" s="11"/>
      <c r="DU360" s="11"/>
      <c r="DV360" s="11"/>
      <c r="DW360" s="11"/>
      <c r="DX360" s="11"/>
      <c r="DY360" s="11"/>
      <c r="DZ360" s="11"/>
      <c r="EA360" s="11"/>
      <c r="EB360" s="11"/>
      <c r="EC360" s="11"/>
      <c r="ED360" s="11"/>
      <c r="EE360" s="11"/>
      <c r="EF360" s="11"/>
      <c r="EG360" s="11"/>
      <c r="EH360" s="11"/>
      <c r="EI360" s="11"/>
      <c r="EJ360" s="11"/>
      <c r="EK360" s="11"/>
      <c r="EL360" s="11"/>
      <c r="EM360" s="11"/>
      <c r="EN360" s="11"/>
      <c r="EO360" s="11"/>
      <c r="EP360" s="11"/>
      <c r="EQ360" s="11"/>
      <c r="ER360" s="11"/>
      <c r="ES360" s="11"/>
      <c r="ET360" s="11"/>
      <c r="EU360" s="11"/>
      <c r="EV360" s="11"/>
      <c r="EW360" s="11"/>
      <c r="EX360" s="11"/>
      <c r="EY360" s="11"/>
      <c r="EZ360" s="11"/>
      <c r="FA360" s="11"/>
      <c r="FB360" s="11"/>
      <c r="FC360" s="11"/>
      <c r="FD360" s="11"/>
      <c r="FE360" s="11"/>
      <c r="FF360" s="11"/>
      <c r="FG360" s="11"/>
      <c r="FH360" s="11"/>
      <c r="FI360" s="11"/>
      <c r="FJ360" s="11"/>
      <c r="FK360" s="11"/>
      <c r="FL360" s="11"/>
      <c r="FM360" s="11"/>
      <c r="FN360" s="11"/>
      <c r="FO360" s="11"/>
      <c r="FP360" s="11"/>
      <c r="FQ360" s="11"/>
      <c r="FR360" s="11"/>
      <c r="FS360" s="11"/>
      <c r="FT360" s="11"/>
      <c r="FU360" s="11"/>
      <c r="FV360" s="11"/>
      <c r="FW360" s="11"/>
      <c r="FX360" s="11"/>
      <c r="FY360" s="11"/>
      <c r="FZ360" s="11"/>
      <c r="GA360" s="11"/>
      <c r="GB360" s="11"/>
      <c r="GC360" s="11"/>
      <c r="GD360" s="11"/>
      <c r="GE360" s="11"/>
      <c r="GF360" s="11"/>
      <c r="GG360" s="11"/>
      <c r="GH360" s="11"/>
      <c r="GI360" s="11"/>
      <c r="GJ360" s="11"/>
      <c r="GK360" s="11"/>
      <c r="GL360" s="11"/>
      <c r="GM360" s="11"/>
      <c r="GN360" s="11"/>
      <c r="GO360" s="11"/>
      <c r="GP360" s="11"/>
      <c r="GQ360" s="11"/>
      <c r="GR360" s="11"/>
      <c r="GS360" s="11"/>
      <c r="GT360" s="11"/>
      <c r="GU360" s="11"/>
      <c r="GV360" s="11"/>
      <c r="GW360" s="11"/>
      <c r="GX360" s="11"/>
      <c r="GY360" s="11"/>
      <c r="GZ360" s="11"/>
      <c r="HA360" s="11"/>
      <c r="HB360" s="11"/>
      <c r="HC360" s="11"/>
      <c r="HD360" s="11"/>
      <c r="HE360" s="11"/>
      <c r="HF360" s="11"/>
      <c r="HG360" s="11"/>
      <c r="HH360" s="11"/>
      <c r="HI360" s="11"/>
      <c r="HJ360" s="11"/>
      <c r="HK360" s="11"/>
      <c r="HL360" s="11"/>
      <c r="HM360" s="11"/>
      <c r="HN360" s="11"/>
      <c r="HO360" s="11"/>
      <c r="HP360" s="11"/>
      <c r="HQ360" s="11"/>
      <c r="HR360" s="11"/>
      <c r="HS360" s="11"/>
      <c r="HT360" s="11"/>
      <c r="HU360" s="11"/>
      <c r="HV360" s="11"/>
      <c r="HW360" s="11"/>
      <c r="HX360" s="11"/>
      <c r="HY360" s="11"/>
      <c r="HZ360" s="11"/>
      <c r="IA360" s="11"/>
      <c r="IB360" s="11"/>
      <c r="IC360" s="11"/>
      <c r="ID360" s="11"/>
      <c r="IE360" s="11"/>
      <c r="IF360" s="11"/>
      <c r="IG360" s="11"/>
      <c r="IH360" s="11"/>
      <c r="II360" s="11"/>
      <c r="IJ360" s="11"/>
      <c r="IK360" s="11"/>
      <c r="IL360" s="11"/>
      <c r="IM360" s="11"/>
      <c r="IN360" s="11"/>
      <c r="IO360" s="11"/>
      <c r="IP360" s="11"/>
      <c r="IQ360" s="11"/>
      <c r="IR360" s="11"/>
      <c r="IS360" s="11"/>
      <c r="IT360" s="11"/>
      <c r="IU360" s="11"/>
      <c r="IV360" s="11"/>
      <c r="IW360" s="11"/>
      <c r="IX360" s="11"/>
      <c r="IY360" s="11"/>
      <c r="IZ360" s="11"/>
      <c r="JA360" s="11"/>
      <c r="JB360" s="11"/>
      <c r="JC360" s="11"/>
      <c r="JD360" s="11"/>
      <c r="JE360" s="11"/>
      <c r="JF360" s="11"/>
      <c r="JG360" s="11"/>
      <c r="JH360" s="11"/>
      <c r="JI360" s="11"/>
      <c r="JJ360" s="11"/>
      <c r="JK360" s="11"/>
      <c r="JL360" s="11"/>
      <c r="JM360" s="11"/>
      <c r="JN360" s="11"/>
      <c r="JO360" s="11"/>
      <c r="JP360" s="11"/>
      <c r="JQ360" s="11"/>
      <c r="JR360" s="11"/>
      <c r="JS360" s="11"/>
      <c r="JT360" s="11"/>
      <c r="JU360" s="11"/>
      <c r="JV360" s="11"/>
    </row>
    <row r="361" spans="1:282" x14ac:dyDescent="0.25">
      <c r="A361" t="s">
        <v>111</v>
      </c>
      <c r="B361" t="s">
        <v>435</v>
      </c>
      <c r="C361" s="13" t="s">
        <v>305</v>
      </c>
      <c r="D361" t="s">
        <v>202</v>
      </c>
      <c r="E361" s="40">
        <v>30000</v>
      </c>
      <c r="F361" s="40">
        <f t="shared" si="73"/>
        <v>861</v>
      </c>
      <c r="G361" s="40">
        <v>0</v>
      </c>
      <c r="H361" s="40">
        <f t="shared" si="74"/>
        <v>912</v>
      </c>
      <c r="I361" s="62">
        <v>335</v>
      </c>
      <c r="J361" s="40">
        <v>2108</v>
      </c>
      <c r="K361" s="40">
        <f t="shared" si="75"/>
        <v>27892</v>
      </c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  <c r="DN361" s="11"/>
      <c r="DO361" s="11"/>
      <c r="DP361" s="11"/>
      <c r="DQ361" s="11"/>
      <c r="DR361" s="11"/>
      <c r="DS361" s="11"/>
      <c r="DT361" s="11"/>
      <c r="DU361" s="11"/>
      <c r="DV361" s="11"/>
      <c r="DW361" s="11"/>
      <c r="DX361" s="11"/>
      <c r="DY361" s="11"/>
      <c r="DZ361" s="11"/>
      <c r="EA361" s="11"/>
      <c r="EB361" s="11"/>
      <c r="EC361" s="11"/>
      <c r="ED361" s="11"/>
      <c r="EE361" s="11"/>
      <c r="EF361" s="11"/>
      <c r="EG361" s="11"/>
      <c r="EH361" s="11"/>
      <c r="EI361" s="11"/>
      <c r="EJ361" s="11"/>
      <c r="EK361" s="11"/>
      <c r="EL361" s="11"/>
      <c r="EM361" s="11"/>
      <c r="EN361" s="11"/>
      <c r="EO361" s="11"/>
      <c r="EP361" s="11"/>
      <c r="EQ361" s="11"/>
      <c r="ER361" s="11"/>
      <c r="ES361" s="11"/>
      <c r="ET361" s="11"/>
      <c r="EU361" s="11"/>
      <c r="EV361" s="11"/>
      <c r="EW361" s="11"/>
      <c r="EX361" s="11"/>
      <c r="EY361" s="11"/>
      <c r="EZ361" s="11"/>
      <c r="FA361" s="11"/>
      <c r="FB361" s="11"/>
      <c r="FC361" s="11"/>
      <c r="FD361" s="11"/>
      <c r="FE361" s="11"/>
      <c r="FF361" s="11"/>
      <c r="FG361" s="11"/>
      <c r="FH361" s="11"/>
      <c r="FI361" s="11"/>
      <c r="FJ361" s="11"/>
      <c r="FK361" s="11"/>
      <c r="FL361" s="11"/>
      <c r="FM361" s="11"/>
      <c r="FN361" s="11"/>
      <c r="FO361" s="11"/>
      <c r="FP361" s="11"/>
      <c r="FQ361" s="11"/>
      <c r="FR361" s="11"/>
      <c r="FS361" s="11"/>
      <c r="FT361" s="11"/>
      <c r="FU361" s="11"/>
      <c r="FV361" s="11"/>
      <c r="FW361" s="11"/>
      <c r="FX361" s="11"/>
      <c r="FY361" s="11"/>
      <c r="FZ361" s="11"/>
      <c r="GA361" s="11"/>
      <c r="GB361" s="11"/>
      <c r="GC361" s="11"/>
      <c r="GD361" s="11"/>
      <c r="GE361" s="11"/>
      <c r="GF361" s="11"/>
      <c r="GG361" s="11"/>
      <c r="GH361" s="11"/>
      <c r="GI361" s="11"/>
      <c r="GJ361" s="11"/>
      <c r="GK361" s="11"/>
      <c r="GL361" s="11"/>
      <c r="GM361" s="11"/>
      <c r="GN361" s="11"/>
      <c r="GO361" s="11"/>
      <c r="GP361" s="11"/>
      <c r="GQ361" s="11"/>
      <c r="GR361" s="11"/>
      <c r="GS361" s="11"/>
      <c r="GT361" s="11"/>
      <c r="GU361" s="11"/>
      <c r="GV361" s="11"/>
      <c r="GW361" s="11"/>
      <c r="GX361" s="11"/>
      <c r="GY361" s="11"/>
      <c r="GZ361" s="11"/>
      <c r="HA361" s="11"/>
      <c r="HB361" s="11"/>
      <c r="HC361" s="11"/>
      <c r="HD361" s="11"/>
      <c r="HE361" s="11"/>
      <c r="HF361" s="11"/>
      <c r="HG361" s="11"/>
      <c r="HH361" s="11"/>
      <c r="HI361" s="11"/>
      <c r="HJ361" s="11"/>
      <c r="HK361" s="11"/>
      <c r="HL361" s="11"/>
      <c r="HM361" s="11"/>
      <c r="HN361" s="11"/>
      <c r="HO361" s="11"/>
      <c r="HP361" s="11"/>
      <c r="HQ361" s="11"/>
      <c r="HR361" s="11"/>
      <c r="HS361" s="11"/>
      <c r="HT361" s="11"/>
      <c r="HU361" s="11"/>
      <c r="HV361" s="11"/>
      <c r="HW361" s="11"/>
      <c r="HX361" s="11"/>
      <c r="HY361" s="11"/>
      <c r="HZ361" s="11"/>
      <c r="IA361" s="11"/>
      <c r="IB361" s="11"/>
      <c r="IC361" s="11"/>
      <c r="ID361" s="11"/>
      <c r="IE361" s="11"/>
      <c r="IF361" s="11"/>
      <c r="IG361" s="11"/>
      <c r="IH361" s="11"/>
      <c r="II361" s="11"/>
      <c r="IJ361" s="11"/>
      <c r="IK361" s="11"/>
      <c r="IL361" s="11"/>
      <c r="IM361" s="11"/>
      <c r="IN361" s="11"/>
      <c r="IO361" s="11"/>
      <c r="IP361" s="11"/>
      <c r="IQ361" s="11"/>
      <c r="IR361" s="11"/>
      <c r="IS361" s="11"/>
      <c r="IT361" s="11"/>
      <c r="IU361" s="11"/>
      <c r="IV361" s="11"/>
      <c r="IW361" s="11"/>
      <c r="IX361" s="11"/>
      <c r="IY361" s="11"/>
      <c r="IZ361" s="11"/>
      <c r="JA361" s="11"/>
      <c r="JB361" s="11"/>
      <c r="JC361" s="11"/>
      <c r="JD361" s="11"/>
      <c r="JE361" s="11"/>
      <c r="JF361" s="11"/>
      <c r="JG361" s="11"/>
      <c r="JH361" s="11"/>
      <c r="JI361" s="11"/>
      <c r="JJ361" s="11"/>
      <c r="JK361" s="11"/>
      <c r="JL361" s="11"/>
      <c r="JM361" s="11"/>
      <c r="JN361" s="11"/>
      <c r="JO361" s="11"/>
      <c r="JP361" s="11"/>
      <c r="JQ361" s="11"/>
      <c r="JR361" s="11"/>
      <c r="JS361" s="11"/>
      <c r="JT361" s="11"/>
      <c r="JU361" s="11"/>
      <c r="JV361" s="11"/>
    </row>
    <row r="362" spans="1:282" x14ac:dyDescent="0.25">
      <c r="A362" t="s">
        <v>118</v>
      </c>
      <c r="B362" t="s">
        <v>119</v>
      </c>
      <c r="C362" s="13" t="s">
        <v>306</v>
      </c>
      <c r="D362" t="s">
        <v>203</v>
      </c>
      <c r="E362" s="40">
        <v>19580</v>
      </c>
      <c r="F362" s="40">
        <f t="shared" si="73"/>
        <v>561.95000000000005</v>
      </c>
      <c r="G362" s="40">
        <v>0</v>
      </c>
      <c r="H362" s="40">
        <f t="shared" si="74"/>
        <v>595.23</v>
      </c>
      <c r="I362" s="62">
        <v>145</v>
      </c>
      <c r="J362" s="40">
        <v>1302.18</v>
      </c>
      <c r="K362" s="40">
        <f t="shared" si="75"/>
        <v>18277.82</v>
      </c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  <c r="DN362" s="11"/>
      <c r="DO362" s="11"/>
      <c r="DP362" s="11"/>
      <c r="DQ362" s="11"/>
      <c r="DR362" s="11"/>
      <c r="DS362" s="11"/>
      <c r="DT362" s="11"/>
      <c r="DU362" s="11"/>
      <c r="DV362" s="11"/>
      <c r="DW362" s="11"/>
      <c r="DX362" s="11"/>
      <c r="DY362" s="11"/>
      <c r="DZ362" s="11"/>
      <c r="EA362" s="11"/>
      <c r="EB362" s="11"/>
      <c r="EC362" s="11"/>
      <c r="ED362" s="11"/>
      <c r="EE362" s="11"/>
      <c r="EF362" s="11"/>
      <c r="EG362" s="11"/>
      <c r="EH362" s="11"/>
      <c r="EI362" s="11"/>
      <c r="EJ362" s="11"/>
      <c r="EK362" s="11"/>
      <c r="EL362" s="11"/>
      <c r="EM362" s="11"/>
      <c r="EN362" s="11"/>
      <c r="EO362" s="11"/>
      <c r="EP362" s="11"/>
      <c r="EQ362" s="11"/>
      <c r="ER362" s="11"/>
      <c r="ES362" s="11"/>
      <c r="ET362" s="11"/>
      <c r="EU362" s="11"/>
      <c r="EV362" s="11"/>
      <c r="EW362" s="11"/>
      <c r="EX362" s="11"/>
      <c r="EY362" s="11"/>
      <c r="EZ362" s="11"/>
      <c r="FA362" s="11"/>
      <c r="FB362" s="11"/>
      <c r="FC362" s="11"/>
      <c r="FD362" s="11"/>
      <c r="FE362" s="11"/>
      <c r="FF362" s="11"/>
      <c r="FG362" s="11"/>
      <c r="FH362" s="11"/>
      <c r="FI362" s="11"/>
      <c r="FJ362" s="11"/>
      <c r="FK362" s="11"/>
      <c r="FL362" s="11"/>
      <c r="FM362" s="11"/>
      <c r="FN362" s="11"/>
      <c r="FO362" s="11"/>
      <c r="FP362" s="11"/>
      <c r="FQ362" s="11"/>
      <c r="FR362" s="11"/>
      <c r="FS362" s="11"/>
      <c r="FT362" s="11"/>
      <c r="FU362" s="11"/>
      <c r="FV362" s="11"/>
      <c r="FW362" s="11"/>
      <c r="FX362" s="11"/>
      <c r="FY362" s="11"/>
      <c r="FZ362" s="11"/>
      <c r="GA362" s="11"/>
      <c r="GB362" s="11"/>
      <c r="GC362" s="11"/>
      <c r="GD362" s="11"/>
      <c r="GE362" s="11"/>
      <c r="GF362" s="11"/>
      <c r="GG362" s="11"/>
      <c r="GH362" s="11"/>
      <c r="GI362" s="11"/>
      <c r="GJ362" s="11"/>
      <c r="GK362" s="11"/>
      <c r="GL362" s="11"/>
      <c r="GM362" s="11"/>
      <c r="GN362" s="11"/>
      <c r="GO362" s="11"/>
      <c r="GP362" s="11"/>
      <c r="GQ362" s="11"/>
      <c r="GR362" s="11"/>
      <c r="GS362" s="11"/>
      <c r="GT362" s="11"/>
      <c r="GU362" s="11"/>
      <c r="GV362" s="11"/>
      <c r="GW362" s="11"/>
      <c r="GX362" s="11"/>
      <c r="GY362" s="11"/>
      <c r="GZ362" s="11"/>
      <c r="HA362" s="11"/>
      <c r="HB362" s="11"/>
      <c r="HC362" s="11"/>
      <c r="HD362" s="11"/>
      <c r="HE362" s="11"/>
      <c r="HF362" s="11"/>
      <c r="HG362" s="11"/>
      <c r="HH362" s="11"/>
      <c r="HI362" s="11"/>
      <c r="HJ362" s="11"/>
      <c r="HK362" s="11"/>
      <c r="HL362" s="11"/>
      <c r="HM362" s="11"/>
      <c r="HN362" s="11"/>
      <c r="HO362" s="11"/>
      <c r="HP362" s="11"/>
      <c r="HQ362" s="11"/>
      <c r="HR362" s="11"/>
      <c r="HS362" s="11"/>
      <c r="HT362" s="11"/>
      <c r="HU362" s="11"/>
      <c r="HV362" s="11"/>
      <c r="HW362" s="11"/>
      <c r="HX362" s="11"/>
      <c r="HY362" s="11"/>
      <c r="HZ362" s="11"/>
      <c r="IA362" s="11"/>
      <c r="IB362" s="11"/>
      <c r="IC362" s="11"/>
      <c r="ID362" s="11"/>
      <c r="IE362" s="11"/>
      <c r="IF362" s="11"/>
      <c r="IG362" s="11"/>
      <c r="IH362" s="11"/>
      <c r="II362" s="11"/>
      <c r="IJ362" s="11"/>
      <c r="IK362" s="11"/>
      <c r="IL362" s="11"/>
      <c r="IM362" s="11"/>
      <c r="IN362" s="11"/>
      <c r="IO362" s="11"/>
      <c r="IP362" s="11"/>
      <c r="IQ362" s="11"/>
      <c r="IR362" s="11"/>
      <c r="IS362" s="11"/>
      <c r="IT362" s="11"/>
      <c r="IU362" s="11"/>
      <c r="IV362" s="11"/>
      <c r="IW362" s="11"/>
      <c r="IX362" s="11"/>
      <c r="IY362" s="11"/>
      <c r="IZ362" s="11"/>
      <c r="JA362" s="11"/>
      <c r="JB362" s="11"/>
      <c r="JC362" s="11"/>
      <c r="JD362" s="11"/>
      <c r="JE362" s="11"/>
      <c r="JF362" s="11"/>
      <c r="JG362" s="11"/>
      <c r="JH362" s="11"/>
      <c r="JI362" s="11"/>
      <c r="JJ362" s="11"/>
      <c r="JK362" s="11"/>
      <c r="JL362" s="11"/>
      <c r="JM362" s="11"/>
      <c r="JN362" s="11"/>
      <c r="JO362" s="11"/>
      <c r="JP362" s="11"/>
      <c r="JQ362" s="11"/>
      <c r="JR362" s="11"/>
      <c r="JS362" s="11"/>
      <c r="JT362" s="11"/>
      <c r="JU362" s="11"/>
      <c r="JV362" s="11"/>
    </row>
    <row r="363" spans="1:282" x14ac:dyDescent="0.25">
      <c r="A363" t="s">
        <v>112</v>
      </c>
      <c r="B363" t="s">
        <v>435</v>
      </c>
      <c r="C363" s="13" t="s">
        <v>305</v>
      </c>
      <c r="D363" t="s">
        <v>202</v>
      </c>
      <c r="E363" s="40">
        <v>30000</v>
      </c>
      <c r="F363" s="40">
        <f t="shared" si="73"/>
        <v>861</v>
      </c>
      <c r="G363" s="40">
        <v>0</v>
      </c>
      <c r="H363" s="40">
        <v>912</v>
      </c>
      <c r="I363" s="62">
        <v>295</v>
      </c>
      <c r="J363" s="40">
        <v>2068</v>
      </c>
      <c r="K363" s="40">
        <f t="shared" si="75"/>
        <v>27932</v>
      </c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  <c r="DQ363" s="11"/>
      <c r="DR363" s="11"/>
      <c r="DS363" s="11"/>
      <c r="DT363" s="11"/>
      <c r="DU363" s="11"/>
      <c r="DV363" s="11"/>
      <c r="DW363" s="11"/>
      <c r="DX363" s="11"/>
      <c r="DY363" s="11"/>
      <c r="DZ363" s="11"/>
      <c r="EA363" s="11"/>
      <c r="EB363" s="11"/>
      <c r="EC363" s="11"/>
      <c r="ED363" s="11"/>
      <c r="EE363" s="11"/>
      <c r="EF363" s="11"/>
      <c r="EG363" s="11"/>
      <c r="EH363" s="11"/>
      <c r="EI363" s="11"/>
      <c r="EJ363" s="11"/>
      <c r="EK363" s="11"/>
      <c r="EL363" s="11"/>
      <c r="EM363" s="11"/>
      <c r="EN363" s="11"/>
      <c r="EO363" s="11"/>
      <c r="EP363" s="11"/>
      <c r="EQ363" s="11"/>
      <c r="ER363" s="11"/>
      <c r="ES363" s="11"/>
      <c r="ET363" s="11"/>
      <c r="EU363" s="11"/>
      <c r="EV363" s="11"/>
      <c r="EW363" s="11"/>
      <c r="EX363" s="11"/>
      <c r="EY363" s="11"/>
      <c r="EZ363" s="11"/>
      <c r="FA363" s="11"/>
      <c r="FB363" s="11"/>
      <c r="FC363" s="11"/>
      <c r="FD363" s="11"/>
      <c r="FE363" s="11"/>
      <c r="FF363" s="11"/>
      <c r="FG363" s="11"/>
      <c r="FH363" s="11"/>
      <c r="FI363" s="11"/>
      <c r="FJ363" s="11"/>
      <c r="FK363" s="11"/>
      <c r="FL363" s="11"/>
      <c r="FM363" s="11"/>
      <c r="FN363" s="11"/>
      <c r="FO363" s="11"/>
      <c r="FP363" s="11"/>
      <c r="FQ363" s="11"/>
      <c r="FR363" s="11"/>
      <c r="FS363" s="11"/>
      <c r="FT363" s="11"/>
      <c r="FU363" s="11"/>
      <c r="FV363" s="11"/>
      <c r="FW363" s="11"/>
      <c r="FX363" s="11"/>
      <c r="FY363" s="11"/>
      <c r="FZ363" s="11"/>
      <c r="GA363" s="11"/>
      <c r="GB363" s="11"/>
      <c r="GC363" s="11"/>
      <c r="GD363" s="11"/>
      <c r="GE363" s="11"/>
      <c r="GF363" s="11"/>
      <c r="GG363" s="11"/>
      <c r="GH363" s="11"/>
      <c r="GI363" s="11"/>
      <c r="GJ363" s="11"/>
      <c r="GK363" s="11"/>
      <c r="GL363" s="11"/>
      <c r="GM363" s="11"/>
      <c r="GN363" s="11"/>
      <c r="GO363" s="11"/>
      <c r="GP363" s="11"/>
      <c r="GQ363" s="11"/>
      <c r="GR363" s="11"/>
      <c r="GS363" s="11"/>
      <c r="GT363" s="11"/>
      <c r="GU363" s="11"/>
      <c r="GV363" s="11"/>
      <c r="GW363" s="11"/>
      <c r="GX363" s="11"/>
      <c r="GY363" s="11"/>
      <c r="GZ363" s="11"/>
      <c r="HA363" s="11"/>
      <c r="HB363" s="11"/>
      <c r="HC363" s="11"/>
      <c r="HD363" s="11"/>
      <c r="HE363" s="11"/>
      <c r="HF363" s="11"/>
      <c r="HG363" s="11"/>
      <c r="HH363" s="11"/>
      <c r="HI363" s="11"/>
      <c r="HJ363" s="11"/>
      <c r="HK363" s="11"/>
      <c r="HL363" s="11"/>
      <c r="HM363" s="11"/>
      <c r="HN363" s="11"/>
      <c r="HO363" s="11"/>
      <c r="HP363" s="11"/>
      <c r="HQ363" s="11"/>
      <c r="HR363" s="11"/>
      <c r="HS363" s="11"/>
      <c r="HT363" s="11"/>
      <c r="HU363" s="11"/>
      <c r="HV363" s="11"/>
      <c r="HW363" s="11"/>
      <c r="HX363" s="11"/>
      <c r="HY363" s="11"/>
      <c r="HZ363" s="11"/>
      <c r="IA363" s="11"/>
      <c r="IB363" s="11"/>
      <c r="IC363" s="11"/>
      <c r="ID363" s="11"/>
      <c r="IE363" s="11"/>
      <c r="IF363" s="11"/>
      <c r="IG363" s="11"/>
      <c r="IH363" s="11"/>
      <c r="II363" s="11"/>
      <c r="IJ363" s="11"/>
      <c r="IK363" s="11"/>
      <c r="IL363" s="11"/>
      <c r="IM363" s="11"/>
      <c r="IN363" s="11"/>
      <c r="IO363" s="11"/>
      <c r="IP363" s="11"/>
      <c r="IQ363" s="11"/>
      <c r="IR363" s="11"/>
      <c r="IS363" s="11"/>
      <c r="IT363" s="11"/>
      <c r="IU363" s="11"/>
      <c r="IV363" s="11"/>
      <c r="IW363" s="11"/>
      <c r="IX363" s="11"/>
      <c r="IY363" s="11"/>
      <c r="IZ363" s="11"/>
      <c r="JA363" s="11"/>
      <c r="JB363" s="11"/>
      <c r="JC363" s="11"/>
      <c r="JD363" s="11"/>
      <c r="JE363" s="11"/>
      <c r="JF363" s="11"/>
      <c r="JG363" s="11"/>
      <c r="JH363" s="11"/>
      <c r="JI363" s="11"/>
      <c r="JJ363" s="11"/>
      <c r="JK363" s="11"/>
      <c r="JL363" s="11"/>
      <c r="JM363" s="11"/>
      <c r="JN363" s="11"/>
      <c r="JO363" s="11"/>
      <c r="JP363" s="11"/>
      <c r="JQ363" s="11"/>
      <c r="JR363" s="11"/>
      <c r="JS363" s="11"/>
      <c r="JT363" s="11"/>
      <c r="JU363" s="11"/>
      <c r="JV363" s="11"/>
    </row>
    <row r="364" spans="1:282" x14ac:dyDescent="0.25">
      <c r="A364" s="2" t="s">
        <v>12</v>
      </c>
      <c r="B364" s="2">
        <v>7</v>
      </c>
      <c r="C364" s="14"/>
      <c r="D364" s="2"/>
      <c r="E364" s="47">
        <f t="shared" ref="E364:K364" si="76">SUM(E357:E363)</f>
        <v>215580</v>
      </c>
      <c r="F364" s="48">
        <f t="shared" si="76"/>
        <v>6187.15</v>
      </c>
      <c r="G364" s="48">
        <f t="shared" si="76"/>
        <v>583.79</v>
      </c>
      <c r="H364" s="48">
        <f t="shared" si="76"/>
        <v>6553.63</v>
      </c>
      <c r="I364" s="48">
        <f t="shared" si="76"/>
        <v>10161.58</v>
      </c>
      <c r="J364" s="48">
        <f t="shared" si="76"/>
        <v>23486.15</v>
      </c>
      <c r="K364" s="48">
        <f t="shared" si="76"/>
        <v>192093.85</v>
      </c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1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  <c r="EO364" s="11"/>
      <c r="EP364" s="11"/>
      <c r="EQ364" s="11"/>
      <c r="ER364" s="11"/>
      <c r="ES364" s="11"/>
      <c r="ET364" s="11"/>
      <c r="EU364" s="11"/>
      <c r="EV364" s="11"/>
      <c r="EW364" s="11"/>
      <c r="EX364" s="11"/>
      <c r="EY364" s="11"/>
      <c r="EZ364" s="11"/>
      <c r="FA364" s="11"/>
      <c r="FB364" s="11"/>
      <c r="FC364" s="11"/>
      <c r="FD364" s="11"/>
      <c r="FE364" s="11"/>
      <c r="FF364" s="11"/>
      <c r="FG364" s="11"/>
      <c r="FH364" s="11"/>
      <c r="FI364" s="11"/>
      <c r="FJ364" s="11"/>
      <c r="FK364" s="11"/>
      <c r="FL364" s="11"/>
      <c r="FM364" s="11"/>
      <c r="FN364" s="11"/>
      <c r="FO364" s="11"/>
      <c r="FP364" s="11"/>
      <c r="FQ364" s="11"/>
      <c r="FR364" s="11"/>
      <c r="FS364" s="11"/>
      <c r="FT364" s="11"/>
      <c r="FU364" s="11"/>
      <c r="FV364" s="11"/>
      <c r="FW364" s="11"/>
      <c r="FX364" s="11"/>
      <c r="FY364" s="11"/>
      <c r="FZ364" s="11"/>
      <c r="GA364" s="11"/>
      <c r="GB364" s="11"/>
      <c r="GC364" s="11"/>
      <c r="GD364" s="11"/>
      <c r="GE364" s="11"/>
      <c r="GF364" s="11"/>
      <c r="GG364" s="11"/>
      <c r="GH364" s="11"/>
      <c r="GI364" s="11"/>
      <c r="GJ364" s="11"/>
      <c r="GK364" s="11"/>
      <c r="GL364" s="11"/>
      <c r="GM364" s="11"/>
      <c r="GN364" s="11"/>
      <c r="GO364" s="11"/>
      <c r="GP364" s="11"/>
      <c r="GQ364" s="11"/>
      <c r="GR364" s="11"/>
      <c r="GS364" s="11"/>
      <c r="GT364" s="11"/>
      <c r="GU364" s="11"/>
      <c r="GV364" s="11"/>
      <c r="GW364" s="11"/>
      <c r="GX364" s="11"/>
      <c r="GY364" s="11"/>
      <c r="GZ364" s="11"/>
      <c r="HA364" s="11"/>
      <c r="HB364" s="11"/>
      <c r="HC364" s="11"/>
      <c r="HD364" s="11"/>
      <c r="HE364" s="11"/>
      <c r="HF364" s="11"/>
      <c r="HG364" s="11"/>
      <c r="HH364" s="11"/>
      <c r="HI364" s="11"/>
      <c r="HJ364" s="11"/>
      <c r="HK364" s="11"/>
      <c r="HL364" s="11"/>
      <c r="HM364" s="11"/>
      <c r="HN364" s="11"/>
      <c r="HO364" s="11"/>
      <c r="HP364" s="11"/>
      <c r="HQ364" s="11"/>
      <c r="HR364" s="11"/>
      <c r="HS364" s="11"/>
      <c r="HT364" s="11"/>
      <c r="HU364" s="11"/>
      <c r="HV364" s="11"/>
      <c r="HW364" s="11"/>
      <c r="HX364" s="11"/>
      <c r="HY364" s="11"/>
      <c r="HZ364" s="11"/>
      <c r="IA364" s="11"/>
      <c r="IB364" s="11"/>
      <c r="IC364" s="11"/>
      <c r="ID364" s="11"/>
      <c r="IE364" s="11"/>
      <c r="IF364" s="11"/>
      <c r="IG364" s="11"/>
      <c r="IH364" s="11"/>
      <c r="II364" s="11"/>
      <c r="IJ364" s="11"/>
      <c r="IK364" s="11"/>
      <c r="IL364" s="11"/>
      <c r="IM364" s="11"/>
      <c r="IN364" s="11"/>
      <c r="IO364" s="11"/>
      <c r="IP364" s="11"/>
      <c r="IQ364" s="11"/>
      <c r="IR364" s="11"/>
      <c r="IS364" s="11"/>
      <c r="IT364" s="11"/>
      <c r="IU364" s="11"/>
      <c r="IV364" s="11"/>
      <c r="IW364" s="11"/>
      <c r="IX364" s="11"/>
      <c r="IY364" s="11"/>
      <c r="IZ364" s="11"/>
      <c r="JA364" s="11"/>
      <c r="JB364" s="11"/>
      <c r="JC364" s="11"/>
      <c r="JD364" s="11"/>
      <c r="JE364" s="11"/>
      <c r="JF364" s="11"/>
      <c r="JG364" s="11"/>
      <c r="JH364" s="11"/>
      <c r="JI364" s="11"/>
      <c r="JJ364" s="11"/>
      <c r="JK364" s="11"/>
      <c r="JL364" s="11"/>
      <c r="JM364" s="11"/>
      <c r="JN364" s="11"/>
      <c r="JO364" s="11"/>
      <c r="JP364" s="11"/>
      <c r="JQ364" s="11"/>
      <c r="JR364" s="11"/>
      <c r="JS364" s="11"/>
      <c r="JT364" s="11"/>
      <c r="JU364" s="11"/>
      <c r="JV364" s="11"/>
    </row>
    <row r="365" spans="1:282" x14ac:dyDescent="0.25"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  <c r="DN365" s="11"/>
      <c r="DO365" s="11"/>
      <c r="DP365" s="11"/>
      <c r="DQ365" s="11"/>
      <c r="DR365" s="11"/>
      <c r="DS365" s="11"/>
      <c r="DT365" s="11"/>
      <c r="DU365" s="11"/>
      <c r="DV365" s="11"/>
      <c r="DW365" s="11"/>
      <c r="DX365" s="11"/>
      <c r="DY365" s="11"/>
      <c r="DZ365" s="11"/>
      <c r="EA365" s="11"/>
      <c r="EB365" s="11"/>
      <c r="EC365" s="11"/>
      <c r="ED365" s="11"/>
      <c r="EE365" s="11"/>
      <c r="EF365" s="11"/>
      <c r="EG365" s="11"/>
      <c r="EH365" s="11"/>
      <c r="EI365" s="11"/>
      <c r="EJ365" s="11"/>
      <c r="EK365" s="11"/>
      <c r="EL365" s="11"/>
      <c r="EM365" s="11"/>
      <c r="EN365" s="11"/>
      <c r="EO365" s="11"/>
      <c r="EP365" s="11"/>
      <c r="EQ365" s="11"/>
      <c r="ER365" s="11"/>
      <c r="ES365" s="11"/>
      <c r="ET365" s="11"/>
      <c r="EU365" s="11"/>
      <c r="EV365" s="11"/>
      <c r="EW365" s="11"/>
      <c r="EX365" s="11"/>
      <c r="EY365" s="11"/>
      <c r="EZ365" s="11"/>
      <c r="FA365" s="11"/>
      <c r="FB365" s="11"/>
      <c r="FC365" s="11"/>
      <c r="FD365" s="11"/>
      <c r="FE365" s="11"/>
      <c r="FF365" s="11"/>
      <c r="FG365" s="11"/>
      <c r="FH365" s="11"/>
      <c r="FI365" s="11"/>
      <c r="FJ365" s="11"/>
      <c r="FK365" s="11"/>
      <c r="FL365" s="11"/>
      <c r="FM365" s="11"/>
      <c r="FN365" s="11"/>
      <c r="FO365" s="11"/>
      <c r="FP365" s="11"/>
      <c r="FQ365" s="11"/>
      <c r="FR365" s="11"/>
      <c r="FS365" s="11"/>
      <c r="FT365" s="11"/>
      <c r="FU365" s="11"/>
      <c r="FV365" s="11"/>
      <c r="FW365" s="11"/>
      <c r="FX365" s="11"/>
      <c r="FY365" s="11"/>
      <c r="FZ365" s="11"/>
      <c r="GA365" s="11"/>
      <c r="GB365" s="11"/>
      <c r="GC365" s="11"/>
      <c r="GD365" s="11"/>
      <c r="GE365" s="11"/>
      <c r="GF365" s="11"/>
      <c r="GG365" s="11"/>
      <c r="GH365" s="11"/>
      <c r="GI365" s="11"/>
      <c r="GJ365" s="11"/>
      <c r="GK365" s="11"/>
      <c r="GL365" s="11"/>
      <c r="GM365" s="11"/>
      <c r="GN365" s="11"/>
      <c r="GO365" s="11"/>
      <c r="GP365" s="11"/>
      <c r="GQ365" s="11"/>
      <c r="GR365" s="11"/>
      <c r="GS365" s="11"/>
      <c r="GT365" s="11"/>
      <c r="GU365" s="11"/>
      <c r="GV365" s="11"/>
      <c r="GW365" s="11"/>
      <c r="GX365" s="11"/>
      <c r="GY365" s="11"/>
      <c r="GZ365" s="11"/>
      <c r="HA365" s="11"/>
      <c r="HB365" s="11"/>
      <c r="HC365" s="11"/>
      <c r="HD365" s="11"/>
      <c r="HE365" s="11"/>
      <c r="HF365" s="11"/>
      <c r="HG365" s="11"/>
      <c r="HH365" s="11"/>
      <c r="HI365" s="11"/>
      <c r="HJ365" s="11"/>
      <c r="HK365" s="11"/>
      <c r="HL365" s="11"/>
      <c r="HM365" s="11"/>
      <c r="HN365" s="11"/>
      <c r="HO365" s="11"/>
      <c r="HP365" s="11"/>
      <c r="HQ365" s="11"/>
      <c r="HR365" s="11"/>
      <c r="HS365" s="11"/>
      <c r="HT365" s="11"/>
      <c r="HU365" s="11"/>
      <c r="HV365" s="11"/>
      <c r="HW365" s="11"/>
      <c r="HX365" s="11"/>
      <c r="HY365" s="11"/>
      <c r="HZ365" s="11"/>
      <c r="IA365" s="11"/>
      <c r="IB365" s="11"/>
      <c r="IC365" s="11"/>
      <c r="ID365" s="11"/>
      <c r="IE365" s="11"/>
      <c r="IF365" s="11"/>
      <c r="IG365" s="11"/>
      <c r="IH365" s="11"/>
      <c r="II365" s="11"/>
      <c r="IJ365" s="11"/>
      <c r="IK365" s="11"/>
      <c r="IL365" s="11"/>
      <c r="IM365" s="11"/>
      <c r="IN365" s="11"/>
      <c r="IO365" s="11"/>
      <c r="IP365" s="11"/>
      <c r="IQ365" s="11"/>
      <c r="IR365" s="11"/>
      <c r="IS365" s="11"/>
      <c r="IT365" s="11"/>
      <c r="IU365" s="11"/>
      <c r="IV365" s="11"/>
      <c r="IW365" s="11"/>
      <c r="IX365" s="11"/>
      <c r="IY365" s="11"/>
      <c r="IZ365" s="11"/>
      <c r="JA365" s="11"/>
      <c r="JB365" s="11"/>
      <c r="JC365" s="11"/>
      <c r="JD365" s="11"/>
      <c r="JE365" s="11"/>
      <c r="JF365" s="11"/>
      <c r="JG365" s="11"/>
      <c r="JH365" s="11"/>
      <c r="JI365" s="11"/>
      <c r="JJ365" s="11"/>
      <c r="JK365" s="11"/>
      <c r="JL365" s="11"/>
      <c r="JM365" s="11"/>
      <c r="JN365" s="11"/>
      <c r="JO365" s="11"/>
      <c r="JP365" s="11"/>
      <c r="JQ365" s="11"/>
      <c r="JR365" s="11"/>
      <c r="JS365" s="11"/>
      <c r="JT365" s="11"/>
      <c r="JU365" s="11"/>
      <c r="JV365" s="11"/>
    </row>
    <row r="366" spans="1:282" x14ac:dyDescent="0.25">
      <c r="A366" s="4" t="s">
        <v>419</v>
      </c>
      <c r="B366" s="4"/>
      <c r="C366" s="16"/>
      <c r="D366" s="4"/>
      <c r="E366" s="52"/>
      <c r="F366" s="52"/>
      <c r="G366" s="52"/>
      <c r="H366" s="52"/>
      <c r="I366" s="52"/>
      <c r="J366" s="52"/>
      <c r="K366" s="52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  <c r="DN366" s="11"/>
      <c r="DO366" s="11"/>
      <c r="DP366" s="11"/>
      <c r="DQ366" s="11"/>
      <c r="DR366" s="11"/>
      <c r="DS366" s="11"/>
      <c r="DT366" s="11"/>
      <c r="DU366" s="11"/>
      <c r="DV366" s="11"/>
      <c r="DW366" s="11"/>
      <c r="DX366" s="11"/>
      <c r="DY366" s="11"/>
      <c r="DZ366" s="11"/>
      <c r="EA366" s="11"/>
      <c r="EB366" s="11"/>
      <c r="EC366" s="11"/>
      <c r="ED366" s="11"/>
      <c r="EE366" s="11"/>
      <c r="EF366" s="11"/>
      <c r="EG366" s="11"/>
      <c r="EH366" s="11"/>
      <c r="EI366" s="11"/>
      <c r="EJ366" s="11"/>
      <c r="EK366" s="11"/>
      <c r="EL366" s="11"/>
      <c r="EM366" s="11"/>
      <c r="EN366" s="11"/>
      <c r="EO366" s="11"/>
      <c r="EP366" s="11"/>
      <c r="EQ366" s="11"/>
      <c r="ER366" s="11"/>
      <c r="ES366" s="11"/>
      <c r="ET366" s="11"/>
      <c r="EU366" s="11"/>
      <c r="EV366" s="11"/>
      <c r="EW366" s="11"/>
      <c r="EX366" s="11"/>
      <c r="EY366" s="11"/>
      <c r="EZ366" s="11"/>
      <c r="FA366" s="11"/>
      <c r="FB366" s="11"/>
      <c r="FC366" s="11"/>
      <c r="FD366" s="11"/>
      <c r="FE366" s="11"/>
      <c r="FF366" s="11"/>
      <c r="FG366" s="11"/>
      <c r="FH366" s="11"/>
      <c r="FI366" s="11"/>
      <c r="FJ366" s="11"/>
      <c r="FK366" s="11"/>
      <c r="FL366" s="11"/>
      <c r="FM366" s="11"/>
      <c r="FN366" s="11"/>
      <c r="FO366" s="11"/>
      <c r="FP366" s="11"/>
      <c r="FQ366" s="11"/>
      <c r="FR366" s="11"/>
      <c r="FS366" s="11"/>
      <c r="FT366" s="11"/>
      <c r="FU366" s="11"/>
      <c r="FV366" s="11"/>
      <c r="FW366" s="11"/>
      <c r="FX366" s="11"/>
      <c r="FY366" s="11"/>
      <c r="FZ366" s="11"/>
      <c r="GA366" s="11"/>
      <c r="GB366" s="11"/>
      <c r="GC366" s="11"/>
      <c r="GD366" s="11"/>
      <c r="GE366" s="11"/>
      <c r="GF366" s="11"/>
      <c r="GG366" s="11"/>
      <c r="GH366" s="11"/>
      <c r="GI366" s="11"/>
      <c r="GJ366" s="11"/>
      <c r="GK366" s="11"/>
      <c r="GL366" s="11"/>
      <c r="GM366" s="11"/>
      <c r="GN366" s="11"/>
      <c r="GO366" s="11"/>
      <c r="GP366" s="11"/>
      <c r="GQ366" s="11"/>
      <c r="GR366" s="11"/>
      <c r="GS366" s="11"/>
      <c r="GT366" s="11"/>
      <c r="GU366" s="11"/>
      <c r="GV366" s="11"/>
      <c r="GW366" s="11"/>
      <c r="GX366" s="11"/>
      <c r="GY366" s="11"/>
      <c r="GZ366" s="11"/>
      <c r="HA366" s="11"/>
      <c r="HB366" s="11"/>
      <c r="HC366" s="11"/>
      <c r="HD366" s="11"/>
      <c r="HE366" s="11"/>
      <c r="HF366" s="11"/>
      <c r="HG366" s="11"/>
      <c r="HH366" s="11"/>
      <c r="HI366" s="11"/>
      <c r="HJ366" s="11"/>
      <c r="HK366" s="11"/>
      <c r="HL366" s="11"/>
      <c r="HM366" s="11"/>
      <c r="HN366" s="11"/>
      <c r="HO366" s="11"/>
      <c r="HP366" s="11"/>
      <c r="HQ366" s="11"/>
      <c r="HR366" s="11"/>
      <c r="HS366" s="11"/>
      <c r="HT366" s="11"/>
      <c r="HU366" s="11"/>
      <c r="HV366" s="11"/>
      <c r="HW366" s="11"/>
      <c r="HX366" s="11"/>
      <c r="HY366" s="11"/>
      <c r="HZ366" s="11"/>
      <c r="IA366" s="11"/>
      <c r="IB366" s="11"/>
      <c r="IC366" s="11"/>
      <c r="ID366" s="11"/>
      <c r="IE366" s="11"/>
      <c r="IF366" s="11"/>
      <c r="IG366" s="11"/>
      <c r="IH366" s="11"/>
      <c r="II366" s="11"/>
      <c r="IJ366" s="11"/>
      <c r="IK366" s="11"/>
      <c r="IL366" s="11"/>
      <c r="IM366" s="11"/>
      <c r="IN366" s="11"/>
      <c r="IO366" s="11"/>
      <c r="IP366" s="11"/>
      <c r="IQ366" s="11"/>
      <c r="IR366" s="11"/>
      <c r="IS366" s="11"/>
      <c r="IT366" s="11"/>
      <c r="IU366" s="11"/>
      <c r="IV366" s="11"/>
      <c r="IW366" s="11"/>
      <c r="IX366" s="11"/>
      <c r="IY366" s="11"/>
      <c r="IZ366" s="11"/>
      <c r="JA366" s="11"/>
      <c r="JB366" s="11"/>
      <c r="JC366" s="11"/>
      <c r="JD366" s="11"/>
      <c r="JE366" s="11"/>
      <c r="JF366" s="11"/>
      <c r="JG366" s="11"/>
      <c r="JH366" s="11"/>
      <c r="JI366" s="11"/>
      <c r="JJ366" s="11"/>
      <c r="JK366" s="11"/>
      <c r="JL366" s="11"/>
      <c r="JM366" s="11"/>
      <c r="JN366" s="11"/>
      <c r="JO366" s="11"/>
      <c r="JP366" s="11"/>
      <c r="JQ366" s="11"/>
      <c r="JR366" s="11"/>
      <c r="JS366" s="11"/>
      <c r="JT366" s="11"/>
      <c r="JU366" s="11"/>
      <c r="JV366" s="11"/>
    </row>
    <row r="367" spans="1:282" x14ac:dyDescent="0.25">
      <c r="A367" t="s">
        <v>109</v>
      </c>
      <c r="B367" t="s">
        <v>90</v>
      </c>
      <c r="C367" s="13" t="s">
        <v>306</v>
      </c>
      <c r="D367" t="s">
        <v>203</v>
      </c>
      <c r="E367" s="40">
        <v>82000</v>
      </c>
      <c r="F367" s="40">
        <f t="shared" ref="F367:F377" si="77">E367*0.0287</f>
        <v>2353.4</v>
      </c>
      <c r="G367" s="40">
        <v>7871.32</v>
      </c>
      <c r="H367" s="40">
        <v>2492.8000000000002</v>
      </c>
      <c r="I367" s="40">
        <v>275</v>
      </c>
      <c r="J367" s="40">
        <v>12992.52</v>
      </c>
      <c r="K367" s="40">
        <f>E367-J367</f>
        <v>69007.48</v>
      </c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  <c r="DN367" s="11"/>
      <c r="DO367" s="11"/>
      <c r="DP367" s="11"/>
      <c r="DQ367" s="11"/>
      <c r="DR367" s="11"/>
      <c r="DS367" s="11"/>
      <c r="DT367" s="11"/>
      <c r="DU367" s="11"/>
      <c r="DV367" s="11"/>
      <c r="DW367" s="11"/>
      <c r="DX367" s="11"/>
      <c r="DY367" s="11"/>
      <c r="DZ367" s="11"/>
      <c r="EA367" s="11"/>
      <c r="EB367" s="11"/>
      <c r="EC367" s="11"/>
      <c r="ED367" s="11"/>
      <c r="EE367" s="11"/>
      <c r="EF367" s="11"/>
      <c r="EG367" s="11"/>
      <c r="EH367" s="11"/>
      <c r="EI367" s="11"/>
      <c r="EJ367" s="11"/>
      <c r="EK367" s="11"/>
      <c r="EL367" s="11"/>
      <c r="EM367" s="11"/>
      <c r="EN367" s="11"/>
      <c r="EO367" s="11"/>
      <c r="EP367" s="11"/>
      <c r="EQ367" s="11"/>
      <c r="ER367" s="11"/>
      <c r="ES367" s="11"/>
      <c r="ET367" s="11"/>
      <c r="EU367" s="11"/>
      <c r="EV367" s="11"/>
      <c r="EW367" s="11"/>
      <c r="EX367" s="11"/>
      <c r="EY367" s="11"/>
      <c r="EZ367" s="11"/>
      <c r="FA367" s="11"/>
      <c r="FB367" s="11"/>
      <c r="FC367" s="11"/>
      <c r="FD367" s="11"/>
      <c r="FE367" s="11"/>
      <c r="FF367" s="11"/>
      <c r="FG367" s="11"/>
      <c r="FH367" s="11"/>
      <c r="FI367" s="11"/>
      <c r="FJ367" s="11"/>
      <c r="FK367" s="11"/>
      <c r="FL367" s="11"/>
      <c r="FM367" s="11"/>
      <c r="FN367" s="11"/>
      <c r="FO367" s="11"/>
      <c r="FP367" s="11"/>
      <c r="FQ367" s="11"/>
      <c r="FR367" s="11"/>
      <c r="FS367" s="11"/>
      <c r="FT367" s="11"/>
      <c r="FU367" s="11"/>
      <c r="FV367" s="11"/>
      <c r="FW367" s="11"/>
      <c r="FX367" s="11"/>
      <c r="FY367" s="11"/>
      <c r="FZ367" s="11"/>
      <c r="GA367" s="11"/>
      <c r="GB367" s="11"/>
      <c r="GC367" s="11"/>
      <c r="GD367" s="11"/>
      <c r="GE367" s="11"/>
      <c r="GF367" s="11"/>
      <c r="GG367" s="11"/>
      <c r="GH367" s="11"/>
      <c r="GI367" s="11"/>
      <c r="GJ367" s="11"/>
      <c r="GK367" s="11"/>
      <c r="GL367" s="11"/>
      <c r="GM367" s="11"/>
      <c r="GN367" s="11"/>
      <c r="GO367" s="11"/>
      <c r="GP367" s="11"/>
      <c r="GQ367" s="11"/>
      <c r="GR367" s="11"/>
      <c r="GS367" s="11"/>
      <c r="GT367" s="11"/>
      <c r="GU367" s="11"/>
      <c r="GV367" s="11"/>
      <c r="GW367" s="11"/>
      <c r="GX367" s="11"/>
      <c r="GY367" s="11"/>
      <c r="GZ367" s="11"/>
      <c r="HA367" s="11"/>
      <c r="HB367" s="11"/>
      <c r="HC367" s="11"/>
      <c r="HD367" s="11"/>
      <c r="HE367" s="11"/>
      <c r="HF367" s="11"/>
      <c r="HG367" s="11"/>
      <c r="HH367" s="11"/>
      <c r="HI367" s="11"/>
      <c r="HJ367" s="11"/>
      <c r="HK367" s="11"/>
      <c r="HL367" s="11"/>
      <c r="HM367" s="11"/>
      <c r="HN367" s="11"/>
      <c r="HO367" s="11"/>
      <c r="HP367" s="11"/>
      <c r="HQ367" s="11"/>
      <c r="HR367" s="11"/>
      <c r="HS367" s="11"/>
      <c r="HT367" s="11"/>
      <c r="HU367" s="11"/>
      <c r="HV367" s="11"/>
      <c r="HW367" s="11"/>
      <c r="HX367" s="11"/>
      <c r="HY367" s="11"/>
      <c r="HZ367" s="11"/>
      <c r="IA367" s="11"/>
      <c r="IB367" s="11"/>
      <c r="IC367" s="11"/>
      <c r="ID367" s="11"/>
      <c r="IE367" s="11"/>
      <c r="IF367" s="11"/>
      <c r="IG367" s="11"/>
      <c r="IH367" s="11"/>
      <c r="II367" s="11"/>
      <c r="IJ367" s="11"/>
      <c r="IK367" s="11"/>
      <c r="IL367" s="11"/>
      <c r="IM367" s="11"/>
      <c r="IN367" s="11"/>
      <c r="IO367" s="11"/>
      <c r="IP367" s="11"/>
      <c r="IQ367" s="11"/>
      <c r="IR367" s="11"/>
      <c r="IS367" s="11"/>
      <c r="IT367" s="11"/>
      <c r="IU367" s="11"/>
      <c r="IV367" s="11"/>
      <c r="IW367" s="11"/>
      <c r="IX367" s="11"/>
      <c r="IY367" s="11"/>
      <c r="IZ367" s="11"/>
      <c r="JA367" s="11"/>
      <c r="JB367" s="11"/>
      <c r="JC367" s="11"/>
      <c r="JD367" s="11"/>
      <c r="JE367" s="11"/>
      <c r="JF367" s="11"/>
      <c r="JG367" s="11"/>
      <c r="JH367" s="11"/>
      <c r="JI367" s="11"/>
      <c r="JJ367" s="11"/>
      <c r="JK367" s="11"/>
      <c r="JL367" s="11"/>
      <c r="JM367" s="11"/>
      <c r="JN367" s="11"/>
      <c r="JO367" s="11"/>
      <c r="JP367" s="11"/>
      <c r="JQ367" s="11"/>
      <c r="JR367" s="11"/>
      <c r="JS367" s="11"/>
      <c r="JT367" s="11"/>
      <c r="JU367" s="11"/>
      <c r="JV367" s="11"/>
    </row>
    <row r="368" spans="1:282" x14ac:dyDescent="0.25">
      <c r="A368" t="s">
        <v>264</v>
      </c>
      <c r="B368" t="s">
        <v>193</v>
      </c>
      <c r="C368" s="13" t="s">
        <v>306</v>
      </c>
      <c r="D368" t="s">
        <v>203</v>
      </c>
      <c r="E368" s="61">
        <v>100000</v>
      </c>
      <c r="F368" s="61">
        <v>2870</v>
      </c>
      <c r="G368" s="61">
        <v>12105.37</v>
      </c>
      <c r="H368" s="40">
        <v>3040</v>
      </c>
      <c r="I368" s="61">
        <v>25</v>
      </c>
      <c r="J368" s="61">
        <v>18040.37</v>
      </c>
      <c r="K368" s="61">
        <v>81959.63</v>
      </c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1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  <c r="EO368" s="11"/>
      <c r="EP368" s="11"/>
      <c r="EQ368" s="11"/>
      <c r="ER368" s="11"/>
      <c r="ES368" s="11"/>
      <c r="ET368" s="11"/>
      <c r="EU368" s="11"/>
      <c r="EV368" s="11"/>
      <c r="EW368" s="11"/>
      <c r="EX368" s="11"/>
      <c r="EY368" s="11"/>
      <c r="EZ368" s="11"/>
      <c r="FA368" s="11"/>
      <c r="FB368" s="11"/>
      <c r="FC368" s="11"/>
      <c r="FD368" s="11"/>
      <c r="FE368" s="11"/>
      <c r="FF368" s="11"/>
      <c r="FG368" s="11"/>
      <c r="FH368" s="11"/>
      <c r="FI368" s="11"/>
      <c r="FJ368" s="11"/>
      <c r="FK368" s="11"/>
      <c r="FL368" s="11"/>
      <c r="FM368" s="11"/>
      <c r="FN368" s="11"/>
      <c r="FO368" s="11"/>
      <c r="FP368" s="11"/>
      <c r="FQ368" s="11"/>
      <c r="FR368" s="11"/>
      <c r="FS368" s="11"/>
      <c r="FT368" s="11"/>
      <c r="FU368" s="11"/>
      <c r="FV368" s="11"/>
      <c r="FW368" s="11"/>
      <c r="FX368" s="11"/>
      <c r="FY368" s="11"/>
      <c r="FZ368" s="11"/>
      <c r="GA368" s="11"/>
      <c r="GB368" s="11"/>
      <c r="GC368" s="11"/>
      <c r="GD368" s="11"/>
      <c r="GE368" s="11"/>
      <c r="GF368" s="11"/>
      <c r="GG368" s="11"/>
      <c r="GH368" s="11"/>
      <c r="GI368" s="11"/>
      <c r="GJ368" s="11"/>
      <c r="GK368" s="11"/>
      <c r="GL368" s="11"/>
      <c r="GM368" s="11"/>
      <c r="GN368" s="11"/>
      <c r="GO368" s="11"/>
      <c r="GP368" s="11"/>
      <c r="GQ368" s="11"/>
      <c r="GR368" s="11"/>
      <c r="GS368" s="11"/>
      <c r="GT368" s="11"/>
      <c r="GU368" s="11"/>
      <c r="GV368" s="11"/>
      <c r="GW368" s="11"/>
      <c r="GX368" s="11"/>
      <c r="GY368" s="11"/>
      <c r="GZ368" s="11"/>
      <c r="HA368" s="11"/>
      <c r="HB368" s="11"/>
      <c r="HC368" s="11"/>
      <c r="HD368" s="11"/>
      <c r="HE368" s="11"/>
      <c r="HF368" s="11"/>
      <c r="HG368" s="11"/>
      <c r="HH368" s="11"/>
      <c r="HI368" s="11"/>
      <c r="HJ368" s="11"/>
      <c r="HK368" s="11"/>
      <c r="HL368" s="11"/>
      <c r="HM368" s="11"/>
      <c r="HN368" s="11"/>
      <c r="HO368" s="11"/>
      <c r="HP368" s="11"/>
      <c r="HQ368" s="11"/>
      <c r="HR368" s="11"/>
      <c r="HS368" s="11"/>
      <c r="HT368" s="11"/>
      <c r="HU368" s="11"/>
      <c r="HV368" s="11"/>
      <c r="HW368" s="11"/>
      <c r="HX368" s="11"/>
      <c r="HY368" s="11"/>
      <c r="HZ368" s="11"/>
      <c r="IA368" s="11"/>
      <c r="IB368" s="11"/>
      <c r="IC368" s="11"/>
      <c r="ID368" s="11"/>
      <c r="IE368" s="11"/>
      <c r="IF368" s="11"/>
      <c r="IG368" s="11"/>
      <c r="IH368" s="11"/>
      <c r="II368" s="11"/>
      <c r="IJ368" s="11"/>
      <c r="IK368" s="11"/>
      <c r="IL368" s="11"/>
      <c r="IM368" s="11"/>
      <c r="IN368" s="11"/>
      <c r="IO368" s="11"/>
      <c r="IP368" s="11"/>
      <c r="IQ368" s="11"/>
      <c r="IR368" s="11"/>
      <c r="IS368" s="11"/>
      <c r="IT368" s="11"/>
      <c r="IU368" s="11"/>
      <c r="IV368" s="11"/>
      <c r="IW368" s="11"/>
      <c r="IX368" s="11"/>
      <c r="IY368" s="11"/>
      <c r="IZ368" s="11"/>
      <c r="JA368" s="11"/>
      <c r="JB368" s="11"/>
      <c r="JC368" s="11"/>
      <c r="JD368" s="11"/>
      <c r="JE368" s="11"/>
      <c r="JF368" s="11"/>
      <c r="JG368" s="11"/>
      <c r="JH368" s="11"/>
      <c r="JI368" s="11"/>
      <c r="JJ368" s="11"/>
      <c r="JK368" s="11"/>
      <c r="JL368" s="11"/>
      <c r="JM368" s="11"/>
      <c r="JN368" s="11"/>
      <c r="JO368" s="11"/>
      <c r="JP368" s="11"/>
      <c r="JQ368" s="11"/>
      <c r="JR368" s="11"/>
      <c r="JS368" s="11"/>
      <c r="JT368" s="11"/>
      <c r="JU368" s="11"/>
      <c r="JV368" s="11"/>
    </row>
    <row r="369" spans="1:282" x14ac:dyDescent="0.25">
      <c r="A369" t="s">
        <v>110</v>
      </c>
      <c r="B369" t="s">
        <v>434</v>
      </c>
      <c r="C369" s="13" t="s">
        <v>305</v>
      </c>
      <c r="D369" t="s">
        <v>203</v>
      </c>
      <c r="E369" s="40">
        <v>41000</v>
      </c>
      <c r="F369" s="40">
        <f t="shared" si="77"/>
        <v>1176.7</v>
      </c>
      <c r="G369" s="40">
        <v>583.79</v>
      </c>
      <c r="H369" s="40">
        <f t="shared" ref="H369:H377" si="78">E369*0.0304</f>
        <v>1246.4000000000001</v>
      </c>
      <c r="I369" s="40">
        <v>275</v>
      </c>
      <c r="J369" s="40">
        <v>3281.89</v>
      </c>
      <c r="K369" s="40">
        <f t="shared" ref="K369:K377" si="79">E369-J369</f>
        <v>37718.11</v>
      </c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  <c r="DN369" s="11"/>
      <c r="DO369" s="11"/>
      <c r="DP369" s="11"/>
      <c r="DQ369" s="11"/>
      <c r="DR369" s="11"/>
      <c r="DS369" s="11"/>
      <c r="DT369" s="11"/>
      <c r="DU369" s="11"/>
      <c r="DV369" s="11"/>
      <c r="DW369" s="11"/>
      <c r="DX369" s="11"/>
      <c r="DY369" s="11"/>
      <c r="DZ369" s="11"/>
      <c r="EA369" s="11"/>
      <c r="EB369" s="11"/>
      <c r="EC369" s="11"/>
      <c r="ED369" s="11"/>
      <c r="EE369" s="11"/>
      <c r="EF369" s="11"/>
      <c r="EG369" s="11"/>
      <c r="EH369" s="11"/>
      <c r="EI369" s="11"/>
      <c r="EJ369" s="11"/>
      <c r="EK369" s="11"/>
      <c r="EL369" s="11"/>
      <c r="EM369" s="11"/>
      <c r="EN369" s="11"/>
      <c r="EO369" s="11"/>
      <c r="EP369" s="11"/>
      <c r="EQ369" s="11"/>
      <c r="ER369" s="11"/>
      <c r="ES369" s="11"/>
      <c r="ET369" s="11"/>
      <c r="EU369" s="11"/>
      <c r="EV369" s="11"/>
      <c r="EW369" s="11"/>
      <c r="EX369" s="11"/>
      <c r="EY369" s="11"/>
      <c r="EZ369" s="11"/>
      <c r="FA369" s="11"/>
      <c r="FB369" s="11"/>
      <c r="FC369" s="11"/>
      <c r="FD369" s="11"/>
      <c r="FE369" s="11"/>
      <c r="FF369" s="11"/>
      <c r="FG369" s="11"/>
      <c r="FH369" s="11"/>
      <c r="FI369" s="11"/>
      <c r="FJ369" s="11"/>
      <c r="FK369" s="11"/>
      <c r="FL369" s="11"/>
      <c r="FM369" s="11"/>
      <c r="FN369" s="11"/>
      <c r="FO369" s="11"/>
      <c r="FP369" s="11"/>
      <c r="FQ369" s="11"/>
      <c r="FR369" s="11"/>
      <c r="FS369" s="11"/>
      <c r="FT369" s="11"/>
      <c r="FU369" s="11"/>
      <c r="FV369" s="11"/>
      <c r="FW369" s="11"/>
      <c r="FX369" s="11"/>
      <c r="FY369" s="11"/>
      <c r="FZ369" s="11"/>
      <c r="GA369" s="11"/>
      <c r="GB369" s="11"/>
      <c r="GC369" s="11"/>
      <c r="GD369" s="11"/>
      <c r="GE369" s="11"/>
      <c r="GF369" s="11"/>
      <c r="GG369" s="11"/>
      <c r="GH369" s="11"/>
      <c r="GI369" s="11"/>
      <c r="GJ369" s="11"/>
      <c r="GK369" s="11"/>
      <c r="GL369" s="11"/>
      <c r="GM369" s="11"/>
      <c r="GN369" s="11"/>
      <c r="GO369" s="11"/>
      <c r="GP369" s="11"/>
      <c r="GQ369" s="11"/>
      <c r="GR369" s="11"/>
      <c r="GS369" s="11"/>
      <c r="GT369" s="11"/>
      <c r="GU369" s="11"/>
      <c r="GV369" s="11"/>
      <c r="GW369" s="11"/>
      <c r="GX369" s="11"/>
      <c r="GY369" s="11"/>
      <c r="GZ369" s="11"/>
      <c r="HA369" s="11"/>
      <c r="HB369" s="11"/>
      <c r="HC369" s="11"/>
      <c r="HD369" s="11"/>
      <c r="HE369" s="11"/>
      <c r="HF369" s="11"/>
      <c r="HG369" s="11"/>
      <c r="HH369" s="11"/>
      <c r="HI369" s="11"/>
      <c r="HJ369" s="11"/>
      <c r="HK369" s="11"/>
      <c r="HL369" s="11"/>
      <c r="HM369" s="11"/>
      <c r="HN369" s="11"/>
      <c r="HO369" s="11"/>
      <c r="HP369" s="11"/>
      <c r="HQ369" s="11"/>
      <c r="HR369" s="11"/>
      <c r="HS369" s="11"/>
      <c r="HT369" s="11"/>
      <c r="HU369" s="11"/>
      <c r="HV369" s="11"/>
      <c r="HW369" s="11"/>
      <c r="HX369" s="11"/>
      <c r="HY369" s="11"/>
      <c r="HZ369" s="11"/>
      <c r="IA369" s="11"/>
      <c r="IB369" s="11"/>
      <c r="IC369" s="11"/>
      <c r="ID369" s="11"/>
      <c r="IE369" s="11"/>
      <c r="IF369" s="11"/>
      <c r="IG369" s="11"/>
      <c r="IH369" s="11"/>
      <c r="II369" s="11"/>
      <c r="IJ369" s="11"/>
      <c r="IK369" s="11"/>
      <c r="IL369" s="11"/>
      <c r="IM369" s="11"/>
      <c r="IN369" s="11"/>
      <c r="IO369" s="11"/>
      <c r="IP369" s="11"/>
      <c r="IQ369" s="11"/>
      <c r="IR369" s="11"/>
      <c r="IS369" s="11"/>
      <c r="IT369" s="11"/>
      <c r="IU369" s="11"/>
      <c r="IV369" s="11"/>
      <c r="IW369" s="11"/>
      <c r="IX369" s="11"/>
      <c r="IY369" s="11"/>
      <c r="IZ369" s="11"/>
      <c r="JA369" s="11"/>
      <c r="JB369" s="11"/>
      <c r="JC369" s="11"/>
      <c r="JD369" s="11"/>
      <c r="JE369" s="11"/>
      <c r="JF369" s="11"/>
      <c r="JG369" s="11"/>
      <c r="JH369" s="11"/>
      <c r="JI369" s="11"/>
      <c r="JJ369" s="11"/>
      <c r="JK369" s="11"/>
      <c r="JL369" s="11"/>
      <c r="JM369" s="11"/>
      <c r="JN369" s="11"/>
      <c r="JO369" s="11"/>
      <c r="JP369" s="11"/>
      <c r="JQ369" s="11"/>
      <c r="JR369" s="11"/>
      <c r="JS369" s="11"/>
      <c r="JT369" s="11"/>
      <c r="JU369" s="11"/>
      <c r="JV369" s="11"/>
    </row>
    <row r="370" spans="1:282" x14ac:dyDescent="0.25">
      <c r="A370" s="11" t="s">
        <v>108</v>
      </c>
      <c r="B370" t="s">
        <v>14</v>
      </c>
      <c r="C370" s="13" t="s">
        <v>306</v>
      </c>
      <c r="D370" t="s">
        <v>202</v>
      </c>
      <c r="E370" s="40">
        <v>41000</v>
      </c>
      <c r="F370" s="40">
        <f t="shared" si="77"/>
        <v>1176.7</v>
      </c>
      <c r="G370" s="40">
        <v>583.79</v>
      </c>
      <c r="H370" s="40">
        <f t="shared" si="78"/>
        <v>1246.4000000000001</v>
      </c>
      <c r="I370" s="40">
        <v>4905.91</v>
      </c>
      <c r="J370" s="40">
        <v>7912.8</v>
      </c>
      <c r="K370" s="40">
        <f t="shared" si="79"/>
        <v>33087.199999999997</v>
      </c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  <c r="DN370" s="11"/>
      <c r="DO370" s="11"/>
      <c r="DP370" s="11"/>
      <c r="DQ370" s="11"/>
      <c r="DR370" s="11"/>
      <c r="DS370" s="11"/>
      <c r="DT370" s="11"/>
      <c r="DU370" s="11"/>
      <c r="DV370" s="11"/>
      <c r="DW370" s="11"/>
      <c r="DX370" s="11"/>
      <c r="DY370" s="11"/>
      <c r="DZ370" s="11"/>
      <c r="EA370" s="11"/>
      <c r="EB370" s="11"/>
      <c r="EC370" s="11"/>
      <c r="ED370" s="11"/>
      <c r="EE370" s="11"/>
      <c r="EF370" s="11"/>
      <c r="EG370" s="11"/>
      <c r="EH370" s="11"/>
      <c r="EI370" s="11"/>
      <c r="EJ370" s="11"/>
      <c r="EK370" s="11"/>
      <c r="EL370" s="11"/>
      <c r="EM370" s="11"/>
      <c r="EN370" s="11"/>
      <c r="EO370" s="11"/>
      <c r="EP370" s="11"/>
      <c r="EQ370" s="11"/>
      <c r="ER370" s="11"/>
      <c r="ES370" s="11"/>
      <c r="ET370" s="11"/>
      <c r="EU370" s="11"/>
      <c r="EV370" s="11"/>
      <c r="EW370" s="11"/>
      <c r="EX370" s="11"/>
      <c r="EY370" s="11"/>
      <c r="EZ370" s="11"/>
      <c r="FA370" s="11"/>
      <c r="FB370" s="11"/>
      <c r="FC370" s="11"/>
      <c r="FD370" s="11"/>
      <c r="FE370" s="11"/>
      <c r="FF370" s="11"/>
      <c r="FG370" s="11"/>
      <c r="FH370" s="11"/>
      <c r="FI370" s="11"/>
      <c r="FJ370" s="11"/>
      <c r="FK370" s="11"/>
      <c r="FL370" s="11"/>
      <c r="FM370" s="11"/>
      <c r="FN370" s="11"/>
      <c r="FO370" s="11"/>
      <c r="FP370" s="11"/>
      <c r="FQ370" s="11"/>
      <c r="FR370" s="11"/>
      <c r="FS370" s="11"/>
      <c r="FT370" s="11"/>
      <c r="FU370" s="11"/>
      <c r="FV370" s="11"/>
      <c r="FW370" s="11"/>
      <c r="FX370" s="11"/>
      <c r="FY370" s="11"/>
      <c r="FZ370" s="11"/>
      <c r="GA370" s="11"/>
      <c r="GB370" s="11"/>
      <c r="GC370" s="11"/>
      <c r="GD370" s="11"/>
      <c r="GE370" s="11"/>
      <c r="GF370" s="11"/>
      <c r="GG370" s="11"/>
      <c r="GH370" s="11"/>
      <c r="GI370" s="11"/>
      <c r="GJ370" s="11"/>
      <c r="GK370" s="11"/>
      <c r="GL370" s="11"/>
      <c r="GM370" s="11"/>
      <c r="GN370" s="11"/>
      <c r="GO370" s="11"/>
      <c r="GP370" s="11"/>
      <c r="GQ370" s="11"/>
      <c r="GR370" s="11"/>
      <c r="GS370" s="11"/>
      <c r="GT370" s="11"/>
      <c r="GU370" s="11"/>
      <c r="GV370" s="11"/>
      <c r="GW370" s="11"/>
      <c r="GX370" s="11"/>
      <c r="GY370" s="11"/>
      <c r="GZ370" s="11"/>
      <c r="HA370" s="11"/>
      <c r="HB370" s="11"/>
      <c r="HC370" s="11"/>
      <c r="HD370" s="11"/>
      <c r="HE370" s="11"/>
      <c r="HF370" s="11"/>
      <c r="HG370" s="11"/>
      <c r="HH370" s="11"/>
      <c r="HI370" s="11"/>
      <c r="HJ370" s="11"/>
      <c r="HK370" s="11"/>
      <c r="HL370" s="11"/>
      <c r="HM370" s="11"/>
      <c r="HN370" s="11"/>
      <c r="HO370" s="11"/>
      <c r="HP370" s="11"/>
      <c r="HQ370" s="11"/>
      <c r="HR370" s="11"/>
      <c r="HS370" s="11"/>
      <c r="HT370" s="11"/>
      <c r="HU370" s="11"/>
      <c r="HV370" s="11"/>
      <c r="HW370" s="11"/>
      <c r="HX370" s="11"/>
      <c r="HY370" s="11"/>
      <c r="HZ370" s="11"/>
      <c r="IA370" s="11"/>
      <c r="IB370" s="11"/>
      <c r="IC370" s="11"/>
      <c r="ID370" s="11"/>
      <c r="IE370" s="11"/>
      <c r="IF370" s="11"/>
      <c r="IG370" s="11"/>
      <c r="IH370" s="11"/>
      <c r="II370" s="11"/>
      <c r="IJ370" s="11"/>
      <c r="IK370" s="11"/>
      <c r="IL370" s="11"/>
      <c r="IM370" s="11"/>
      <c r="IN370" s="11"/>
      <c r="IO370" s="11"/>
      <c r="IP370" s="11"/>
      <c r="IQ370" s="11"/>
      <c r="IR370" s="11"/>
      <c r="IS370" s="11"/>
      <c r="IT370" s="11"/>
      <c r="IU370" s="11"/>
      <c r="IV370" s="11"/>
      <c r="IW370" s="11"/>
      <c r="IX370" s="11"/>
      <c r="IY370" s="11"/>
      <c r="IZ370" s="11"/>
      <c r="JA370" s="11"/>
      <c r="JB370" s="11"/>
      <c r="JC370" s="11"/>
      <c r="JD370" s="11"/>
      <c r="JE370" s="11"/>
      <c r="JF370" s="11"/>
      <c r="JG370" s="11"/>
      <c r="JH370" s="11"/>
      <c r="JI370" s="11"/>
      <c r="JJ370" s="11"/>
      <c r="JK370" s="11"/>
      <c r="JL370" s="11"/>
      <c r="JM370" s="11"/>
      <c r="JN370" s="11"/>
      <c r="JO370" s="11"/>
      <c r="JP370" s="11"/>
      <c r="JQ370" s="11"/>
      <c r="JR370" s="11"/>
      <c r="JS370" s="11"/>
      <c r="JT370" s="11"/>
      <c r="JU370" s="11"/>
      <c r="JV370" s="11"/>
    </row>
    <row r="371" spans="1:282" x14ac:dyDescent="0.25">
      <c r="A371" t="s">
        <v>452</v>
      </c>
      <c r="B371" t="s">
        <v>95</v>
      </c>
      <c r="C371" s="13" t="s">
        <v>306</v>
      </c>
      <c r="D371" t="s">
        <v>203</v>
      </c>
      <c r="E371" s="40">
        <v>41000</v>
      </c>
      <c r="F371" s="40">
        <f t="shared" si="77"/>
        <v>1176.7</v>
      </c>
      <c r="G371" s="40">
        <v>583.79</v>
      </c>
      <c r="H371" s="40">
        <f t="shared" si="78"/>
        <v>1246.4000000000001</v>
      </c>
      <c r="I371" s="40">
        <v>175</v>
      </c>
      <c r="J371" s="40">
        <v>3181.89</v>
      </c>
      <c r="K371" s="40">
        <f t="shared" si="79"/>
        <v>37818.11</v>
      </c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  <c r="DK371" s="11"/>
      <c r="DL371" s="11"/>
      <c r="DM371" s="11"/>
      <c r="DN371" s="11"/>
      <c r="DO371" s="11"/>
      <c r="DP371" s="11"/>
      <c r="DQ371" s="11"/>
      <c r="DR371" s="11"/>
      <c r="DS371" s="11"/>
      <c r="DT371" s="11"/>
      <c r="DU371" s="11"/>
      <c r="DV371" s="11"/>
      <c r="DW371" s="11"/>
      <c r="DX371" s="11"/>
      <c r="DY371" s="11"/>
      <c r="DZ371" s="11"/>
      <c r="EA371" s="11"/>
      <c r="EB371" s="11"/>
      <c r="EC371" s="11"/>
      <c r="ED371" s="11"/>
      <c r="EE371" s="11"/>
      <c r="EF371" s="11"/>
      <c r="EG371" s="11"/>
      <c r="EH371" s="11"/>
      <c r="EI371" s="11"/>
      <c r="EJ371" s="11"/>
      <c r="EK371" s="11"/>
      <c r="EL371" s="11"/>
      <c r="EM371" s="11"/>
      <c r="EN371" s="11"/>
      <c r="EO371" s="11"/>
      <c r="EP371" s="11"/>
      <c r="EQ371" s="11"/>
      <c r="ER371" s="11"/>
      <c r="ES371" s="11"/>
      <c r="ET371" s="11"/>
      <c r="EU371" s="11"/>
      <c r="EV371" s="11"/>
      <c r="EW371" s="11"/>
      <c r="EX371" s="11"/>
      <c r="EY371" s="11"/>
      <c r="EZ371" s="11"/>
      <c r="FA371" s="11"/>
      <c r="FB371" s="11"/>
      <c r="FC371" s="11"/>
      <c r="FD371" s="11"/>
      <c r="FE371" s="11"/>
      <c r="FF371" s="11"/>
      <c r="FG371" s="11"/>
      <c r="FH371" s="11"/>
      <c r="FI371" s="11"/>
      <c r="FJ371" s="11"/>
      <c r="FK371" s="11"/>
      <c r="FL371" s="11"/>
      <c r="FM371" s="11"/>
      <c r="FN371" s="11"/>
      <c r="FO371" s="11"/>
      <c r="FP371" s="11"/>
      <c r="FQ371" s="11"/>
      <c r="FR371" s="11"/>
      <c r="FS371" s="11"/>
      <c r="FT371" s="11"/>
      <c r="FU371" s="11"/>
      <c r="FV371" s="11"/>
      <c r="FW371" s="11"/>
      <c r="FX371" s="11"/>
      <c r="FY371" s="11"/>
      <c r="FZ371" s="11"/>
      <c r="GA371" s="11"/>
      <c r="GB371" s="11"/>
      <c r="GC371" s="11"/>
      <c r="GD371" s="11"/>
      <c r="GE371" s="11"/>
      <c r="GF371" s="11"/>
      <c r="GG371" s="11"/>
      <c r="GH371" s="11"/>
      <c r="GI371" s="11"/>
      <c r="GJ371" s="11"/>
      <c r="GK371" s="11"/>
      <c r="GL371" s="11"/>
      <c r="GM371" s="11"/>
      <c r="GN371" s="11"/>
      <c r="GO371" s="11"/>
      <c r="GP371" s="11"/>
      <c r="GQ371" s="11"/>
      <c r="GR371" s="11"/>
      <c r="GS371" s="11"/>
      <c r="GT371" s="11"/>
      <c r="GU371" s="11"/>
      <c r="GV371" s="11"/>
      <c r="GW371" s="11"/>
      <c r="GX371" s="11"/>
      <c r="GY371" s="11"/>
      <c r="GZ371" s="11"/>
      <c r="HA371" s="11"/>
      <c r="HB371" s="11"/>
      <c r="HC371" s="11"/>
      <c r="HD371" s="11"/>
      <c r="HE371" s="11"/>
      <c r="HF371" s="11"/>
      <c r="HG371" s="11"/>
      <c r="HH371" s="11"/>
      <c r="HI371" s="11"/>
      <c r="HJ371" s="11"/>
      <c r="HK371" s="11"/>
      <c r="HL371" s="11"/>
      <c r="HM371" s="11"/>
      <c r="HN371" s="11"/>
      <c r="HO371" s="11"/>
      <c r="HP371" s="11"/>
      <c r="HQ371" s="11"/>
      <c r="HR371" s="11"/>
      <c r="HS371" s="11"/>
      <c r="HT371" s="11"/>
      <c r="HU371" s="11"/>
      <c r="HV371" s="11"/>
      <c r="HW371" s="11"/>
      <c r="HX371" s="11"/>
      <c r="HY371" s="11"/>
      <c r="HZ371" s="11"/>
      <c r="IA371" s="11"/>
      <c r="IB371" s="11"/>
      <c r="IC371" s="11"/>
      <c r="ID371" s="11"/>
      <c r="IE371" s="11"/>
      <c r="IF371" s="11"/>
      <c r="IG371" s="11"/>
      <c r="IH371" s="11"/>
      <c r="II371" s="11"/>
      <c r="IJ371" s="11"/>
      <c r="IK371" s="11"/>
      <c r="IL371" s="11"/>
      <c r="IM371" s="11"/>
      <c r="IN371" s="11"/>
      <c r="IO371" s="11"/>
      <c r="IP371" s="11"/>
      <c r="IQ371" s="11"/>
      <c r="IR371" s="11"/>
      <c r="IS371" s="11"/>
      <c r="IT371" s="11"/>
      <c r="IU371" s="11"/>
      <c r="IV371" s="11"/>
      <c r="IW371" s="11"/>
      <c r="IX371" s="11"/>
      <c r="IY371" s="11"/>
      <c r="IZ371" s="11"/>
      <c r="JA371" s="11"/>
      <c r="JB371" s="11"/>
      <c r="JC371" s="11"/>
      <c r="JD371" s="11"/>
      <c r="JE371" s="11"/>
      <c r="JF371" s="11"/>
      <c r="JG371" s="11"/>
      <c r="JH371" s="11"/>
      <c r="JI371" s="11"/>
      <c r="JJ371" s="11"/>
      <c r="JK371" s="11"/>
      <c r="JL371" s="11"/>
      <c r="JM371" s="11"/>
      <c r="JN371" s="11"/>
      <c r="JO371" s="11"/>
      <c r="JP371" s="11"/>
      <c r="JQ371" s="11"/>
      <c r="JR371" s="11"/>
      <c r="JS371" s="11"/>
      <c r="JT371" s="11"/>
      <c r="JU371" s="11"/>
      <c r="JV371" s="11"/>
    </row>
    <row r="372" spans="1:282" s="1" customFormat="1" x14ac:dyDescent="0.25">
      <c r="A372" t="s">
        <v>190</v>
      </c>
      <c r="B372" t="s">
        <v>434</v>
      </c>
      <c r="C372" s="13" t="s">
        <v>305</v>
      </c>
      <c r="D372" t="s">
        <v>203</v>
      </c>
      <c r="E372" s="40">
        <v>41000</v>
      </c>
      <c r="F372" s="40">
        <f t="shared" si="77"/>
        <v>1176.7</v>
      </c>
      <c r="G372" s="40">
        <v>583.79</v>
      </c>
      <c r="H372" s="40">
        <f t="shared" si="78"/>
        <v>1246.4000000000001</v>
      </c>
      <c r="I372" s="40">
        <v>275</v>
      </c>
      <c r="J372" s="40">
        <v>3281.89</v>
      </c>
      <c r="K372" s="40">
        <f t="shared" si="79"/>
        <v>37718.11</v>
      </c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  <c r="FY372" s="10"/>
      <c r="FZ372" s="10"/>
      <c r="GA372" s="10"/>
      <c r="GB372" s="10"/>
      <c r="GC372" s="10"/>
      <c r="GD372" s="10"/>
      <c r="GE372" s="10"/>
      <c r="GF372" s="10"/>
      <c r="GG372" s="10"/>
      <c r="GH372" s="10"/>
      <c r="GI372" s="10"/>
      <c r="GJ372" s="10"/>
      <c r="GK372" s="10"/>
      <c r="GL372" s="10"/>
      <c r="GM372" s="10"/>
      <c r="GN372" s="10"/>
      <c r="GO372" s="10"/>
      <c r="GP372" s="10"/>
      <c r="GQ372" s="10"/>
      <c r="GR372" s="10"/>
      <c r="GS372" s="10"/>
      <c r="GT372" s="10"/>
      <c r="GU372" s="10"/>
      <c r="GV372" s="10"/>
      <c r="GW372" s="10"/>
      <c r="GX372" s="10"/>
      <c r="GY372" s="10"/>
      <c r="GZ372" s="10"/>
      <c r="HA372" s="10"/>
      <c r="HB372" s="10"/>
      <c r="HC372" s="10"/>
      <c r="HD372" s="10"/>
      <c r="HE372" s="10"/>
      <c r="HF372" s="10"/>
      <c r="HG372" s="10"/>
      <c r="HH372" s="10"/>
      <c r="HI372" s="10"/>
      <c r="HJ372" s="10"/>
      <c r="HK372" s="10"/>
      <c r="HL372" s="10"/>
      <c r="HM372" s="10"/>
      <c r="HN372" s="10"/>
      <c r="HO372" s="10"/>
      <c r="HP372" s="10"/>
      <c r="HQ372" s="10"/>
      <c r="HR372" s="10"/>
      <c r="HS372" s="10"/>
      <c r="HT372" s="10"/>
      <c r="HU372" s="10"/>
      <c r="HV372" s="10"/>
      <c r="HW372" s="10"/>
      <c r="HX372" s="10"/>
      <c r="HY372" s="10"/>
      <c r="HZ372" s="10"/>
      <c r="IA372" s="10"/>
      <c r="IB372" s="10"/>
      <c r="IC372" s="10"/>
      <c r="ID372" s="10"/>
      <c r="IE372" s="10"/>
      <c r="IF372" s="10"/>
      <c r="IG372" s="10"/>
      <c r="IH372" s="10"/>
      <c r="II372" s="10"/>
      <c r="IJ372" s="10"/>
      <c r="IK372" s="10"/>
      <c r="IL372" s="10"/>
      <c r="IM372" s="10"/>
      <c r="IN372" s="10"/>
      <c r="IO372" s="10"/>
      <c r="IP372" s="10"/>
      <c r="IQ372" s="10"/>
      <c r="IR372" s="10"/>
      <c r="IS372" s="10"/>
      <c r="IT372" s="10"/>
      <c r="IU372" s="10"/>
      <c r="IV372" s="10"/>
      <c r="IW372" s="10"/>
      <c r="IX372" s="10"/>
      <c r="IY372" s="10"/>
      <c r="IZ372" s="10"/>
      <c r="JA372" s="10"/>
      <c r="JB372" s="10"/>
      <c r="JC372" s="10"/>
      <c r="JD372" s="10"/>
      <c r="JE372" s="10"/>
      <c r="JF372" s="10"/>
      <c r="JG372" s="10"/>
      <c r="JH372" s="10"/>
      <c r="JI372" s="10"/>
      <c r="JJ372" s="10"/>
      <c r="JK372" s="10"/>
      <c r="JL372" s="10"/>
      <c r="JM372" s="10"/>
      <c r="JN372" s="10"/>
      <c r="JO372" s="10"/>
      <c r="JP372" s="10"/>
      <c r="JQ372" s="10"/>
      <c r="JR372" s="10"/>
      <c r="JS372" s="10"/>
      <c r="JT372" s="10"/>
      <c r="JU372" s="10"/>
      <c r="JV372" s="10"/>
    </row>
    <row r="373" spans="1:282" x14ac:dyDescent="0.25">
      <c r="A373" t="s">
        <v>106</v>
      </c>
      <c r="B373" t="s">
        <v>435</v>
      </c>
      <c r="C373" s="13" t="s">
        <v>306</v>
      </c>
      <c r="D373" t="s">
        <v>203</v>
      </c>
      <c r="E373" s="40">
        <v>41000</v>
      </c>
      <c r="F373" s="40">
        <f t="shared" si="77"/>
        <v>1176.7</v>
      </c>
      <c r="G373" s="40">
        <v>347.17</v>
      </c>
      <c r="H373" s="40">
        <f t="shared" si="78"/>
        <v>1246.4000000000001</v>
      </c>
      <c r="I373" s="40">
        <v>5326.01</v>
      </c>
      <c r="J373" s="40">
        <v>8096.28</v>
      </c>
      <c r="K373" s="40">
        <f>E373-J373</f>
        <v>32903.72</v>
      </c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  <c r="DK373" s="11"/>
      <c r="DL373" s="11"/>
      <c r="DM373" s="11"/>
      <c r="DN373" s="11"/>
      <c r="DO373" s="11"/>
      <c r="DP373" s="11"/>
      <c r="DQ373" s="11"/>
      <c r="DR373" s="11"/>
      <c r="DS373" s="11"/>
      <c r="DT373" s="11"/>
      <c r="DU373" s="11"/>
      <c r="DV373" s="11"/>
      <c r="DW373" s="11"/>
      <c r="DX373" s="11"/>
      <c r="DY373" s="11"/>
      <c r="DZ373" s="11"/>
      <c r="EA373" s="11"/>
      <c r="EB373" s="11"/>
      <c r="EC373" s="11"/>
      <c r="ED373" s="11"/>
      <c r="EE373" s="11"/>
      <c r="EF373" s="11"/>
      <c r="EG373" s="11"/>
      <c r="EH373" s="11"/>
      <c r="EI373" s="11"/>
      <c r="EJ373" s="11"/>
      <c r="EK373" s="11"/>
      <c r="EL373" s="11"/>
      <c r="EM373" s="11"/>
      <c r="EN373" s="11"/>
      <c r="EO373" s="11"/>
      <c r="EP373" s="11"/>
      <c r="EQ373" s="11"/>
      <c r="ER373" s="11"/>
      <c r="ES373" s="11"/>
      <c r="ET373" s="11"/>
      <c r="EU373" s="11"/>
      <c r="EV373" s="11"/>
      <c r="EW373" s="11"/>
      <c r="EX373" s="11"/>
      <c r="EY373" s="11"/>
      <c r="EZ373" s="11"/>
      <c r="FA373" s="11"/>
      <c r="FB373" s="11"/>
      <c r="FC373" s="11"/>
      <c r="FD373" s="11"/>
      <c r="FE373" s="11"/>
      <c r="FF373" s="11"/>
      <c r="FG373" s="11"/>
      <c r="FH373" s="11"/>
      <c r="FI373" s="11"/>
      <c r="FJ373" s="11"/>
      <c r="FK373" s="11"/>
      <c r="FL373" s="11"/>
      <c r="FM373" s="11"/>
      <c r="FN373" s="11"/>
      <c r="FO373" s="11"/>
      <c r="FP373" s="11"/>
      <c r="FQ373" s="11"/>
      <c r="FR373" s="11"/>
      <c r="FS373" s="11"/>
      <c r="FT373" s="11"/>
      <c r="FU373" s="11"/>
      <c r="FV373" s="11"/>
      <c r="FW373" s="11"/>
      <c r="FX373" s="11"/>
      <c r="FY373" s="11"/>
      <c r="FZ373" s="11"/>
      <c r="GA373" s="11"/>
      <c r="GB373" s="11"/>
      <c r="GC373" s="11"/>
      <c r="GD373" s="11"/>
      <c r="GE373" s="11"/>
      <c r="GF373" s="11"/>
      <c r="GG373" s="11"/>
      <c r="GH373" s="11"/>
      <c r="GI373" s="11"/>
      <c r="GJ373" s="11"/>
      <c r="GK373" s="11"/>
      <c r="GL373" s="11"/>
      <c r="GM373" s="11"/>
      <c r="GN373" s="11"/>
      <c r="GO373" s="11"/>
      <c r="GP373" s="11"/>
      <c r="GQ373" s="11"/>
      <c r="GR373" s="11"/>
      <c r="GS373" s="11"/>
      <c r="GT373" s="11"/>
      <c r="GU373" s="11"/>
      <c r="GV373" s="11"/>
      <c r="GW373" s="11"/>
      <c r="GX373" s="11"/>
      <c r="GY373" s="11"/>
      <c r="GZ373" s="11"/>
      <c r="HA373" s="11"/>
      <c r="HB373" s="11"/>
      <c r="HC373" s="11"/>
      <c r="HD373" s="11"/>
      <c r="HE373" s="11"/>
      <c r="HF373" s="11"/>
      <c r="HG373" s="11"/>
      <c r="HH373" s="11"/>
      <c r="HI373" s="11"/>
      <c r="HJ373" s="11"/>
      <c r="HK373" s="11"/>
      <c r="HL373" s="11"/>
      <c r="HM373" s="11"/>
      <c r="HN373" s="11"/>
      <c r="HO373" s="11"/>
      <c r="HP373" s="11"/>
      <c r="HQ373" s="11"/>
      <c r="HR373" s="11"/>
      <c r="HS373" s="11"/>
      <c r="HT373" s="11"/>
      <c r="HU373" s="11"/>
      <c r="HV373" s="11"/>
      <c r="HW373" s="11"/>
      <c r="HX373" s="11"/>
      <c r="HY373" s="11"/>
      <c r="HZ373" s="11"/>
      <c r="IA373" s="11"/>
      <c r="IB373" s="11"/>
      <c r="IC373" s="11"/>
      <c r="ID373" s="11"/>
      <c r="IE373" s="11"/>
      <c r="IF373" s="11"/>
      <c r="IG373" s="11"/>
      <c r="IH373" s="11"/>
      <c r="II373" s="11"/>
      <c r="IJ373" s="11"/>
      <c r="IK373" s="11"/>
      <c r="IL373" s="11"/>
      <c r="IM373" s="11"/>
      <c r="IN373" s="11"/>
      <c r="IO373" s="11"/>
      <c r="IP373" s="11"/>
      <c r="IQ373" s="11"/>
      <c r="IR373" s="11"/>
      <c r="IS373" s="11"/>
      <c r="IT373" s="11"/>
      <c r="IU373" s="11"/>
      <c r="IV373" s="11"/>
      <c r="IW373" s="11"/>
      <c r="IX373" s="11"/>
      <c r="IY373" s="11"/>
      <c r="IZ373" s="11"/>
      <c r="JA373" s="11"/>
      <c r="JB373" s="11"/>
      <c r="JC373" s="11"/>
      <c r="JD373" s="11"/>
      <c r="JE373" s="11"/>
      <c r="JF373" s="11"/>
      <c r="JG373" s="11"/>
      <c r="JH373" s="11"/>
      <c r="JI373" s="11"/>
      <c r="JJ373" s="11"/>
      <c r="JK373" s="11"/>
      <c r="JL373" s="11"/>
      <c r="JM373" s="11"/>
      <c r="JN373" s="11"/>
      <c r="JO373" s="11"/>
      <c r="JP373" s="11"/>
      <c r="JQ373" s="11"/>
      <c r="JR373" s="11"/>
      <c r="JS373" s="11"/>
      <c r="JT373" s="11"/>
      <c r="JU373" s="11"/>
      <c r="JV373" s="11"/>
    </row>
    <row r="374" spans="1:282" s="11" customFormat="1" x14ac:dyDescent="0.25">
      <c r="A374" t="s">
        <v>105</v>
      </c>
      <c r="B374" t="s">
        <v>435</v>
      </c>
      <c r="C374" s="13" t="s">
        <v>305</v>
      </c>
      <c r="D374" t="s">
        <v>202</v>
      </c>
      <c r="E374" s="40">
        <v>33500</v>
      </c>
      <c r="F374" s="40">
        <f t="shared" si="77"/>
        <v>961.45</v>
      </c>
      <c r="G374" s="40">
        <v>0</v>
      </c>
      <c r="H374" s="40">
        <f t="shared" si="78"/>
        <v>1018.4</v>
      </c>
      <c r="I374" s="40">
        <v>3204.17</v>
      </c>
      <c r="J374" s="40">
        <v>5184.0200000000004</v>
      </c>
      <c r="K374" s="40">
        <f t="shared" si="79"/>
        <v>28315.98</v>
      </c>
    </row>
    <row r="375" spans="1:282" s="11" customFormat="1" x14ac:dyDescent="0.25">
      <c r="A375" t="s">
        <v>228</v>
      </c>
      <c r="B375" t="s">
        <v>122</v>
      </c>
      <c r="C375" s="13" t="s">
        <v>305</v>
      </c>
      <c r="D375" t="s">
        <v>203</v>
      </c>
      <c r="E375" s="40">
        <v>33000</v>
      </c>
      <c r="F375" s="40">
        <f t="shared" si="77"/>
        <v>947.1</v>
      </c>
      <c r="G375" s="40">
        <v>0</v>
      </c>
      <c r="H375" s="40">
        <f t="shared" si="78"/>
        <v>1003.2</v>
      </c>
      <c r="I375" s="40">
        <v>315</v>
      </c>
      <c r="J375" s="40">
        <v>2265.3000000000002</v>
      </c>
      <c r="K375" s="40">
        <f t="shared" si="79"/>
        <v>30734.7</v>
      </c>
    </row>
    <row r="376" spans="1:282" x14ac:dyDescent="0.25">
      <c r="A376" t="s">
        <v>224</v>
      </c>
      <c r="B376" t="s">
        <v>14</v>
      </c>
      <c r="C376" s="13" t="s">
        <v>305</v>
      </c>
      <c r="D376" t="s">
        <v>203</v>
      </c>
      <c r="E376" s="40">
        <v>30000</v>
      </c>
      <c r="F376" s="40">
        <f t="shared" si="77"/>
        <v>861</v>
      </c>
      <c r="G376" s="40">
        <v>0</v>
      </c>
      <c r="H376" s="40">
        <f t="shared" si="78"/>
        <v>912</v>
      </c>
      <c r="I376" s="40">
        <v>275</v>
      </c>
      <c r="J376" s="40">
        <v>2048</v>
      </c>
      <c r="K376" s="40">
        <f t="shared" si="79"/>
        <v>27952</v>
      </c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  <c r="DN376" s="11"/>
      <c r="DO376" s="11"/>
      <c r="DP376" s="11"/>
      <c r="DQ376" s="11"/>
      <c r="DR376" s="11"/>
      <c r="DS376" s="11"/>
      <c r="DT376" s="11"/>
      <c r="DU376" s="11"/>
      <c r="DV376" s="11"/>
      <c r="DW376" s="11"/>
      <c r="DX376" s="11"/>
      <c r="DY376" s="11"/>
      <c r="DZ376" s="11"/>
      <c r="EA376" s="11"/>
      <c r="EB376" s="11"/>
      <c r="EC376" s="11"/>
      <c r="ED376" s="11"/>
      <c r="EE376" s="11"/>
      <c r="EF376" s="11"/>
      <c r="EG376" s="11"/>
      <c r="EH376" s="11"/>
      <c r="EI376" s="11"/>
      <c r="EJ376" s="11"/>
      <c r="EK376" s="11"/>
      <c r="EL376" s="11"/>
      <c r="EM376" s="11"/>
      <c r="EN376" s="11"/>
      <c r="EO376" s="11"/>
      <c r="EP376" s="11"/>
      <c r="EQ376" s="11"/>
      <c r="ER376" s="11"/>
      <c r="ES376" s="11"/>
      <c r="ET376" s="11"/>
      <c r="EU376" s="11"/>
      <c r="EV376" s="11"/>
      <c r="EW376" s="11"/>
      <c r="EX376" s="11"/>
      <c r="EY376" s="11"/>
      <c r="EZ376" s="11"/>
      <c r="FA376" s="11"/>
      <c r="FB376" s="11"/>
      <c r="FC376" s="11"/>
      <c r="FD376" s="11"/>
      <c r="FE376" s="11"/>
      <c r="FF376" s="11"/>
      <c r="FG376" s="11"/>
      <c r="FH376" s="11"/>
      <c r="FI376" s="11"/>
      <c r="FJ376" s="11"/>
      <c r="FK376" s="11"/>
      <c r="FL376" s="11"/>
      <c r="FM376" s="11"/>
      <c r="FN376" s="11"/>
      <c r="FO376" s="11"/>
      <c r="FP376" s="11"/>
      <c r="FQ376" s="11"/>
      <c r="FR376" s="11"/>
      <c r="FS376" s="11"/>
      <c r="FT376" s="11"/>
      <c r="FU376" s="11"/>
      <c r="FV376" s="11"/>
      <c r="FW376" s="11"/>
      <c r="FX376" s="11"/>
      <c r="FY376" s="11"/>
      <c r="FZ376" s="11"/>
      <c r="GA376" s="11"/>
      <c r="GB376" s="11"/>
      <c r="GC376" s="11"/>
      <c r="GD376" s="11"/>
      <c r="GE376" s="11"/>
      <c r="GF376" s="11"/>
      <c r="GG376" s="11"/>
      <c r="GH376" s="11"/>
      <c r="GI376" s="11"/>
      <c r="GJ376" s="11"/>
      <c r="GK376" s="11"/>
      <c r="GL376" s="11"/>
      <c r="GM376" s="11"/>
      <c r="GN376" s="11"/>
      <c r="GO376" s="11"/>
      <c r="GP376" s="11"/>
      <c r="GQ376" s="11"/>
      <c r="GR376" s="11"/>
      <c r="GS376" s="11"/>
      <c r="GT376" s="11"/>
      <c r="GU376" s="11"/>
      <c r="GV376" s="11"/>
      <c r="GW376" s="11"/>
      <c r="GX376" s="11"/>
      <c r="GY376" s="11"/>
      <c r="GZ376" s="11"/>
      <c r="HA376" s="11"/>
      <c r="HB376" s="11"/>
      <c r="HC376" s="11"/>
      <c r="HD376" s="11"/>
      <c r="HE376" s="11"/>
      <c r="HF376" s="11"/>
      <c r="HG376" s="11"/>
      <c r="HH376" s="11"/>
      <c r="HI376" s="11"/>
      <c r="HJ376" s="11"/>
      <c r="HK376" s="11"/>
      <c r="HL376" s="11"/>
      <c r="HM376" s="11"/>
      <c r="HN376" s="11"/>
      <c r="HO376" s="11"/>
      <c r="HP376" s="11"/>
      <c r="HQ376" s="11"/>
      <c r="HR376" s="11"/>
      <c r="HS376" s="11"/>
      <c r="HT376" s="11"/>
      <c r="HU376" s="11"/>
      <c r="HV376" s="11"/>
      <c r="HW376" s="11"/>
      <c r="HX376" s="11"/>
      <c r="HY376" s="11"/>
      <c r="HZ376" s="11"/>
      <c r="IA376" s="11"/>
      <c r="IB376" s="11"/>
      <c r="IC376" s="11"/>
      <c r="ID376" s="11"/>
      <c r="IE376" s="11"/>
      <c r="IF376" s="11"/>
      <c r="IG376" s="11"/>
      <c r="IH376" s="11"/>
      <c r="II376" s="11"/>
      <c r="IJ376" s="11"/>
      <c r="IK376" s="11"/>
      <c r="IL376" s="11"/>
      <c r="IM376" s="11"/>
      <c r="IN376" s="11"/>
      <c r="IO376" s="11"/>
      <c r="IP376" s="11"/>
      <c r="IQ376" s="11"/>
      <c r="IR376" s="11"/>
      <c r="IS376" s="11"/>
      <c r="IT376" s="11"/>
      <c r="IU376" s="11"/>
      <c r="IV376" s="11"/>
      <c r="IW376" s="11"/>
      <c r="IX376" s="11"/>
      <c r="IY376" s="11"/>
      <c r="IZ376" s="11"/>
      <c r="JA376" s="11"/>
      <c r="JB376" s="11"/>
      <c r="JC376" s="11"/>
      <c r="JD376" s="11"/>
      <c r="JE376" s="11"/>
      <c r="JF376" s="11"/>
      <c r="JG376" s="11"/>
      <c r="JH376" s="11"/>
      <c r="JI376" s="11"/>
      <c r="JJ376" s="11"/>
      <c r="JK376" s="11"/>
      <c r="JL376" s="11"/>
      <c r="JM376" s="11"/>
      <c r="JN376" s="11"/>
      <c r="JO376" s="11"/>
      <c r="JP376" s="11"/>
      <c r="JQ376" s="11"/>
      <c r="JR376" s="11"/>
      <c r="JS376" s="11"/>
      <c r="JT376" s="11"/>
      <c r="JU376" s="11"/>
      <c r="JV376" s="11"/>
    </row>
    <row r="377" spans="1:282" s="2" customFormat="1" x14ac:dyDescent="0.25">
      <c r="A377" t="s">
        <v>227</v>
      </c>
      <c r="B377" t="s">
        <v>122</v>
      </c>
      <c r="C377" s="13" t="s">
        <v>305</v>
      </c>
      <c r="D377" t="s">
        <v>203</v>
      </c>
      <c r="E377" s="40">
        <v>33000</v>
      </c>
      <c r="F377" s="40">
        <f t="shared" si="77"/>
        <v>947.1</v>
      </c>
      <c r="G377" s="40">
        <v>0</v>
      </c>
      <c r="H377" s="40">
        <f t="shared" si="78"/>
        <v>1003.2</v>
      </c>
      <c r="I377" s="40">
        <v>515</v>
      </c>
      <c r="J377" s="40">
        <v>2465.3000000000002</v>
      </c>
      <c r="K377" s="40">
        <f t="shared" si="79"/>
        <v>30534.7</v>
      </c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  <c r="FD377" s="10"/>
      <c r="FE377" s="10"/>
      <c r="FF377" s="10"/>
      <c r="FG377" s="10"/>
      <c r="FH377" s="10"/>
      <c r="FI377" s="10"/>
      <c r="FJ377" s="10"/>
      <c r="FK377" s="10"/>
      <c r="FL377" s="10"/>
      <c r="FM377" s="10"/>
      <c r="FN377" s="10"/>
      <c r="FO377" s="10"/>
      <c r="FP377" s="10"/>
      <c r="FQ377" s="10"/>
      <c r="FR377" s="10"/>
      <c r="FS377" s="10"/>
      <c r="FT377" s="10"/>
      <c r="FU377" s="10"/>
      <c r="FV377" s="10"/>
      <c r="FW377" s="10"/>
      <c r="FX377" s="10"/>
      <c r="FY377" s="10"/>
      <c r="FZ377" s="10"/>
      <c r="GA377" s="10"/>
      <c r="GB377" s="10"/>
      <c r="GC377" s="10"/>
      <c r="GD377" s="10"/>
      <c r="GE377" s="10"/>
      <c r="GF377" s="10"/>
      <c r="GG377" s="10"/>
      <c r="GH377" s="10"/>
      <c r="GI377" s="10"/>
      <c r="GJ377" s="10"/>
      <c r="GK377" s="10"/>
      <c r="GL377" s="10"/>
      <c r="GM377" s="10"/>
      <c r="GN377" s="10"/>
      <c r="GO377" s="10"/>
      <c r="GP377" s="10"/>
      <c r="GQ377" s="10"/>
      <c r="GR377" s="10"/>
      <c r="GS377" s="10"/>
      <c r="GT377" s="10"/>
      <c r="GU377" s="10"/>
      <c r="GV377" s="10"/>
      <c r="GW377" s="10"/>
      <c r="GX377" s="10"/>
      <c r="GY377" s="10"/>
      <c r="GZ377" s="10"/>
      <c r="HA377" s="10"/>
      <c r="HB377" s="10"/>
      <c r="HC377" s="10"/>
      <c r="HD377" s="10"/>
      <c r="HE377" s="10"/>
      <c r="HF377" s="10"/>
      <c r="HG377" s="10"/>
      <c r="HH377" s="10"/>
      <c r="HI377" s="10"/>
      <c r="HJ377" s="10"/>
      <c r="HK377" s="10"/>
      <c r="HL377" s="10"/>
      <c r="HM377" s="10"/>
      <c r="HN377" s="10"/>
      <c r="HO377" s="10"/>
      <c r="HP377" s="10"/>
      <c r="HQ377" s="10"/>
      <c r="HR377" s="10"/>
      <c r="HS377" s="10"/>
      <c r="HT377" s="10"/>
      <c r="HU377" s="10"/>
      <c r="HV377" s="10"/>
      <c r="HW377" s="10"/>
      <c r="HX377" s="10"/>
      <c r="HY377" s="10"/>
      <c r="HZ377" s="10"/>
      <c r="IA377" s="10"/>
      <c r="IB377" s="10"/>
      <c r="IC377" s="10"/>
      <c r="ID377" s="10"/>
      <c r="IE377" s="10"/>
      <c r="IF377" s="10"/>
      <c r="IG377" s="10"/>
      <c r="IH377" s="10"/>
      <c r="II377" s="10"/>
      <c r="IJ377" s="10"/>
      <c r="IK377" s="10"/>
      <c r="IL377" s="10"/>
      <c r="IM377" s="10"/>
      <c r="IN377" s="10"/>
      <c r="IO377" s="10"/>
      <c r="IP377" s="10"/>
      <c r="IQ377" s="10"/>
      <c r="IR377" s="10"/>
      <c r="IS377" s="10"/>
      <c r="IT377" s="10"/>
      <c r="IU377" s="10"/>
      <c r="IV377" s="10"/>
      <c r="IW377" s="10"/>
      <c r="IX377" s="10"/>
      <c r="IY377" s="10"/>
      <c r="IZ377" s="10"/>
      <c r="JA377" s="10"/>
      <c r="JB377" s="10"/>
      <c r="JC377" s="10"/>
      <c r="JD377" s="10"/>
      <c r="JE377" s="10"/>
      <c r="JF377" s="10"/>
      <c r="JG377" s="10"/>
      <c r="JH377" s="10"/>
      <c r="JI377" s="10"/>
      <c r="JJ377" s="10"/>
      <c r="JK377" s="10"/>
      <c r="JL377" s="10"/>
      <c r="JM377" s="10"/>
      <c r="JN377" s="10"/>
      <c r="JO377" s="10"/>
      <c r="JP377" s="10"/>
      <c r="JQ377" s="10"/>
      <c r="JR377" s="10"/>
      <c r="JS377" s="10"/>
      <c r="JT377" s="10"/>
      <c r="JU377" s="10"/>
      <c r="JV377" s="10"/>
    </row>
    <row r="378" spans="1:282" s="1" customFormat="1" x14ac:dyDescent="0.25">
      <c r="A378" s="2" t="s">
        <v>12</v>
      </c>
      <c r="B378" s="2">
        <v>11</v>
      </c>
      <c r="C378" s="14"/>
      <c r="D378" s="2"/>
      <c r="E378" s="48">
        <f t="shared" ref="E378:J378" si="80">SUM(E367:E377)</f>
        <v>516500</v>
      </c>
      <c r="F378" s="48">
        <f t="shared" si="80"/>
        <v>14823.55</v>
      </c>
      <c r="G378" s="48">
        <f>SUM(G367:G377)</f>
        <v>22659.02</v>
      </c>
      <c r="H378" s="48">
        <f t="shared" si="80"/>
        <v>15701.6</v>
      </c>
      <c r="I378" s="48">
        <f t="shared" si="80"/>
        <v>15566.09</v>
      </c>
      <c r="J378" s="48">
        <f t="shared" si="80"/>
        <v>68750.259999999995</v>
      </c>
      <c r="K378" s="48">
        <f>SUM(K367:K377)</f>
        <v>447749.74</v>
      </c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  <c r="FA378" s="10"/>
      <c r="FB378" s="10"/>
      <c r="FC378" s="10"/>
      <c r="FD378" s="10"/>
      <c r="FE378" s="10"/>
      <c r="FF378" s="10"/>
      <c r="FG378" s="10"/>
      <c r="FH378" s="10"/>
      <c r="FI378" s="10"/>
      <c r="FJ378" s="10"/>
      <c r="FK378" s="10"/>
      <c r="FL378" s="10"/>
      <c r="FM378" s="10"/>
      <c r="FN378" s="10"/>
      <c r="FO378" s="10"/>
      <c r="FP378" s="10"/>
      <c r="FQ378" s="10"/>
      <c r="FR378" s="10"/>
      <c r="FS378" s="10"/>
      <c r="FT378" s="10"/>
      <c r="FU378" s="10"/>
      <c r="FV378" s="10"/>
      <c r="FW378" s="10"/>
      <c r="FX378" s="10"/>
      <c r="FY378" s="10"/>
      <c r="FZ378" s="10"/>
      <c r="GA378" s="10"/>
      <c r="GB378" s="10"/>
      <c r="GC378" s="10"/>
      <c r="GD378" s="10"/>
      <c r="GE378" s="10"/>
      <c r="GF378" s="10"/>
      <c r="GG378" s="10"/>
      <c r="GH378" s="10"/>
      <c r="GI378" s="10"/>
      <c r="GJ378" s="10"/>
      <c r="GK378" s="10"/>
      <c r="GL378" s="10"/>
      <c r="GM378" s="10"/>
      <c r="GN378" s="10"/>
      <c r="GO378" s="10"/>
      <c r="GP378" s="10"/>
      <c r="GQ378" s="10"/>
      <c r="GR378" s="10"/>
      <c r="GS378" s="10"/>
      <c r="GT378" s="10"/>
      <c r="GU378" s="10"/>
      <c r="GV378" s="10"/>
      <c r="GW378" s="10"/>
      <c r="GX378" s="10"/>
      <c r="GY378" s="10"/>
      <c r="GZ378" s="10"/>
      <c r="HA378" s="10"/>
      <c r="HB378" s="10"/>
      <c r="HC378" s="10"/>
      <c r="HD378" s="10"/>
      <c r="HE378" s="10"/>
      <c r="HF378" s="10"/>
      <c r="HG378" s="10"/>
      <c r="HH378" s="10"/>
      <c r="HI378" s="10"/>
      <c r="HJ378" s="10"/>
      <c r="HK378" s="10"/>
      <c r="HL378" s="10"/>
      <c r="HM378" s="10"/>
      <c r="HN378" s="10"/>
      <c r="HO378" s="10"/>
      <c r="HP378" s="10"/>
      <c r="HQ378" s="10"/>
      <c r="HR378" s="10"/>
      <c r="HS378" s="10"/>
      <c r="HT378" s="10"/>
      <c r="HU378" s="10"/>
      <c r="HV378" s="10"/>
      <c r="HW378" s="10"/>
      <c r="HX378" s="10"/>
      <c r="HY378" s="10"/>
      <c r="HZ378" s="10"/>
      <c r="IA378" s="10"/>
      <c r="IB378" s="10"/>
      <c r="IC378" s="10"/>
      <c r="ID378" s="10"/>
      <c r="IE378" s="10"/>
      <c r="IF378" s="10"/>
      <c r="IG378" s="10"/>
      <c r="IH378" s="10"/>
      <c r="II378" s="10"/>
      <c r="IJ378" s="10"/>
      <c r="IK378" s="10"/>
      <c r="IL378" s="10"/>
      <c r="IM378" s="10"/>
      <c r="IN378" s="10"/>
      <c r="IO378" s="10"/>
      <c r="IP378" s="10"/>
      <c r="IQ378" s="10"/>
      <c r="IR378" s="10"/>
      <c r="IS378" s="10"/>
      <c r="IT378" s="10"/>
      <c r="IU378" s="10"/>
      <c r="IV378" s="10"/>
      <c r="IW378" s="10"/>
      <c r="IX378" s="10"/>
      <c r="IY378" s="10"/>
      <c r="IZ378" s="10"/>
      <c r="JA378" s="10"/>
      <c r="JB378" s="10"/>
      <c r="JC378" s="10"/>
      <c r="JD378" s="10"/>
      <c r="JE378" s="10"/>
      <c r="JF378" s="10"/>
      <c r="JG378" s="10"/>
      <c r="JH378" s="10"/>
      <c r="JI378" s="10"/>
      <c r="JJ378" s="10"/>
      <c r="JK378" s="10"/>
      <c r="JL378" s="10"/>
      <c r="JM378" s="10"/>
      <c r="JN378" s="10"/>
      <c r="JO378" s="10"/>
      <c r="JP378" s="10"/>
      <c r="JQ378" s="10"/>
      <c r="JR378" s="10"/>
      <c r="JS378" s="10"/>
      <c r="JT378" s="10"/>
      <c r="JU378" s="10"/>
      <c r="JV378" s="10"/>
    </row>
    <row r="379" spans="1:282" x14ac:dyDescent="0.25">
      <c r="A379" s="10"/>
      <c r="B379" s="10"/>
      <c r="C379" s="15"/>
      <c r="D379" s="10"/>
      <c r="E379" s="51"/>
      <c r="F379" s="51"/>
      <c r="G379" s="51"/>
      <c r="H379" s="51"/>
      <c r="I379" s="51"/>
      <c r="J379" s="51"/>
      <c r="K379" s="51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  <c r="DN379" s="11"/>
      <c r="DO379" s="11"/>
      <c r="DP379" s="11"/>
      <c r="DQ379" s="11"/>
      <c r="DR379" s="11"/>
      <c r="DS379" s="11"/>
      <c r="DT379" s="11"/>
      <c r="DU379" s="11"/>
      <c r="DV379" s="11"/>
      <c r="DW379" s="11"/>
      <c r="DX379" s="11"/>
      <c r="DY379" s="11"/>
      <c r="DZ379" s="11"/>
      <c r="EA379" s="11"/>
      <c r="EB379" s="11"/>
      <c r="EC379" s="11"/>
      <c r="ED379" s="11"/>
      <c r="EE379" s="11"/>
      <c r="EF379" s="11"/>
      <c r="EG379" s="11"/>
      <c r="EH379" s="11"/>
      <c r="EI379" s="11"/>
      <c r="EJ379" s="11"/>
      <c r="EK379" s="11"/>
      <c r="EL379" s="11"/>
      <c r="EM379" s="11"/>
      <c r="EN379" s="11"/>
      <c r="EO379" s="11"/>
      <c r="EP379" s="11"/>
      <c r="EQ379" s="11"/>
      <c r="ER379" s="11"/>
      <c r="ES379" s="11"/>
      <c r="ET379" s="11"/>
      <c r="EU379" s="11"/>
      <c r="EV379" s="11"/>
      <c r="EW379" s="11"/>
      <c r="EX379" s="11"/>
      <c r="EY379" s="11"/>
      <c r="EZ379" s="11"/>
      <c r="FA379" s="11"/>
      <c r="FB379" s="11"/>
      <c r="FC379" s="11"/>
      <c r="FD379" s="11"/>
      <c r="FE379" s="11"/>
      <c r="FF379" s="11"/>
      <c r="FG379" s="11"/>
      <c r="FH379" s="11"/>
      <c r="FI379" s="11"/>
      <c r="FJ379" s="11"/>
      <c r="FK379" s="11"/>
      <c r="FL379" s="11"/>
      <c r="FM379" s="11"/>
      <c r="FN379" s="11"/>
      <c r="FO379" s="11"/>
      <c r="FP379" s="11"/>
      <c r="FQ379" s="11"/>
      <c r="FR379" s="11"/>
      <c r="FS379" s="11"/>
      <c r="FT379" s="11"/>
      <c r="FU379" s="11"/>
      <c r="FV379" s="11"/>
      <c r="FW379" s="11"/>
      <c r="FX379" s="11"/>
      <c r="FY379" s="11"/>
      <c r="FZ379" s="11"/>
      <c r="GA379" s="11"/>
      <c r="GB379" s="11"/>
      <c r="GC379" s="11"/>
      <c r="GD379" s="11"/>
      <c r="GE379" s="11"/>
      <c r="GF379" s="11"/>
      <c r="GG379" s="11"/>
      <c r="GH379" s="11"/>
      <c r="GI379" s="11"/>
      <c r="GJ379" s="11"/>
      <c r="GK379" s="11"/>
      <c r="GL379" s="11"/>
      <c r="GM379" s="11"/>
      <c r="GN379" s="11"/>
      <c r="GO379" s="11"/>
      <c r="GP379" s="11"/>
      <c r="GQ379" s="11"/>
      <c r="GR379" s="11"/>
      <c r="GS379" s="11"/>
      <c r="GT379" s="11"/>
      <c r="GU379" s="11"/>
      <c r="GV379" s="11"/>
      <c r="GW379" s="11"/>
      <c r="GX379" s="11"/>
      <c r="GY379" s="11"/>
      <c r="GZ379" s="11"/>
      <c r="HA379" s="11"/>
      <c r="HB379" s="11"/>
      <c r="HC379" s="11"/>
      <c r="HD379" s="11"/>
      <c r="HE379" s="11"/>
      <c r="HF379" s="11"/>
      <c r="HG379" s="11"/>
      <c r="HH379" s="11"/>
      <c r="HI379" s="11"/>
      <c r="HJ379" s="11"/>
      <c r="HK379" s="11"/>
      <c r="HL379" s="11"/>
      <c r="HM379" s="11"/>
      <c r="HN379" s="11"/>
      <c r="HO379" s="11"/>
      <c r="HP379" s="11"/>
      <c r="HQ379" s="11"/>
      <c r="HR379" s="11"/>
      <c r="HS379" s="11"/>
      <c r="HT379" s="11"/>
      <c r="HU379" s="11"/>
      <c r="HV379" s="11"/>
      <c r="HW379" s="11"/>
      <c r="HX379" s="11"/>
      <c r="HY379" s="11"/>
      <c r="HZ379" s="11"/>
      <c r="IA379" s="11"/>
      <c r="IB379" s="11"/>
      <c r="IC379" s="11"/>
      <c r="ID379" s="11"/>
      <c r="IE379" s="11"/>
      <c r="IF379" s="11"/>
      <c r="IG379" s="11"/>
      <c r="IH379" s="11"/>
      <c r="II379" s="11"/>
      <c r="IJ379" s="11"/>
      <c r="IK379" s="11"/>
      <c r="IL379" s="11"/>
      <c r="IM379" s="11"/>
      <c r="IN379" s="11"/>
      <c r="IO379" s="11"/>
      <c r="IP379" s="11"/>
      <c r="IQ379" s="11"/>
      <c r="IR379" s="11"/>
      <c r="IS379" s="11"/>
      <c r="IT379" s="11"/>
      <c r="IU379" s="11"/>
      <c r="IV379" s="11"/>
      <c r="IW379" s="11"/>
      <c r="IX379" s="11"/>
      <c r="IY379" s="11"/>
      <c r="IZ379" s="11"/>
      <c r="JA379" s="11"/>
      <c r="JB379" s="11"/>
      <c r="JC379" s="11"/>
      <c r="JD379" s="11"/>
      <c r="JE379" s="11"/>
      <c r="JF379" s="11"/>
      <c r="JG379" s="11"/>
      <c r="JH379" s="11"/>
      <c r="JI379" s="11"/>
      <c r="JJ379" s="11"/>
      <c r="JK379" s="11"/>
      <c r="JL379" s="11"/>
      <c r="JM379" s="11"/>
      <c r="JN379" s="11"/>
      <c r="JO379" s="11"/>
      <c r="JP379" s="11"/>
      <c r="JQ379" s="11"/>
      <c r="JR379" s="11"/>
      <c r="JS379" s="11"/>
      <c r="JT379" s="11"/>
      <c r="JU379" s="11"/>
      <c r="JV379" s="11"/>
    </row>
    <row r="380" spans="1:282" x14ac:dyDescent="0.25">
      <c r="A380" s="10" t="s">
        <v>401</v>
      </c>
      <c r="B380" s="10"/>
      <c r="C380" s="15"/>
      <c r="D380" s="10"/>
      <c r="E380" s="51"/>
      <c r="F380" s="51"/>
      <c r="G380" s="51"/>
      <c r="H380" s="51"/>
      <c r="I380" s="51"/>
      <c r="J380" s="51"/>
      <c r="K380" s="5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  <c r="DN380" s="11"/>
      <c r="DO380" s="11"/>
      <c r="DP380" s="11"/>
      <c r="DQ380" s="11"/>
      <c r="DR380" s="11"/>
      <c r="DS380" s="11"/>
      <c r="DT380" s="11"/>
      <c r="DU380" s="11"/>
      <c r="DV380" s="11"/>
      <c r="DW380" s="11"/>
      <c r="DX380" s="11"/>
      <c r="DY380" s="11"/>
      <c r="DZ380" s="11"/>
      <c r="EA380" s="11"/>
      <c r="EB380" s="11"/>
      <c r="EC380" s="11"/>
      <c r="ED380" s="11"/>
      <c r="EE380" s="11"/>
      <c r="EF380" s="11"/>
      <c r="EG380" s="11"/>
      <c r="EH380" s="11"/>
      <c r="EI380" s="11"/>
      <c r="EJ380" s="11"/>
      <c r="EK380" s="11"/>
      <c r="EL380" s="11"/>
      <c r="EM380" s="11"/>
      <c r="EN380" s="11"/>
      <c r="EO380" s="11"/>
      <c r="EP380" s="11"/>
      <c r="EQ380" s="11"/>
      <c r="ER380" s="11"/>
      <c r="ES380" s="11"/>
      <c r="ET380" s="11"/>
      <c r="EU380" s="11"/>
      <c r="EV380" s="11"/>
      <c r="EW380" s="11"/>
      <c r="EX380" s="11"/>
      <c r="EY380" s="11"/>
      <c r="EZ380" s="11"/>
      <c r="FA380" s="11"/>
      <c r="FB380" s="11"/>
      <c r="FC380" s="11"/>
      <c r="FD380" s="11"/>
      <c r="FE380" s="11"/>
      <c r="FF380" s="11"/>
      <c r="FG380" s="11"/>
      <c r="FH380" s="11"/>
      <c r="FI380" s="11"/>
      <c r="FJ380" s="11"/>
      <c r="FK380" s="11"/>
      <c r="FL380" s="11"/>
      <c r="FM380" s="11"/>
      <c r="FN380" s="11"/>
      <c r="FO380" s="11"/>
      <c r="FP380" s="11"/>
      <c r="FQ380" s="11"/>
      <c r="FR380" s="11"/>
      <c r="FS380" s="11"/>
      <c r="FT380" s="11"/>
      <c r="FU380" s="11"/>
      <c r="FV380" s="11"/>
      <c r="FW380" s="11"/>
      <c r="FX380" s="11"/>
      <c r="FY380" s="11"/>
      <c r="FZ380" s="11"/>
      <c r="GA380" s="11"/>
      <c r="GB380" s="11"/>
      <c r="GC380" s="11"/>
      <c r="GD380" s="11"/>
      <c r="GE380" s="11"/>
      <c r="GF380" s="11"/>
      <c r="GG380" s="11"/>
      <c r="GH380" s="11"/>
      <c r="GI380" s="11"/>
      <c r="GJ380" s="11"/>
      <c r="GK380" s="11"/>
      <c r="GL380" s="11"/>
      <c r="GM380" s="11"/>
      <c r="GN380" s="11"/>
      <c r="GO380" s="11"/>
      <c r="GP380" s="11"/>
      <c r="GQ380" s="11"/>
      <c r="GR380" s="11"/>
      <c r="GS380" s="11"/>
      <c r="GT380" s="11"/>
      <c r="GU380" s="11"/>
      <c r="GV380" s="11"/>
      <c r="GW380" s="11"/>
      <c r="GX380" s="11"/>
      <c r="GY380" s="11"/>
      <c r="GZ380" s="11"/>
      <c r="HA380" s="11"/>
      <c r="HB380" s="11"/>
      <c r="HC380" s="11"/>
      <c r="HD380" s="11"/>
      <c r="HE380" s="11"/>
      <c r="HF380" s="11"/>
      <c r="HG380" s="11"/>
      <c r="HH380" s="11"/>
      <c r="HI380" s="11"/>
      <c r="HJ380" s="11"/>
      <c r="HK380" s="11"/>
      <c r="HL380" s="11"/>
      <c r="HM380" s="11"/>
      <c r="HN380" s="11"/>
      <c r="HO380" s="11"/>
      <c r="HP380" s="11"/>
      <c r="HQ380" s="11"/>
      <c r="HR380" s="11"/>
      <c r="HS380" s="11"/>
      <c r="HT380" s="11"/>
      <c r="HU380" s="11"/>
      <c r="HV380" s="11"/>
      <c r="HW380" s="11"/>
      <c r="HX380" s="11"/>
      <c r="HY380" s="11"/>
      <c r="HZ380" s="11"/>
      <c r="IA380" s="11"/>
      <c r="IB380" s="11"/>
      <c r="IC380" s="11"/>
      <c r="ID380" s="11"/>
      <c r="IE380" s="11"/>
      <c r="IF380" s="11"/>
      <c r="IG380" s="11"/>
      <c r="IH380" s="11"/>
      <c r="II380" s="11"/>
      <c r="IJ380" s="11"/>
      <c r="IK380" s="11"/>
      <c r="IL380" s="11"/>
      <c r="IM380" s="11"/>
      <c r="IN380" s="11"/>
      <c r="IO380" s="11"/>
      <c r="IP380" s="11"/>
      <c r="IQ380" s="11"/>
      <c r="IR380" s="11"/>
      <c r="IS380" s="11"/>
      <c r="IT380" s="11"/>
      <c r="IU380" s="11"/>
      <c r="IV380" s="11"/>
      <c r="IW380" s="11"/>
      <c r="IX380" s="11"/>
      <c r="IY380" s="11"/>
      <c r="IZ380" s="11"/>
      <c r="JA380" s="11"/>
      <c r="JB380" s="11"/>
      <c r="JC380" s="11"/>
      <c r="JD380" s="11"/>
      <c r="JE380" s="11"/>
      <c r="JF380" s="11"/>
      <c r="JG380" s="11"/>
      <c r="JH380" s="11"/>
      <c r="JI380" s="11"/>
      <c r="JJ380" s="11"/>
      <c r="JK380" s="11"/>
      <c r="JL380" s="11"/>
      <c r="JM380" s="11"/>
      <c r="JN380" s="11"/>
      <c r="JO380" s="11"/>
      <c r="JP380" s="11"/>
      <c r="JQ380" s="11"/>
      <c r="JR380" s="11"/>
      <c r="JS380" s="11"/>
      <c r="JT380" s="11"/>
      <c r="JU380" s="11"/>
      <c r="JV380" s="11"/>
    </row>
    <row r="381" spans="1:282" s="1" customFormat="1" x14ac:dyDescent="0.25">
      <c r="A381" t="s">
        <v>177</v>
      </c>
      <c r="B381" t="s">
        <v>193</v>
      </c>
      <c r="C381" s="13" t="s">
        <v>306</v>
      </c>
      <c r="D381" t="s">
        <v>203</v>
      </c>
      <c r="E381" s="40">
        <v>125000</v>
      </c>
      <c r="F381" s="40">
        <v>3587.5</v>
      </c>
      <c r="G381" s="40">
        <v>17985.990000000002</v>
      </c>
      <c r="H381" s="40">
        <v>3800</v>
      </c>
      <c r="I381" s="40">
        <v>25</v>
      </c>
      <c r="J381" s="40">
        <v>25398.49</v>
      </c>
      <c r="K381" s="40">
        <f>E381-J381</f>
        <v>99601.51</v>
      </c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  <c r="FA381" s="10"/>
      <c r="FB381" s="10"/>
      <c r="FC381" s="10"/>
      <c r="FD381" s="10"/>
      <c r="FE381" s="10"/>
      <c r="FF381" s="10"/>
      <c r="FG381" s="10"/>
      <c r="FH381" s="10"/>
      <c r="FI381" s="10"/>
      <c r="FJ381" s="10"/>
      <c r="FK381" s="10"/>
      <c r="FL381" s="10"/>
      <c r="FM381" s="10"/>
      <c r="FN381" s="10"/>
      <c r="FO381" s="10"/>
      <c r="FP381" s="10"/>
      <c r="FQ381" s="10"/>
      <c r="FR381" s="10"/>
      <c r="FS381" s="10"/>
      <c r="FT381" s="10"/>
      <c r="FU381" s="10"/>
      <c r="FV381" s="10"/>
      <c r="FW381" s="10"/>
      <c r="FX381" s="10"/>
      <c r="FY381" s="10"/>
      <c r="FZ381" s="10"/>
      <c r="GA381" s="10"/>
      <c r="GB381" s="10"/>
      <c r="GC381" s="10"/>
      <c r="GD381" s="10"/>
      <c r="GE381" s="10"/>
      <c r="GF381" s="10"/>
      <c r="GG381" s="10"/>
      <c r="GH381" s="10"/>
      <c r="GI381" s="10"/>
      <c r="GJ381" s="10"/>
      <c r="GK381" s="10"/>
      <c r="GL381" s="10"/>
      <c r="GM381" s="10"/>
      <c r="GN381" s="10"/>
      <c r="GO381" s="10"/>
      <c r="GP381" s="10"/>
      <c r="GQ381" s="10"/>
      <c r="GR381" s="10"/>
      <c r="GS381" s="10"/>
      <c r="GT381" s="10"/>
      <c r="GU381" s="10"/>
      <c r="GV381" s="10"/>
      <c r="GW381" s="10"/>
      <c r="GX381" s="10"/>
      <c r="GY381" s="10"/>
      <c r="GZ381" s="10"/>
      <c r="HA381" s="10"/>
      <c r="HB381" s="10"/>
      <c r="HC381" s="10"/>
      <c r="HD381" s="10"/>
      <c r="HE381" s="10"/>
      <c r="HF381" s="10"/>
      <c r="HG381" s="10"/>
      <c r="HH381" s="10"/>
      <c r="HI381" s="10"/>
      <c r="HJ381" s="10"/>
      <c r="HK381" s="10"/>
      <c r="HL381" s="10"/>
      <c r="HM381" s="10"/>
      <c r="HN381" s="10"/>
      <c r="HO381" s="10"/>
      <c r="HP381" s="10"/>
      <c r="HQ381" s="10"/>
      <c r="HR381" s="10"/>
      <c r="HS381" s="10"/>
      <c r="HT381" s="10"/>
      <c r="HU381" s="10"/>
      <c r="HV381" s="10"/>
      <c r="HW381" s="10"/>
      <c r="HX381" s="10"/>
      <c r="HY381" s="10"/>
      <c r="HZ381" s="10"/>
      <c r="IA381" s="10"/>
      <c r="IB381" s="10"/>
      <c r="IC381" s="10"/>
      <c r="ID381" s="10"/>
      <c r="IE381" s="10"/>
      <c r="IF381" s="10"/>
      <c r="IG381" s="10"/>
      <c r="IH381" s="10"/>
      <c r="II381" s="10"/>
      <c r="IJ381" s="10"/>
      <c r="IK381" s="10"/>
      <c r="IL381" s="10"/>
      <c r="IM381" s="10"/>
      <c r="IN381" s="10"/>
      <c r="IO381" s="10"/>
      <c r="IP381" s="10"/>
      <c r="IQ381" s="10"/>
      <c r="IR381" s="10"/>
      <c r="IS381" s="10"/>
      <c r="IT381" s="10"/>
      <c r="IU381" s="10"/>
      <c r="IV381" s="10"/>
      <c r="IW381" s="10"/>
      <c r="IX381" s="10"/>
      <c r="IY381" s="10"/>
      <c r="IZ381" s="10"/>
      <c r="JA381" s="10"/>
      <c r="JB381" s="10"/>
      <c r="JC381" s="10"/>
      <c r="JD381" s="10"/>
      <c r="JE381" s="10"/>
      <c r="JF381" s="10"/>
      <c r="JG381" s="10"/>
      <c r="JH381" s="10"/>
      <c r="JI381" s="10"/>
      <c r="JJ381" s="10"/>
      <c r="JK381" s="10"/>
      <c r="JL381" s="10"/>
      <c r="JM381" s="10"/>
      <c r="JN381" s="10"/>
      <c r="JO381" s="10"/>
      <c r="JP381" s="10"/>
      <c r="JQ381" s="10"/>
      <c r="JR381" s="10"/>
      <c r="JS381" s="10"/>
      <c r="JT381" s="10"/>
      <c r="JU381" s="10"/>
      <c r="JV381" s="10"/>
    </row>
    <row r="382" spans="1:282" x14ac:dyDescent="0.25">
      <c r="A382" s="2" t="s">
        <v>12</v>
      </c>
      <c r="B382" s="2">
        <v>1</v>
      </c>
      <c r="C382" s="43"/>
      <c r="D382" s="27"/>
      <c r="E382" s="48">
        <f t="shared" ref="E382:K382" si="81">E381</f>
        <v>125000</v>
      </c>
      <c r="F382" s="48">
        <f t="shared" si="81"/>
        <v>3587.5</v>
      </c>
      <c r="G382" s="48">
        <f>G381</f>
        <v>17985.990000000002</v>
      </c>
      <c r="H382" s="48">
        <f t="shared" si="81"/>
        <v>3800</v>
      </c>
      <c r="I382" s="48">
        <f t="shared" si="81"/>
        <v>25</v>
      </c>
      <c r="J382" s="48">
        <f t="shared" si="81"/>
        <v>25398.49</v>
      </c>
      <c r="K382" s="48">
        <f t="shared" si="81"/>
        <v>99601.51</v>
      </c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  <c r="DD382" s="11"/>
      <c r="DE382" s="11"/>
      <c r="DF382" s="11"/>
      <c r="DG382" s="11"/>
      <c r="DH382" s="11"/>
      <c r="DI382" s="11"/>
      <c r="DJ382" s="11"/>
      <c r="DK382" s="11"/>
      <c r="DL382" s="11"/>
      <c r="DM382" s="11"/>
      <c r="DN382" s="11"/>
      <c r="DO382" s="11"/>
      <c r="DP382" s="11"/>
      <c r="DQ382" s="11"/>
      <c r="DR382" s="11"/>
      <c r="DS382" s="11"/>
      <c r="DT382" s="11"/>
      <c r="DU382" s="11"/>
      <c r="DV382" s="11"/>
      <c r="DW382" s="11"/>
      <c r="DX382" s="11"/>
      <c r="DY382" s="11"/>
      <c r="DZ382" s="11"/>
      <c r="EA382" s="11"/>
      <c r="EB382" s="11"/>
      <c r="EC382" s="11"/>
      <c r="ED382" s="11"/>
      <c r="EE382" s="11"/>
      <c r="EF382" s="11"/>
      <c r="EG382" s="11"/>
      <c r="EH382" s="11"/>
      <c r="EI382" s="11"/>
      <c r="EJ382" s="11"/>
      <c r="EK382" s="11"/>
      <c r="EL382" s="11"/>
      <c r="EM382" s="11"/>
      <c r="EN382" s="11"/>
      <c r="EO382" s="11"/>
      <c r="EP382" s="11"/>
      <c r="EQ382" s="11"/>
      <c r="ER382" s="11"/>
      <c r="ES382" s="11"/>
      <c r="ET382" s="11"/>
      <c r="EU382" s="11"/>
      <c r="EV382" s="11"/>
      <c r="EW382" s="11"/>
      <c r="EX382" s="11"/>
      <c r="EY382" s="11"/>
      <c r="EZ382" s="11"/>
      <c r="FA382" s="11"/>
      <c r="FB382" s="11"/>
      <c r="FC382" s="11"/>
      <c r="FD382" s="11"/>
      <c r="FE382" s="11"/>
      <c r="FF382" s="11"/>
      <c r="FG382" s="11"/>
      <c r="FH382" s="11"/>
      <c r="FI382" s="11"/>
      <c r="FJ382" s="11"/>
      <c r="FK382" s="11"/>
      <c r="FL382" s="11"/>
      <c r="FM382" s="11"/>
      <c r="FN382" s="11"/>
      <c r="FO382" s="11"/>
      <c r="FP382" s="11"/>
      <c r="FQ382" s="11"/>
      <c r="FR382" s="11"/>
      <c r="FS382" s="11"/>
      <c r="FT382" s="11"/>
      <c r="FU382" s="11"/>
      <c r="FV382" s="11"/>
      <c r="FW382" s="11"/>
      <c r="FX382" s="11"/>
      <c r="FY382" s="11"/>
      <c r="FZ382" s="11"/>
      <c r="GA382" s="11"/>
      <c r="GB382" s="11"/>
      <c r="GC382" s="11"/>
      <c r="GD382" s="11"/>
      <c r="GE382" s="11"/>
      <c r="GF382" s="11"/>
      <c r="GG382" s="11"/>
      <c r="GH382" s="11"/>
      <c r="GI382" s="11"/>
      <c r="GJ382" s="11"/>
      <c r="GK382" s="11"/>
      <c r="GL382" s="11"/>
      <c r="GM382" s="11"/>
      <c r="GN382" s="11"/>
      <c r="GO382" s="11"/>
      <c r="GP382" s="11"/>
      <c r="GQ382" s="11"/>
      <c r="GR382" s="11"/>
      <c r="GS382" s="11"/>
      <c r="GT382" s="11"/>
      <c r="GU382" s="11"/>
      <c r="GV382" s="11"/>
      <c r="GW382" s="11"/>
      <c r="GX382" s="11"/>
      <c r="GY382" s="11"/>
      <c r="GZ382" s="11"/>
      <c r="HA382" s="11"/>
      <c r="HB382" s="11"/>
      <c r="HC382" s="11"/>
      <c r="HD382" s="11"/>
      <c r="HE382" s="11"/>
      <c r="HF382" s="11"/>
      <c r="HG382" s="11"/>
      <c r="HH382" s="11"/>
      <c r="HI382" s="11"/>
      <c r="HJ382" s="11"/>
      <c r="HK382" s="11"/>
      <c r="HL382" s="11"/>
      <c r="HM382" s="11"/>
      <c r="HN382" s="11"/>
      <c r="HO382" s="11"/>
      <c r="HP382" s="11"/>
      <c r="HQ382" s="11"/>
      <c r="HR382" s="11"/>
      <c r="HS382" s="11"/>
      <c r="HT382" s="11"/>
      <c r="HU382" s="11"/>
      <c r="HV382" s="11"/>
      <c r="HW382" s="11"/>
      <c r="HX382" s="11"/>
      <c r="HY382" s="11"/>
      <c r="HZ382" s="11"/>
      <c r="IA382" s="11"/>
      <c r="IB382" s="11"/>
      <c r="IC382" s="11"/>
      <c r="ID382" s="11"/>
      <c r="IE382" s="11"/>
      <c r="IF382" s="11"/>
      <c r="IG382" s="11"/>
      <c r="IH382" s="11"/>
      <c r="II382" s="11"/>
      <c r="IJ382" s="11"/>
      <c r="IK382" s="11"/>
      <c r="IL382" s="11"/>
      <c r="IM382" s="11"/>
      <c r="IN382" s="11"/>
      <c r="IO382" s="11"/>
      <c r="IP382" s="11"/>
      <c r="IQ382" s="11"/>
      <c r="IR382" s="11"/>
      <c r="IS382" s="11"/>
      <c r="IT382" s="11"/>
      <c r="IU382" s="11"/>
      <c r="IV382" s="11"/>
      <c r="IW382" s="11"/>
      <c r="IX382" s="11"/>
      <c r="IY382" s="11"/>
      <c r="IZ382" s="11"/>
      <c r="JA382" s="11"/>
      <c r="JB382" s="11"/>
      <c r="JC382" s="11"/>
      <c r="JD382" s="11"/>
      <c r="JE382" s="11"/>
      <c r="JF382" s="11"/>
      <c r="JG382" s="11"/>
      <c r="JH382" s="11"/>
      <c r="JI382" s="11"/>
      <c r="JJ382" s="11"/>
      <c r="JK382" s="11"/>
      <c r="JL382" s="11"/>
      <c r="JM382" s="11"/>
      <c r="JN382" s="11"/>
      <c r="JO382" s="11"/>
      <c r="JP382" s="11"/>
      <c r="JQ382" s="11"/>
      <c r="JR382" s="11"/>
      <c r="JS382" s="11"/>
      <c r="JT382" s="11"/>
      <c r="JU382" s="11"/>
      <c r="JV382" s="11"/>
    </row>
    <row r="383" spans="1:282" x14ac:dyDescent="0.25">
      <c r="A383" s="1"/>
      <c r="B383" s="1"/>
      <c r="E383" s="49"/>
      <c r="F383" s="49"/>
      <c r="G383" s="49"/>
      <c r="H383" s="49"/>
      <c r="I383" s="49"/>
      <c r="J383" s="49"/>
      <c r="K383" s="49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  <c r="DK383" s="11"/>
      <c r="DL383" s="11"/>
      <c r="DM383" s="11"/>
      <c r="DN383" s="11"/>
      <c r="DO383" s="11"/>
      <c r="DP383" s="11"/>
      <c r="DQ383" s="11"/>
      <c r="DR383" s="11"/>
      <c r="DS383" s="11"/>
      <c r="DT383" s="11"/>
      <c r="DU383" s="11"/>
      <c r="DV383" s="11"/>
      <c r="DW383" s="11"/>
      <c r="DX383" s="11"/>
      <c r="DY383" s="11"/>
      <c r="DZ383" s="11"/>
      <c r="EA383" s="11"/>
      <c r="EB383" s="11"/>
      <c r="EC383" s="11"/>
      <c r="ED383" s="11"/>
      <c r="EE383" s="11"/>
      <c r="EF383" s="11"/>
      <c r="EG383" s="11"/>
      <c r="EH383" s="11"/>
      <c r="EI383" s="11"/>
      <c r="EJ383" s="11"/>
      <c r="EK383" s="11"/>
      <c r="EL383" s="11"/>
      <c r="EM383" s="11"/>
      <c r="EN383" s="11"/>
      <c r="EO383" s="11"/>
      <c r="EP383" s="11"/>
      <c r="EQ383" s="11"/>
      <c r="ER383" s="11"/>
      <c r="ES383" s="11"/>
      <c r="ET383" s="11"/>
      <c r="EU383" s="11"/>
      <c r="EV383" s="11"/>
      <c r="EW383" s="11"/>
      <c r="EX383" s="11"/>
      <c r="EY383" s="11"/>
      <c r="EZ383" s="11"/>
      <c r="FA383" s="11"/>
      <c r="FB383" s="11"/>
      <c r="FC383" s="11"/>
      <c r="FD383" s="11"/>
      <c r="FE383" s="11"/>
      <c r="FF383" s="11"/>
      <c r="FG383" s="11"/>
      <c r="FH383" s="11"/>
      <c r="FI383" s="11"/>
      <c r="FJ383" s="11"/>
      <c r="FK383" s="11"/>
      <c r="FL383" s="11"/>
      <c r="FM383" s="11"/>
      <c r="FN383" s="11"/>
      <c r="FO383" s="11"/>
      <c r="FP383" s="11"/>
      <c r="FQ383" s="11"/>
      <c r="FR383" s="11"/>
      <c r="FS383" s="11"/>
      <c r="FT383" s="11"/>
      <c r="FU383" s="11"/>
      <c r="FV383" s="11"/>
      <c r="FW383" s="11"/>
      <c r="FX383" s="11"/>
      <c r="FY383" s="11"/>
      <c r="FZ383" s="11"/>
      <c r="GA383" s="11"/>
      <c r="GB383" s="11"/>
      <c r="GC383" s="11"/>
      <c r="GD383" s="11"/>
      <c r="GE383" s="11"/>
      <c r="GF383" s="11"/>
      <c r="GG383" s="11"/>
      <c r="GH383" s="11"/>
      <c r="GI383" s="11"/>
      <c r="GJ383" s="11"/>
      <c r="GK383" s="11"/>
      <c r="GL383" s="11"/>
      <c r="GM383" s="11"/>
      <c r="GN383" s="11"/>
      <c r="GO383" s="11"/>
      <c r="GP383" s="11"/>
      <c r="GQ383" s="11"/>
      <c r="GR383" s="11"/>
      <c r="GS383" s="11"/>
      <c r="GT383" s="11"/>
      <c r="GU383" s="11"/>
      <c r="GV383" s="11"/>
      <c r="GW383" s="11"/>
      <c r="GX383" s="11"/>
      <c r="GY383" s="11"/>
      <c r="GZ383" s="11"/>
      <c r="HA383" s="11"/>
      <c r="HB383" s="11"/>
      <c r="HC383" s="11"/>
      <c r="HD383" s="11"/>
      <c r="HE383" s="11"/>
      <c r="HF383" s="11"/>
      <c r="HG383" s="11"/>
      <c r="HH383" s="11"/>
      <c r="HI383" s="11"/>
      <c r="HJ383" s="11"/>
      <c r="HK383" s="11"/>
      <c r="HL383" s="11"/>
      <c r="HM383" s="11"/>
      <c r="HN383" s="11"/>
      <c r="HO383" s="11"/>
      <c r="HP383" s="11"/>
      <c r="HQ383" s="11"/>
      <c r="HR383" s="11"/>
      <c r="HS383" s="11"/>
      <c r="HT383" s="11"/>
      <c r="HU383" s="11"/>
      <c r="HV383" s="11"/>
      <c r="HW383" s="11"/>
      <c r="HX383" s="11"/>
      <c r="HY383" s="11"/>
      <c r="HZ383" s="11"/>
      <c r="IA383" s="11"/>
      <c r="IB383" s="11"/>
      <c r="IC383" s="11"/>
      <c r="ID383" s="11"/>
      <c r="IE383" s="11"/>
      <c r="IF383" s="11"/>
      <c r="IG383" s="11"/>
      <c r="IH383" s="11"/>
      <c r="II383" s="11"/>
      <c r="IJ383" s="11"/>
      <c r="IK383" s="11"/>
      <c r="IL383" s="11"/>
      <c r="IM383" s="11"/>
      <c r="IN383" s="11"/>
      <c r="IO383" s="11"/>
      <c r="IP383" s="11"/>
      <c r="IQ383" s="11"/>
      <c r="IR383" s="11"/>
      <c r="IS383" s="11"/>
      <c r="IT383" s="11"/>
      <c r="IU383" s="11"/>
      <c r="IV383" s="11"/>
      <c r="IW383" s="11"/>
      <c r="IX383" s="11"/>
      <c r="IY383" s="11"/>
      <c r="IZ383" s="11"/>
      <c r="JA383" s="11"/>
      <c r="JB383" s="11"/>
      <c r="JC383" s="11"/>
      <c r="JD383" s="11"/>
      <c r="JE383" s="11"/>
      <c r="JF383" s="11"/>
      <c r="JG383" s="11"/>
      <c r="JH383" s="11"/>
      <c r="JI383" s="11"/>
      <c r="JJ383" s="11"/>
      <c r="JK383" s="11"/>
      <c r="JL383" s="11"/>
      <c r="JM383" s="11"/>
      <c r="JN383" s="11"/>
      <c r="JO383" s="11"/>
      <c r="JP383" s="11"/>
      <c r="JQ383" s="11"/>
      <c r="JR383" s="11"/>
      <c r="JS383" s="11"/>
      <c r="JT383" s="11"/>
      <c r="JU383" s="11"/>
      <c r="JV383" s="11"/>
    </row>
    <row r="384" spans="1:282" x14ac:dyDescent="0.25">
      <c r="A384" s="4" t="s">
        <v>303</v>
      </c>
      <c r="B384" s="4"/>
      <c r="C384" s="16"/>
      <c r="D384" s="4"/>
      <c r="E384" s="52"/>
      <c r="F384" s="52"/>
      <c r="G384" s="52"/>
      <c r="H384" s="52"/>
      <c r="I384" s="52"/>
      <c r="J384" s="52"/>
      <c r="K384" s="52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  <c r="DD384" s="11"/>
      <c r="DE384" s="11"/>
      <c r="DF384" s="11"/>
      <c r="DG384" s="11"/>
      <c r="DH384" s="11"/>
      <c r="DI384" s="11"/>
      <c r="DJ384" s="11"/>
      <c r="DK384" s="11"/>
      <c r="DL384" s="11"/>
      <c r="DM384" s="11"/>
      <c r="DN384" s="11"/>
      <c r="DO384" s="11"/>
      <c r="DP384" s="11"/>
      <c r="DQ384" s="11"/>
      <c r="DR384" s="11"/>
      <c r="DS384" s="11"/>
      <c r="DT384" s="11"/>
      <c r="DU384" s="11"/>
      <c r="DV384" s="11"/>
      <c r="DW384" s="11"/>
      <c r="DX384" s="11"/>
      <c r="DY384" s="11"/>
      <c r="DZ384" s="11"/>
      <c r="EA384" s="11"/>
      <c r="EB384" s="11"/>
      <c r="EC384" s="11"/>
      <c r="ED384" s="11"/>
      <c r="EE384" s="11"/>
      <c r="EF384" s="11"/>
      <c r="EG384" s="11"/>
      <c r="EH384" s="11"/>
      <c r="EI384" s="11"/>
      <c r="EJ384" s="11"/>
      <c r="EK384" s="11"/>
      <c r="EL384" s="11"/>
      <c r="EM384" s="11"/>
      <c r="EN384" s="11"/>
      <c r="EO384" s="11"/>
      <c r="EP384" s="11"/>
      <c r="EQ384" s="11"/>
      <c r="ER384" s="11"/>
      <c r="ES384" s="11"/>
      <c r="ET384" s="11"/>
      <c r="EU384" s="11"/>
      <c r="EV384" s="11"/>
      <c r="EW384" s="11"/>
      <c r="EX384" s="11"/>
      <c r="EY384" s="11"/>
      <c r="EZ384" s="11"/>
      <c r="FA384" s="11"/>
      <c r="FB384" s="11"/>
      <c r="FC384" s="11"/>
      <c r="FD384" s="11"/>
      <c r="FE384" s="11"/>
      <c r="FF384" s="11"/>
      <c r="FG384" s="11"/>
      <c r="FH384" s="11"/>
      <c r="FI384" s="11"/>
      <c r="FJ384" s="11"/>
      <c r="FK384" s="11"/>
      <c r="FL384" s="11"/>
      <c r="FM384" s="11"/>
      <c r="FN384" s="11"/>
      <c r="FO384" s="11"/>
      <c r="FP384" s="11"/>
      <c r="FQ384" s="11"/>
      <c r="FR384" s="11"/>
      <c r="FS384" s="11"/>
      <c r="FT384" s="11"/>
      <c r="FU384" s="11"/>
      <c r="FV384" s="11"/>
      <c r="FW384" s="11"/>
      <c r="FX384" s="11"/>
      <c r="FY384" s="11"/>
      <c r="FZ384" s="11"/>
      <c r="GA384" s="11"/>
      <c r="GB384" s="11"/>
      <c r="GC384" s="11"/>
      <c r="GD384" s="11"/>
      <c r="GE384" s="11"/>
      <c r="GF384" s="11"/>
      <c r="GG384" s="11"/>
      <c r="GH384" s="11"/>
      <c r="GI384" s="11"/>
      <c r="GJ384" s="11"/>
      <c r="GK384" s="11"/>
      <c r="GL384" s="11"/>
      <c r="GM384" s="11"/>
      <c r="GN384" s="11"/>
      <c r="GO384" s="11"/>
      <c r="GP384" s="11"/>
      <c r="GQ384" s="11"/>
      <c r="GR384" s="11"/>
      <c r="GS384" s="11"/>
      <c r="GT384" s="11"/>
      <c r="GU384" s="11"/>
      <c r="GV384" s="11"/>
      <c r="GW384" s="11"/>
      <c r="GX384" s="11"/>
      <c r="GY384" s="11"/>
      <c r="GZ384" s="11"/>
      <c r="HA384" s="11"/>
      <c r="HB384" s="11"/>
      <c r="HC384" s="11"/>
      <c r="HD384" s="11"/>
      <c r="HE384" s="11"/>
      <c r="HF384" s="11"/>
      <c r="HG384" s="11"/>
      <c r="HH384" s="11"/>
      <c r="HI384" s="11"/>
      <c r="HJ384" s="11"/>
      <c r="HK384" s="11"/>
      <c r="HL384" s="11"/>
      <c r="HM384" s="11"/>
      <c r="HN384" s="11"/>
      <c r="HO384" s="11"/>
      <c r="HP384" s="11"/>
      <c r="HQ384" s="11"/>
      <c r="HR384" s="11"/>
      <c r="HS384" s="11"/>
      <c r="HT384" s="11"/>
      <c r="HU384" s="11"/>
      <c r="HV384" s="11"/>
      <c r="HW384" s="11"/>
      <c r="HX384" s="11"/>
      <c r="HY384" s="11"/>
      <c r="HZ384" s="11"/>
      <c r="IA384" s="11"/>
      <c r="IB384" s="11"/>
      <c r="IC384" s="11"/>
      <c r="ID384" s="11"/>
      <c r="IE384" s="11"/>
      <c r="IF384" s="11"/>
      <c r="IG384" s="11"/>
      <c r="IH384" s="11"/>
      <c r="II384" s="11"/>
      <c r="IJ384" s="11"/>
      <c r="IK384" s="11"/>
      <c r="IL384" s="11"/>
      <c r="IM384" s="11"/>
      <c r="IN384" s="11"/>
      <c r="IO384" s="11"/>
      <c r="IP384" s="11"/>
      <c r="IQ384" s="11"/>
      <c r="IR384" s="11"/>
      <c r="IS384" s="11"/>
      <c r="IT384" s="11"/>
      <c r="IU384" s="11"/>
      <c r="IV384" s="11"/>
      <c r="IW384" s="11"/>
      <c r="IX384" s="11"/>
      <c r="IY384" s="11"/>
      <c r="IZ384" s="11"/>
      <c r="JA384" s="11"/>
      <c r="JB384" s="11"/>
      <c r="JC384" s="11"/>
      <c r="JD384" s="11"/>
      <c r="JE384" s="11"/>
      <c r="JF384" s="11"/>
      <c r="JG384" s="11"/>
      <c r="JH384" s="11"/>
      <c r="JI384" s="11"/>
      <c r="JJ384" s="11"/>
      <c r="JK384" s="11"/>
      <c r="JL384" s="11"/>
      <c r="JM384" s="11"/>
      <c r="JN384" s="11"/>
      <c r="JO384" s="11"/>
      <c r="JP384" s="11"/>
      <c r="JQ384" s="11"/>
      <c r="JR384" s="11"/>
      <c r="JS384" s="11"/>
      <c r="JT384" s="11"/>
      <c r="JU384" s="11"/>
      <c r="JV384" s="11"/>
    </row>
    <row r="385" spans="1:282" x14ac:dyDescent="0.25">
      <c r="A385" t="s">
        <v>117</v>
      </c>
      <c r="B385" t="s">
        <v>194</v>
      </c>
      <c r="C385" s="13" t="s">
        <v>305</v>
      </c>
      <c r="D385" t="s">
        <v>202</v>
      </c>
      <c r="E385" s="40">
        <v>38000</v>
      </c>
      <c r="F385" s="40">
        <f>E385*0.0287</f>
        <v>1090.5999999999999</v>
      </c>
      <c r="G385" s="40">
        <v>160.38</v>
      </c>
      <c r="H385" s="40">
        <f>E385*0.0304</f>
        <v>1155.2</v>
      </c>
      <c r="I385" s="40">
        <v>165</v>
      </c>
      <c r="J385" s="40">
        <v>2571.1799999999998</v>
      </c>
      <c r="K385" s="40">
        <f>E385-J385</f>
        <v>35428.82</v>
      </c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  <c r="DK385" s="11"/>
      <c r="DL385" s="11"/>
      <c r="DM385" s="11"/>
      <c r="DN385" s="11"/>
      <c r="DO385" s="11"/>
      <c r="DP385" s="11"/>
      <c r="DQ385" s="11"/>
      <c r="DR385" s="11"/>
      <c r="DS385" s="11"/>
      <c r="DT385" s="11"/>
      <c r="DU385" s="11"/>
      <c r="DV385" s="11"/>
      <c r="DW385" s="11"/>
      <c r="DX385" s="11"/>
      <c r="DY385" s="11"/>
      <c r="DZ385" s="11"/>
      <c r="EA385" s="11"/>
      <c r="EB385" s="11"/>
      <c r="EC385" s="11"/>
      <c r="ED385" s="11"/>
      <c r="EE385" s="11"/>
      <c r="EF385" s="11"/>
      <c r="EG385" s="11"/>
      <c r="EH385" s="11"/>
      <c r="EI385" s="11"/>
      <c r="EJ385" s="11"/>
      <c r="EK385" s="11"/>
      <c r="EL385" s="11"/>
      <c r="EM385" s="11"/>
      <c r="EN385" s="11"/>
      <c r="EO385" s="11"/>
      <c r="EP385" s="11"/>
      <c r="EQ385" s="11"/>
      <c r="ER385" s="11"/>
      <c r="ES385" s="11"/>
      <c r="ET385" s="11"/>
      <c r="EU385" s="11"/>
      <c r="EV385" s="11"/>
      <c r="EW385" s="11"/>
      <c r="EX385" s="11"/>
      <c r="EY385" s="11"/>
      <c r="EZ385" s="11"/>
      <c r="FA385" s="11"/>
      <c r="FB385" s="11"/>
      <c r="FC385" s="11"/>
      <c r="FD385" s="11"/>
      <c r="FE385" s="11"/>
      <c r="FF385" s="11"/>
      <c r="FG385" s="11"/>
      <c r="FH385" s="11"/>
      <c r="FI385" s="11"/>
      <c r="FJ385" s="11"/>
      <c r="FK385" s="11"/>
      <c r="FL385" s="11"/>
      <c r="FM385" s="11"/>
      <c r="FN385" s="11"/>
      <c r="FO385" s="11"/>
      <c r="FP385" s="11"/>
      <c r="FQ385" s="11"/>
      <c r="FR385" s="11"/>
      <c r="FS385" s="11"/>
      <c r="FT385" s="11"/>
      <c r="FU385" s="11"/>
      <c r="FV385" s="11"/>
      <c r="FW385" s="11"/>
      <c r="FX385" s="11"/>
      <c r="FY385" s="11"/>
      <c r="FZ385" s="11"/>
      <c r="GA385" s="11"/>
      <c r="GB385" s="11"/>
      <c r="GC385" s="11"/>
      <c r="GD385" s="11"/>
      <c r="GE385" s="11"/>
      <c r="GF385" s="11"/>
      <c r="GG385" s="11"/>
      <c r="GH385" s="11"/>
      <c r="GI385" s="11"/>
      <c r="GJ385" s="11"/>
      <c r="GK385" s="11"/>
      <c r="GL385" s="11"/>
      <c r="GM385" s="11"/>
      <c r="GN385" s="11"/>
      <c r="GO385" s="11"/>
      <c r="GP385" s="11"/>
      <c r="GQ385" s="11"/>
      <c r="GR385" s="11"/>
      <c r="GS385" s="11"/>
      <c r="GT385" s="11"/>
      <c r="GU385" s="11"/>
      <c r="GV385" s="11"/>
      <c r="GW385" s="11"/>
      <c r="GX385" s="11"/>
      <c r="GY385" s="11"/>
      <c r="GZ385" s="11"/>
      <c r="HA385" s="11"/>
      <c r="HB385" s="11"/>
      <c r="HC385" s="11"/>
      <c r="HD385" s="11"/>
      <c r="HE385" s="11"/>
      <c r="HF385" s="11"/>
      <c r="HG385" s="11"/>
      <c r="HH385" s="11"/>
      <c r="HI385" s="11"/>
      <c r="HJ385" s="11"/>
      <c r="HK385" s="11"/>
      <c r="HL385" s="11"/>
      <c r="HM385" s="11"/>
      <c r="HN385" s="11"/>
      <c r="HO385" s="11"/>
      <c r="HP385" s="11"/>
      <c r="HQ385" s="11"/>
      <c r="HR385" s="11"/>
      <c r="HS385" s="11"/>
      <c r="HT385" s="11"/>
      <c r="HU385" s="11"/>
      <c r="HV385" s="11"/>
      <c r="HW385" s="11"/>
      <c r="HX385" s="11"/>
      <c r="HY385" s="11"/>
      <c r="HZ385" s="11"/>
      <c r="IA385" s="11"/>
      <c r="IB385" s="11"/>
      <c r="IC385" s="11"/>
      <c r="ID385" s="11"/>
      <c r="IE385" s="11"/>
      <c r="IF385" s="11"/>
      <c r="IG385" s="11"/>
      <c r="IH385" s="11"/>
      <c r="II385" s="11"/>
      <c r="IJ385" s="11"/>
      <c r="IK385" s="11"/>
      <c r="IL385" s="11"/>
      <c r="IM385" s="11"/>
      <c r="IN385" s="11"/>
      <c r="IO385" s="11"/>
      <c r="IP385" s="11"/>
      <c r="IQ385" s="11"/>
      <c r="IR385" s="11"/>
      <c r="IS385" s="11"/>
      <c r="IT385" s="11"/>
      <c r="IU385" s="11"/>
      <c r="IV385" s="11"/>
      <c r="IW385" s="11"/>
      <c r="IX385" s="11"/>
      <c r="IY385" s="11"/>
      <c r="IZ385" s="11"/>
      <c r="JA385" s="11"/>
      <c r="JB385" s="11"/>
      <c r="JC385" s="11"/>
      <c r="JD385" s="11"/>
      <c r="JE385" s="11"/>
      <c r="JF385" s="11"/>
      <c r="JG385" s="11"/>
      <c r="JH385" s="11"/>
      <c r="JI385" s="11"/>
      <c r="JJ385" s="11"/>
      <c r="JK385" s="11"/>
      <c r="JL385" s="11"/>
      <c r="JM385" s="11"/>
      <c r="JN385" s="11"/>
      <c r="JO385" s="11"/>
      <c r="JP385" s="11"/>
      <c r="JQ385" s="11"/>
      <c r="JR385" s="11"/>
      <c r="JS385" s="11"/>
      <c r="JT385" s="11"/>
      <c r="JU385" s="11"/>
      <c r="JV385" s="11"/>
    </row>
    <row r="386" spans="1:282" x14ac:dyDescent="0.25">
      <c r="A386" s="2" t="s">
        <v>12</v>
      </c>
      <c r="B386" s="2">
        <v>1</v>
      </c>
      <c r="C386" s="14"/>
      <c r="D386" s="2"/>
      <c r="E386" s="48">
        <f t="shared" ref="E386:K386" si="82">SUM(E385:E385)</f>
        <v>38000</v>
      </c>
      <c r="F386" s="48">
        <f t="shared" si="82"/>
        <v>1090.5999999999999</v>
      </c>
      <c r="G386" s="48">
        <f>SUM(G385:G385)</f>
        <v>160.38</v>
      </c>
      <c r="H386" s="48">
        <f t="shared" si="82"/>
        <v>1155.2</v>
      </c>
      <c r="I386" s="48">
        <f t="shared" si="82"/>
        <v>165</v>
      </c>
      <c r="J386" s="48">
        <f t="shared" si="82"/>
        <v>2571.1799999999998</v>
      </c>
      <c r="K386" s="47">
        <f t="shared" si="82"/>
        <v>35428.82</v>
      </c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  <c r="CV386" s="11"/>
      <c r="CW386" s="11"/>
      <c r="CX386" s="11"/>
      <c r="CY386" s="11"/>
      <c r="CZ386" s="11"/>
      <c r="DA386" s="11"/>
      <c r="DB386" s="11"/>
      <c r="DC386" s="11"/>
      <c r="DD386" s="11"/>
      <c r="DE386" s="11"/>
      <c r="DF386" s="11"/>
      <c r="DG386" s="11"/>
      <c r="DH386" s="11"/>
      <c r="DI386" s="11"/>
      <c r="DJ386" s="11"/>
      <c r="DK386" s="11"/>
      <c r="DL386" s="11"/>
      <c r="DM386" s="11"/>
      <c r="DN386" s="11"/>
      <c r="DO386" s="11"/>
      <c r="DP386" s="11"/>
      <c r="DQ386" s="11"/>
      <c r="DR386" s="11"/>
      <c r="DS386" s="11"/>
      <c r="DT386" s="11"/>
      <c r="DU386" s="11"/>
      <c r="DV386" s="11"/>
      <c r="DW386" s="11"/>
      <c r="DX386" s="11"/>
      <c r="DY386" s="11"/>
      <c r="DZ386" s="11"/>
      <c r="EA386" s="11"/>
      <c r="EB386" s="11"/>
      <c r="EC386" s="11"/>
      <c r="ED386" s="11"/>
      <c r="EE386" s="11"/>
      <c r="EF386" s="11"/>
      <c r="EG386" s="11"/>
      <c r="EH386" s="11"/>
      <c r="EI386" s="11"/>
      <c r="EJ386" s="11"/>
      <c r="EK386" s="11"/>
      <c r="EL386" s="11"/>
      <c r="EM386" s="11"/>
      <c r="EN386" s="11"/>
      <c r="EO386" s="11"/>
      <c r="EP386" s="11"/>
      <c r="EQ386" s="11"/>
      <c r="ER386" s="11"/>
      <c r="ES386" s="11"/>
      <c r="ET386" s="11"/>
      <c r="EU386" s="11"/>
      <c r="EV386" s="11"/>
      <c r="EW386" s="11"/>
      <c r="EX386" s="11"/>
      <c r="EY386" s="11"/>
      <c r="EZ386" s="11"/>
      <c r="FA386" s="11"/>
      <c r="FB386" s="11"/>
      <c r="FC386" s="11"/>
      <c r="FD386" s="11"/>
      <c r="FE386" s="11"/>
      <c r="FF386" s="11"/>
      <c r="FG386" s="11"/>
      <c r="FH386" s="11"/>
      <c r="FI386" s="11"/>
      <c r="FJ386" s="11"/>
      <c r="FK386" s="11"/>
      <c r="FL386" s="11"/>
      <c r="FM386" s="11"/>
      <c r="FN386" s="11"/>
      <c r="FO386" s="11"/>
      <c r="FP386" s="11"/>
      <c r="FQ386" s="11"/>
      <c r="FR386" s="11"/>
      <c r="FS386" s="11"/>
      <c r="FT386" s="11"/>
      <c r="FU386" s="11"/>
      <c r="FV386" s="11"/>
      <c r="FW386" s="11"/>
      <c r="FX386" s="11"/>
      <c r="FY386" s="11"/>
      <c r="FZ386" s="11"/>
      <c r="GA386" s="11"/>
      <c r="GB386" s="11"/>
      <c r="GC386" s="11"/>
      <c r="GD386" s="11"/>
      <c r="GE386" s="11"/>
      <c r="GF386" s="11"/>
      <c r="GG386" s="11"/>
      <c r="GH386" s="11"/>
      <c r="GI386" s="11"/>
      <c r="GJ386" s="11"/>
      <c r="GK386" s="11"/>
      <c r="GL386" s="11"/>
      <c r="GM386" s="11"/>
      <c r="GN386" s="11"/>
      <c r="GO386" s="11"/>
      <c r="GP386" s="11"/>
      <c r="GQ386" s="11"/>
      <c r="GR386" s="11"/>
      <c r="GS386" s="11"/>
      <c r="GT386" s="11"/>
      <c r="GU386" s="11"/>
      <c r="GV386" s="11"/>
      <c r="GW386" s="11"/>
      <c r="GX386" s="11"/>
      <c r="GY386" s="11"/>
      <c r="GZ386" s="11"/>
      <c r="HA386" s="11"/>
      <c r="HB386" s="11"/>
      <c r="HC386" s="11"/>
      <c r="HD386" s="11"/>
      <c r="HE386" s="11"/>
      <c r="HF386" s="11"/>
      <c r="HG386" s="11"/>
      <c r="HH386" s="11"/>
      <c r="HI386" s="11"/>
      <c r="HJ386" s="11"/>
      <c r="HK386" s="11"/>
      <c r="HL386" s="11"/>
      <c r="HM386" s="11"/>
      <c r="HN386" s="11"/>
      <c r="HO386" s="11"/>
      <c r="HP386" s="11"/>
      <c r="HQ386" s="11"/>
      <c r="HR386" s="11"/>
      <c r="HS386" s="11"/>
      <c r="HT386" s="11"/>
      <c r="HU386" s="11"/>
      <c r="HV386" s="11"/>
      <c r="HW386" s="11"/>
      <c r="HX386" s="11"/>
      <c r="HY386" s="11"/>
      <c r="HZ386" s="11"/>
      <c r="IA386" s="11"/>
      <c r="IB386" s="11"/>
      <c r="IC386" s="11"/>
      <c r="ID386" s="11"/>
      <c r="IE386" s="11"/>
      <c r="IF386" s="11"/>
      <c r="IG386" s="11"/>
      <c r="IH386" s="11"/>
      <c r="II386" s="11"/>
      <c r="IJ386" s="11"/>
      <c r="IK386" s="11"/>
      <c r="IL386" s="11"/>
      <c r="IM386" s="11"/>
      <c r="IN386" s="11"/>
      <c r="IO386" s="11"/>
      <c r="IP386" s="11"/>
      <c r="IQ386" s="11"/>
      <c r="IR386" s="11"/>
      <c r="IS386" s="11"/>
      <c r="IT386" s="11"/>
      <c r="IU386" s="11"/>
      <c r="IV386" s="11"/>
      <c r="IW386" s="11"/>
      <c r="IX386" s="11"/>
      <c r="IY386" s="11"/>
      <c r="IZ386" s="11"/>
      <c r="JA386" s="11"/>
      <c r="JB386" s="11"/>
      <c r="JC386" s="11"/>
      <c r="JD386" s="11"/>
      <c r="JE386" s="11"/>
      <c r="JF386" s="11"/>
      <c r="JG386" s="11"/>
      <c r="JH386" s="11"/>
      <c r="JI386" s="11"/>
      <c r="JJ386" s="11"/>
      <c r="JK386" s="11"/>
      <c r="JL386" s="11"/>
      <c r="JM386" s="11"/>
      <c r="JN386" s="11"/>
      <c r="JO386" s="11"/>
      <c r="JP386" s="11"/>
      <c r="JQ386" s="11"/>
      <c r="JR386" s="11"/>
      <c r="JS386" s="11"/>
      <c r="JT386" s="11"/>
      <c r="JU386" s="11"/>
      <c r="JV386" s="11"/>
    </row>
    <row r="387" spans="1:282" x14ac:dyDescent="0.25">
      <c r="A387" s="10"/>
      <c r="B387" s="10"/>
      <c r="C387" s="15"/>
      <c r="D387" s="10"/>
      <c r="E387" s="51"/>
      <c r="F387" s="51"/>
      <c r="G387" s="51"/>
      <c r="H387" s="51"/>
      <c r="I387" s="51"/>
      <c r="J387" s="51"/>
      <c r="K387" s="5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  <c r="CV387" s="11"/>
      <c r="CW387" s="11"/>
      <c r="CX387" s="11"/>
      <c r="CY387" s="11"/>
      <c r="CZ387" s="11"/>
      <c r="DA387" s="11"/>
      <c r="DB387" s="11"/>
      <c r="DC387" s="11"/>
      <c r="DD387" s="11"/>
      <c r="DE387" s="11"/>
      <c r="DF387" s="11"/>
      <c r="DG387" s="11"/>
      <c r="DH387" s="11"/>
      <c r="DI387" s="11"/>
      <c r="DJ387" s="11"/>
      <c r="DK387" s="11"/>
      <c r="DL387" s="11"/>
      <c r="DM387" s="11"/>
      <c r="DN387" s="11"/>
      <c r="DO387" s="11"/>
      <c r="DP387" s="11"/>
      <c r="DQ387" s="11"/>
      <c r="DR387" s="11"/>
      <c r="DS387" s="11"/>
      <c r="DT387" s="11"/>
      <c r="DU387" s="11"/>
      <c r="DV387" s="11"/>
      <c r="DW387" s="11"/>
      <c r="DX387" s="11"/>
      <c r="DY387" s="11"/>
      <c r="DZ387" s="11"/>
      <c r="EA387" s="11"/>
      <c r="EB387" s="11"/>
      <c r="EC387" s="11"/>
      <c r="ED387" s="11"/>
      <c r="EE387" s="11"/>
      <c r="EF387" s="11"/>
      <c r="EG387" s="11"/>
      <c r="EH387" s="11"/>
      <c r="EI387" s="11"/>
      <c r="EJ387" s="11"/>
      <c r="EK387" s="11"/>
      <c r="EL387" s="11"/>
      <c r="EM387" s="11"/>
      <c r="EN387" s="11"/>
      <c r="EO387" s="11"/>
      <c r="EP387" s="11"/>
      <c r="EQ387" s="11"/>
      <c r="ER387" s="11"/>
      <c r="ES387" s="11"/>
      <c r="ET387" s="11"/>
      <c r="EU387" s="11"/>
      <c r="EV387" s="11"/>
      <c r="EW387" s="11"/>
      <c r="EX387" s="11"/>
      <c r="EY387" s="11"/>
      <c r="EZ387" s="11"/>
      <c r="FA387" s="11"/>
      <c r="FB387" s="11"/>
      <c r="FC387" s="11"/>
      <c r="FD387" s="11"/>
      <c r="FE387" s="11"/>
      <c r="FF387" s="11"/>
      <c r="FG387" s="11"/>
      <c r="FH387" s="11"/>
      <c r="FI387" s="11"/>
      <c r="FJ387" s="11"/>
      <c r="FK387" s="11"/>
      <c r="FL387" s="11"/>
      <c r="FM387" s="11"/>
      <c r="FN387" s="11"/>
      <c r="FO387" s="11"/>
      <c r="FP387" s="11"/>
      <c r="FQ387" s="11"/>
      <c r="FR387" s="11"/>
      <c r="FS387" s="11"/>
      <c r="FT387" s="11"/>
      <c r="FU387" s="11"/>
      <c r="FV387" s="11"/>
      <c r="FW387" s="11"/>
      <c r="FX387" s="11"/>
      <c r="FY387" s="11"/>
      <c r="FZ387" s="11"/>
      <c r="GA387" s="11"/>
      <c r="GB387" s="11"/>
      <c r="GC387" s="11"/>
      <c r="GD387" s="11"/>
      <c r="GE387" s="11"/>
      <c r="GF387" s="11"/>
      <c r="GG387" s="11"/>
      <c r="GH387" s="11"/>
      <c r="GI387" s="11"/>
      <c r="GJ387" s="11"/>
      <c r="GK387" s="11"/>
      <c r="GL387" s="11"/>
      <c r="GM387" s="11"/>
      <c r="GN387" s="11"/>
      <c r="GO387" s="11"/>
      <c r="GP387" s="11"/>
      <c r="GQ387" s="11"/>
      <c r="GR387" s="11"/>
      <c r="GS387" s="11"/>
      <c r="GT387" s="11"/>
      <c r="GU387" s="11"/>
      <c r="GV387" s="11"/>
      <c r="GW387" s="11"/>
      <c r="GX387" s="11"/>
      <c r="GY387" s="11"/>
      <c r="GZ387" s="11"/>
      <c r="HA387" s="11"/>
      <c r="HB387" s="11"/>
      <c r="HC387" s="11"/>
      <c r="HD387" s="11"/>
      <c r="HE387" s="11"/>
      <c r="HF387" s="11"/>
      <c r="HG387" s="11"/>
      <c r="HH387" s="11"/>
      <c r="HI387" s="11"/>
      <c r="HJ387" s="11"/>
      <c r="HK387" s="11"/>
      <c r="HL387" s="11"/>
      <c r="HM387" s="11"/>
      <c r="HN387" s="11"/>
      <c r="HO387" s="11"/>
      <c r="HP387" s="11"/>
      <c r="HQ387" s="11"/>
      <c r="HR387" s="11"/>
      <c r="HS387" s="11"/>
      <c r="HT387" s="11"/>
      <c r="HU387" s="11"/>
      <c r="HV387" s="11"/>
      <c r="HW387" s="11"/>
      <c r="HX387" s="11"/>
      <c r="HY387" s="11"/>
      <c r="HZ387" s="11"/>
      <c r="IA387" s="11"/>
      <c r="IB387" s="11"/>
      <c r="IC387" s="11"/>
      <c r="ID387" s="11"/>
      <c r="IE387" s="11"/>
      <c r="IF387" s="11"/>
      <c r="IG387" s="11"/>
      <c r="IH387" s="11"/>
      <c r="II387" s="11"/>
      <c r="IJ387" s="11"/>
      <c r="IK387" s="11"/>
      <c r="IL387" s="11"/>
      <c r="IM387" s="11"/>
      <c r="IN387" s="11"/>
      <c r="IO387" s="11"/>
      <c r="IP387" s="11"/>
      <c r="IQ387" s="11"/>
      <c r="IR387" s="11"/>
      <c r="IS387" s="11"/>
      <c r="IT387" s="11"/>
      <c r="IU387" s="11"/>
      <c r="IV387" s="11"/>
      <c r="IW387" s="11"/>
      <c r="IX387" s="11"/>
      <c r="IY387" s="11"/>
      <c r="IZ387" s="11"/>
      <c r="JA387" s="11"/>
      <c r="JB387" s="11"/>
      <c r="JC387" s="11"/>
      <c r="JD387" s="11"/>
      <c r="JE387" s="11"/>
      <c r="JF387" s="11"/>
      <c r="JG387" s="11"/>
      <c r="JH387" s="11"/>
      <c r="JI387" s="11"/>
      <c r="JJ387" s="11"/>
      <c r="JK387" s="11"/>
      <c r="JL387" s="11"/>
      <c r="JM387" s="11"/>
      <c r="JN387" s="11"/>
      <c r="JO387" s="11"/>
      <c r="JP387" s="11"/>
      <c r="JQ387" s="11"/>
      <c r="JR387" s="11"/>
      <c r="JS387" s="11"/>
      <c r="JT387" s="11"/>
      <c r="JU387" s="11"/>
      <c r="JV387" s="11"/>
    </row>
    <row r="388" spans="1:282" x14ac:dyDescent="0.25">
      <c r="A388" s="4" t="s">
        <v>304</v>
      </c>
      <c r="B388" s="10"/>
      <c r="C388" s="15"/>
      <c r="D388" s="10"/>
      <c r="E388" s="51"/>
      <c r="F388" s="51"/>
      <c r="G388" s="51"/>
      <c r="H388" s="51"/>
      <c r="J388" s="51"/>
      <c r="K388" s="5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1"/>
      <c r="CT388" s="11"/>
      <c r="CU388" s="11"/>
      <c r="CV388" s="11"/>
      <c r="CW388" s="11"/>
      <c r="CX388" s="11"/>
      <c r="CY388" s="11"/>
      <c r="CZ388" s="11"/>
      <c r="DA388" s="11"/>
      <c r="DB388" s="11"/>
      <c r="DC388" s="11"/>
      <c r="DD388" s="11"/>
      <c r="DE388" s="11"/>
      <c r="DF388" s="11"/>
      <c r="DG388" s="11"/>
      <c r="DH388" s="11"/>
      <c r="DI388" s="11"/>
      <c r="DJ388" s="11"/>
      <c r="DK388" s="11"/>
      <c r="DL388" s="11"/>
      <c r="DM388" s="11"/>
      <c r="DN388" s="11"/>
      <c r="DO388" s="11"/>
      <c r="DP388" s="11"/>
      <c r="DQ388" s="11"/>
      <c r="DR388" s="11"/>
      <c r="DS388" s="11"/>
      <c r="DT388" s="11"/>
      <c r="DU388" s="11"/>
      <c r="DV388" s="11"/>
      <c r="DW388" s="11"/>
      <c r="DX388" s="11"/>
      <c r="DY388" s="11"/>
      <c r="DZ388" s="11"/>
      <c r="EA388" s="11"/>
      <c r="EB388" s="11"/>
      <c r="EC388" s="11"/>
      <c r="ED388" s="11"/>
      <c r="EE388" s="11"/>
      <c r="EF388" s="11"/>
      <c r="EG388" s="11"/>
      <c r="EH388" s="11"/>
      <c r="EI388" s="11"/>
      <c r="EJ388" s="11"/>
      <c r="EK388" s="11"/>
      <c r="EL388" s="11"/>
      <c r="EM388" s="11"/>
      <c r="EN388" s="11"/>
      <c r="EO388" s="11"/>
      <c r="EP388" s="11"/>
      <c r="EQ388" s="11"/>
      <c r="ER388" s="11"/>
      <c r="ES388" s="11"/>
      <c r="ET388" s="11"/>
      <c r="EU388" s="11"/>
      <c r="EV388" s="11"/>
      <c r="EW388" s="11"/>
      <c r="EX388" s="11"/>
      <c r="EY388" s="11"/>
      <c r="EZ388" s="11"/>
      <c r="FA388" s="11"/>
      <c r="FB388" s="11"/>
      <c r="FC388" s="11"/>
      <c r="FD388" s="11"/>
      <c r="FE388" s="11"/>
      <c r="FF388" s="11"/>
      <c r="FG388" s="11"/>
      <c r="FH388" s="11"/>
      <c r="FI388" s="11"/>
      <c r="FJ388" s="11"/>
      <c r="FK388" s="11"/>
      <c r="FL388" s="11"/>
      <c r="FM388" s="11"/>
      <c r="FN388" s="11"/>
      <c r="FO388" s="11"/>
      <c r="FP388" s="11"/>
      <c r="FQ388" s="11"/>
      <c r="FR388" s="11"/>
      <c r="FS388" s="11"/>
      <c r="FT388" s="11"/>
      <c r="FU388" s="11"/>
      <c r="FV388" s="11"/>
      <c r="FW388" s="11"/>
      <c r="FX388" s="11"/>
      <c r="FY388" s="11"/>
      <c r="FZ388" s="11"/>
      <c r="GA388" s="11"/>
      <c r="GB388" s="11"/>
      <c r="GC388" s="11"/>
      <c r="GD388" s="11"/>
      <c r="GE388" s="11"/>
      <c r="GF388" s="11"/>
      <c r="GG388" s="11"/>
      <c r="GH388" s="11"/>
      <c r="GI388" s="11"/>
      <c r="GJ388" s="11"/>
      <c r="GK388" s="11"/>
      <c r="GL388" s="11"/>
      <c r="GM388" s="11"/>
      <c r="GN388" s="11"/>
      <c r="GO388" s="11"/>
      <c r="GP388" s="11"/>
      <c r="GQ388" s="11"/>
      <c r="GR388" s="11"/>
      <c r="GS388" s="11"/>
      <c r="GT388" s="11"/>
      <c r="GU388" s="11"/>
      <c r="GV388" s="11"/>
      <c r="GW388" s="11"/>
      <c r="GX388" s="11"/>
      <c r="GY388" s="11"/>
      <c r="GZ388" s="11"/>
      <c r="HA388" s="11"/>
      <c r="HB388" s="11"/>
      <c r="HC388" s="11"/>
      <c r="HD388" s="11"/>
      <c r="HE388" s="11"/>
      <c r="HF388" s="11"/>
      <c r="HG388" s="11"/>
      <c r="HH388" s="11"/>
      <c r="HI388" s="11"/>
      <c r="HJ388" s="11"/>
      <c r="HK388" s="11"/>
      <c r="HL388" s="11"/>
      <c r="HM388" s="11"/>
      <c r="HN388" s="11"/>
      <c r="HO388" s="11"/>
      <c r="HP388" s="11"/>
      <c r="HQ388" s="11"/>
      <c r="HR388" s="11"/>
      <c r="HS388" s="11"/>
      <c r="HT388" s="11"/>
      <c r="HU388" s="11"/>
      <c r="HV388" s="11"/>
      <c r="HW388" s="11"/>
      <c r="HX388" s="11"/>
      <c r="HY388" s="11"/>
      <c r="HZ388" s="11"/>
      <c r="IA388" s="11"/>
      <c r="IB388" s="11"/>
      <c r="IC388" s="11"/>
      <c r="ID388" s="11"/>
      <c r="IE388" s="11"/>
      <c r="IF388" s="11"/>
      <c r="IG388" s="11"/>
      <c r="IH388" s="11"/>
      <c r="II388" s="11"/>
      <c r="IJ388" s="11"/>
      <c r="IK388" s="11"/>
      <c r="IL388" s="11"/>
      <c r="IM388" s="11"/>
      <c r="IN388" s="11"/>
      <c r="IO388" s="11"/>
      <c r="IP388" s="11"/>
      <c r="IQ388" s="11"/>
      <c r="IR388" s="11"/>
      <c r="IS388" s="11"/>
      <c r="IT388" s="11"/>
      <c r="IU388" s="11"/>
      <c r="IV388" s="11"/>
      <c r="IW388" s="11"/>
      <c r="IX388" s="11"/>
      <c r="IY388" s="11"/>
      <c r="IZ388" s="11"/>
      <c r="JA388" s="11"/>
      <c r="JB388" s="11"/>
      <c r="JC388" s="11"/>
      <c r="JD388" s="11"/>
      <c r="JE388" s="11"/>
      <c r="JF388" s="11"/>
      <c r="JG388" s="11"/>
      <c r="JH388" s="11"/>
      <c r="JI388" s="11"/>
      <c r="JJ388" s="11"/>
      <c r="JK388" s="11"/>
      <c r="JL388" s="11"/>
      <c r="JM388" s="11"/>
      <c r="JN388" s="11"/>
      <c r="JO388" s="11"/>
      <c r="JP388" s="11"/>
      <c r="JQ388" s="11"/>
      <c r="JR388" s="11"/>
      <c r="JS388" s="11"/>
      <c r="JT388" s="11"/>
      <c r="JU388" s="11"/>
      <c r="JV388" s="11"/>
    </row>
    <row r="389" spans="1:282" x14ac:dyDescent="0.25">
      <c r="A389" t="s">
        <v>115</v>
      </c>
      <c r="B389" t="s">
        <v>14</v>
      </c>
      <c r="C389" s="13" t="s">
        <v>305</v>
      </c>
      <c r="D389" t="s">
        <v>202</v>
      </c>
      <c r="E389" s="40">
        <v>35000</v>
      </c>
      <c r="F389" s="40">
        <f>E389*0.0287</f>
        <v>1004.5</v>
      </c>
      <c r="G389" s="40">
        <v>0</v>
      </c>
      <c r="H389" s="40">
        <f>E389*0.0304</f>
        <v>1064</v>
      </c>
      <c r="I389" s="40">
        <v>125</v>
      </c>
      <c r="J389" s="40">
        <v>2193.5</v>
      </c>
      <c r="K389" s="40">
        <f>E389-J389</f>
        <v>32806.5</v>
      </c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  <c r="DK389" s="11"/>
      <c r="DL389" s="11"/>
      <c r="DM389" s="11"/>
      <c r="DN389" s="11"/>
      <c r="DO389" s="11"/>
      <c r="DP389" s="11"/>
      <c r="DQ389" s="11"/>
      <c r="DR389" s="11"/>
      <c r="DS389" s="11"/>
      <c r="DT389" s="11"/>
      <c r="DU389" s="11"/>
      <c r="DV389" s="11"/>
      <c r="DW389" s="11"/>
      <c r="DX389" s="11"/>
      <c r="DY389" s="11"/>
      <c r="DZ389" s="11"/>
      <c r="EA389" s="11"/>
      <c r="EB389" s="11"/>
      <c r="EC389" s="11"/>
      <c r="ED389" s="11"/>
      <c r="EE389" s="11"/>
      <c r="EF389" s="11"/>
      <c r="EG389" s="11"/>
      <c r="EH389" s="11"/>
      <c r="EI389" s="11"/>
      <c r="EJ389" s="11"/>
      <c r="EK389" s="11"/>
      <c r="EL389" s="11"/>
      <c r="EM389" s="11"/>
      <c r="EN389" s="11"/>
      <c r="EO389" s="11"/>
      <c r="EP389" s="11"/>
      <c r="EQ389" s="11"/>
      <c r="ER389" s="11"/>
      <c r="ES389" s="11"/>
      <c r="ET389" s="11"/>
      <c r="EU389" s="11"/>
      <c r="EV389" s="11"/>
      <c r="EW389" s="11"/>
      <c r="EX389" s="11"/>
      <c r="EY389" s="11"/>
      <c r="EZ389" s="11"/>
      <c r="FA389" s="11"/>
      <c r="FB389" s="11"/>
      <c r="FC389" s="11"/>
      <c r="FD389" s="11"/>
      <c r="FE389" s="11"/>
      <c r="FF389" s="11"/>
      <c r="FG389" s="11"/>
      <c r="FH389" s="11"/>
      <c r="FI389" s="11"/>
      <c r="FJ389" s="11"/>
      <c r="FK389" s="11"/>
      <c r="FL389" s="11"/>
      <c r="FM389" s="11"/>
      <c r="FN389" s="11"/>
      <c r="FO389" s="11"/>
      <c r="FP389" s="11"/>
      <c r="FQ389" s="11"/>
      <c r="FR389" s="11"/>
      <c r="FS389" s="11"/>
      <c r="FT389" s="11"/>
      <c r="FU389" s="11"/>
      <c r="FV389" s="11"/>
      <c r="FW389" s="11"/>
      <c r="FX389" s="11"/>
      <c r="FY389" s="11"/>
      <c r="FZ389" s="11"/>
      <c r="GA389" s="11"/>
      <c r="GB389" s="11"/>
      <c r="GC389" s="11"/>
      <c r="GD389" s="11"/>
      <c r="GE389" s="11"/>
      <c r="GF389" s="11"/>
      <c r="GG389" s="11"/>
      <c r="GH389" s="11"/>
      <c r="GI389" s="11"/>
      <c r="GJ389" s="11"/>
      <c r="GK389" s="11"/>
      <c r="GL389" s="11"/>
      <c r="GM389" s="11"/>
      <c r="GN389" s="11"/>
      <c r="GO389" s="11"/>
      <c r="GP389" s="11"/>
      <c r="GQ389" s="11"/>
      <c r="GR389" s="11"/>
      <c r="GS389" s="11"/>
      <c r="GT389" s="11"/>
      <c r="GU389" s="11"/>
      <c r="GV389" s="11"/>
      <c r="GW389" s="11"/>
      <c r="GX389" s="11"/>
      <c r="GY389" s="11"/>
      <c r="GZ389" s="11"/>
      <c r="HA389" s="11"/>
      <c r="HB389" s="11"/>
      <c r="HC389" s="11"/>
      <c r="HD389" s="11"/>
      <c r="HE389" s="11"/>
      <c r="HF389" s="11"/>
      <c r="HG389" s="11"/>
      <c r="HH389" s="11"/>
      <c r="HI389" s="11"/>
      <c r="HJ389" s="11"/>
      <c r="HK389" s="11"/>
      <c r="HL389" s="11"/>
      <c r="HM389" s="11"/>
      <c r="HN389" s="11"/>
      <c r="HO389" s="11"/>
      <c r="HP389" s="11"/>
      <c r="HQ389" s="11"/>
      <c r="HR389" s="11"/>
      <c r="HS389" s="11"/>
      <c r="HT389" s="11"/>
      <c r="HU389" s="11"/>
      <c r="HV389" s="11"/>
      <c r="HW389" s="11"/>
      <c r="HX389" s="11"/>
      <c r="HY389" s="11"/>
      <c r="HZ389" s="11"/>
      <c r="IA389" s="11"/>
      <c r="IB389" s="11"/>
      <c r="IC389" s="11"/>
      <c r="ID389" s="11"/>
      <c r="IE389" s="11"/>
      <c r="IF389" s="11"/>
      <c r="IG389" s="11"/>
      <c r="IH389" s="11"/>
      <c r="II389" s="11"/>
      <c r="IJ389" s="11"/>
      <c r="IK389" s="11"/>
      <c r="IL389" s="11"/>
      <c r="IM389" s="11"/>
      <c r="IN389" s="11"/>
      <c r="IO389" s="11"/>
      <c r="IP389" s="11"/>
      <c r="IQ389" s="11"/>
      <c r="IR389" s="11"/>
      <c r="IS389" s="11"/>
      <c r="IT389" s="11"/>
      <c r="IU389" s="11"/>
      <c r="IV389" s="11"/>
      <c r="IW389" s="11"/>
      <c r="IX389" s="11"/>
      <c r="IY389" s="11"/>
      <c r="IZ389" s="11"/>
      <c r="JA389" s="11"/>
      <c r="JB389" s="11"/>
      <c r="JC389" s="11"/>
      <c r="JD389" s="11"/>
      <c r="JE389" s="11"/>
      <c r="JF389" s="11"/>
      <c r="JG389" s="11"/>
      <c r="JH389" s="11"/>
      <c r="JI389" s="11"/>
      <c r="JJ389" s="11"/>
      <c r="JK389" s="11"/>
      <c r="JL389" s="11"/>
      <c r="JM389" s="11"/>
      <c r="JN389" s="11"/>
      <c r="JO389" s="11"/>
      <c r="JP389" s="11"/>
      <c r="JQ389" s="11"/>
      <c r="JR389" s="11"/>
      <c r="JS389" s="11"/>
      <c r="JT389" s="11"/>
      <c r="JU389" s="11"/>
      <c r="JV389" s="11"/>
    </row>
    <row r="390" spans="1:282" x14ac:dyDescent="0.25">
      <c r="A390" t="s">
        <v>116</v>
      </c>
      <c r="B390" t="s">
        <v>114</v>
      </c>
      <c r="C390" s="13" t="s">
        <v>305</v>
      </c>
      <c r="D390" t="s">
        <v>203</v>
      </c>
      <c r="E390" s="40">
        <v>35000</v>
      </c>
      <c r="F390" s="40">
        <f>E390*0.0287</f>
        <v>1004.5</v>
      </c>
      <c r="G390" s="40">
        <v>0</v>
      </c>
      <c r="H390" s="40">
        <f>E390*0.0304</f>
        <v>1064</v>
      </c>
      <c r="I390" s="40">
        <v>125</v>
      </c>
      <c r="J390" s="40">
        <v>2193.5</v>
      </c>
      <c r="K390" s="40">
        <f>E390-J390</f>
        <v>32806.5</v>
      </c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1"/>
      <c r="CS390" s="11"/>
      <c r="CT390" s="11"/>
      <c r="CU390" s="11"/>
      <c r="CV390" s="11"/>
      <c r="CW390" s="11"/>
      <c r="CX390" s="11"/>
      <c r="CY390" s="11"/>
      <c r="CZ390" s="11"/>
      <c r="DA390" s="11"/>
      <c r="DB390" s="11"/>
      <c r="DC390" s="11"/>
      <c r="DD390" s="11"/>
      <c r="DE390" s="11"/>
      <c r="DF390" s="11"/>
      <c r="DG390" s="11"/>
      <c r="DH390" s="11"/>
      <c r="DI390" s="11"/>
      <c r="DJ390" s="11"/>
      <c r="DK390" s="11"/>
      <c r="DL390" s="11"/>
      <c r="DM390" s="11"/>
      <c r="DN390" s="11"/>
      <c r="DO390" s="11"/>
      <c r="DP390" s="11"/>
      <c r="DQ390" s="11"/>
      <c r="DR390" s="11"/>
      <c r="DS390" s="11"/>
      <c r="DT390" s="11"/>
      <c r="DU390" s="11"/>
      <c r="DV390" s="11"/>
      <c r="DW390" s="11"/>
      <c r="DX390" s="11"/>
      <c r="DY390" s="11"/>
      <c r="DZ390" s="11"/>
      <c r="EA390" s="11"/>
      <c r="EB390" s="11"/>
      <c r="EC390" s="11"/>
      <c r="ED390" s="11"/>
      <c r="EE390" s="11"/>
      <c r="EF390" s="11"/>
      <c r="EG390" s="11"/>
      <c r="EH390" s="11"/>
      <c r="EI390" s="11"/>
      <c r="EJ390" s="11"/>
      <c r="EK390" s="11"/>
      <c r="EL390" s="11"/>
      <c r="EM390" s="11"/>
      <c r="EN390" s="11"/>
      <c r="EO390" s="11"/>
      <c r="EP390" s="11"/>
      <c r="EQ390" s="11"/>
      <c r="ER390" s="11"/>
      <c r="ES390" s="11"/>
      <c r="ET390" s="11"/>
      <c r="EU390" s="11"/>
      <c r="EV390" s="11"/>
      <c r="EW390" s="11"/>
      <c r="EX390" s="11"/>
      <c r="EY390" s="11"/>
      <c r="EZ390" s="11"/>
      <c r="FA390" s="11"/>
      <c r="FB390" s="11"/>
      <c r="FC390" s="11"/>
      <c r="FD390" s="11"/>
      <c r="FE390" s="11"/>
      <c r="FF390" s="11"/>
      <c r="FG390" s="11"/>
      <c r="FH390" s="11"/>
      <c r="FI390" s="11"/>
      <c r="FJ390" s="11"/>
      <c r="FK390" s="11"/>
      <c r="FL390" s="11"/>
      <c r="FM390" s="11"/>
      <c r="FN390" s="11"/>
      <c r="FO390" s="11"/>
      <c r="FP390" s="11"/>
      <c r="FQ390" s="11"/>
      <c r="FR390" s="11"/>
      <c r="FS390" s="11"/>
      <c r="FT390" s="11"/>
      <c r="FU390" s="11"/>
      <c r="FV390" s="11"/>
      <c r="FW390" s="11"/>
      <c r="FX390" s="11"/>
      <c r="FY390" s="11"/>
      <c r="FZ390" s="11"/>
      <c r="GA390" s="11"/>
      <c r="GB390" s="11"/>
      <c r="GC390" s="11"/>
      <c r="GD390" s="11"/>
      <c r="GE390" s="11"/>
      <c r="GF390" s="11"/>
      <c r="GG390" s="11"/>
      <c r="GH390" s="11"/>
      <c r="GI390" s="11"/>
      <c r="GJ390" s="11"/>
      <c r="GK390" s="11"/>
      <c r="GL390" s="11"/>
      <c r="GM390" s="11"/>
      <c r="GN390" s="11"/>
      <c r="GO390" s="11"/>
      <c r="GP390" s="11"/>
      <c r="GQ390" s="11"/>
      <c r="GR390" s="11"/>
      <c r="GS390" s="11"/>
      <c r="GT390" s="11"/>
      <c r="GU390" s="11"/>
      <c r="GV390" s="11"/>
      <c r="GW390" s="11"/>
      <c r="GX390" s="11"/>
      <c r="GY390" s="11"/>
      <c r="GZ390" s="11"/>
      <c r="HA390" s="11"/>
      <c r="HB390" s="11"/>
      <c r="HC390" s="11"/>
      <c r="HD390" s="11"/>
      <c r="HE390" s="11"/>
      <c r="HF390" s="11"/>
      <c r="HG390" s="11"/>
      <c r="HH390" s="11"/>
      <c r="HI390" s="11"/>
      <c r="HJ390" s="11"/>
      <c r="HK390" s="11"/>
      <c r="HL390" s="11"/>
      <c r="HM390" s="11"/>
      <c r="HN390" s="11"/>
      <c r="HO390" s="11"/>
      <c r="HP390" s="11"/>
      <c r="HQ390" s="11"/>
      <c r="HR390" s="11"/>
      <c r="HS390" s="11"/>
      <c r="HT390" s="11"/>
      <c r="HU390" s="11"/>
      <c r="HV390" s="11"/>
      <c r="HW390" s="11"/>
      <c r="HX390" s="11"/>
      <c r="HY390" s="11"/>
      <c r="HZ390" s="11"/>
      <c r="IA390" s="11"/>
      <c r="IB390" s="11"/>
      <c r="IC390" s="11"/>
      <c r="ID390" s="11"/>
      <c r="IE390" s="11"/>
      <c r="IF390" s="11"/>
      <c r="IG390" s="11"/>
      <c r="IH390" s="11"/>
      <c r="II390" s="11"/>
      <c r="IJ390" s="11"/>
      <c r="IK390" s="11"/>
      <c r="IL390" s="11"/>
      <c r="IM390" s="11"/>
      <c r="IN390" s="11"/>
      <c r="IO390" s="11"/>
      <c r="IP390" s="11"/>
      <c r="IQ390" s="11"/>
      <c r="IR390" s="11"/>
      <c r="IS390" s="11"/>
      <c r="IT390" s="11"/>
      <c r="IU390" s="11"/>
      <c r="IV390" s="11"/>
      <c r="IW390" s="11"/>
      <c r="IX390" s="11"/>
      <c r="IY390" s="11"/>
      <c r="IZ390" s="11"/>
      <c r="JA390" s="11"/>
      <c r="JB390" s="11"/>
      <c r="JC390" s="11"/>
      <c r="JD390" s="11"/>
      <c r="JE390" s="11"/>
      <c r="JF390" s="11"/>
      <c r="JG390" s="11"/>
      <c r="JH390" s="11"/>
      <c r="JI390" s="11"/>
      <c r="JJ390" s="11"/>
      <c r="JK390" s="11"/>
      <c r="JL390" s="11"/>
      <c r="JM390" s="11"/>
      <c r="JN390" s="11"/>
      <c r="JO390" s="11"/>
      <c r="JP390" s="11"/>
      <c r="JQ390" s="11"/>
      <c r="JR390" s="11"/>
      <c r="JS390" s="11"/>
      <c r="JT390" s="11"/>
      <c r="JU390" s="11"/>
      <c r="JV390" s="11"/>
    </row>
    <row r="391" spans="1:282" x14ac:dyDescent="0.25">
      <c r="A391" t="s">
        <v>310</v>
      </c>
      <c r="B391" t="s">
        <v>90</v>
      </c>
      <c r="C391" s="13" t="s">
        <v>306</v>
      </c>
      <c r="D391" t="s">
        <v>203</v>
      </c>
      <c r="E391" s="40">
        <v>93000</v>
      </c>
      <c r="F391" s="40">
        <f>E391*0.0287</f>
        <v>2669.1</v>
      </c>
      <c r="G391" s="40">
        <v>10458.790000000001</v>
      </c>
      <c r="H391" s="40">
        <v>2827.2</v>
      </c>
      <c r="I391" s="40">
        <v>25</v>
      </c>
      <c r="J391" s="40">
        <v>15980.09</v>
      </c>
      <c r="K391" s="40">
        <f>E391-J391</f>
        <v>77019.91</v>
      </c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1"/>
      <c r="CS391" s="11"/>
      <c r="CT391" s="11"/>
      <c r="CU391" s="11"/>
      <c r="CV391" s="11"/>
      <c r="CW391" s="11"/>
      <c r="CX391" s="11"/>
      <c r="CY391" s="11"/>
      <c r="CZ391" s="11"/>
      <c r="DA391" s="11"/>
      <c r="DB391" s="11"/>
      <c r="DC391" s="11"/>
      <c r="DD391" s="11"/>
      <c r="DE391" s="11"/>
      <c r="DF391" s="11"/>
      <c r="DG391" s="11"/>
      <c r="DH391" s="11"/>
      <c r="DI391" s="11"/>
      <c r="DJ391" s="11"/>
      <c r="DK391" s="11"/>
      <c r="DL391" s="11"/>
      <c r="DM391" s="11"/>
      <c r="DN391" s="11"/>
      <c r="DO391" s="11"/>
      <c r="DP391" s="11"/>
      <c r="DQ391" s="11"/>
      <c r="DR391" s="11"/>
      <c r="DS391" s="11"/>
      <c r="DT391" s="11"/>
      <c r="DU391" s="11"/>
      <c r="DV391" s="11"/>
      <c r="DW391" s="11"/>
      <c r="DX391" s="11"/>
      <c r="DY391" s="11"/>
      <c r="DZ391" s="11"/>
      <c r="EA391" s="11"/>
      <c r="EB391" s="11"/>
      <c r="EC391" s="11"/>
      <c r="ED391" s="11"/>
      <c r="EE391" s="11"/>
      <c r="EF391" s="11"/>
      <c r="EG391" s="11"/>
      <c r="EH391" s="11"/>
      <c r="EI391" s="11"/>
      <c r="EJ391" s="11"/>
      <c r="EK391" s="11"/>
      <c r="EL391" s="11"/>
      <c r="EM391" s="11"/>
      <c r="EN391" s="11"/>
      <c r="EO391" s="11"/>
      <c r="EP391" s="11"/>
      <c r="EQ391" s="11"/>
      <c r="ER391" s="11"/>
      <c r="ES391" s="11"/>
      <c r="ET391" s="11"/>
      <c r="EU391" s="11"/>
      <c r="EV391" s="11"/>
      <c r="EW391" s="11"/>
      <c r="EX391" s="11"/>
      <c r="EY391" s="11"/>
      <c r="EZ391" s="11"/>
      <c r="FA391" s="11"/>
      <c r="FB391" s="11"/>
      <c r="FC391" s="11"/>
      <c r="FD391" s="11"/>
      <c r="FE391" s="11"/>
      <c r="FF391" s="11"/>
      <c r="FG391" s="11"/>
      <c r="FH391" s="11"/>
      <c r="FI391" s="11"/>
      <c r="FJ391" s="11"/>
      <c r="FK391" s="11"/>
      <c r="FL391" s="11"/>
      <c r="FM391" s="11"/>
      <c r="FN391" s="11"/>
      <c r="FO391" s="11"/>
      <c r="FP391" s="11"/>
      <c r="FQ391" s="11"/>
      <c r="FR391" s="11"/>
      <c r="FS391" s="11"/>
      <c r="FT391" s="11"/>
      <c r="FU391" s="11"/>
      <c r="FV391" s="11"/>
      <c r="FW391" s="11"/>
      <c r="FX391" s="11"/>
      <c r="FY391" s="11"/>
      <c r="FZ391" s="11"/>
      <c r="GA391" s="11"/>
      <c r="GB391" s="11"/>
      <c r="GC391" s="11"/>
      <c r="GD391" s="11"/>
      <c r="GE391" s="11"/>
      <c r="GF391" s="11"/>
      <c r="GG391" s="11"/>
      <c r="GH391" s="11"/>
      <c r="GI391" s="11"/>
      <c r="GJ391" s="11"/>
      <c r="GK391" s="11"/>
      <c r="GL391" s="11"/>
      <c r="GM391" s="11"/>
      <c r="GN391" s="11"/>
      <c r="GO391" s="11"/>
      <c r="GP391" s="11"/>
      <c r="GQ391" s="11"/>
      <c r="GR391" s="11"/>
      <c r="GS391" s="11"/>
      <c r="GT391" s="11"/>
      <c r="GU391" s="11"/>
      <c r="GV391" s="11"/>
      <c r="GW391" s="11"/>
      <c r="GX391" s="11"/>
      <c r="GY391" s="11"/>
      <c r="GZ391" s="11"/>
      <c r="HA391" s="11"/>
      <c r="HB391" s="11"/>
      <c r="HC391" s="11"/>
      <c r="HD391" s="11"/>
      <c r="HE391" s="11"/>
      <c r="HF391" s="11"/>
      <c r="HG391" s="11"/>
      <c r="HH391" s="11"/>
      <c r="HI391" s="11"/>
      <c r="HJ391" s="11"/>
      <c r="HK391" s="11"/>
      <c r="HL391" s="11"/>
      <c r="HM391" s="11"/>
      <c r="HN391" s="11"/>
      <c r="HO391" s="11"/>
      <c r="HP391" s="11"/>
      <c r="HQ391" s="11"/>
      <c r="HR391" s="11"/>
      <c r="HS391" s="11"/>
      <c r="HT391" s="11"/>
      <c r="HU391" s="11"/>
      <c r="HV391" s="11"/>
      <c r="HW391" s="11"/>
      <c r="HX391" s="11"/>
      <c r="HY391" s="11"/>
      <c r="HZ391" s="11"/>
      <c r="IA391" s="11"/>
      <c r="IB391" s="11"/>
      <c r="IC391" s="11"/>
      <c r="ID391" s="11"/>
      <c r="IE391" s="11"/>
      <c r="IF391" s="11"/>
      <c r="IG391" s="11"/>
      <c r="IH391" s="11"/>
      <c r="II391" s="11"/>
      <c r="IJ391" s="11"/>
      <c r="IK391" s="11"/>
      <c r="IL391" s="11"/>
      <c r="IM391" s="11"/>
      <c r="IN391" s="11"/>
      <c r="IO391" s="11"/>
      <c r="IP391" s="11"/>
      <c r="IQ391" s="11"/>
      <c r="IR391" s="11"/>
      <c r="IS391" s="11"/>
      <c r="IT391" s="11"/>
      <c r="IU391" s="11"/>
      <c r="IV391" s="11"/>
      <c r="IW391" s="11"/>
      <c r="IX391" s="11"/>
      <c r="IY391" s="11"/>
      <c r="IZ391" s="11"/>
      <c r="JA391" s="11"/>
      <c r="JB391" s="11"/>
      <c r="JC391" s="11"/>
      <c r="JD391" s="11"/>
      <c r="JE391" s="11"/>
      <c r="JF391" s="11"/>
      <c r="JG391" s="11"/>
      <c r="JH391" s="11"/>
      <c r="JI391" s="11"/>
      <c r="JJ391" s="11"/>
      <c r="JK391" s="11"/>
      <c r="JL391" s="11"/>
      <c r="JM391" s="11"/>
      <c r="JN391" s="11"/>
      <c r="JO391" s="11"/>
      <c r="JP391" s="11"/>
      <c r="JQ391" s="11"/>
      <c r="JR391" s="11"/>
      <c r="JS391" s="11"/>
      <c r="JT391" s="11"/>
      <c r="JU391" s="11"/>
      <c r="JV391" s="11"/>
    </row>
    <row r="392" spans="1:282" ht="17.25" customHeight="1" x14ac:dyDescent="0.25">
      <c r="A392" t="s">
        <v>362</v>
      </c>
      <c r="B392" t="s">
        <v>16</v>
      </c>
      <c r="C392" s="13" t="s">
        <v>306</v>
      </c>
      <c r="D392" t="s">
        <v>203</v>
      </c>
      <c r="E392" s="40">
        <v>48000</v>
      </c>
      <c r="F392" s="40">
        <f>E392*0.0287</f>
        <v>1377.6</v>
      </c>
      <c r="G392" s="40">
        <v>1571.73</v>
      </c>
      <c r="H392" s="40">
        <f>E392*0.0304</f>
        <v>1459.2</v>
      </c>
      <c r="I392" s="40">
        <v>275</v>
      </c>
      <c r="J392" s="40">
        <v>4683.53</v>
      </c>
      <c r="K392" s="40">
        <f>E392-J392</f>
        <v>43316.47</v>
      </c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1"/>
      <c r="CR392" s="11"/>
      <c r="CS392" s="11"/>
      <c r="CT392" s="11"/>
      <c r="CU392" s="11"/>
      <c r="CV392" s="11"/>
      <c r="CW392" s="11"/>
      <c r="CX392" s="11"/>
      <c r="CY392" s="11"/>
      <c r="CZ392" s="11"/>
      <c r="DA392" s="11"/>
      <c r="DB392" s="11"/>
      <c r="DC392" s="11"/>
      <c r="DD392" s="11"/>
      <c r="DE392" s="11"/>
      <c r="DF392" s="11"/>
      <c r="DG392" s="11"/>
      <c r="DH392" s="11"/>
      <c r="DI392" s="11"/>
      <c r="DJ392" s="11"/>
      <c r="DK392" s="11"/>
      <c r="DL392" s="11"/>
      <c r="DM392" s="11"/>
      <c r="DN392" s="11"/>
      <c r="DO392" s="11"/>
      <c r="DP392" s="11"/>
      <c r="DQ392" s="11"/>
      <c r="DR392" s="11"/>
      <c r="DS392" s="11"/>
      <c r="DT392" s="11"/>
      <c r="DU392" s="11"/>
      <c r="DV392" s="11"/>
      <c r="DW392" s="11"/>
      <c r="DX392" s="11"/>
      <c r="DY392" s="11"/>
      <c r="DZ392" s="11"/>
      <c r="EA392" s="11"/>
      <c r="EB392" s="11"/>
      <c r="EC392" s="11"/>
      <c r="ED392" s="11"/>
      <c r="EE392" s="11"/>
      <c r="EF392" s="11"/>
      <c r="EG392" s="11"/>
      <c r="EH392" s="11"/>
      <c r="EI392" s="11"/>
      <c r="EJ392" s="11"/>
      <c r="EK392" s="11"/>
      <c r="EL392" s="11"/>
      <c r="EM392" s="11"/>
      <c r="EN392" s="11"/>
      <c r="EO392" s="11"/>
      <c r="EP392" s="11"/>
      <c r="EQ392" s="11"/>
      <c r="ER392" s="11"/>
      <c r="ES392" s="11"/>
      <c r="ET392" s="11"/>
      <c r="EU392" s="11"/>
      <c r="EV392" s="11"/>
      <c r="EW392" s="11"/>
      <c r="EX392" s="11"/>
      <c r="EY392" s="11"/>
      <c r="EZ392" s="11"/>
      <c r="FA392" s="11"/>
      <c r="FB392" s="11"/>
      <c r="FC392" s="11"/>
      <c r="FD392" s="11"/>
      <c r="FE392" s="11"/>
      <c r="FF392" s="11"/>
      <c r="FG392" s="11"/>
      <c r="FH392" s="11"/>
      <c r="FI392" s="11"/>
      <c r="FJ392" s="11"/>
      <c r="FK392" s="11"/>
      <c r="FL392" s="11"/>
      <c r="FM392" s="11"/>
      <c r="FN392" s="11"/>
      <c r="FO392" s="11"/>
      <c r="FP392" s="11"/>
      <c r="FQ392" s="11"/>
      <c r="FR392" s="11"/>
      <c r="FS392" s="11"/>
      <c r="FT392" s="11"/>
      <c r="FU392" s="11"/>
      <c r="FV392" s="11"/>
      <c r="FW392" s="11"/>
      <c r="FX392" s="11"/>
      <c r="FY392" s="11"/>
      <c r="FZ392" s="11"/>
      <c r="GA392" s="11"/>
      <c r="GB392" s="11"/>
      <c r="GC392" s="11"/>
      <c r="GD392" s="11"/>
      <c r="GE392" s="11"/>
      <c r="GF392" s="11"/>
      <c r="GG392" s="11"/>
      <c r="GH392" s="11"/>
      <c r="GI392" s="11"/>
      <c r="GJ392" s="11"/>
      <c r="GK392" s="11"/>
      <c r="GL392" s="11"/>
      <c r="GM392" s="11"/>
      <c r="GN392" s="11"/>
      <c r="GO392" s="11"/>
      <c r="GP392" s="11"/>
      <c r="GQ392" s="11"/>
      <c r="GR392" s="11"/>
      <c r="GS392" s="11"/>
      <c r="GT392" s="11"/>
      <c r="GU392" s="11"/>
      <c r="GV392" s="11"/>
      <c r="GW392" s="11"/>
      <c r="GX392" s="11"/>
      <c r="GY392" s="11"/>
      <c r="GZ392" s="11"/>
      <c r="HA392" s="11"/>
      <c r="HB392" s="11"/>
      <c r="HC392" s="11"/>
      <c r="HD392" s="11"/>
      <c r="HE392" s="11"/>
      <c r="HF392" s="11"/>
      <c r="HG392" s="11"/>
      <c r="HH392" s="11"/>
      <c r="HI392" s="11"/>
      <c r="HJ392" s="11"/>
      <c r="HK392" s="11"/>
      <c r="HL392" s="11"/>
      <c r="HM392" s="11"/>
      <c r="HN392" s="11"/>
      <c r="HO392" s="11"/>
      <c r="HP392" s="11"/>
      <c r="HQ392" s="11"/>
      <c r="HR392" s="11"/>
      <c r="HS392" s="11"/>
      <c r="HT392" s="11"/>
      <c r="HU392" s="11"/>
      <c r="HV392" s="11"/>
      <c r="HW392" s="11"/>
      <c r="HX392" s="11"/>
      <c r="HY392" s="11"/>
      <c r="HZ392" s="11"/>
      <c r="IA392" s="11"/>
      <c r="IB392" s="11"/>
      <c r="IC392" s="11"/>
      <c r="ID392" s="11"/>
      <c r="IE392" s="11"/>
      <c r="IF392" s="11"/>
      <c r="IG392" s="11"/>
      <c r="IH392" s="11"/>
      <c r="II392" s="11"/>
      <c r="IJ392" s="11"/>
      <c r="IK392" s="11"/>
      <c r="IL392" s="11"/>
      <c r="IM392" s="11"/>
      <c r="IN392" s="11"/>
      <c r="IO392" s="11"/>
      <c r="IP392" s="11"/>
      <c r="IQ392" s="11"/>
      <c r="IR392" s="11"/>
      <c r="IS392" s="11"/>
      <c r="IT392" s="11"/>
      <c r="IU392" s="11"/>
      <c r="IV392" s="11"/>
      <c r="IW392" s="11"/>
      <c r="IX392" s="11"/>
      <c r="IY392" s="11"/>
      <c r="IZ392" s="11"/>
      <c r="JA392" s="11"/>
      <c r="JB392" s="11"/>
      <c r="JC392" s="11"/>
      <c r="JD392" s="11"/>
      <c r="JE392" s="11"/>
      <c r="JF392" s="11"/>
      <c r="JG392" s="11"/>
      <c r="JH392" s="11"/>
      <c r="JI392" s="11"/>
      <c r="JJ392" s="11"/>
      <c r="JK392" s="11"/>
      <c r="JL392" s="11"/>
      <c r="JM392" s="11"/>
      <c r="JN392" s="11"/>
      <c r="JO392" s="11"/>
      <c r="JP392" s="11"/>
      <c r="JQ392" s="11"/>
      <c r="JR392" s="11"/>
      <c r="JS392" s="11"/>
      <c r="JT392" s="11"/>
      <c r="JU392" s="11"/>
      <c r="JV392" s="11"/>
    </row>
    <row r="393" spans="1:282" s="30" customFormat="1" x14ac:dyDescent="0.25">
      <c r="A393" t="s">
        <v>257</v>
      </c>
      <c r="B393" t="s">
        <v>363</v>
      </c>
      <c r="C393" s="13" t="s">
        <v>306</v>
      </c>
      <c r="D393" t="s">
        <v>203</v>
      </c>
      <c r="E393" s="40">
        <v>60000</v>
      </c>
      <c r="F393" s="40">
        <f>E393*0.0287</f>
        <v>1722</v>
      </c>
      <c r="G393" s="40">
        <v>3486.68</v>
      </c>
      <c r="H393" s="40">
        <f>E393*0.0304</f>
        <v>1824</v>
      </c>
      <c r="I393" s="40">
        <v>175</v>
      </c>
      <c r="J393" s="40">
        <v>7207.68</v>
      </c>
      <c r="K393" s="40">
        <f>E393-J393</f>
        <v>52792.32</v>
      </c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  <c r="CO393" s="11"/>
      <c r="CP393" s="11"/>
      <c r="CQ393" s="11"/>
      <c r="CR393" s="11"/>
      <c r="CS393" s="11"/>
      <c r="CT393" s="11"/>
      <c r="CU393" s="11"/>
      <c r="CV393" s="11"/>
      <c r="CW393" s="11"/>
      <c r="CX393" s="11"/>
      <c r="CY393" s="11"/>
      <c r="CZ393" s="11"/>
      <c r="DA393" s="11"/>
      <c r="DB393" s="11"/>
      <c r="DC393" s="11"/>
      <c r="DD393" s="11"/>
      <c r="DE393" s="11"/>
      <c r="DF393" s="11"/>
      <c r="DG393" s="11"/>
      <c r="DH393" s="11"/>
      <c r="DI393" s="11"/>
      <c r="DJ393" s="11"/>
      <c r="DK393" s="11"/>
      <c r="DL393" s="11"/>
      <c r="DM393" s="11"/>
      <c r="DN393" s="11"/>
      <c r="DO393" s="11"/>
      <c r="DP393" s="11"/>
      <c r="DQ393" s="11"/>
      <c r="DR393" s="11"/>
      <c r="DS393" s="11"/>
      <c r="DT393" s="11"/>
      <c r="DU393" s="11"/>
      <c r="DV393" s="11"/>
      <c r="DW393" s="11"/>
      <c r="DX393" s="11"/>
      <c r="DY393" s="11"/>
      <c r="DZ393" s="11"/>
      <c r="EA393" s="11"/>
      <c r="EB393" s="11"/>
      <c r="EC393" s="11"/>
      <c r="ED393" s="11"/>
      <c r="EE393" s="11"/>
      <c r="EF393" s="11"/>
      <c r="EG393" s="11"/>
      <c r="EH393" s="11"/>
      <c r="EI393" s="11"/>
      <c r="EJ393" s="11"/>
      <c r="EK393" s="11"/>
      <c r="EL393" s="11"/>
      <c r="EM393" s="11"/>
      <c r="EN393" s="11"/>
      <c r="EO393" s="11"/>
      <c r="EP393" s="11"/>
      <c r="EQ393" s="11"/>
      <c r="ER393" s="11"/>
      <c r="ES393" s="11"/>
      <c r="ET393" s="11"/>
      <c r="EU393" s="11"/>
      <c r="EV393" s="11"/>
      <c r="EW393" s="11"/>
      <c r="EX393" s="11"/>
      <c r="EY393" s="11"/>
      <c r="EZ393" s="11"/>
      <c r="FA393" s="11"/>
      <c r="FB393" s="11"/>
      <c r="FC393" s="11"/>
      <c r="FD393" s="11"/>
      <c r="FE393" s="11"/>
      <c r="FF393" s="11"/>
      <c r="FG393" s="11"/>
      <c r="FH393" s="11"/>
      <c r="FI393" s="11"/>
      <c r="FJ393" s="11"/>
      <c r="FK393" s="11"/>
      <c r="FL393" s="11"/>
      <c r="FM393" s="11"/>
      <c r="FN393" s="11"/>
      <c r="FO393" s="11"/>
      <c r="FP393" s="11"/>
      <c r="FQ393" s="11"/>
      <c r="FR393" s="11"/>
      <c r="FS393" s="11"/>
      <c r="FT393" s="11"/>
      <c r="FU393" s="11"/>
      <c r="FV393" s="11"/>
      <c r="FW393" s="11"/>
      <c r="FX393" s="11"/>
      <c r="FY393" s="11"/>
      <c r="FZ393" s="11"/>
      <c r="GA393" s="11"/>
      <c r="GB393" s="11"/>
      <c r="GC393" s="11"/>
      <c r="GD393" s="11"/>
      <c r="GE393" s="11"/>
      <c r="GF393" s="11"/>
      <c r="GG393" s="11"/>
      <c r="GH393" s="11"/>
      <c r="GI393" s="11"/>
      <c r="GJ393" s="11"/>
      <c r="GK393" s="11"/>
      <c r="GL393" s="11"/>
      <c r="GM393" s="11"/>
      <c r="GN393" s="11"/>
      <c r="GO393" s="11"/>
      <c r="GP393" s="11"/>
      <c r="GQ393" s="11"/>
      <c r="GR393" s="11"/>
      <c r="GS393" s="11"/>
      <c r="GT393" s="11"/>
      <c r="GU393" s="11"/>
      <c r="GV393" s="11"/>
      <c r="GW393" s="11"/>
      <c r="GX393" s="11"/>
      <c r="GY393" s="11"/>
      <c r="GZ393" s="11"/>
      <c r="HA393" s="11"/>
      <c r="HB393" s="11"/>
      <c r="HC393" s="11"/>
      <c r="HD393" s="11"/>
      <c r="HE393" s="11"/>
      <c r="HF393" s="11"/>
      <c r="HG393" s="11"/>
      <c r="HH393" s="11"/>
      <c r="HI393" s="11"/>
      <c r="HJ393" s="11"/>
      <c r="HK393" s="11"/>
      <c r="HL393" s="11"/>
      <c r="HM393" s="11"/>
      <c r="HN393" s="11"/>
      <c r="HO393" s="11"/>
      <c r="HP393" s="11"/>
      <c r="HQ393" s="11"/>
      <c r="HR393" s="11"/>
      <c r="HS393" s="11"/>
      <c r="HT393" s="11"/>
      <c r="HU393" s="11"/>
      <c r="HV393" s="11"/>
      <c r="HW393" s="11"/>
      <c r="HX393" s="11"/>
      <c r="HY393" s="11"/>
      <c r="HZ393" s="11"/>
      <c r="IA393" s="11"/>
      <c r="IB393" s="11"/>
      <c r="IC393" s="11"/>
      <c r="ID393" s="11"/>
      <c r="IE393" s="11"/>
      <c r="IF393" s="11"/>
      <c r="IG393" s="11"/>
      <c r="IH393" s="11"/>
      <c r="II393" s="11"/>
      <c r="IJ393" s="11"/>
      <c r="IK393" s="11"/>
      <c r="IL393" s="11"/>
      <c r="IM393" s="11"/>
      <c r="IN393" s="11"/>
      <c r="IO393" s="11"/>
      <c r="IP393" s="11"/>
      <c r="IQ393" s="11"/>
      <c r="IR393" s="11"/>
      <c r="IS393" s="11"/>
      <c r="IT393" s="11"/>
      <c r="IU393" s="11"/>
      <c r="IV393" s="11"/>
      <c r="IW393" s="11"/>
      <c r="IX393" s="11"/>
      <c r="IY393" s="11"/>
      <c r="IZ393" s="11"/>
      <c r="JA393" s="11"/>
      <c r="JB393" s="11"/>
      <c r="JC393" s="11"/>
      <c r="JD393" s="11"/>
      <c r="JE393" s="11"/>
      <c r="JF393" s="11"/>
      <c r="JG393" s="11"/>
      <c r="JH393" s="11"/>
      <c r="JI393" s="11"/>
      <c r="JJ393" s="11"/>
      <c r="JK393" s="11"/>
      <c r="JL393" s="11"/>
      <c r="JM393" s="11"/>
      <c r="JN393" s="11"/>
      <c r="JO393" s="11"/>
      <c r="JP393" s="11"/>
      <c r="JQ393" s="11"/>
      <c r="JR393" s="11"/>
      <c r="JS393" s="11"/>
      <c r="JT393" s="11"/>
      <c r="JU393" s="11"/>
      <c r="JV393" s="11"/>
    </row>
    <row r="394" spans="1:282" s="30" customFormat="1" ht="16.5" customHeight="1" x14ac:dyDescent="0.25">
      <c r="A394" s="2" t="s">
        <v>12</v>
      </c>
      <c r="B394" s="2">
        <v>5</v>
      </c>
      <c r="C394" s="14"/>
      <c r="D394" s="2"/>
      <c r="E394" s="48">
        <f>SUM(E389:E393)</f>
        <v>271000</v>
      </c>
      <c r="F394" s="48">
        <f>SUM(F389:F393)</f>
        <v>7777.7</v>
      </c>
      <c r="G394" s="48">
        <f>SUM(G389:G393)</f>
        <v>15517.2</v>
      </c>
      <c r="H394" s="48">
        <f>SUM(H389:H393)</f>
        <v>8238.4</v>
      </c>
      <c r="I394" s="48">
        <f>SUM(I389:I393)</f>
        <v>725</v>
      </c>
      <c r="J394" s="48">
        <f>SUM(J389:J390)+J391+J392+J393</f>
        <v>32258.3</v>
      </c>
      <c r="K394" s="48">
        <f>SUM(K389:K390)+K391+K392+K393</f>
        <v>238741.7</v>
      </c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  <c r="DD394" s="11"/>
      <c r="DE394" s="11"/>
      <c r="DF394" s="11"/>
      <c r="DG394" s="11"/>
      <c r="DH394" s="11"/>
      <c r="DI394" s="11"/>
      <c r="DJ394" s="11"/>
      <c r="DK394" s="11"/>
      <c r="DL394" s="11"/>
      <c r="DM394" s="11"/>
      <c r="DN394" s="11"/>
      <c r="DO394" s="11"/>
      <c r="DP394" s="11"/>
      <c r="DQ394" s="11"/>
      <c r="DR394" s="11"/>
      <c r="DS394" s="11"/>
      <c r="DT394" s="11"/>
      <c r="DU394" s="11"/>
      <c r="DV394" s="11"/>
      <c r="DW394" s="11"/>
      <c r="DX394" s="11"/>
      <c r="DY394" s="11"/>
      <c r="DZ394" s="11"/>
      <c r="EA394" s="11"/>
      <c r="EB394" s="11"/>
      <c r="EC394" s="11"/>
      <c r="ED394" s="11"/>
      <c r="EE394" s="11"/>
      <c r="EF394" s="11"/>
      <c r="EG394" s="11"/>
      <c r="EH394" s="11"/>
      <c r="EI394" s="11"/>
      <c r="EJ394" s="11"/>
      <c r="EK394" s="11"/>
      <c r="EL394" s="11"/>
      <c r="EM394" s="11"/>
      <c r="EN394" s="11"/>
      <c r="EO394" s="11"/>
      <c r="EP394" s="11"/>
      <c r="EQ394" s="11"/>
      <c r="ER394" s="11"/>
      <c r="ES394" s="11"/>
      <c r="ET394" s="11"/>
      <c r="EU394" s="11"/>
      <c r="EV394" s="11"/>
      <c r="EW394" s="11"/>
      <c r="EX394" s="11"/>
      <c r="EY394" s="11"/>
      <c r="EZ394" s="11"/>
      <c r="FA394" s="11"/>
      <c r="FB394" s="11"/>
      <c r="FC394" s="11"/>
      <c r="FD394" s="11"/>
      <c r="FE394" s="11"/>
      <c r="FF394" s="11"/>
      <c r="FG394" s="11"/>
      <c r="FH394" s="11"/>
      <c r="FI394" s="11"/>
      <c r="FJ394" s="11"/>
      <c r="FK394" s="11"/>
      <c r="FL394" s="11"/>
      <c r="FM394" s="11"/>
      <c r="FN394" s="11"/>
      <c r="FO394" s="11"/>
      <c r="FP394" s="11"/>
      <c r="FQ394" s="11"/>
      <c r="FR394" s="11"/>
      <c r="FS394" s="11"/>
      <c r="FT394" s="11"/>
      <c r="FU394" s="11"/>
      <c r="FV394" s="11"/>
      <c r="FW394" s="11"/>
      <c r="FX394" s="11"/>
      <c r="FY394" s="11"/>
      <c r="FZ394" s="11"/>
      <c r="GA394" s="11"/>
      <c r="GB394" s="11"/>
      <c r="GC394" s="11"/>
      <c r="GD394" s="11"/>
      <c r="GE394" s="11"/>
      <c r="GF394" s="11"/>
      <c r="GG394" s="11"/>
      <c r="GH394" s="11"/>
      <c r="GI394" s="11"/>
      <c r="GJ394" s="11"/>
      <c r="GK394" s="11"/>
      <c r="GL394" s="11"/>
      <c r="GM394" s="11"/>
      <c r="GN394" s="11"/>
      <c r="GO394" s="11"/>
      <c r="GP394" s="11"/>
      <c r="GQ394" s="11"/>
      <c r="GR394" s="11"/>
      <c r="GS394" s="11"/>
      <c r="GT394" s="11"/>
      <c r="GU394" s="11"/>
      <c r="GV394" s="11"/>
      <c r="GW394" s="11"/>
      <c r="GX394" s="11"/>
      <c r="GY394" s="11"/>
      <c r="GZ394" s="11"/>
      <c r="HA394" s="11"/>
      <c r="HB394" s="11"/>
      <c r="HC394" s="11"/>
      <c r="HD394" s="11"/>
      <c r="HE394" s="11"/>
      <c r="HF394" s="11"/>
      <c r="HG394" s="11"/>
      <c r="HH394" s="11"/>
      <c r="HI394" s="11"/>
      <c r="HJ394" s="11"/>
      <c r="HK394" s="11"/>
      <c r="HL394" s="11"/>
      <c r="HM394" s="11"/>
      <c r="HN394" s="11"/>
      <c r="HO394" s="11"/>
      <c r="HP394" s="11"/>
      <c r="HQ394" s="11"/>
      <c r="HR394" s="11"/>
      <c r="HS394" s="11"/>
      <c r="HT394" s="11"/>
      <c r="HU394" s="11"/>
      <c r="HV394" s="11"/>
      <c r="HW394" s="11"/>
      <c r="HX394" s="11"/>
      <c r="HY394" s="11"/>
      <c r="HZ394" s="11"/>
      <c r="IA394" s="11"/>
      <c r="IB394" s="11"/>
      <c r="IC394" s="11"/>
      <c r="ID394" s="11"/>
      <c r="IE394" s="11"/>
      <c r="IF394" s="11"/>
      <c r="IG394" s="11"/>
      <c r="IH394" s="11"/>
      <c r="II394" s="11"/>
      <c r="IJ394" s="11"/>
      <c r="IK394" s="11"/>
      <c r="IL394" s="11"/>
      <c r="IM394" s="11"/>
      <c r="IN394" s="11"/>
      <c r="IO394" s="11"/>
      <c r="IP394" s="11"/>
      <c r="IQ394" s="11"/>
      <c r="IR394" s="11"/>
      <c r="IS394" s="11"/>
      <c r="IT394" s="11"/>
      <c r="IU394" s="11"/>
      <c r="IV394" s="11"/>
      <c r="IW394" s="11"/>
      <c r="IX394" s="11"/>
      <c r="IY394" s="11"/>
      <c r="IZ394" s="11"/>
      <c r="JA394" s="11"/>
      <c r="JB394" s="11"/>
      <c r="JC394" s="11"/>
      <c r="JD394" s="11"/>
      <c r="JE394" s="11"/>
      <c r="JF394" s="11"/>
      <c r="JG394" s="11"/>
      <c r="JH394" s="11"/>
      <c r="JI394" s="11"/>
      <c r="JJ394" s="11"/>
      <c r="JK394" s="11"/>
      <c r="JL394" s="11"/>
      <c r="JM394" s="11"/>
      <c r="JN394" s="11"/>
      <c r="JO394" s="11"/>
      <c r="JP394" s="11"/>
      <c r="JQ394" s="11"/>
      <c r="JR394" s="11"/>
      <c r="JS394" s="11"/>
      <c r="JT394" s="11"/>
      <c r="JU394" s="11"/>
      <c r="JV394" s="11"/>
    </row>
    <row r="395" spans="1:282" s="30" customFormat="1" x14ac:dyDescent="0.25">
      <c r="A395"/>
      <c r="B395"/>
      <c r="C395" s="13"/>
      <c r="D395"/>
      <c r="E395" s="40"/>
      <c r="F395" s="40"/>
      <c r="G395" s="40"/>
      <c r="H395" s="40"/>
      <c r="I395" s="40"/>
      <c r="J395" s="40"/>
      <c r="K395" s="40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1"/>
      <c r="CS395" s="11"/>
      <c r="CT395" s="11"/>
      <c r="CU395" s="11"/>
      <c r="CV395" s="11"/>
      <c r="CW395" s="11"/>
      <c r="CX395" s="11"/>
      <c r="CY395" s="11"/>
      <c r="CZ395" s="11"/>
      <c r="DA395" s="11"/>
      <c r="DB395" s="11"/>
      <c r="DC395" s="11"/>
      <c r="DD395" s="11"/>
      <c r="DE395" s="11"/>
      <c r="DF395" s="11"/>
      <c r="DG395" s="11"/>
      <c r="DH395" s="11"/>
      <c r="DI395" s="11"/>
      <c r="DJ395" s="11"/>
      <c r="DK395" s="11"/>
      <c r="DL395" s="11"/>
      <c r="DM395" s="11"/>
      <c r="DN395" s="11"/>
      <c r="DO395" s="11"/>
      <c r="DP395" s="11"/>
      <c r="DQ395" s="11"/>
      <c r="DR395" s="11"/>
      <c r="DS395" s="11"/>
      <c r="DT395" s="11"/>
      <c r="DU395" s="11"/>
      <c r="DV395" s="11"/>
      <c r="DW395" s="11"/>
      <c r="DX395" s="11"/>
      <c r="DY395" s="11"/>
      <c r="DZ395" s="11"/>
      <c r="EA395" s="11"/>
      <c r="EB395" s="11"/>
      <c r="EC395" s="11"/>
      <c r="ED395" s="11"/>
      <c r="EE395" s="11"/>
      <c r="EF395" s="11"/>
      <c r="EG395" s="11"/>
      <c r="EH395" s="11"/>
      <c r="EI395" s="11"/>
      <c r="EJ395" s="11"/>
      <c r="EK395" s="11"/>
      <c r="EL395" s="11"/>
      <c r="EM395" s="11"/>
      <c r="EN395" s="11"/>
      <c r="EO395" s="11"/>
      <c r="EP395" s="11"/>
      <c r="EQ395" s="11"/>
      <c r="ER395" s="11"/>
      <c r="ES395" s="11"/>
      <c r="ET395" s="11"/>
      <c r="EU395" s="11"/>
      <c r="EV395" s="11"/>
      <c r="EW395" s="11"/>
      <c r="EX395" s="11"/>
      <c r="EY395" s="11"/>
      <c r="EZ395" s="11"/>
      <c r="FA395" s="11"/>
      <c r="FB395" s="11"/>
      <c r="FC395" s="11"/>
      <c r="FD395" s="11"/>
      <c r="FE395" s="11"/>
      <c r="FF395" s="11"/>
      <c r="FG395" s="11"/>
      <c r="FH395" s="11"/>
      <c r="FI395" s="11"/>
      <c r="FJ395" s="11"/>
      <c r="FK395" s="11"/>
      <c r="FL395" s="11"/>
      <c r="FM395" s="11"/>
      <c r="FN395" s="11"/>
      <c r="FO395" s="11"/>
      <c r="FP395" s="11"/>
      <c r="FQ395" s="11"/>
      <c r="FR395" s="11"/>
      <c r="FS395" s="11"/>
      <c r="FT395" s="11"/>
      <c r="FU395" s="11"/>
      <c r="FV395" s="11"/>
      <c r="FW395" s="11"/>
      <c r="FX395" s="11"/>
      <c r="FY395" s="11"/>
      <c r="FZ395" s="11"/>
      <c r="GA395" s="11"/>
      <c r="GB395" s="11"/>
      <c r="GC395" s="11"/>
      <c r="GD395" s="11"/>
      <c r="GE395" s="11"/>
      <c r="GF395" s="11"/>
      <c r="GG395" s="11"/>
      <c r="GH395" s="11"/>
      <c r="GI395" s="11"/>
      <c r="GJ395" s="11"/>
      <c r="GK395" s="11"/>
      <c r="GL395" s="11"/>
      <c r="GM395" s="11"/>
      <c r="GN395" s="11"/>
      <c r="GO395" s="11"/>
      <c r="GP395" s="11"/>
      <c r="GQ395" s="11"/>
      <c r="GR395" s="11"/>
      <c r="GS395" s="11"/>
      <c r="GT395" s="11"/>
      <c r="GU395" s="11"/>
      <c r="GV395" s="11"/>
      <c r="GW395" s="11"/>
      <c r="GX395" s="11"/>
      <c r="GY395" s="11"/>
      <c r="GZ395" s="11"/>
      <c r="HA395" s="11"/>
      <c r="HB395" s="11"/>
      <c r="HC395" s="11"/>
      <c r="HD395" s="11"/>
      <c r="HE395" s="11"/>
      <c r="HF395" s="11"/>
      <c r="HG395" s="11"/>
      <c r="HH395" s="11"/>
      <c r="HI395" s="11"/>
      <c r="HJ395" s="11"/>
      <c r="HK395" s="11"/>
      <c r="HL395" s="11"/>
      <c r="HM395" s="11"/>
      <c r="HN395" s="11"/>
      <c r="HO395" s="11"/>
      <c r="HP395" s="11"/>
      <c r="HQ395" s="11"/>
      <c r="HR395" s="11"/>
      <c r="HS395" s="11"/>
      <c r="HT395" s="11"/>
      <c r="HU395" s="11"/>
      <c r="HV395" s="11"/>
      <c r="HW395" s="11"/>
      <c r="HX395" s="11"/>
      <c r="HY395" s="11"/>
      <c r="HZ395" s="11"/>
      <c r="IA395" s="11"/>
      <c r="IB395" s="11"/>
      <c r="IC395" s="11"/>
      <c r="ID395" s="11"/>
      <c r="IE395" s="11"/>
      <c r="IF395" s="11"/>
      <c r="IG395" s="11"/>
      <c r="IH395" s="11"/>
      <c r="II395" s="11"/>
      <c r="IJ395" s="11"/>
      <c r="IK395" s="11"/>
      <c r="IL395" s="11"/>
      <c r="IM395" s="11"/>
      <c r="IN395" s="11"/>
      <c r="IO395" s="11"/>
      <c r="IP395" s="11"/>
      <c r="IQ395" s="11"/>
      <c r="IR395" s="11"/>
      <c r="IS395" s="11"/>
      <c r="IT395" s="11"/>
      <c r="IU395" s="11"/>
      <c r="IV395" s="11"/>
      <c r="IW395" s="11"/>
      <c r="IX395" s="11"/>
      <c r="IY395" s="11"/>
      <c r="IZ395" s="11"/>
      <c r="JA395" s="11"/>
      <c r="JB395" s="11"/>
      <c r="JC395" s="11"/>
      <c r="JD395" s="11"/>
      <c r="JE395" s="11"/>
      <c r="JF395" s="11"/>
      <c r="JG395" s="11"/>
      <c r="JH395" s="11"/>
      <c r="JI395" s="11"/>
      <c r="JJ395" s="11"/>
      <c r="JK395" s="11"/>
      <c r="JL395" s="11"/>
      <c r="JM395" s="11"/>
      <c r="JN395" s="11"/>
      <c r="JO395" s="11"/>
      <c r="JP395" s="11"/>
      <c r="JQ395" s="11"/>
      <c r="JR395" s="11"/>
      <c r="JS395" s="11"/>
      <c r="JT395" s="11"/>
      <c r="JU395" s="11"/>
      <c r="JV395" s="11"/>
    </row>
    <row r="396" spans="1:282" s="29" customFormat="1" x14ac:dyDescent="0.25">
      <c r="A396" s="1" t="s">
        <v>297</v>
      </c>
      <c r="B396"/>
      <c r="C396" s="13"/>
      <c r="D396"/>
      <c r="E396" s="40"/>
      <c r="F396" s="40"/>
      <c r="G396" s="40"/>
      <c r="H396" s="40"/>
      <c r="I396" s="40"/>
      <c r="J396" s="40"/>
      <c r="K396" s="40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  <c r="FD396" s="10"/>
      <c r="FE396" s="10"/>
      <c r="FF396" s="10"/>
      <c r="FG396" s="10"/>
      <c r="FH396" s="10"/>
      <c r="FI396" s="10"/>
      <c r="FJ396" s="10"/>
      <c r="FK396" s="10"/>
      <c r="FL396" s="10"/>
      <c r="FM396" s="10"/>
      <c r="FN396" s="10"/>
      <c r="FO396" s="10"/>
      <c r="FP396" s="10"/>
      <c r="FQ396" s="10"/>
      <c r="FR396" s="10"/>
      <c r="FS396" s="10"/>
      <c r="FT396" s="10"/>
      <c r="FU396" s="10"/>
      <c r="FV396" s="10"/>
      <c r="FW396" s="10"/>
      <c r="FX396" s="10"/>
      <c r="FY396" s="10"/>
      <c r="FZ396" s="10"/>
      <c r="GA396" s="10"/>
      <c r="GB396" s="10"/>
      <c r="GC396" s="10"/>
      <c r="GD396" s="10"/>
      <c r="GE396" s="10"/>
      <c r="GF396" s="10"/>
      <c r="GG396" s="10"/>
      <c r="GH396" s="10"/>
      <c r="GI396" s="10"/>
      <c r="GJ396" s="10"/>
      <c r="GK396" s="10"/>
      <c r="GL396" s="10"/>
      <c r="GM396" s="10"/>
      <c r="GN396" s="10"/>
      <c r="GO396" s="10"/>
      <c r="GP396" s="10"/>
      <c r="GQ396" s="10"/>
      <c r="GR396" s="10"/>
      <c r="GS396" s="10"/>
      <c r="GT396" s="10"/>
      <c r="GU396" s="10"/>
      <c r="GV396" s="10"/>
      <c r="GW396" s="10"/>
      <c r="GX396" s="10"/>
      <c r="GY396" s="10"/>
      <c r="GZ396" s="10"/>
      <c r="HA396" s="10"/>
      <c r="HB396" s="10"/>
      <c r="HC396" s="10"/>
      <c r="HD396" s="10"/>
      <c r="HE396" s="10"/>
      <c r="HF396" s="10"/>
      <c r="HG396" s="10"/>
      <c r="HH396" s="10"/>
      <c r="HI396" s="10"/>
      <c r="HJ396" s="10"/>
      <c r="HK396" s="10"/>
      <c r="HL396" s="10"/>
      <c r="HM396" s="10"/>
      <c r="HN396" s="10"/>
      <c r="HO396" s="10"/>
      <c r="HP396" s="10"/>
      <c r="HQ396" s="10"/>
      <c r="HR396" s="10"/>
      <c r="HS396" s="10"/>
      <c r="HT396" s="10"/>
      <c r="HU396" s="10"/>
      <c r="HV396" s="10"/>
      <c r="HW396" s="10"/>
      <c r="HX396" s="10"/>
      <c r="HY396" s="10"/>
      <c r="HZ396" s="10"/>
      <c r="IA396" s="10"/>
      <c r="IB396" s="10"/>
      <c r="IC396" s="10"/>
      <c r="ID396" s="10"/>
      <c r="IE396" s="10"/>
      <c r="IF396" s="10"/>
      <c r="IG396" s="10"/>
      <c r="IH396" s="10"/>
      <c r="II396" s="10"/>
      <c r="IJ396" s="10"/>
      <c r="IK396" s="10"/>
      <c r="IL396" s="10"/>
      <c r="IM396" s="10"/>
      <c r="IN396" s="10"/>
      <c r="IO396" s="10"/>
      <c r="IP396" s="10"/>
      <c r="IQ396" s="10"/>
      <c r="IR396" s="10"/>
      <c r="IS396" s="10"/>
      <c r="IT396" s="10"/>
      <c r="IU396" s="10"/>
      <c r="IV396" s="10"/>
      <c r="IW396" s="10"/>
      <c r="IX396" s="10"/>
      <c r="IY396" s="10"/>
      <c r="IZ396" s="10"/>
      <c r="JA396" s="10"/>
      <c r="JB396" s="10"/>
      <c r="JC396" s="10"/>
      <c r="JD396" s="10"/>
      <c r="JE396" s="10"/>
      <c r="JF396" s="10"/>
      <c r="JG396" s="10"/>
      <c r="JH396" s="10"/>
      <c r="JI396" s="10"/>
      <c r="JJ396" s="10"/>
      <c r="JK396" s="10"/>
      <c r="JL396" s="10"/>
      <c r="JM396" s="10"/>
      <c r="JN396" s="10"/>
      <c r="JO396" s="10"/>
      <c r="JP396" s="10"/>
      <c r="JQ396" s="10"/>
      <c r="JR396" s="10"/>
      <c r="JS396" s="10"/>
      <c r="JT396" s="10"/>
      <c r="JU396" s="10"/>
      <c r="JV396" s="10"/>
    </row>
    <row r="397" spans="1:282" s="10" customFormat="1" x14ac:dyDescent="0.25">
      <c r="A397" t="s">
        <v>439</v>
      </c>
      <c r="B397" t="s">
        <v>11</v>
      </c>
      <c r="C397" s="13" t="s">
        <v>305</v>
      </c>
      <c r="D397" t="s">
        <v>202</v>
      </c>
      <c r="E397" s="40">
        <v>165000</v>
      </c>
      <c r="F397" s="40">
        <v>4735.5</v>
      </c>
      <c r="G397" s="40">
        <v>27394.99</v>
      </c>
      <c r="H397" s="40">
        <v>5016</v>
      </c>
      <c r="I397" s="40">
        <v>4815</v>
      </c>
      <c r="J397" s="40">
        <f>+F397+G397+H397+I397</f>
        <v>41961.49</v>
      </c>
      <c r="K397" s="40">
        <f>+E397-J397</f>
        <v>123038.51</v>
      </c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</row>
    <row r="398" spans="1:282" x14ac:dyDescent="0.25">
      <c r="A398" t="s">
        <v>137</v>
      </c>
      <c r="B398" t="s">
        <v>19</v>
      </c>
      <c r="C398" s="13" t="s">
        <v>305</v>
      </c>
      <c r="D398" t="s">
        <v>202</v>
      </c>
      <c r="E398" s="40">
        <v>32000</v>
      </c>
      <c r="F398" s="40">
        <v>918.4</v>
      </c>
      <c r="G398" s="40">
        <v>0</v>
      </c>
      <c r="H398" s="40">
        <f>E398*0.0304</f>
        <v>972.8</v>
      </c>
      <c r="I398" s="40">
        <v>275</v>
      </c>
      <c r="J398" s="40">
        <f>+F398+G398+H398+I398</f>
        <v>2166.1999999999998</v>
      </c>
      <c r="K398" s="40">
        <f>+E398-J398</f>
        <v>29833.8</v>
      </c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1"/>
      <c r="CS398" s="11"/>
      <c r="CT398" s="11"/>
      <c r="CU398" s="11"/>
      <c r="CV398" s="11"/>
      <c r="CW398" s="11"/>
      <c r="CX398" s="11"/>
      <c r="CY398" s="11"/>
      <c r="CZ398" s="11"/>
      <c r="DA398" s="11"/>
      <c r="DB398" s="11"/>
      <c r="DC398" s="11"/>
      <c r="DD398" s="11"/>
      <c r="DE398" s="11"/>
      <c r="DF398" s="11"/>
      <c r="DG398" s="11"/>
      <c r="DH398" s="11"/>
      <c r="DI398" s="11"/>
      <c r="DJ398" s="11"/>
      <c r="DK398" s="11"/>
      <c r="DL398" s="11"/>
      <c r="DM398" s="11"/>
      <c r="DN398" s="11"/>
      <c r="DO398" s="11"/>
      <c r="DP398" s="11"/>
      <c r="DQ398" s="11"/>
      <c r="DR398" s="11"/>
      <c r="DS398" s="11"/>
      <c r="DT398" s="11"/>
      <c r="DU398" s="11"/>
      <c r="DV398" s="11"/>
      <c r="DW398" s="11"/>
      <c r="DX398" s="11"/>
      <c r="DY398" s="11"/>
      <c r="DZ398" s="11"/>
      <c r="EA398" s="11"/>
      <c r="EB398" s="11"/>
      <c r="EC398" s="11"/>
      <c r="ED398" s="11"/>
      <c r="EE398" s="11"/>
      <c r="EF398" s="11"/>
      <c r="EG398" s="11"/>
      <c r="EH398" s="11"/>
      <c r="EI398" s="11"/>
      <c r="EJ398" s="11"/>
      <c r="EK398" s="11"/>
      <c r="EL398" s="11"/>
      <c r="EM398" s="11"/>
      <c r="EN398" s="11"/>
      <c r="EO398" s="11"/>
      <c r="EP398" s="11"/>
      <c r="EQ398" s="11"/>
      <c r="ER398" s="11"/>
      <c r="ES398" s="11"/>
      <c r="ET398" s="11"/>
      <c r="EU398" s="11"/>
      <c r="EV398" s="11"/>
      <c r="EW398" s="11"/>
      <c r="EX398" s="11"/>
      <c r="EY398" s="11"/>
      <c r="EZ398" s="11"/>
      <c r="FA398" s="11"/>
      <c r="FB398" s="11"/>
      <c r="FC398" s="11"/>
      <c r="FD398" s="11"/>
      <c r="FE398" s="11"/>
      <c r="FF398" s="11"/>
      <c r="FG398" s="11"/>
      <c r="FH398" s="11"/>
      <c r="FI398" s="11"/>
      <c r="FJ398" s="11"/>
      <c r="FK398" s="11"/>
      <c r="FL398" s="11"/>
      <c r="FM398" s="11"/>
      <c r="FN398" s="11"/>
      <c r="FO398" s="11"/>
      <c r="FP398" s="11"/>
      <c r="FQ398" s="11"/>
      <c r="FR398" s="11"/>
      <c r="FS398" s="11"/>
      <c r="FT398" s="11"/>
      <c r="FU398" s="11"/>
      <c r="FV398" s="11"/>
      <c r="FW398" s="11"/>
      <c r="FX398" s="11"/>
      <c r="FY398" s="11"/>
      <c r="FZ398" s="11"/>
      <c r="GA398" s="11"/>
      <c r="GB398" s="11"/>
      <c r="GC398" s="11"/>
      <c r="GD398" s="11"/>
      <c r="GE398" s="11"/>
      <c r="GF398" s="11"/>
      <c r="GG398" s="11"/>
      <c r="GH398" s="11"/>
      <c r="GI398" s="11"/>
      <c r="GJ398" s="11"/>
      <c r="GK398" s="11"/>
      <c r="GL398" s="11"/>
      <c r="GM398" s="11"/>
      <c r="GN398" s="11"/>
      <c r="GO398" s="11"/>
      <c r="GP398" s="11"/>
      <c r="GQ398" s="11"/>
      <c r="GR398" s="11"/>
      <c r="GS398" s="11"/>
      <c r="GT398" s="11"/>
      <c r="GU398" s="11"/>
      <c r="GV398" s="11"/>
      <c r="GW398" s="11"/>
      <c r="GX398" s="11"/>
      <c r="GY398" s="11"/>
      <c r="GZ398" s="11"/>
      <c r="HA398" s="11"/>
      <c r="HB398" s="11"/>
      <c r="HC398" s="11"/>
      <c r="HD398" s="11"/>
      <c r="HE398" s="11"/>
      <c r="HF398" s="11"/>
      <c r="HG398" s="11"/>
      <c r="HH398" s="11"/>
      <c r="HI398" s="11"/>
      <c r="HJ398" s="11"/>
      <c r="HK398" s="11"/>
      <c r="HL398" s="11"/>
      <c r="HM398" s="11"/>
      <c r="HN398" s="11"/>
      <c r="HO398" s="11"/>
      <c r="HP398" s="11"/>
      <c r="HQ398" s="11"/>
      <c r="HR398" s="11"/>
      <c r="HS398" s="11"/>
      <c r="HT398" s="11"/>
      <c r="HU398" s="11"/>
      <c r="HV398" s="11"/>
      <c r="HW398" s="11"/>
      <c r="HX398" s="11"/>
      <c r="HY398" s="11"/>
      <c r="HZ398" s="11"/>
      <c r="IA398" s="11"/>
      <c r="IB398" s="11"/>
      <c r="IC398" s="11"/>
      <c r="ID398" s="11"/>
      <c r="IE398" s="11"/>
      <c r="IF398" s="11"/>
      <c r="IG398" s="11"/>
      <c r="IH398" s="11"/>
      <c r="II398" s="11"/>
      <c r="IJ398" s="11"/>
      <c r="IK398" s="11"/>
      <c r="IL398" s="11"/>
      <c r="IM398" s="11"/>
      <c r="IN398" s="11"/>
      <c r="IO398" s="11"/>
      <c r="IP398" s="11"/>
      <c r="IQ398" s="11"/>
      <c r="IR398" s="11"/>
      <c r="IS398" s="11"/>
      <c r="IT398" s="11"/>
      <c r="IU398" s="11"/>
      <c r="IV398" s="11"/>
      <c r="IW398" s="11"/>
      <c r="IX398" s="11"/>
      <c r="IY398" s="11"/>
      <c r="IZ398" s="11"/>
      <c r="JA398" s="11"/>
      <c r="JB398" s="11"/>
      <c r="JC398" s="11"/>
      <c r="JD398" s="11"/>
      <c r="JE398" s="11"/>
      <c r="JF398" s="11"/>
      <c r="JG398" s="11"/>
      <c r="JH398" s="11"/>
      <c r="JI398" s="11"/>
      <c r="JJ398" s="11"/>
      <c r="JK398" s="11"/>
      <c r="JL398" s="11"/>
      <c r="JM398" s="11"/>
      <c r="JN398" s="11"/>
      <c r="JO398" s="11"/>
      <c r="JP398" s="11"/>
      <c r="JQ398" s="11"/>
      <c r="JR398" s="11"/>
      <c r="JS398" s="11"/>
      <c r="JT398" s="11"/>
      <c r="JU398" s="11"/>
      <c r="JV398" s="11"/>
    </row>
    <row r="399" spans="1:282" s="10" customFormat="1" x14ac:dyDescent="0.25">
      <c r="A399" t="s">
        <v>437</v>
      </c>
      <c r="B399" t="s">
        <v>277</v>
      </c>
      <c r="C399" s="13" t="s">
        <v>306</v>
      </c>
      <c r="D399" t="s">
        <v>202</v>
      </c>
      <c r="E399" s="40">
        <v>44000</v>
      </c>
      <c r="F399" s="40">
        <v>1262.8</v>
      </c>
      <c r="G399" s="40">
        <v>1007.19</v>
      </c>
      <c r="H399" s="40">
        <f>E399*0.0304</f>
        <v>1337.6</v>
      </c>
      <c r="I399" s="40">
        <v>275</v>
      </c>
      <c r="J399" s="40">
        <f>+F399+G399+H399+I399</f>
        <v>3882.59</v>
      </c>
      <c r="K399" s="40">
        <f>+E399-J399</f>
        <v>40117.410000000003</v>
      </c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</row>
    <row r="400" spans="1:282" s="26" customFormat="1" x14ac:dyDescent="0.25">
      <c r="A400" t="s">
        <v>85</v>
      </c>
      <c r="B400" t="s">
        <v>407</v>
      </c>
      <c r="C400" s="13" t="s">
        <v>305</v>
      </c>
      <c r="D400" t="s">
        <v>202</v>
      </c>
      <c r="E400" s="40">
        <v>61000</v>
      </c>
      <c r="F400" s="40">
        <v>1750.7</v>
      </c>
      <c r="G400" s="40">
        <v>3674.86</v>
      </c>
      <c r="H400" s="40">
        <v>1854.4</v>
      </c>
      <c r="I400" s="40">
        <v>275</v>
      </c>
      <c r="J400" s="40">
        <f>+F400+G400+H400+I400</f>
        <v>7554.96</v>
      </c>
      <c r="K400" s="40">
        <f>+E400-J400</f>
        <v>53445.04</v>
      </c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  <c r="CO400" s="11"/>
      <c r="CP400" s="11"/>
      <c r="CQ400" s="11"/>
      <c r="CR400" s="11"/>
      <c r="CS400" s="11"/>
      <c r="CT400" s="11"/>
      <c r="CU400" s="11"/>
      <c r="CV400" s="11"/>
      <c r="CW400" s="11"/>
      <c r="CX400" s="11"/>
      <c r="CY400" s="11"/>
      <c r="CZ400" s="11"/>
      <c r="DA400" s="11"/>
      <c r="DB400" s="11"/>
      <c r="DC400" s="11"/>
      <c r="DD400" s="11"/>
      <c r="DE400" s="11"/>
      <c r="DF400" s="11"/>
      <c r="DG400" s="11"/>
      <c r="DH400" s="11"/>
      <c r="DI400" s="11"/>
      <c r="DJ400" s="11"/>
      <c r="DK400" s="11"/>
      <c r="DL400" s="11"/>
      <c r="DM400" s="11"/>
      <c r="DN400" s="11"/>
      <c r="DO400" s="11"/>
      <c r="DP400" s="11"/>
      <c r="DQ400" s="11"/>
      <c r="DR400" s="11"/>
      <c r="DS400" s="11"/>
      <c r="DT400" s="11"/>
      <c r="DU400" s="11"/>
      <c r="DV400" s="11"/>
      <c r="DW400" s="11"/>
      <c r="DX400" s="11"/>
      <c r="DY400" s="11"/>
      <c r="DZ400" s="11"/>
      <c r="EA400" s="11"/>
      <c r="EB400" s="11"/>
      <c r="EC400" s="11"/>
      <c r="ED400" s="11"/>
      <c r="EE400" s="11"/>
      <c r="EF400" s="11"/>
      <c r="EG400" s="11"/>
      <c r="EH400" s="11"/>
      <c r="EI400" s="11"/>
      <c r="EJ400" s="11"/>
      <c r="EK400" s="11"/>
      <c r="EL400" s="11"/>
      <c r="EM400" s="11"/>
      <c r="EN400" s="11"/>
      <c r="EO400" s="11"/>
      <c r="EP400" s="11"/>
      <c r="EQ400" s="11"/>
      <c r="ER400" s="11"/>
      <c r="ES400" s="11"/>
      <c r="ET400" s="11"/>
      <c r="EU400" s="11"/>
      <c r="EV400" s="11"/>
      <c r="EW400" s="11"/>
      <c r="EX400" s="11"/>
      <c r="EY400" s="11"/>
      <c r="EZ400" s="11"/>
      <c r="FA400" s="11"/>
      <c r="FB400" s="11"/>
      <c r="FC400" s="11"/>
      <c r="FD400" s="11"/>
      <c r="FE400" s="11"/>
      <c r="FF400" s="11"/>
      <c r="FG400" s="11"/>
      <c r="FH400" s="11"/>
      <c r="FI400" s="11"/>
      <c r="FJ400" s="11"/>
      <c r="FK400" s="11"/>
      <c r="FL400" s="11"/>
      <c r="FM400" s="11"/>
      <c r="FN400" s="11"/>
      <c r="FO400" s="11"/>
      <c r="FP400" s="11"/>
      <c r="FQ400" s="11"/>
      <c r="FR400" s="11"/>
      <c r="FS400" s="11"/>
      <c r="FT400" s="11"/>
      <c r="FU400" s="11"/>
      <c r="FV400" s="11"/>
      <c r="FW400" s="11"/>
      <c r="FX400" s="11"/>
      <c r="FY400" s="11"/>
      <c r="FZ400" s="11"/>
      <c r="GA400" s="11"/>
      <c r="GB400" s="11"/>
      <c r="GC400" s="11"/>
      <c r="GD400" s="11"/>
      <c r="GE400" s="11"/>
      <c r="GF400" s="11"/>
      <c r="GG400" s="11"/>
      <c r="GH400" s="11"/>
      <c r="GI400" s="11"/>
      <c r="GJ400" s="11"/>
      <c r="GK400" s="11"/>
      <c r="GL400" s="11"/>
      <c r="GM400" s="11"/>
      <c r="GN400" s="11"/>
      <c r="GO400" s="11"/>
      <c r="GP400" s="11"/>
      <c r="GQ400" s="11"/>
      <c r="GR400" s="11"/>
      <c r="GS400" s="11"/>
      <c r="GT400" s="11"/>
      <c r="GU400" s="11"/>
      <c r="GV400" s="11"/>
      <c r="GW400" s="11"/>
      <c r="GX400" s="11"/>
      <c r="GY400" s="11"/>
      <c r="GZ400" s="11"/>
      <c r="HA400" s="11"/>
      <c r="HB400" s="11"/>
      <c r="HC400" s="11"/>
      <c r="HD400" s="11"/>
      <c r="HE400" s="11"/>
      <c r="HF400" s="11"/>
      <c r="HG400" s="11"/>
      <c r="HH400" s="11"/>
      <c r="HI400" s="11"/>
      <c r="HJ400" s="11"/>
      <c r="HK400" s="11"/>
      <c r="HL400" s="11"/>
      <c r="HM400" s="11"/>
      <c r="HN400" s="11"/>
      <c r="HO400" s="11"/>
      <c r="HP400" s="11"/>
      <c r="HQ400" s="11"/>
      <c r="HR400" s="11"/>
      <c r="HS400" s="11"/>
      <c r="HT400" s="11"/>
      <c r="HU400" s="11"/>
      <c r="HV400" s="11"/>
      <c r="HW400" s="11"/>
      <c r="HX400" s="11"/>
      <c r="HY400" s="11"/>
      <c r="HZ400" s="11"/>
      <c r="IA400" s="11"/>
      <c r="IB400" s="11"/>
      <c r="IC400" s="11"/>
      <c r="ID400" s="11"/>
      <c r="IE400" s="11"/>
      <c r="IF400" s="11"/>
      <c r="IG400" s="11"/>
      <c r="IH400" s="11"/>
      <c r="II400" s="11"/>
      <c r="IJ400" s="11"/>
      <c r="IK400" s="11"/>
      <c r="IL400" s="11"/>
      <c r="IM400" s="11"/>
      <c r="IN400" s="11"/>
      <c r="IO400" s="11"/>
      <c r="IP400" s="11"/>
      <c r="IQ400" s="11"/>
      <c r="IR400" s="11"/>
      <c r="IS400" s="11"/>
      <c r="IT400" s="11"/>
      <c r="IU400" s="11"/>
      <c r="IV400" s="11"/>
      <c r="IW400" s="11"/>
      <c r="IX400" s="11"/>
      <c r="IY400" s="11"/>
      <c r="IZ400" s="11"/>
      <c r="JA400" s="11"/>
      <c r="JB400" s="11"/>
      <c r="JC400" s="11"/>
      <c r="JD400" s="11"/>
      <c r="JE400" s="11"/>
      <c r="JF400" s="11"/>
      <c r="JG400" s="11"/>
      <c r="JH400" s="11"/>
      <c r="JI400" s="11"/>
      <c r="JJ400" s="11"/>
      <c r="JK400" s="11"/>
      <c r="JL400" s="11"/>
      <c r="JM400" s="11"/>
      <c r="JN400" s="11"/>
      <c r="JO400" s="11"/>
      <c r="JP400" s="11"/>
      <c r="JQ400" s="11"/>
      <c r="JR400" s="11"/>
      <c r="JS400" s="11"/>
      <c r="JT400" s="11"/>
      <c r="JU400" s="11"/>
      <c r="JV400" s="11"/>
    </row>
    <row r="401" spans="1:282" s="30" customFormat="1" x14ac:dyDescent="0.25">
      <c r="A401" s="24" t="s">
        <v>12</v>
      </c>
      <c r="B401" s="24">
        <v>4</v>
      </c>
      <c r="C401" s="25"/>
      <c r="D401" s="24"/>
      <c r="E401" s="47">
        <f t="shared" ref="E401:K401" si="83">SUM(E397:E400)</f>
        <v>302000</v>
      </c>
      <c r="F401" s="47">
        <f t="shared" si="83"/>
        <v>8667.4</v>
      </c>
      <c r="G401" s="47">
        <f>SUM(G397:G400)</f>
        <v>32077.040000000001</v>
      </c>
      <c r="H401" s="47">
        <f t="shared" si="83"/>
        <v>9180.7999999999993</v>
      </c>
      <c r="I401" s="47">
        <f t="shared" si="83"/>
        <v>5640</v>
      </c>
      <c r="J401" s="47">
        <f t="shared" si="83"/>
        <v>55565.24</v>
      </c>
      <c r="K401" s="47">
        <f t="shared" si="83"/>
        <v>246434.76</v>
      </c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  <c r="CO401" s="11"/>
      <c r="CP401" s="11"/>
      <c r="CQ401" s="11"/>
      <c r="CR401" s="11"/>
      <c r="CS401" s="11"/>
      <c r="CT401" s="11"/>
      <c r="CU401" s="11"/>
      <c r="CV401" s="11"/>
      <c r="CW401" s="11"/>
      <c r="CX401" s="11"/>
      <c r="CY401" s="11"/>
      <c r="CZ401" s="11"/>
      <c r="DA401" s="11"/>
      <c r="DB401" s="11"/>
      <c r="DC401" s="11"/>
      <c r="DD401" s="11"/>
      <c r="DE401" s="11"/>
      <c r="DF401" s="11"/>
      <c r="DG401" s="11"/>
      <c r="DH401" s="11"/>
      <c r="DI401" s="11"/>
      <c r="DJ401" s="11"/>
      <c r="DK401" s="11"/>
      <c r="DL401" s="11"/>
      <c r="DM401" s="11"/>
      <c r="DN401" s="11"/>
      <c r="DO401" s="11"/>
      <c r="DP401" s="11"/>
      <c r="DQ401" s="11"/>
      <c r="DR401" s="11"/>
      <c r="DS401" s="11"/>
      <c r="DT401" s="11"/>
      <c r="DU401" s="11"/>
      <c r="DV401" s="11"/>
      <c r="DW401" s="11"/>
      <c r="DX401" s="11"/>
      <c r="DY401" s="11"/>
      <c r="DZ401" s="11"/>
      <c r="EA401" s="11"/>
      <c r="EB401" s="11"/>
      <c r="EC401" s="11"/>
      <c r="ED401" s="11"/>
      <c r="EE401" s="11"/>
      <c r="EF401" s="11"/>
      <c r="EG401" s="11"/>
      <c r="EH401" s="11"/>
      <c r="EI401" s="11"/>
      <c r="EJ401" s="11"/>
      <c r="EK401" s="11"/>
      <c r="EL401" s="11"/>
      <c r="EM401" s="11"/>
      <c r="EN401" s="11"/>
      <c r="EO401" s="11"/>
      <c r="EP401" s="11"/>
      <c r="EQ401" s="11"/>
      <c r="ER401" s="11"/>
      <c r="ES401" s="11"/>
      <c r="ET401" s="11"/>
      <c r="EU401" s="11"/>
      <c r="EV401" s="11"/>
      <c r="EW401" s="11"/>
      <c r="EX401" s="11"/>
      <c r="EY401" s="11"/>
      <c r="EZ401" s="11"/>
      <c r="FA401" s="11"/>
      <c r="FB401" s="11"/>
      <c r="FC401" s="11"/>
      <c r="FD401" s="11"/>
      <c r="FE401" s="11"/>
      <c r="FF401" s="11"/>
      <c r="FG401" s="11"/>
      <c r="FH401" s="11"/>
      <c r="FI401" s="11"/>
      <c r="FJ401" s="11"/>
      <c r="FK401" s="11"/>
      <c r="FL401" s="11"/>
      <c r="FM401" s="11"/>
      <c r="FN401" s="11"/>
      <c r="FO401" s="11"/>
      <c r="FP401" s="11"/>
      <c r="FQ401" s="11"/>
      <c r="FR401" s="11"/>
      <c r="FS401" s="11"/>
      <c r="FT401" s="11"/>
      <c r="FU401" s="11"/>
      <c r="FV401" s="11"/>
      <c r="FW401" s="11"/>
      <c r="FX401" s="11"/>
      <c r="FY401" s="11"/>
      <c r="FZ401" s="11"/>
      <c r="GA401" s="11"/>
      <c r="GB401" s="11"/>
      <c r="GC401" s="11"/>
      <c r="GD401" s="11"/>
      <c r="GE401" s="11"/>
      <c r="GF401" s="11"/>
      <c r="GG401" s="11"/>
      <c r="GH401" s="11"/>
      <c r="GI401" s="11"/>
      <c r="GJ401" s="11"/>
      <c r="GK401" s="11"/>
      <c r="GL401" s="11"/>
      <c r="GM401" s="11"/>
      <c r="GN401" s="11"/>
      <c r="GO401" s="11"/>
      <c r="GP401" s="11"/>
      <c r="GQ401" s="11"/>
      <c r="GR401" s="11"/>
      <c r="GS401" s="11"/>
      <c r="GT401" s="11"/>
      <c r="GU401" s="11"/>
      <c r="GV401" s="11"/>
      <c r="GW401" s="11"/>
      <c r="GX401" s="11"/>
      <c r="GY401" s="11"/>
      <c r="GZ401" s="11"/>
      <c r="HA401" s="11"/>
      <c r="HB401" s="11"/>
      <c r="HC401" s="11"/>
      <c r="HD401" s="11"/>
      <c r="HE401" s="11"/>
      <c r="HF401" s="11"/>
      <c r="HG401" s="11"/>
      <c r="HH401" s="11"/>
      <c r="HI401" s="11"/>
      <c r="HJ401" s="11"/>
      <c r="HK401" s="11"/>
      <c r="HL401" s="11"/>
      <c r="HM401" s="11"/>
      <c r="HN401" s="11"/>
      <c r="HO401" s="11"/>
      <c r="HP401" s="11"/>
      <c r="HQ401" s="11"/>
      <c r="HR401" s="11"/>
      <c r="HS401" s="11"/>
      <c r="HT401" s="11"/>
      <c r="HU401" s="11"/>
      <c r="HV401" s="11"/>
      <c r="HW401" s="11"/>
      <c r="HX401" s="11"/>
      <c r="HY401" s="11"/>
      <c r="HZ401" s="11"/>
      <c r="IA401" s="11"/>
      <c r="IB401" s="11"/>
      <c r="IC401" s="11"/>
      <c r="ID401" s="11"/>
      <c r="IE401" s="11"/>
      <c r="IF401" s="11"/>
      <c r="IG401" s="11"/>
      <c r="IH401" s="11"/>
      <c r="II401" s="11"/>
      <c r="IJ401" s="11"/>
      <c r="IK401" s="11"/>
      <c r="IL401" s="11"/>
      <c r="IM401" s="11"/>
      <c r="IN401" s="11"/>
      <c r="IO401" s="11"/>
      <c r="IP401" s="11"/>
      <c r="IQ401" s="11"/>
      <c r="IR401" s="11"/>
      <c r="IS401" s="11"/>
      <c r="IT401" s="11"/>
      <c r="IU401" s="11"/>
      <c r="IV401" s="11"/>
      <c r="IW401" s="11"/>
      <c r="IX401" s="11"/>
      <c r="IY401" s="11"/>
      <c r="IZ401" s="11"/>
      <c r="JA401" s="11"/>
      <c r="JB401" s="11"/>
      <c r="JC401" s="11"/>
      <c r="JD401" s="11"/>
      <c r="JE401" s="11"/>
      <c r="JF401" s="11"/>
      <c r="JG401" s="11"/>
      <c r="JH401" s="11"/>
      <c r="JI401" s="11"/>
      <c r="JJ401" s="11"/>
      <c r="JK401" s="11"/>
      <c r="JL401" s="11"/>
      <c r="JM401" s="11"/>
      <c r="JN401" s="11"/>
      <c r="JO401" s="11"/>
      <c r="JP401" s="11"/>
      <c r="JQ401" s="11"/>
      <c r="JR401" s="11"/>
      <c r="JS401" s="11"/>
      <c r="JT401" s="11"/>
      <c r="JU401" s="11"/>
      <c r="JV401" s="11"/>
    </row>
    <row r="402" spans="1:282" s="18" customFormat="1" x14ac:dyDescent="0.25">
      <c r="A402" s="44"/>
      <c r="B402" s="44"/>
      <c r="C402" s="45"/>
      <c r="D402" s="44"/>
      <c r="E402" s="57"/>
      <c r="F402" s="57"/>
      <c r="G402" s="57"/>
      <c r="H402" s="57"/>
      <c r="I402" s="57"/>
      <c r="J402" s="57"/>
      <c r="K402" s="57"/>
    </row>
    <row r="403" spans="1:282" s="30" customFormat="1" x14ac:dyDescent="0.25">
      <c r="A403" s="1" t="s">
        <v>298</v>
      </c>
      <c r="B403"/>
      <c r="C403" s="13"/>
      <c r="D403"/>
      <c r="E403" s="40"/>
      <c r="F403" s="40"/>
      <c r="G403" s="40"/>
      <c r="H403" s="40"/>
      <c r="I403" s="40"/>
      <c r="J403" s="40"/>
      <c r="K403" s="4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  <c r="DK403" s="11"/>
      <c r="DL403" s="11"/>
      <c r="DM403" s="11"/>
      <c r="DN403" s="11"/>
      <c r="DO403" s="11"/>
      <c r="DP403" s="11"/>
      <c r="DQ403" s="11"/>
      <c r="DR403" s="11"/>
      <c r="DS403" s="11"/>
      <c r="DT403" s="11"/>
      <c r="DU403" s="11"/>
      <c r="DV403" s="11"/>
      <c r="DW403" s="11"/>
      <c r="DX403" s="11"/>
      <c r="DY403" s="11"/>
      <c r="DZ403" s="11"/>
      <c r="EA403" s="11"/>
      <c r="EB403" s="11"/>
      <c r="EC403" s="11"/>
      <c r="ED403" s="11"/>
      <c r="EE403" s="11"/>
      <c r="EF403" s="11"/>
      <c r="EG403" s="11"/>
      <c r="EH403" s="11"/>
      <c r="EI403" s="11"/>
      <c r="EJ403" s="11"/>
      <c r="EK403" s="11"/>
      <c r="EL403" s="11"/>
      <c r="EM403" s="11"/>
      <c r="EN403" s="11"/>
      <c r="EO403" s="11"/>
      <c r="EP403" s="11"/>
      <c r="EQ403" s="11"/>
      <c r="ER403" s="11"/>
      <c r="ES403" s="11"/>
      <c r="ET403" s="11"/>
      <c r="EU403" s="11"/>
      <c r="EV403" s="11"/>
      <c r="EW403" s="11"/>
      <c r="EX403" s="11"/>
      <c r="EY403" s="11"/>
      <c r="EZ403" s="11"/>
      <c r="FA403" s="11"/>
      <c r="FB403" s="11"/>
      <c r="FC403" s="11"/>
      <c r="FD403" s="11"/>
      <c r="FE403" s="11"/>
      <c r="FF403" s="11"/>
      <c r="FG403" s="11"/>
      <c r="FH403" s="11"/>
      <c r="FI403" s="11"/>
      <c r="FJ403" s="11"/>
      <c r="FK403" s="11"/>
      <c r="FL403" s="11"/>
      <c r="FM403" s="11"/>
      <c r="FN403" s="11"/>
      <c r="FO403" s="11"/>
      <c r="FP403" s="11"/>
      <c r="FQ403" s="11"/>
      <c r="FR403" s="11"/>
      <c r="FS403" s="11"/>
      <c r="FT403" s="11"/>
      <c r="FU403" s="11"/>
      <c r="FV403" s="11"/>
      <c r="FW403" s="11"/>
      <c r="FX403" s="11"/>
      <c r="FY403" s="11"/>
      <c r="FZ403" s="11"/>
      <c r="GA403" s="11"/>
      <c r="GB403" s="11"/>
      <c r="GC403" s="11"/>
      <c r="GD403" s="11"/>
      <c r="GE403" s="11"/>
      <c r="GF403" s="11"/>
      <c r="GG403" s="11"/>
      <c r="GH403" s="11"/>
      <c r="GI403" s="11"/>
      <c r="GJ403" s="11"/>
      <c r="GK403" s="11"/>
      <c r="GL403" s="11"/>
      <c r="GM403" s="11"/>
      <c r="GN403" s="11"/>
      <c r="GO403" s="11"/>
      <c r="GP403" s="11"/>
      <c r="GQ403" s="11"/>
      <c r="GR403" s="11"/>
      <c r="GS403" s="11"/>
      <c r="GT403" s="11"/>
      <c r="GU403" s="11"/>
      <c r="GV403" s="11"/>
      <c r="GW403" s="11"/>
      <c r="GX403" s="11"/>
      <c r="GY403" s="11"/>
      <c r="GZ403" s="11"/>
      <c r="HA403" s="11"/>
      <c r="HB403" s="11"/>
      <c r="HC403" s="11"/>
      <c r="HD403" s="11"/>
      <c r="HE403" s="11"/>
      <c r="HF403" s="11"/>
      <c r="HG403" s="11"/>
      <c r="HH403" s="11"/>
      <c r="HI403" s="11"/>
      <c r="HJ403" s="11"/>
      <c r="HK403" s="11"/>
      <c r="HL403" s="11"/>
      <c r="HM403" s="11"/>
      <c r="HN403" s="11"/>
      <c r="HO403" s="11"/>
      <c r="HP403" s="11"/>
      <c r="HQ403" s="11"/>
      <c r="HR403" s="11"/>
      <c r="HS403" s="11"/>
      <c r="HT403" s="11"/>
      <c r="HU403" s="11"/>
      <c r="HV403" s="11"/>
      <c r="HW403" s="11"/>
      <c r="HX403" s="11"/>
      <c r="HY403" s="11"/>
      <c r="HZ403" s="11"/>
      <c r="IA403" s="11"/>
      <c r="IB403" s="11"/>
      <c r="IC403" s="11"/>
      <c r="ID403" s="11"/>
      <c r="IE403" s="11"/>
      <c r="IF403" s="11"/>
      <c r="IG403" s="11"/>
      <c r="IH403" s="11"/>
      <c r="II403" s="11"/>
      <c r="IJ403" s="11"/>
      <c r="IK403" s="11"/>
      <c r="IL403" s="11"/>
      <c r="IM403" s="11"/>
      <c r="IN403" s="11"/>
      <c r="IO403" s="11"/>
      <c r="IP403" s="11"/>
      <c r="IQ403" s="11"/>
      <c r="IR403" s="11"/>
      <c r="IS403" s="11"/>
      <c r="IT403" s="11"/>
      <c r="IU403" s="11"/>
      <c r="IV403" s="11"/>
      <c r="IW403" s="11"/>
      <c r="IX403" s="11"/>
      <c r="IY403" s="11"/>
      <c r="IZ403" s="11"/>
      <c r="JA403" s="11"/>
      <c r="JB403" s="11"/>
      <c r="JC403" s="11"/>
      <c r="JD403" s="11"/>
      <c r="JE403" s="11"/>
      <c r="JF403" s="11"/>
      <c r="JG403" s="11"/>
      <c r="JH403" s="11"/>
      <c r="JI403" s="11"/>
      <c r="JJ403" s="11"/>
      <c r="JK403" s="11"/>
      <c r="JL403" s="11"/>
      <c r="JM403" s="11"/>
      <c r="JN403" s="11"/>
      <c r="JO403" s="11"/>
      <c r="JP403" s="11"/>
      <c r="JQ403" s="11"/>
      <c r="JR403" s="11"/>
      <c r="JS403" s="11"/>
      <c r="JT403" s="11"/>
      <c r="JU403" s="11"/>
      <c r="JV403" s="11"/>
    </row>
    <row r="404" spans="1:282" s="29" customFormat="1" x14ac:dyDescent="0.25">
      <c r="A404" t="s">
        <v>125</v>
      </c>
      <c r="B404" t="s">
        <v>16</v>
      </c>
      <c r="C404" s="13" t="s">
        <v>306</v>
      </c>
      <c r="D404" t="s">
        <v>202</v>
      </c>
      <c r="E404" s="40">
        <v>120000</v>
      </c>
      <c r="F404" s="40">
        <f>E404*0.0287</f>
        <v>3444</v>
      </c>
      <c r="G404" s="40">
        <v>16809.87</v>
      </c>
      <c r="H404" s="40">
        <f>E404*0.0304</f>
        <v>3648</v>
      </c>
      <c r="I404" s="40">
        <v>25</v>
      </c>
      <c r="J404" s="40">
        <f>+F404+G404+H404+I404</f>
        <v>23926.87</v>
      </c>
      <c r="K404" s="40">
        <f>E404-J404</f>
        <v>96073.13</v>
      </c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  <c r="FA404" s="10"/>
      <c r="FB404" s="10"/>
      <c r="FC404" s="10"/>
      <c r="FD404" s="10"/>
      <c r="FE404" s="10"/>
      <c r="FF404" s="10"/>
      <c r="FG404" s="10"/>
      <c r="FH404" s="10"/>
      <c r="FI404" s="10"/>
      <c r="FJ404" s="10"/>
      <c r="FK404" s="10"/>
      <c r="FL404" s="10"/>
      <c r="FM404" s="10"/>
      <c r="FN404" s="10"/>
      <c r="FO404" s="10"/>
      <c r="FP404" s="10"/>
      <c r="FQ404" s="10"/>
      <c r="FR404" s="10"/>
      <c r="FS404" s="10"/>
      <c r="FT404" s="10"/>
      <c r="FU404" s="10"/>
      <c r="FV404" s="10"/>
      <c r="FW404" s="10"/>
      <c r="FX404" s="10"/>
      <c r="FY404" s="10"/>
      <c r="FZ404" s="10"/>
      <c r="GA404" s="10"/>
      <c r="GB404" s="10"/>
      <c r="GC404" s="10"/>
      <c r="GD404" s="10"/>
      <c r="GE404" s="10"/>
      <c r="GF404" s="10"/>
      <c r="GG404" s="10"/>
      <c r="GH404" s="10"/>
      <c r="GI404" s="10"/>
      <c r="GJ404" s="10"/>
      <c r="GK404" s="10"/>
      <c r="GL404" s="10"/>
      <c r="GM404" s="10"/>
      <c r="GN404" s="10"/>
      <c r="GO404" s="10"/>
      <c r="GP404" s="10"/>
      <c r="GQ404" s="10"/>
      <c r="GR404" s="10"/>
      <c r="GS404" s="10"/>
      <c r="GT404" s="10"/>
      <c r="GU404" s="10"/>
      <c r="GV404" s="10"/>
      <c r="GW404" s="10"/>
      <c r="GX404" s="10"/>
      <c r="GY404" s="10"/>
      <c r="GZ404" s="10"/>
      <c r="HA404" s="10"/>
      <c r="HB404" s="10"/>
      <c r="HC404" s="10"/>
      <c r="HD404" s="10"/>
      <c r="HE404" s="10"/>
      <c r="HF404" s="10"/>
      <c r="HG404" s="10"/>
      <c r="HH404" s="10"/>
      <c r="HI404" s="10"/>
      <c r="HJ404" s="10"/>
      <c r="HK404" s="10"/>
      <c r="HL404" s="10"/>
      <c r="HM404" s="10"/>
      <c r="HN404" s="10"/>
      <c r="HO404" s="10"/>
      <c r="HP404" s="10"/>
      <c r="HQ404" s="10"/>
      <c r="HR404" s="10"/>
      <c r="HS404" s="10"/>
      <c r="HT404" s="10"/>
      <c r="HU404" s="10"/>
      <c r="HV404" s="10"/>
      <c r="HW404" s="10"/>
      <c r="HX404" s="10"/>
      <c r="HY404" s="10"/>
      <c r="HZ404" s="10"/>
      <c r="IA404" s="10"/>
      <c r="IB404" s="10"/>
      <c r="IC404" s="10"/>
      <c r="ID404" s="10"/>
      <c r="IE404" s="10"/>
      <c r="IF404" s="10"/>
      <c r="IG404" s="10"/>
      <c r="IH404" s="10"/>
      <c r="II404" s="10"/>
      <c r="IJ404" s="10"/>
      <c r="IK404" s="10"/>
      <c r="IL404" s="10"/>
      <c r="IM404" s="10"/>
      <c r="IN404" s="10"/>
      <c r="IO404" s="10"/>
      <c r="IP404" s="10"/>
      <c r="IQ404" s="10"/>
      <c r="IR404" s="10"/>
      <c r="IS404" s="10"/>
      <c r="IT404" s="10"/>
      <c r="IU404" s="10"/>
      <c r="IV404" s="10"/>
      <c r="IW404" s="10"/>
      <c r="IX404" s="10"/>
      <c r="IY404" s="10"/>
      <c r="IZ404" s="10"/>
      <c r="JA404" s="10"/>
      <c r="JB404" s="10"/>
      <c r="JC404" s="10"/>
      <c r="JD404" s="10"/>
      <c r="JE404" s="10"/>
      <c r="JF404" s="10"/>
      <c r="JG404" s="10"/>
      <c r="JH404" s="10"/>
      <c r="JI404" s="10"/>
      <c r="JJ404" s="10"/>
      <c r="JK404" s="10"/>
      <c r="JL404" s="10"/>
      <c r="JM404" s="10"/>
      <c r="JN404" s="10"/>
      <c r="JO404" s="10"/>
      <c r="JP404" s="10"/>
      <c r="JQ404" s="10"/>
      <c r="JR404" s="10"/>
      <c r="JS404" s="10"/>
      <c r="JT404" s="10"/>
      <c r="JU404" s="10"/>
      <c r="JV404" s="10"/>
    </row>
    <row r="405" spans="1:282" s="30" customFormat="1" x14ac:dyDescent="0.25">
      <c r="A405" t="s">
        <v>438</v>
      </c>
      <c r="B405" t="s">
        <v>364</v>
      </c>
      <c r="C405" s="13" t="s">
        <v>305</v>
      </c>
      <c r="D405" t="s">
        <v>202</v>
      </c>
      <c r="E405" s="40">
        <v>31682.5</v>
      </c>
      <c r="F405" s="40">
        <v>909.29</v>
      </c>
      <c r="G405" s="40">
        <v>0</v>
      </c>
      <c r="H405" s="40">
        <v>963.15</v>
      </c>
      <c r="I405" s="40">
        <v>3469.9</v>
      </c>
      <c r="J405" s="40">
        <f>+F405+G405+H405+I405</f>
        <v>5342.34</v>
      </c>
      <c r="K405" s="40">
        <f>E405-J405</f>
        <v>26340.16</v>
      </c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1"/>
      <c r="CT405" s="11"/>
      <c r="CU405" s="11"/>
      <c r="CV405" s="11"/>
      <c r="CW405" s="11"/>
      <c r="CX405" s="11"/>
      <c r="CY405" s="11"/>
      <c r="CZ405" s="11"/>
      <c r="DA405" s="11"/>
      <c r="DB405" s="11"/>
      <c r="DC405" s="11"/>
      <c r="DD405" s="11"/>
      <c r="DE405" s="11"/>
      <c r="DF405" s="11"/>
      <c r="DG405" s="11"/>
      <c r="DH405" s="11"/>
      <c r="DI405" s="11"/>
      <c r="DJ405" s="11"/>
      <c r="DK405" s="11"/>
      <c r="DL405" s="11"/>
      <c r="DM405" s="11"/>
      <c r="DN405" s="11"/>
      <c r="DO405" s="11"/>
      <c r="DP405" s="11"/>
      <c r="DQ405" s="11"/>
      <c r="DR405" s="11"/>
      <c r="DS405" s="11"/>
      <c r="DT405" s="11"/>
      <c r="DU405" s="11"/>
      <c r="DV405" s="11"/>
      <c r="DW405" s="11"/>
      <c r="DX405" s="11"/>
      <c r="DY405" s="11"/>
      <c r="DZ405" s="11"/>
      <c r="EA405" s="11"/>
      <c r="EB405" s="11"/>
      <c r="EC405" s="11"/>
      <c r="ED405" s="11"/>
      <c r="EE405" s="11"/>
      <c r="EF405" s="11"/>
      <c r="EG405" s="11"/>
      <c r="EH405" s="11"/>
      <c r="EI405" s="11"/>
      <c r="EJ405" s="11"/>
      <c r="EK405" s="11"/>
      <c r="EL405" s="11"/>
      <c r="EM405" s="11"/>
      <c r="EN405" s="11"/>
      <c r="EO405" s="11"/>
      <c r="EP405" s="11"/>
      <c r="EQ405" s="11"/>
      <c r="ER405" s="11"/>
      <c r="ES405" s="11"/>
      <c r="ET405" s="11"/>
      <c r="EU405" s="11"/>
      <c r="EV405" s="11"/>
      <c r="EW405" s="11"/>
      <c r="EX405" s="11"/>
      <c r="EY405" s="11"/>
      <c r="EZ405" s="11"/>
      <c r="FA405" s="11"/>
      <c r="FB405" s="11"/>
      <c r="FC405" s="11"/>
      <c r="FD405" s="11"/>
      <c r="FE405" s="11"/>
      <c r="FF405" s="11"/>
      <c r="FG405" s="11"/>
      <c r="FH405" s="11"/>
      <c r="FI405" s="11"/>
      <c r="FJ405" s="11"/>
      <c r="FK405" s="11"/>
      <c r="FL405" s="11"/>
      <c r="FM405" s="11"/>
      <c r="FN405" s="11"/>
      <c r="FO405" s="11"/>
      <c r="FP405" s="11"/>
      <c r="FQ405" s="11"/>
      <c r="FR405" s="11"/>
      <c r="FS405" s="11"/>
      <c r="FT405" s="11"/>
      <c r="FU405" s="11"/>
      <c r="FV405" s="11"/>
      <c r="FW405" s="11"/>
      <c r="FX405" s="11"/>
      <c r="FY405" s="11"/>
      <c r="FZ405" s="11"/>
      <c r="GA405" s="11"/>
      <c r="GB405" s="11"/>
      <c r="GC405" s="11"/>
      <c r="GD405" s="11"/>
      <c r="GE405" s="11"/>
      <c r="GF405" s="11"/>
      <c r="GG405" s="11"/>
      <c r="GH405" s="11"/>
      <c r="GI405" s="11"/>
      <c r="GJ405" s="11"/>
      <c r="GK405" s="11"/>
      <c r="GL405" s="11"/>
      <c r="GM405" s="11"/>
      <c r="GN405" s="11"/>
      <c r="GO405" s="11"/>
      <c r="GP405" s="11"/>
      <c r="GQ405" s="11"/>
      <c r="GR405" s="11"/>
      <c r="GS405" s="11"/>
      <c r="GT405" s="11"/>
      <c r="GU405" s="11"/>
      <c r="GV405" s="11"/>
      <c r="GW405" s="11"/>
      <c r="GX405" s="11"/>
      <c r="GY405" s="11"/>
      <c r="GZ405" s="11"/>
      <c r="HA405" s="11"/>
      <c r="HB405" s="11"/>
      <c r="HC405" s="11"/>
      <c r="HD405" s="11"/>
      <c r="HE405" s="11"/>
      <c r="HF405" s="11"/>
      <c r="HG405" s="11"/>
      <c r="HH405" s="11"/>
      <c r="HI405" s="11"/>
      <c r="HJ405" s="11"/>
      <c r="HK405" s="11"/>
      <c r="HL405" s="11"/>
      <c r="HM405" s="11"/>
      <c r="HN405" s="11"/>
      <c r="HO405" s="11"/>
      <c r="HP405" s="11"/>
      <c r="HQ405" s="11"/>
      <c r="HR405" s="11"/>
      <c r="HS405" s="11"/>
      <c r="HT405" s="11"/>
      <c r="HU405" s="11"/>
      <c r="HV405" s="11"/>
      <c r="HW405" s="11"/>
      <c r="HX405" s="11"/>
      <c r="HY405" s="11"/>
      <c r="HZ405" s="11"/>
      <c r="IA405" s="11"/>
      <c r="IB405" s="11"/>
      <c r="IC405" s="11"/>
      <c r="ID405" s="11"/>
      <c r="IE405" s="11"/>
      <c r="IF405" s="11"/>
      <c r="IG405" s="11"/>
      <c r="IH405" s="11"/>
      <c r="II405" s="11"/>
      <c r="IJ405" s="11"/>
      <c r="IK405" s="11"/>
      <c r="IL405" s="11"/>
      <c r="IM405" s="11"/>
      <c r="IN405" s="11"/>
      <c r="IO405" s="11"/>
      <c r="IP405" s="11"/>
      <c r="IQ405" s="11"/>
      <c r="IR405" s="11"/>
      <c r="IS405" s="11"/>
      <c r="IT405" s="11"/>
      <c r="IU405" s="11"/>
      <c r="IV405" s="11"/>
      <c r="IW405" s="11"/>
      <c r="IX405" s="11"/>
      <c r="IY405" s="11"/>
      <c r="IZ405" s="11"/>
      <c r="JA405" s="11"/>
      <c r="JB405" s="11"/>
      <c r="JC405" s="11"/>
      <c r="JD405" s="11"/>
      <c r="JE405" s="11"/>
      <c r="JF405" s="11"/>
      <c r="JG405" s="11"/>
      <c r="JH405" s="11"/>
      <c r="JI405" s="11"/>
      <c r="JJ405" s="11"/>
      <c r="JK405" s="11"/>
      <c r="JL405" s="11"/>
      <c r="JM405" s="11"/>
      <c r="JN405" s="11"/>
      <c r="JO405" s="11"/>
      <c r="JP405" s="11"/>
      <c r="JQ405" s="11"/>
      <c r="JR405" s="11"/>
      <c r="JS405" s="11"/>
      <c r="JT405" s="11"/>
      <c r="JU405" s="11"/>
      <c r="JV405" s="11"/>
    </row>
    <row r="406" spans="1:282" s="29" customFormat="1" x14ac:dyDescent="0.25">
      <c r="A406" s="24" t="s">
        <v>12</v>
      </c>
      <c r="B406" s="24">
        <v>2</v>
      </c>
      <c r="C406" s="25"/>
      <c r="D406" s="24"/>
      <c r="E406" s="47">
        <f t="shared" ref="E406:K406" si="84">SUM(E404:E405)</f>
        <v>151682.5</v>
      </c>
      <c r="F406" s="47">
        <f t="shared" si="84"/>
        <v>4353.29</v>
      </c>
      <c r="G406" s="47">
        <f>SUM(G404:G405)</f>
        <v>16809.87</v>
      </c>
      <c r="H406" s="47">
        <f t="shared" si="84"/>
        <v>4611.1499999999996</v>
      </c>
      <c r="I406" s="47">
        <f t="shared" si="84"/>
        <v>3494.9</v>
      </c>
      <c r="J406" s="47">
        <f t="shared" si="84"/>
        <v>29269.21</v>
      </c>
      <c r="K406" s="47">
        <f t="shared" si="84"/>
        <v>122413.29</v>
      </c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  <c r="FA406" s="10"/>
      <c r="FB406" s="10"/>
      <c r="FC406" s="10"/>
      <c r="FD406" s="10"/>
      <c r="FE406" s="10"/>
      <c r="FF406" s="10"/>
      <c r="FG406" s="10"/>
      <c r="FH406" s="10"/>
      <c r="FI406" s="10"/>
      <c r="FJ406" s="10"/>
      <c r="FK406" s="10"/>
      <c r="FL406" s="10"/>
      <c r="FM406" s="10"/>
      <c r="FN406" s="10"/>
      <c r="FO406" s="10"/>
      <c r="FP406" s="10"/>
      <c r="FQ406" s="10"/>
      <c r="FR406" s="10"/>
      <c r="FS406" s="10"/>
      <c r="FT406" s="10"/>
      <c r="FU406" s="10"/>
      <c r="FV406" s="10"/>
      <c r="FW406" s="10"/>
      <c r="FX406" s="10"/>
      <c r="FY406" s="10"/>
      <c r="FZ406" s="10"/>
      <c r="GA406" s="10"/>
      <c r="GB406" s="10"/>
      <c r="GC406" s="10"/>
      <c r="GD406" s="10"/>
      <c r="GE406" s="10"/>
      <c r="GF406" s="10"/>
      <c r="GG406" s="10"/>
      <c r="GH406" s="10"/>
      <c r="GI406" s="10"/>
      <c r="GJ406" s="10"/>
      <c r="GK406" s="10"/>
      <c r="GL406" s="10"/>
      <c r="GM406" s="10"/>
      <c r="GN406" s="10"/>
      <c r="GO406" s="10"/>
      <c r="GP406" s="10"/>
      <c r="GQ406" s="10"/>
      <c r="GR406" s="10"/>
      <c r="GS406" s="10"/>
      <c r="GT406" s="10"/>
      <c r="GU406" s="10"/>
      <c r="GV406" s="10"/>
      <c r="GW406" s="10"/>
      <c r="GX406" s="10"/>
      <c r="GY406" s="10"/>
      <c r="GZ406" s="10"/>
      <c r="HA406" s="10"/>
      <c r="HB406" s="10"/>
      <c r="HC406" s="10"/>
      <c r="HD406" s="10"/>
      <c r="HE406" s="10"/>
      <c r="HF406" s="10"/>
      <c r="HG406" s="10"/>
      <c r="HH406" s="10"/>
      <c r="HI406" s="10"/>
      <c r="HJ406" s="10"/>
      <c r="HK406" s="10"/>
      <c r="HL406" s="10"/>
      <c r="HM406" s="10"/>
      <c r="HN406" s="10"/>
      <c r="HO406" s="10"/>
      <c r="HP406" s="10"/>
      <c r="HQ406" s="10"/>
      <c r="HR406" s="10"/>
      <c r="HS406" s="10"/>
      <c r="HT406" s="10"/>
      <c r="HU406" s="10"/>
      <c r="HV406" s="10"/>
      <c r="HW406" s="10"/>
      <c r="HX406" s="10"/>
      <c r="HY406" s="10"/>
      <c r="HZ406" s="10"/>
      <c r="IA406" s="10"/>
      <c r="IB406" s="10"/>
      <c r="IC406" s="10"/>
      <c r="ID406" s="10"/>
      <c r="IE406" s="10"/>
      <c r="IF406" s="10"/>
      <c r="IG406" s="10"/>
      <c r="IH406" s="10"/>
      <c r="II406" s="10"/>
      <c r="IJ406" s="10"/>
      <c r="IK406" s="10"/>
      <c r="IL406" s="10"/>
      <c r="IM406" s="10"/>
      <c r="IN406" s="10"/>
      <c r="IO406" s="10"/>
      <c r="IP406" s="10"/>
      <c r="IQ406" s="10"/>
      <c r="IR406" s="10"/>
      <c r="IS406" s="10"/>
      <c r="IT406" s="10"/>
      <c r="IU406" s="10"/>
      <c r="IV406" s="10"/>
      <c r="IW406" s="10"/>
      <c r="IX406" s="10"/>
      <c r="IY406" s="10"/>
      <c r="IZ406" s="10"/>
      <c r="JA406" s="10"/>
      <c r="JB406" s="10"/>
      <c r="JC406" s="10"/>
      <c r="JD406" s="10"/>
      <c r="JE406" s="10"/>
      <c r="JF406" s="10"/>
      <c r="JG406" s="10"/>
      <c r="JH406" s="10"/>
      <c r="JI406" s="10"/>
      <c r="JJ406" s="10"/>
      <c r="JK406" s="10"/>
      <c r="JL406" s="10"/>
      <c r="JM406" s="10"/>
      <c r="JN406" s="10"/>
      <c r="JO406" s="10"/>
      <c r="JP406" s="10"/>
      <c r="JQ406" s="10"/>
      <c r="JR406" s="10"/>
      <c r="JS406" s="10"/>
      <c r="JT406" s="10"/>
      <c r="JU406" s="10"/>
      <c r="JV406" s="10"/>
    </row>
    <row r="407" spans="1:282" s="11" customFormat="1" x14ac:dyDescent="0.25">
      <c r="A407" s="10"/>
      <c r="B407" s="10"/>
      <c r="C407" s="15"/>
      <c r="D407" s="10"/>
      <c r="E407" s="51"/>
      <c r="F407" s="51"/>
      <c r="G407" s="51"/>
      <c r="H407" s="51"/>
      <c r="I407" s="51"/>
      <c r="J407" s="51"/>
      <c r="K407" s="51"/>
    </row>
    <row r="408" spans="1:282" s="30" customFormat="1" x14ac:dyDescent="0.25">
      <c r="A408" s="4" t="s">
        <v>299</v>
      </c>
      <c r="B408" s="4"/>
      <c r="C408" s="16"/>
      <c r="D408" s="4"/>
      <c r="E408" s="52"/>
      <c r="F408" s="52"/>
      <c r="G408" s="52"/>
      <c r="H408" s="52"/>
      <c r="I408" s="52"/>
      <c r="J408" s="52"/>
      <c r="K408" s="52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1"/>
      <c r="CS408" s="11"/>
      <c r="CT408" s="11"/>
      <c r="CU408" s="11"/>
      <c r="CV408" s="11"/>
      <c r="CW408" s="11"/>
      <c r="CX408" s="11"/>
      <c r="CY408" s="11"/>
      <c r="CZ408" s="11"/>
      <c r="DA408" s="11"/>
      <c r="DB408" s="11"/>
      <c r="DC408" s="11"/>
      <c r="DD408" s="11"/>
      <c r="DE408" s="11"/>
      <c r="DF408" s="11"/>
      <c r="DG408" s="11"/>
      <c r="DH408" s="11"/>
      <c r="DI408" s="11"/>
      <c r="DJ408" s="11"/>
      <c r="DK408" s="11"/>
      <c r="DL408" s="11"/>
      <c r="DM408" s="11"/>
      <c r="DN408" s="11"/>
      <c r="DO408" s="11"/>
      <c r="DP408" s="11"/>
      <c r="DQ408" s="11"/>
      <c r="DR408" s="11"/>
      <c r="DS408" s="11"/>
      <c r="DT408" s="11"/>
      <c r="DU408" s="11"/>
      <c r="DV408" s="11"/>
      <c r="DW408" s="11"/>
      <c r="DX408" s="11"/>
      <c r="DY408" s="11"/>
      <c r="DZ408" s="11"/>
      <c r="EA408" s="11"/>
      <c r="EB408" s="11"/>
      <c r="EC408" s="11"/>
      <c r="ED408" s="11"/>
      <c r="EE408" s="11"/>
      <c r="EF408" s="11"/>
      <c r="EG408" s="11"/>
      <c r="EH408" s="11"/>
      <c r="EI408" s="11"/>
      <c r="EJ408" s="11"/>
      <c r="EK408" s="11"/>
      <c r="EL408" s="11"/>
      <c r="EM408" s="11"/>
      <c r="EN408" s="11"/>
      <c r="EO408" s="11"/>
      <c r="EP408" s="11"/>
      <c r="EQ408" s="11"/>
      <c r="ER408" s="11"/>
      <c r="ES408" s="11"/>
      <c r="ET408" s="11"/>
      <c r="EU408" s="11"/>
      <c r="EV408" s="11"/>
      <c r="EW408" s="11"/>
      <c r="EX408" s="11"/>
      <c r="EY408" s="11"/>
      <c r="EZ408" s="11"/>
      <c r="FA408" s="11"/>
      <c r="FB408" s="11"/>
      <c r="FC408" s="11"/>
      <c r="FD408" s="11"/>
      <c r="FE408" s="11"/>
      <c r="FF408" s="11"/>
      <c r="FG408" s="11"/>
      <c r="FH408" s="11"/>
      <c r="FI408" s="11"/>
      <c r="FJ408" s="11"/>
      <c r="FK408" s="11"/>
      <c r="FL408" s="11"/>
      <c r="FM408" s="11"/>
      <c r="FN408" s="11"/>
      <c r="FO408" s="11"/>
      <c r="FP408" s="11"/>
      <c r="FQ408" s="11"/>
      <c r="FR408" s="11"/>
      <c r="FS408" s="11"/>
      <c r="FT408" s="11"/>
      <c r="FU408" s="11"/>
      <c r="FV408" s="11"/>
      <c r="FW408" s="11"/>
      <c r="FX408" s="11"/>
      <c r="FY408" s="11"/>
      <c r="FZ408" s="11"/>
      <c r="GA408" s="11"/>
      <c r="GB408" s="11"/>
      <c r="GC408" s="11"/>
      <c r="GD408" s="11"/>
      <c r="GE408" s="11"/>
      <c r="GF408" s="11"/>
      <c r="GG408" s="11"/>
      <c r="GH408" s="11"/>
      <c r="GI408" s="11"/>
      <c r="GJ408" s="11"/>
      <c r="GK408" s="11"/>
      <c r="GL408" s="11"/>
      <c r="GM408" s="11"/>
      <c r="GN408" s="11"/>
      <c r="GO408" s="11"/>
      <c r="GP408" s="11"/>
      <c r="GQ408" s="11"/>
      <c r="GR408" s="11"/>
      <c r="GS408" s="11"/>
      <c r="GT408" s="11"/>
      <c r="GU408" s="11"/>
      <c r="GV408" s="11"/>
      <c r="GW408" s="11"/>
      <c r="GX408" s="11"/>
      <c r="GY408" s="11"/>
      <c r="GZ408" s="11"/>
      <c r="HA408" s="11"/>
      <c r="HB408" s="11"/>
      <c r="HC408" s="11"/>
      <c r="HD408" s="11"/>
      <c r="HE408" s="11"/>
      <c r="HF408" s="11"/>
      <c r="HG408" s="11"/>
      <c r="HH408" s="11"/>
      <c r="HI408" s="11"/>
      <c r="HJ408" s="11"/>
      <c r="HK408" s="11"/>
      <c r="HL408" s="11"/>
      <c r="HM408" s="11"/>
      <c r="HN408" s="11"/>
      <c r="HO408" s="11"/>
      <c r="HP408" s="11"/>
      <c r="HQ408" s="11"/>
      <c r="HR408" s="11"/>
      <c r="HS408" s="11"/>
      <c r="HT408" s="11"/>
      <c r="HU408" s="11"/>
      <c r="HV408" s="11"/>
      <c r="HW408" s="11"/>
      <c r="HX408" s="11"/>
      <c r="HY408" s="11"/>
      <c r="HZ408" s="11"/>
      <c r="IA408" s="11"/>
      <c r="IB408" s="11"/>
      <c r="IC408" s="11"/>
      <c r="ID408" s="11"/>
      <c r="IE408" s="11"/>
      <c r="IF408" s="11"/>
      <c r="IG408" s="11"/>
      <c r="IH408" s="11"/>
      <c r="II408" s="11"/>
      <c r="IJ408" s="11"/>
      <c r="IK408" s="11"/>
      <c r="IL408" s="11"/>
      <c r="IM408" s="11"/>
      <c r="IN408" s="11"/>
      <c r="IO408" s="11"/>
      <c r="IP408" s="11"/>
      <c r="IQ408" s="11"/>
      <c r="IR408" s="11"/>
      <c r="IS408" s="11"/>
      <c r="IT408" s="11"/>
      <c r="IU408" s="11"/>
      <c r="IV408" s="11"/>
      <c r="IW408" s="11"/>
      <c r="IX408" s="11"/>
      <c r="IY408" s="11"/>
      <c r="IZ408" s="11"/>
      <c r="JA408" s="11"/>
      <c r="JB408" s="11"/>
      <c r="JC408" s="11"/>
      <c r="JD408" s="11"/>
      <c r="JE408" s="11"/>
      <c r="JF408" s="11"/>
      <c r="JG408" s="11"/>
      <c r="JH408" s="11"/>
      <c r="JI408" s="11"/>
      <c r="JJ408" s="11"/>
      <c r="JK408" s="11"/>
      <c r="JL408" s="11"/>
      <c r="JM408" s="11"/>
      <c r="JN408" s="11"/>
      <c r="JO408" s="11"/>
      <c r="JP408" s="11"/>
      <c r="JQ408" s="11"/>
      <c r="JR408" s="11"/>
      <c r="JS408" s="11"/>
      <c r="JT408" s="11"/>
      <c r="JU408" s="11"/>
      <c r="JV408" s="11"/>
    </row>
    <row r="409" spans="1:282" s="29" customFormat="1" x14ac:dyDescent="0.25">
      <c r="A409" t="s">
        <v>176</v>
      </c>
      <c r="B409" t="s">
        <v>331</v>
      </c>
      <c r="C409" s="13" t="s">
        <v>305</v>
      </c>
      <c r="D409" t="s">
        <v>202</v>
      </c>
      <c r="E409" s="40">
        <v>75000</v>
      </c>
      <c r="F409" s="40">
        <f t="shared" ref="F409:F415" si="85">E409*0.0287</f>
        <v>2152.5</v>
      </c>
      <c r="G409" s="40">
        <v>5678.4</v>
      </c>
      <c r="H409" s="40">
        <f>E409*0.0304</f>
        <v>2280</v>
      </c>
      <c r="I409" s="40">
        <v>4779.8999999999996</v>
      </c>
      <c r="J409" s="40">
        <v>14890.8</v>
      </c>
      <c r="K409" s="40">
        <f>E409-J409</f>
        <v>60109.2</v>
      </c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  <c r="FD409" s="10"/>
      <c r="FE409" s="10"/>
      <c r="FF409" s="10"/>
      <c r="FG409" s="10"/>
      <c r="FH409" s="10"/>
      <c r="FI409" s="10"/>
      <c r="FJ409" s="10"/>
      <c r="FK409" s="10"/>
      <c r="FL409" s="10"/>
      <c r="FM409" s="10"/>
      <c r="FN409" s="10"/>
      <c r="FO409" s="10"/>
      <c r="FP409" s="10"/>
      <c r="FQ409" s="10"/>
      <c r="FR409" s="10"/>
      <c r="FS409" s="10"/>
      <c r="FT409" s="10"/>
      <c r="FU409" s="10"/>
      <c r="FV409" s="10"/>
      <c r="FW409" s="10"/>
      <c r="FX409" s="10"/>
      <c r="FY409" s="10"/>
      <c r="FZ409" s="10"/>
      <c r="GA409" s="10"/>
      <c r="GB409" s="10"/>
      <c r="GC409" s="10"/>
      <c r="GD409" s="10"/>
      <c r="GE409" s="10"/>
      <c r="GF409" s="10"/>
      <c r="GG409" s="10"/>
      <c r="GH409" s="10"/>
      <c r="GI409" s="10"/>
      <c r="GJ409" s="10"/>
      <c r="GK409" s="10"/>
      <c r="GL409" s="10"/>
      <c r="GM409" s="10"/>
      <c r="GN409" s="10"/>
      <c r="GO409" s="10"/>
      <c r="GP409" s="10"/>
      <c r="GQ409" s="10"/>
      <c r="GR409" s="10"/>
      <c r="GS409" s="10"/>
      <c r="GT409" s="10"/>
      <c r="GU409" s="10"/>
      <c r="GV409" s="10"/>
      <c r="GW409" s="10"/>
      <c r="GX409" s="10"/>
      <c r="GY409" s="10"/>
      <c r="GZ409" s="10"/>
      <c r="HA409" s="10"/>
      <c r="HB409" s="10"/>
      <c r="HC409" s="10"/>
      <c r="HD409" s="10"/>
      <c r="HE409" s="10"/>
      <c r="HF409" s="10"/>
      <c r="HG409" s="10"/>
      <c r="HH409" s="10"/>
      <c r="HI409" s="10"/>
      <c r="HJ409" s="10"/>
      <c r="HK409" s="10"/>
      <c r="HL409" s="10"/>
      <c r="HM409" s="10"/>
      <c r="HN409" s="10"/>
      <c r="HO409" s="10"/>
      <c r="HP409" s="10"/>
      <c r="HQ409" s="10"/>
      <c r="HR409" s="10"/>
      <c r="HS409" s="10"/>
      <c r="HT409" s="10"/>
      <c r="HU409" s="10"/>
      <c r="HV409" s="10"/>
      <c r="HW409" s="10"/>
      <c r="HX409" s="10"/>
      <c r="HY409" s="10"/>
      <c r="HZ409" s="10"/>
      <c r="IA409" s="10"/>
      <c r="IB409" s="10"/>
      <c r="IC409" s="10"/>
      <c r="ID409" s="10"/>
      <c r="IE409" s="10"/>
      <c r="IF409" s="10"/>
      <c r="IG409" s="10"/>
      <c r="IH409" s="10"/>
      <c r="II409" s="10"/>
      <c r="IJ409" s="10"/>
      <c r="IK409" s="10"/>
      <c r="IL409" s="10"/>
      <c r="IM409" s="10"/>
      <c r="IN409" s="10"/>
      <c r="IO409" s="10"/>
      <c r="IP409" s="10"/>
      <c r="IQ409" s="10"/>
      <c r="IR409" s="10"/>
      <c r="IS409" s="10"/>
      <c r="IT409" s="10"/>
      <c r="IU409" s="10"/>
      <c r="IV409" s="10"/>
      <c r="IW409" s="10"/>
      <c r="IX409" s="10"/>
      <c r="IY409" s="10"/>
      <c r="IZ409" s="10"/>
      <c r="JA409" s="10"/>
      <c r="JB409" s="10"/>
      <c r="JC409" s="10"/>
      <c r="JD409" s="10"/>
      <c r="JE409" s="10"/>
      <c r="JF409" s="10"/>
      <c r="JG409" s="10"/>
      <c r="JH409" s="10"/>
      <c r="JI409" s="10"/>
      <c r="JJ409" s="10"/>
      <c r="JK409" s="10"/>
      <c r="JL409" s="10"/>
      <c r="JM409" s="10"/>
      <c r="JN409" s="10"/>
      <c r="JO409" s="10"/>
      <c r="JP409" s="10"/>
      <c r="JQ409" s="10"/>
      <c r="JR409" s="10"/>
      <c r="JS409" s="10"/>
      <c r="JT409" s="10"/>
      <c r="JU409" s="10"/>
      <c r="JV409" s="10"/>
    </row>
    <row r="410" spans="1:282" s="29" customFormat="1" x14ac:dyDescent="0.25">
      <c r="A410" t="s">
        <v>127</v>
      </c>
      <c r="B410" t="s">
        <v>128</v>
      </c>
      <c r="C410" s="13" t="s">
        <v>306</v>
      </c>
      <c r="D410" t="s">
        <v>202</v>
      </c>
      <c r="E410" s="40">
        <v>32000</v>
      </c>
      <c r="F410" s="40">
        <f t="shared" si="85"/>
        <v>918.4</v>
      </c>
      <c r="G410" s="40">
        <v>0</v>
      </c>
      <c r="H410" s="40">
        <f>E410*0.0304</f>
        <v>972.8</v>
      </c>
      <c r="I410" s="40">
        <v>125</v>
      </c>
      <c r="J410" s="40">
        <v>2016.2</v>
      </c>
      <c r="K410" s="40">
        <f t="shared" ref="K410:K414" si="86">E410-J410</f>
        <v>29983.8</v>
      </c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  <c r="FA410" s="10"/>
      <c r="FB410" s="10"/>
      <c r="FC410" s="10"/>
      <c r="FD410" s="10"/>
      <c r="FE410" s="10"/>
      <c r="FF410" s="10"/>
      <c r="FG410" s="10"/>
      <c r="FH410" s="10"/>
      <c r="FI410" s="10"/>
      <c r="FJ410" s="10"/>
      <c r="FK410" s="10"/>
      <c r="FL410" s="10"/>
      <c r="FM410" s="10"/>
      <c r="FN410" s="10"/>
      <c r="FO410" s="10"/>
      <c r="FP410" s="10"/>
      <c r="FQ410" s="10"/>
      <c r="FR410" s="10"/>
      <c r="FS410" s="10"/>
      <c r="FT410" s="10"/>
      <c r="FU410" s="10"/>
      <c r="FV410" s="10"/>
      <c r="FW410" s="10"/>
      <c r="FX410" s="10"/>
      <c r="FY410" s="10"/>
      <c r="FZ410" s="10"/>
      <c r="GA410" s="10"/>
      <c r="GB410" s="10"/>
      <c r="GC410" s="10"/>
      <c r="GD410" s="10"/>
      <c r="GE410" s="10"/>
      <c r="GF410" s="10"/>
      <c r="GG410" s="10"/>
      <c r="GH410" s="10"/>
      <c r="GI410" s="10"/>
      <c r="GJ410" s="10"/>
      <c r="GK410" s="10"/>
      <c r="GL410" s="10"/>
      <c r="GM410" s="10"/>
      <c r="GN410" s="10"/>
      <c r="GO410" s="10"/>
      <c r="GP410" s="10"/>
      <c r="GQ410" s="10"/>
      <c r="GR410" s="10"/>
      <c r="GS410" s="10"/>
      <c r="GT410" s="10"/>
      <c r="GU410" s="10"/>
      <c r="GV410" s="10"/>
      <c r="GW410" s="10"/>
      <c r="GX410" s="10"/>
      <c r="GY410" s="10"/>
      <c r="GZ410" s="10"/>
      <c r="HA410" s="10"/>
      <c r="HB410" s="10"/>
      <c r="HC410" s="10"/>
      <c r="HD410" s="10"/>
      <c r="HE410" s="10"/>
      <c r="HF410" s="10"/>
      <c r="HG410" s="10"/>
      <c r="HH410" s="10"/>
      <c r="HI410" s="10"/>
      <c r="HJ410" s="10"/>
      <c r="HK410" s="10"/>
      <c r="HL410" s="10"/>
      <c r="HM410" s="10"/>
      <c r="HN410" s="10"/>
      <c r="HO410" s="10"/>
      <c r="HP410" s="10"/>
      <c r="HQ410" s="10"/>
      <c r="HR410" s="10"/>
      <c r="HS410" s="10"/>
      <c r="HT410" s="10"/>
      <c r="HU410" s="10"/>
      <c r="HV410" s="10"/>
      <c r="HW410" s="10"/>
      <c r="HX410" s="10"/>
      <c r="HY410" s="10"/>
      <c r="HZ410" s="10"/>
      <c r="IA410" s="10"/>
      <c r="IB410" s="10"/>
      <c r="IC410" s="10"/>
      <c r="ID410" s="10"/>
      <c r="IE410" s="10"/>
      <c r="IF410" s="10"/>
      <c r="IG410" s="10"/>
      <c r="IH410" s="10"/>
      <c r="II410" s="10"/>
      <c r="IJ410" s="10"/>
      <c r="IK410" s="10"/>
      <c r="IL410" s="10"/>
      <c r="IM410" s="10"/>
      <c r="IN410" s="10"/>
      <c r="IO410" s="10"/>
      <c r="IP410" s="10"/>
      <c r="IQ410" s="10"/>
      <c r="IR410" s="10"/>
      <c r="IS410" s="10"/>
      <c r="IT410" s="10"/>
      <c r="IU410" s="10"/>
      <c r="IV410" s="10"/>
      <c r="IW410" s="10"/>
      <c r="IX410" s="10"/>
      <c r="IY410" s="10"/>
      <c r="IZ410" s="10"/>
      <c r="JA410" s="10"/>
      <c r="JB410" s="10"/>
      <c r="JC410" s="10"/>
      <c r="JD410" s="10"/>
      <c r="JE410" s="10"/>
      <c r="JF410" s="10"/>
      <c r="JG410" s="10"/>
      <c r="JH410" s="10"/>
      <c r="JI410" s="10"/>
      <c r="JJ410" s="10"/>
      <c r="JK410" s="10"/>
      <c r="JL410" s="10"/>
      <c r="JM410" s="10"/>
      <c r="JN410" s="10"/>
      <c r="JO410" s="10"/>
      <c r="JP410" s="10"/>
      <c r="JQ410" s="10"/>
      <c r="JR410" s="10"/>
      <c r="JS410" s="10"/>
      <c r="JT410" s="10"/>
      <c r="JU410" s="10"/>
      <c r="JV410" s="10"/>
    </row>
    <row r="411" spans="1:282" s="29" customFormat="1" x14ac:dyDescent="0.25">
      <c r="A411" t="s">
        <v>130</v>
      </c>
      <c r="B411" t="s">
        <v>124</v>
      </c>
      <c r="C411" s="13" t="s">
        <v>305</v>
      </c>
      <c r="D411" t="s">
        <v>203</v>
      </c>
      <c r="E411" s="40">
        <v>32000</v>
      </c>
      <c r="F411" s="40">
        <f t="shared" si="85"/>
        <v>918.4</v>
      </c>
      <c r="G411" s="40">
        <v>0</v>
      </c>
      <c r="H411" s="40">
        <v>972.8</v>
      </c>
      <c r="I411" s="40">
        <v>4940.8900000000003</v>
      </c>
      <c r="J411" s="40">
        <v>6832.09</v>
      </c>
      <c r="K411" s="40">
        <f t="shared" si="86"/>
        <v>25167.91</v>
      </c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  <c r="FD411" s="10"/>
      <c r="FE411" s="10"/>
      <c r="FF411" s="10"/>
      <c r="FG411" s="10"/>
      <c r="FH411" s="10"/>
      <c r="FI411" s="10"/>
      <c r="FJ411" s="10"/>
      <c r="FK411" s="10"/>
      <c r="FL411" s="10"/>
      <c r="FM411" s="10"/>
      <c r="FN411" s="10"/>
      <c r="FO411" s="10"/>
      <c r="FP411" s="10"/>
      <c r="FQ411" s="10"/>
      <c r="FR411" s="10"/>
      <c r="FS411" s="10"/>
      <c r="FT411" s="10"/>
      <c r="FU411" s="10"/>
      <c r="FV411" s="10"/>
      <c r="FW411" s="10"/>
      <c r="FX411" s="10"/>
      <c r="FY411" s="10"/>
      <c r="FZ411" s="10"/>
      <c r="GA411" s="10"/>
      <c r="GB411" s="10"/>
      <c r="GC411" s="10"/>
      <c r="GD411" s="10"/>
      <c r="GE411" s="10"/>
      <c r="GF411" s="10"/>
      <c r="GG411" s="10"/>
      <c r="GH411" s="10"/>
      <c r="GI411" s="10"/>
      <c r="GJ411" s="10"/>
      <c r="GK411" s="10"/>
      <c r="GL411" s="10"/>
      <c r="GM411" s="10"/>
      <c r="GN411" s="10"/>
      <c r="GO411" s="10"/>
      <c r="GP411" s="10"/>
      <c r="GQ411" s="10"/>
      <c r="GR411" s="10"/>
      <c r="GS411" s="10"/>
      <c r="GT411" s="10"/>
      <c r="GU411" s="10"/>
      <c r="GV411" s="10"/>
      <c r="GW411" s="10"/>
      <c r="GX411" s="10"/>
      <c r="GY411" s="10"/>
      <c r="GZ411" s="10"/>
      <c r="HA411" s="10"/>
      <c r="HB411" s="10"/>
      <c r="HC411" s="10"/>
      <c r="HD411" s="10"/>
      <c r="HE411" s="10"/>
      <c r="HF411" s="10"/>
      <c r="HG411" s="10"/>
      <c r="HH411" s="10"/>
      <c r="HI411" s="10"/>
      <c r="HJ411" s="10"/>
      <c r="HK411" s="10"/>
      <c r="HL411" s="10"/>
      <c r="HM411" s="10"/>
      <c r="HN411" s="10"/>
      <c r="HO411" s="10"/>
      <c r="HP411" s="10"/>
      <c r="HQ411" s="10"/>
      <c r="HR411" s="10"/>
      <c r="HS411" s="10"/>
      <c r="HT411" s="10"/>
      <c r="HU411" s="10"/>
      <c r="HV411" s="10"/>
      <c r="HW411" s="10"/>
      <c r="HX411" s="10"/>
      <c r="HY411" s="10"/>
      <c r="HZ411" s="10"/>
      <c r="IA411" s="10"/>
      <c r="IB411" s="10"/>
      <c r="IC411" s="10"/>
      <c r="ID411" s="10"/>
      <c r="IE411" s="10"/>
      <c r="IF411" s="10"/>
      <c r="IG411" s="10"/>
      <c r="IH411" s="10"/>
      <c r="II411" s="10"/>
      <c r="IJ411" s="10"/>
      <c r="IK411" s="10"/>
      <c r="IL411" s="10"/>
      <c r="IM411" s="10"/>
      <c r="IN411" s="10"/>
      <c r="IO411" s="10"/>
      <c r="IP411" s="10"/>
      <c r="IQ411" s="10"/>
      <c r="IR411" s="10"/>
      <c r="IS411" s="10"/>
      <c r="IT411" s="10"/>
      <c r="IU411" s="10"/>
      <c r="IV411" s="10"/>
      <c r="IW411" s="10"/>
      <c r="IX411" s="10"/>
      <c r="IY411" s="10"/>
      <c r="IZ411" s="10"/>
      <c r="JA411" s="10"/>
      <c r="JB411" s="10"/>
      <c r="JC411" s="10"/>
      <c r="JD411" s="10"/>
      <c r="JE411" s="10"/>
      <c r="JF411" s="10"/>
      <c r="JG411" s="10"/>
      <c r="JH411" s="10"/>
      <c r="JI411" s="10"/>
      <c r="JJ411" s="10"/>
      <c r="JK411" s="10"/>
      <c r="JL411" s="10"/>
      <c r="JM411" s="10"/>
      <c r="JN411" s="10"/>
      <c r="JO411" s="10"/>
      <c r="JP411" s="10"/>
      <c r="JQ411" s="10"/>
      <c r="JR411" s="10"/>
      <c r="JS411" s="10"/>
      <c r="JT411" s="10"/>
      <c r="JU411" s="10"/>
      <c r="JV411" s="10"/>
    </row>
    <row r="412" spans="1:282" s="29" customFormat="1" x14ac:dyDescent="0.25">
      <c r="A412" t="s">
        <v>129</v>
      </c>
      <c r="B412" t="s">
        <v>128</v>
      </c>
      <c r="C412" s="13" t="s">
        <v>305</v>
      </c>
      <c r="D412" t="s">
        <v>203</v>
      </c>
      <c r="E412" s="40">
        <v>32000</v>
      </c>
      <c r="F412" s="40">
        <f t="shared" si="85"/>
        <v>918.4</v>
      </c>
      <c r="G412" s="40">
        <v>0</v>
      </c>
      <c r="H412" s="40">
        <f>E412*0.0304</f>
        <v>972.8</v>
      </c>
      <c r="I412" s="40">
        <v>315</v>
      </c>
      <c r="J412" s="40">
        <v>2206.1999999999998</v>
      </c>
      <c r="K412" s="40">
        <f t="shared" si="86"/>
        <v>29793.8</v>
      </c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  <c r="FD412" s="10"/>
      <c r="FE412" s="10"/>
      <c r="FF412" s="10"/>
      <c r="FG412" s="10"/>
      <c r="FH412" s="10"/>
      <c r="FI412" s="10"/>
      <c r="FJ412" s="10"/>
      <c r="FK412" s="10"/>
      <c r="FL412" s="10"/>
      <c r="FM412" s="10"/>
      <c r="FN412" s="10"/>
      <c r="FO412" s="10"/>
      <c r="FP412" s="10"/>
      <c r="FQ412" s="10"/>
      <c r="FR412" s="10"/>
      <c r="FS412" s="10"/>
      <c r="FT412" s="10"/>
      <c r="FU412" s="10"/>
      <c r="FV412" s="10"/>
      <c r="FW412" s="10"/>
      <c r="FX412" s="10"/>
      <c r="FY412" s="10"/>
      <c r="FZ412" s="10"/>
      <c r="GA412" s="10"/>
      <c r="GB412" s="10"/>
      <c r="GC412" s="10"/>
      <c r="GD412" s="10"/>
      <c r="GE412" s="10"/>
      <c r="GF412" s="10"/>
      <c r="GG412" s="10"/>
      <c r="GH412" s="10"/>
      <c r="GI412" s="10"/>
      <c r="GJ412" s="10"/>
      <c r="GK412" s="10"/>
      <c r="GL412" s="10"/>
      <c r="GM412" s="10"/>
      <c r="GN412" s="10"/>
      <c r="GO412" s="10"/>
      <c r="GP412" s="10"/>
      <c r="GQ412" s="10"/>
      <c r="GR412" s="10"/>
      <c r="GS412" s="10"/>
      <c r="GT412" s="10"/>
      <c r="GU412" s="10"/>
      <c r="GV412" s="10"/>
      <c r="GW412" s="10"/>
      <c r="GX412" s="10"/>
      <c r="GY412" s="10"/>
      <c r="GZ412" s="10"/>
      <c r="HA412" s="10"/>
      <c r="HB412" s="10"/>
      <c r="HC412" s="10"/>
      <c r="HD412" s="10"/>
      <c r="HE412" s="10"/>
      <c r="HF412" s="10"/>
      <c r="HG412" s="10"/>
      <c r="HH412" s="10"/>
      <c r="HI412" s="10"/>
      <c r="HJ412" s="10"/>
      <c r="HK412" s="10"/>
      <c r="HL412" s="10"/>
      <c r="HM412" s="10"/>
      <c r="HN412" s="10"/>
      <c r="HO412" s="10"/>
      <c r="HP412" s="10"/>
      <c r="HQ412" s="10"/>
      <c r="HR412" s="10"/>
      <c r="HS412" s="10"/>
      <c r="HT412" s="10"/>
      <c r="HU412" s="10"/>
      <c r="HV412" s="10"/>
      <c r="HW412" s="10"/>
      <c r="HX412" s="10"/>
      <c r="HY412" s="10"/>
      <c r="HZ412" s="10"/>
      <c r="IA412" s="10"/>
      <c r="IB412" s="10"/>
      <c r="IC412" s="10"/>
      <c r="ID412" s="10"/>
      <c r="IE412" s="10"/>
      <c r="IF412" s="10"/>
      <c r="IG412" s="10"/>
      <c r="IH412" s="10"/>
      <c r="II412" s="10"/>
      <c r="IJ412" s="10"/>
      <c r="IK412" s="10"/>
      <c r="IL412" s="10"/>
      <c r="IM412" s="10"/>
      <c r="IN412" s="10"/>
      <c r="IO412" s="10"/>
      <c r="IP412" s="10"/>
      <c r="IQ412" s="10"/>
      <c r="IR412" s="10"/>
      <c r="IS412" s="10"/>
      <c r="IT412" s="10"/>
      <c r="IU412" s="10"/>
      <c r="IV412" s="10"/>
      <c r="IW412" s="10"/>
      <c r="IX412" s="10"/>
      <c r="IY412" s="10"/>
      <c r="IZ412" s="10"/>
      <c r="JA412" s="10"/>
      <c r="JB412" s="10"/>
      <c r="JC412" s="10"/>
      <c r="JD412" s="10"/>
      <c r="JE412" s="10"/>
      <c r="JF412" s="10"/>
      <c r="JG412" s="10"/>
      <c r="JH412" s="10"/>
      <c r="JI412" s="10"/>
      <c r="JJ412" s="10"/>
      <c r="JK412" s="10"/>
      <c r="JL412" s="10"/>
      <c r="JM412" s="10"/>
      <c r="JN412" s="10"/>
      <c r="JO412" s="10"/>
      <c r="JP412" s="10"/>
      <c r="JQ412" s="10"/>
      <c r="JR412" s="10"/>
      <c r="JS412" s="10"/>
      <c r="JT412" s="10"/>
      <c r="JU412" s="10"/>
      <c r="JV412" s="10"/>
    </row>
    <row r="413" spans="1:282" s="29" customFormat="1" x14ac:dyDescent="0.25">
      <c r="A413" t="s">
        <v>123</v>
      </c>
      <c r="B413" t="s">
        <v>124</v>
      </c>
      <c r="C413" s="13" t="s">
        <v>305</v>
      </c>
      <c r="D413" t="s">
        <v>203</v>
      </c>
      <c r="E413" s="40">
        <v>11000</v>
      </c>
      <c r="F413" s="40">
        <f t="shared" si="85"/>
        <v>315.7</v>
      </c>
      <c r="G413" s="40">
        <v>0</v>
      </c>
      <c r="H413" s="40">
        <v>334.4</v>
      </c>
      <c r="I413" s="40">
        <v>75</v>
      </c>
      <c r="J413" s="40">
        <v>725.1</v>
      </c>
      <c r="K413" s="40">
        <f>E413-J413</f>
        <v>10274.9</v>
      </c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  <c r="FA413" s="10"/>
      <c r="FB413" s="10"/>
      <c r="FC413" s="10"/>
      <c r="FD413" s="10"/>
      <c r="FE413" s="10"/>
      <c r="FF413" s="10"/>
      <c r="FG413" s="10"/>
      <c r="FH413" s="10"/>
      <c r="FI413" s="10"/>
      <c r="FJ413" s="10"/>
      <c r="FK413" s="10"/>
      <c r="FL413" s="10"/>
      <c r="FM413" s="10"/>
      <c r="FN413" s="10"/>
      <c r="FO413" s="10"/>
      <c r="FP413" s="10"/>
      <c r="FQ413" s="10"/>
      <c r="FR413" s="10"/>
      <c r="FS413" s="10"/>
      <c r="FT413" s="10"/>
      <c r="FU413" s="10"/>
      <c r="FV413" s="10"/>
      <c r="FW413" s="10"/>
      <c r="FX413" s="10"/>
      <c r="FY413" s="10"/>
      <c r="FZ413" s="10"/>
      <c r="GA413" s="10"/>
      <c r="GB413" s="10"/>
      <c r="GC413" s="10"/>
      <c r="GD413" s="10"/>
      <c r="GE413" s="10"/>
      <c r="GF413" s="10"/>
      <c r="GG413" s="10"/>
      <c r="GH413" s="10"/>
      <c r="GI413" s="10"/>
      <c r="GJ413" s="10"/>
      <c r="GK413" s="10"/>
      <c r="GL413" s="10"/>
      <c r="GM413" s="10"/>
      <c r="GN413" s="10"/>
      <c r="GO413" s="10"/>
      <c r="GP413" s="10"/>
      <c r="GQ413" s="10"/>
      <c r="GR413" s="10"/>
      <c r="GS413" s="10"/>
      <c r="GT413" s="10"/>
      <c r="GU413" s="10"/>
      <c r="GV413" s="10"/>
      <c r="GW413" s="10"/>
      <c r="GX413" s="10"/>
      <c r="GY413" s="10"/>
      <c r="GZ413" s="10"/>
      <c r="HA413" s="10"/>
      <c r="HB413" s="10"/>
      <c r="HC413" s="10"/>
      <c r="HD413" s="10"/>
      <c r="HE413" s="10"/>
      <c r="HF413" s="10"/>
      <c r="HG413" s="10"/>
      <c r="HH413" s="10"/>
      <c r="HI413" s="10"/>
      <c r="HJ413" s="10"/>
      <c r="HK413" s="10"/>
      <c r="HL413" s="10"/>
      <c r="HM413" s="10"/>
      <c r="HN413" s="10"/>
      <c r="HO413" s="10"/>
      <c r="HP413" s="10"/>
      <c r="HQ413" s="10"/>
      <c r="HR413" s="10"/>
      <c r="HS413" s="10"/>
      <c r="HT413" s="10"/>
      <c r="HU413" s="10"/>
      <c r="HV413" s="10"/>
      <c r="HW413" s="10"/>
      <c r="HX413" s="10"/>
      <c r="HY413" s="10"/>
      <c r="HZ413" s="10"/>
      <c r="IA413" s="10"/>
      <c r="IB413" s="10"/>
      <c r="IC413" s="10"/>
      <c r="ID413" s="10"/>
      <c r="IE413" s="10"/>
      <c r="IF413" s="10"/>
      <c r="IG413" s="10"/>
      <c r="IH413" s="10"/>
      <c r="II413" s="10"/>
      <c r="IJ413" s="10"/>
      <c r="IK413" s="10"/>
      <c r="IL413" s="10"/>
      <c r="IM413" s="10"/>
      <c r="IN413" s="10"/>
      <c r="IO413" s="10"/>
      <c r="IP413" s="10"/>
      <c r="IQ413" s="10"/>
      <c r="IR413" s="10"/>
      <c r="IS413" s="10"/>
      <c r="IT413" s="10"/>
      <c r="IU413" s="10"/>
      <c r="IV413" s="10"/>
      <c r="IW413" s="10"/>
      <c r="IX413" s="10"/>
      <c r="IY413" s="10"/>
      <c r="IZ413" s="10"/>
      <c r="JA413" s="10"/>
      <c r="JB413" s="10"/>
      <c r="JC413" s="10"/>
      <c r="JD413" s="10"/>
      <c r="JE413" s="10"/>
      <c r="JF413" s="10"/>
      <c r="JG413" s="10"/>
      <c r="JH413" s="10"/>
      <c r="JI413" s="10"/>
      <c r="JJ413" s="10"/>
      <c r="JK413" s="10"/>
      <c r="JL413" s="10"/>
      <c r="JM413" s="10"/>
      <c r="JN413" s="10"/>
      <c r="JO413" s="10"/>
      <c r="JP413" s="10"/>
      <c r="JQ413" s="10"/>
      <c r="JR413" s="10"/>
      <c r="JS413" s="10"/>
      <c r="JT413" s="10"/>
      <c r="JU413" s="10"/>
      <c r="JV413" s="10"/>
    </row>
    <row r="414" spans="1:282" s="30" customFormat="1" x14ac:dyDescent="0.25">
      <c r="A414" t="s">
        <v>131</v>
      </c>
      <c r="B414" t="s">
        <v>124</v>
      </c>
      <c r="C414" s="13" t="s">
        <v>305</v>
      </c>
      <c r="D414" t="s">
        <v>203</v>
      </c>
      <c r="E414" s="40">
        <v>13420</v>
      </c>
      <c r="F414" s="40">
        <f t="shared" si="85"/>
        <v>385.15</v>
      </c>
      <c r="G414" s="40">
        <v>0</v>
      </c>
      <c r="H414" s="40">
        <f>E414*0.0304</f>
        <v>407.97</v>
      </c>
      <c r="I414" s="40">
        <v>125</v>
      </c>
      <c r="J414" s="40">
        <v>918.12</v>
      </c>
      <c r="K414" s="40">
        <f t="shared" si="86"/>
        <v>12501.88</v>
      </c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1"/>
      <c r="CR414" s="11"/>
      <c r="CS414" s="11"/>
      <c r="CT414" s="11"/>
      <c r="CU414" s="11"/>
      <c r="CV414" s="11"/>
      <c r="CW414" s="11"/>
      <c r="CX414" s="11"/>
      <c r="CY414" s="11"/>
      <c r="CZ414" s="11"/>
      <c r="DA414" s="11"/>
      <c r="DB414" s="11"/>
      <c r="DC414" s="11"/>
      <c r="DD414" s="11"/>
      <c r="DE414" s="11"/>
      <c r="DF414" s="11"/>
      <c r="DG414" s="11"/>
      <c r="DH414" s="11"/>
      <c r="DI414" s="11"/>
      <c r="DJ414" s="11"/>
      <c r="DK414" s="11"/>
      <c r="DL414" s="11"/>
      <c r="DM414" s="11"/>
      <c r="DN414" s="11"/>
      <c r="DO414" s="11"/>
      <c r="DP414" s="11"/>
      <c r="DQ414" s="11"/>
      <c r="DR414" s="11"/>
      <c r="DS414" s="11"/>
      <c r="DT414" s="11"/>
      <c r="DU414" s="11"/>
      <c r="DV414" s="11"/>
      <c r="DW414" s="11"/>
      <c r="DX414" s="11"/>
      <c r="DY414" s="11"/>
      <c r="DZ414" s="11"/>
      <c r="EA414" s="11"/>
      <c r="EB414" s="11"/>
      <c r="EC414" s="11"/>
      <c r="ED414" s="11"/>
      <c r="EE414" s="11"/>
      <c r="EF414" s="11"/>
      <c r="EG414" s="11"/>
      <c r="EH414" s="11"/>
      <c r="EI414" s="11"/>
      <c r="EJ414" s="11"/>
      <c r="EK414" s="11"/>
      <c r="EL414" s="11"/>
      <c r="EM414" s="11"/>
      <c r="EN414" s="11"/>
      <c r="EO414" s="11"/>
      <c r="EP414" s="11"/>
      <c r="EQ414" s="11"/>
      <c r="ER414" s="11"/>
      <c r="ES414" s="11"/>
      <c r="ET414" s="11"/>
      <c r="EU414" s="11"/>
      <c r="EV414" s="11"/>
      <c r="EW414" s="11"/>
      <c r="EX414" s="11"/>
      <c r="EY414" s="11"/>
      <c r="EZ414" s="11"/>
      <c r="FA414" s="11"/>
      <c r="FB414" s="11"/>
      <c r="FC414" s="11"/>
      <c r="FD414" s="11"/>
      <c r="FE414" s="11"/>
      <c r="FF414" s="11"/>
      <c r="FG414" s="11"/>
      <c r="FH414" s="11"/>
      <c r="FI414" s="11"/>
      <c r="FJ414" s="11"/>
      <c r="FK414" s="11"/>
      <c r="FL414" s="11"/>
      <c r="FM414" s="11"/>
      <c r="FN414" s="11"/>
      <c r="FO414" s="11"/>
      <c r="FP414" s="11"/>
      <c r="FQ414" s="11"/>
      <c r="FR414" s="11"/>
      <c r="FS414" s="11"/>
      <c r="FT414" s="11"/>
      <c r="FU414" s="11"/>
      <c r="FV414" s="11"/>
      <c r="FW414" s="11"/>
      <c r="FX414" s="11"/>
      <c r="FY414" s="11"/>
      <c r="FZ414" s="11"/>
      <c r="GA414" s="11"/>
      <c r="GB414" s="11"/>
      <c r="GC414" s="11"/>
      <c r="GD414" s="11"/>
      <c r="GE414" s="11"/>
      <c r="GF414" s="11"/>
      <c r="GG414" s="11"/>
      <c r="GH414" s="11"/>
      <c r="GI414" s="11"/>
      <c r="GJ414" s="11"/>
      <c r="GK414" s="11"/>
      <c r="GL414" s="11"/>
      <c r="GM414" s="11"/>
      <c r="GN414" s="11"/>
      <c r="GO414" s="11"/>
      <c r="GP414" s="11"/>
      <c r="GQ414" s="11"/>
      <c r="GR414" s="11"/>
      <c r="GS414" s="11"/>
      <c r="GT414" s="11"/>
      <c r="GU414" s="11"/>
      <c r="GV414" s="11"/>
      <c r="GW414" s="11"/>
      <c r="GX414" s="11"/>
      <c r="GY414" s="11"/>
      <c r="GZ414" s="11"/>
      <c r="HA414" s="11"/>
      <c r="HB414" s="11"/>
      <c r="HC414" s="11"/>
      <c r="HD414" s="11"/>
      <c r="HE414" s="11"/>
      <c r="HF414" s="11"/>
      <c r="HG414" s="11"/>
      <c r="HH414" s="11"/>
      <c r="HI414" s="11"/>
      <c r="HJ414" s="11"/>
      <c r="HK414" s="11"/>
      <c r="HL414" s="11"/>
      <c r="HM414" s="11"/>
      <c r="HN414" s="11"/>
      <c r="HO414" s="11"/>
      <c r="HP414" s="11"/>
      <c r="HQ414" s="11"/>
      <c r="HR414" s="11"/>
      <c r="HS414" s="11"/>
      <c r="HT414" s="11"/>
      <c r="HU414" s="11"/>
      <c r="HV414" s="11"/>
      <c r="HW414" s="11"/>
      <c r="HX414" s="11"/>
      <c r="HY414" s="11"/>
      <c r="HZ414" s="11"/>
      <c r="IA414" s="11"/>
      <c r="IB414" s="11"/>
      <c r="IC414" s="11"/>
      <c r="ID414" s="11"/>
      <c r="IE414" s="11"/>
      <c r="IF414" s="11"/>
      <c r="IG414" s="11"/>
      <c r="IH414" s="11"/>
      <c r="II414" s="11"/>
      <c r="IJ414" s="11"/>
      <c r="IK414" s="11"/>
      <c r="IL414" s="11"/>
      <c r="IM414" s="11"/>
      <c r="IN414" s="11"/>
      <c r="IO414" s="11"/>
      <c r="IP414" s="11"/>
      <c r="IQ414" s="11"/>
      <c r="IR414" s="11"/>
      <c r="IS414" s="11"/>
      <c r="IT414" s="11"/>
      <c r="IU414" s="11"/>
      <c r="IV414" s="11"/>
      <c r="IW414" s="11"/>
      <c r="IX414" s="11"/>
      <c r="IY414" s="11"/>
      <c r="IZ414" s="11"/>
      <c r="JA414" s="11"/>
      <c r="JB414" s="11"/>
      <c r="JC414" s="11"/>
      <c r="JD414" s="11"/>
      <c r="JE414" s="11"/>
      <c r="JF414" s="11"/>
      <c r="JG414" s="11"/>
      <c r="JH414" s="11"/>
      <c r="JI414" s="11"/>
      <c r="JJ414" s="11"/>
      <c r="JK414" s="11"/>
      <c r="JL414" s="11"/>
      <c r="JM414" s="11"/>
      <c r="JN414" s="11"/>
      <c r="JO414" s="11"/>
      <c r="JP414" s="11"/>
      <c r="JQ414" s="11"/>
      <c r="JR414" s="11"/>
      <c r="JS414" s="11"/>
      <c r="JT414" s="11"/>
      <c r="JU414" s="11"/>
      <c r="JV414" s="11"/>
    </row>
    <row r="415" spans="1:282" s="29" customFormat="1" x14ac:dyDescent="0.25">
      <c r="A415" t="s">
        <v>126</v>
      </c>
      <c r="B415" t="s">
        <v>436</v>
      </c>
      <c r="C415" s="13" t="s">
        <v>305</v>
      </c>
      <c r="D415" t="s">
        <v>202</v>
      </c>
      <c r="E415" s="40">
        <v>47000</v>
      </c>
      <c r="F415" s="40">
        <f t="shared" si="85"/>
        <v>1348.9</v>
      </c>
      <c r="G415" s="40">
        <v>1430.6</v>
      </c>
      <c r="H415" s="40">
        <f>E415*0.0304</f>
        <v>1428.8</v>
      </c>
      <c r="I415" s="40">
        <v>275</v>
      </c>
      <c r="J415" s="40">
        <v>4483.3</v>
      </c>
      <c r="K415" s="40">
        <f>E415-J415</f>
        <v>42516.7</v>
      </c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  <c r="FA415" s="10"/>
      <c r="FB415" s="10"/>
      <c r="FC415" s="10"/>
      <c r="FD415" s="10"/>
      <c r="FE415" s="10"/>
      <c r="FF415" s="10"/>
      <c r="FG415" s="10"/>
      <c r="FH415" s="10"/>
      <c r="FI415" s="10"/>
      <c r="FJ415" s="10"/>
      <c r="FK415" s="10"/>
      <c r="FL415" s="10"/>
      <c r="FM415" s="10"/>
      <c r="FN415" s="10"/>
      <c r="FO415" s="10"/>
      <c r="FP415" s="10"/>
      <c r="FQ415" s="10"/>
      <c r="FR415" s="10"/>
      <c r="FS415" s="10"/>
      <c r="FT415" s="10"/>
      <c r="FU415" s="10"/>
      <c r="FV415" s="10"/>
      <c r="FW415" s="10"/>
      <c r="FX415" s="10"/>
      <c r="FY415" s="10"/>
      <c r="FZ415" s="10"/>
      <c r="GA415" s="10"/>
      <c r="GB415" s="10"/>
      <c r="GC415" s="10"/>
      <c r="GD415" s="10"/>
      <c r="GE415" s="10"/>
      <c r="GF415" s="10"/>
      <c r="GG415" s="10"/>
      <c r="GH415" s="10"/>
      <c r="GI415" s="10"/>
      <c r="GJ415" s="10"/>
      <c r="GK415" s="10"/>
      <c r="GL415" s="10"/>
      <c r="GM415" s="10"/>
      <c r="GN415" s="10"/>
      <c r="GO415" s="10"/>
      <c r="GP415" s="10"/>
      <c r="GQ415" s="10"/>
      <c r="GR415" s="10"/>
      <c r="GS415" s="10"/>
      <c r="GT415" s="10"/>
      <c r="GU415" s="10"/>
      <c r="GV415" s="10"/>
      <c r="GW415" s="10"/>
      <c r="GX415" s="10"/>
      <c r="GY415" s="10"/>
      <c r="GZ415" s="10"/>
      <c r="HA415" s="10"/>
      <c r="HB415" s="10"/>
      <c r="HC415" s="10"/>
      <c r="HD415" s="10"/>
      <c r="HE415" s="10"/>
      <c r="HF415" s="10"/>
      <c r="HG415" s="10"/>
      <c r="HH415" s="10"/>
      <c r="HI415" s="10"/>
      <c r="HJ415" s="10"/>
      <c r="HK415" s="10"/>
      <c r="HL415" s="10"/>
      <c r="HM415" s="10"/>
      <c r="HN415" s="10"/>
      <c r="HO415" s="10"/>
      <c r="HP415" s="10"/>
      <c r="HQ415" s="10"/>
      <c r="HR415" s="10"/>
      <c r="HS415" s="10"/>
      <c r="HT415" s="10"/>
      <c r="HU415" s="10"/>
      <c r="HV415" s="10"/>
      <c r="HW415" s="10"/>
      <c r="HX415" s="10"/>
      <c r="HY415" s="10"/>
      <c r="HZ415" s="10"/>
      <c r="IA415" s="10"/>
      <c r="IB415" s="10"/>
      <c r="IC415" s="10"/>
      <c r="ID415" s="10"/>
      <c r="IE415" s="10"/>
      <c r="IF415" s="10"/>
      <c r="IG415" s="10"/>
      <c r="IH415" s="10"/>
      <c r="II415" s="10"/>
      <c r="IJ415" s="10"/>
      <c r="IK415" s="10"/>
      <c r="IL415" s="10"/>
      <c r="IM415" s="10"/>
      <c r="IN415" s="10"/>
      <c r="IO415" s="10"/>
      <c r="IP415" s="10"/>
      <c r="IQ415" s="10"/>
      <c r="IR415" s="10"/>
      <c r="IS415" s="10"/>
      <c r="IT415" s="10"/>
      <c r="IU415" s="10"/>
      <c r="IV415" s="10"/>
      <c r="IW415" s="10"/>
      <c r="IX415" s="10"/>
      <c r="IY415" s="10"/>
      <c r="IZ415" s="10"/>
      <c r="JA415" s="10"/>
      <c r="JB415" s="10"/>
      <c r="JC415" s="10"/>
      <c r="JD415" s="10"/>
      <c r="JE415" s="10"/>
      <c r="JF415" s="10"/>
      <c r="JG415" s="10"/>
      <c r="JH415" s="10"/>
      <c r="JI415" s="10"/>
      <c r="JJ415" s="10"/>
      <c r="JK415" s="10"/>
      <c r="JL415" s="10"/>
      <c r="JM415" s="10"/>
      <c r="JN415" s="10"/>
      <c r="JO415" s="10"/>
      <c r="JP415" s="10"/>
      <c r="JQ415" s="10"/>
      <c r="JR415" s="10"/>
      <c r="JS415" s="10"/>
      <c r="JT415" s="10"/>
      <c r="JU415" s="10"/>
      <c r="JV415" s="10"/>
    </row>
    <row r="416" spans="1:282" s="29" customFormat="1" x14ac:dyDescent="0.25">
      <c r="A416" s="24" t="s">
        <v>12</v>
      </c>
      <c r="B416" s="24">
        <v>7</v>
      </c>
      <c r="C416" s="25"/>
      <c r="D416" s="24"/>
      <c r="E416" s="47">
        <f t="shared" ref="E416:K416" si="87">SUM(E409:E415)</f>
        <v>242420</v>
      </c>
      <c r="F416" s="47">
        <f t="shared" si="87"/>
        <v>6957.45</v>
      </c>
      <c r="G416" s="47">
        <f>SUM(G409:G415)</f>
        <v>7109</v>
      </c>
      <c r="H416" s="47">
        <f t="shared" si="87"/>
        <v>7369.57</v>
      </c>
      <c r="I416" s="47">
        <f t="shared" si="87"/>
        <v>10635.79</v>
      </c>
      <c r="J416" s="47">
        <f t="shared" si="87"/>
        <v>32071.81</v>
      </c>
      <c r="K416" s="47">
        <f t="shared" si="87"/>
        <v>210348.19</v>
      </c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  <c r="FA416" s="10"/>
      <c r="FB416" s="10"/>
      <c r="FC416" s="10"/>
      <c r="FD416" s="10"/>
      <c r="FE416" s="10"/>
      <c r="FF416" s="10"/>
      <c r="FG416" s="10"/>
      <c r="FH416" s="10"/>
      <c r="FI416" s="10"/>
      <c r="FJ416" s="10"/>
      <c r="FK416" s="10"/>
      <c r="FL416" s="10"/>
      <c r="FM416" s="10"/>
      <c r="FN416" s="10"/>
      <c r="FO416" s="10"/>
      <c r="FP416" s="10"/>
      <c r="FQ416" s="10"/>
      <c r="FR416" s="10"/>
      <c r="FS416" s="10"/>
      <c r="FT416" s="10"/>
      <c r="FU416" s="10"/>
      <c r="FV416" s="10"/>
      <c r="FW416" s="10"/>
      <c r="FX416" s="10"/>
      <c r="FY416" s="10"/>
      <c r="FZ416" s="10"/>
      <c r="GA416" s="10"/>
      <c r="GB416" s="10"/>
      <c r="GC416" s="10"/>
      <c r="GD416" s="10"/>
      <c r="GE416" s="10"/>
      <c r="GF416" s="10"/>
      <c r="GG416" s="10"/>
      <c r="GH416" s="10"/>
      <c r="GI416" s="10"/>
      <c r="GJ416" s="10"/>
      <c r="GK416" s="10"/>
      <c r="GL416" s="10"/>
      <c r="GM416" s="10"/>
      <c r="GN416" s="10"/>
      <c r="GO416" s="10"/>
      <c r="GP416" s="10"/>
      <c r="GQ416" s="10"/>
      <c r="GR416" s="10"/>
      <c r="GS416" s="10"/>
      <c r="GT416" s="10"/>
      <c r="GU416" s="10"/>
      <c r="GV416" s="10"/>
      <c r="GW416" s="10"/>
      <c r="GX416" s="10"/>
      <c r="GY416" s="10"/>
      <c r="GZ416" s="10"/>
      <c r="HA416" s="10"/>
      <c r="HB416" s="10"/>
      <c r="HC416" s="10"/>
      <c r="HD416" s="10"/>
      <c r="HE416" s="10"/>
      <c r="HF416" s="10"/>
      <c r="HG416" s="10"/>
      <c r="HH416" s="10"/>
      <c r="HI416" s="10"/>
      <c r="HJ416" s="10"/>
      <c r="HK416" s="10"/>
      <c r="HL416" s="10"/>
      <c r="HM416" s="10"/>
      <c r="HN416" s="10"/>
      <c r="HO416" s="10"/>
      <c r="HP416" s="10"/>
      <c r="HQ416" s="10"/>
      <c r="HR416" s="10"/>
      <c r="HS416" s="10"/>
      <c r="HT416" s="10"/>
      <c r="HU416" s="10"/>
      <c r="HV416" s="10"/>
      <c r="HW416" s="10"/>
      <c r="HX416" s="10"/>
      <c r="HY416" s="10"/>
      <c r="HZ416" s="10"/>
      <c r="IA416" s="10"/>
      <c r="IB416" s="10"/>
      <c r="IC416" s="10"/>
      <c r="ID416" s="10"/>
      <c r="IE416" s="10"/>
      <c r="IF416" s="10"/>
      <c r="IG416" s="10"/>
      <c r="IH416" s="10"/>
      <c r="II416" s="10"/>
      <c r="IJ416" s="10"/>
      <c r="IK416" s="10"/>
      <c r="IL416" s="10"/>
      <c r="IM416" s="10"/>
      <c r="IN416" s="10"/>
      <c r="IO416" s="10"/>
      <c r="IP416" s="10"/>
      <c r="IQ416" s="10"/>
      <c r="IR416" s="10"/>
      <c r="IS416" s="10"/>
      <c r="IT416" s="10"/>
      <c r="IU416" s="10"/>
      <c r="IV416" s="10"/>
      <c r="IW416" s="10"/>
      <c r="IX416" s="10"/>
      <c r="IY416" s="10"/>
      <c r="IZ416" s="10"/>
      <c r="JA416" s="10"/>
      <c r="JB416" s="10"/>
      <c r="JC416" s="10"/>
      <c r="JD416" s="10"/>
      <c r="JE416" s="10"/>
      <c r="JF416" s="10"/>
      <c r="JG416" s="10"/>
      <c r="JH416" s="10"/>
      <c r="JI416" s="10"/>
      <c r="JJ416" s="10"/>
      <c r="JK416" s="10"/>
      <c r="JL416" s="10"/>
      <c r="JM416" s="10"/>
      <c r="JN416" s="10"/>
      <c r="JO416" s="10"/>
      <c r="JP416" s="10"/>
      <c r="JQ416" s="10"/>
      <c r="JR416" s="10"/>
      <c r="JS416" s="10"/>
      <c r="JT416" s="10"/>
      <c r="JU416" s="10"/>
      <c r="JV416" s="10"/>
    </row>
    <row r="417" spans="1:282" s="11" customFormat="1" x14ac:dyDescent="0.25">
      <c r="A417" s="10"/>
      <c r="B417" s="10"/>
      <c r="C417" s="15"/>
      <c r="D417" s="10"/>
      <c r="E417" s="51"/>
      <c r="F417" s="51"/>
      <c r="G417" s="51"/>
      <c r="H417" s="51"/>
      <c r="I417" s="51"/>
      <c r="J417" s="51"/>
      <c r="K417" s="51"/>
    </row>
    <row r="418" spans="1:282" s="2" customFormat="1" x14ac:dyDescent="0.25">
      <c r="A418" s="4" t="s">
        <v>382</v>
      </c>
      <c r="B418" s="4"/>
      <c r="C418" s="16"/>
      <c r="D418" s="4"/>
      <c r="E418" s="52"/>
      <c r="F418" s="52"/>
      <c r="G418" s="52"/>
      <c r="H418" s="52"/>
      <c r="I418" s="52"/>
      <c r="J418" s="52"/>
      <c r="K418" s="52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  <c r="FA418" s="10"/>
      <c r="FB418" s="10"/>
      <c r="FC418" s="10"/>
      <c r="FD418" s="10"/>
      <c r="FE418" s="10"/>
      <c r="FF418" s="10"/>
      <c r="FG418" s="10"/>
      <c r="FH418" s="10"/>
      <c r="FI418" s="10"/>
      <c r="FJ418" s="10"/>
      <c r="FK418" s="10"/>
      <c r="FL418" s="10"/>
      <c r="FM418" s="10"/>
      <c r="FN418" s="10"/>
      <c r="FO418" s="10"/>
      <c r="FP418" s="10"/>
      <c r="FQ418" s="10"/>
      <c r="FR418" s="10"/>
      <c r="FS418" s="10"/>
      <c r="FT418" s="10"/>
      <c r="FU418" s="10"/>
      <c r="FV418" s="10"/>
      <c r="FW418" s="10"/>
      <c r="FX418" s="10"/>
      <c r="FY418" s="10"/>
      <c r="FZ418" s="10"/>
      <c r="GA418" s="10"/>
      <c r="GB418" s="10"/>
      <c r="GC418" s="10"/>
      <c r="GD418" s="10"/>
      <c r="GE418" s="10"/>
      <c r="GF418" s="10"/>
      <c r="GG418" s="10"/>
      <c r="GH418" s="10"/>
      <c r="GI418" s="10"/>
      <c r="GJ418" s="10"/>
      <c r="GK418" s="10"/>
      <c r="GL418" s="10"/>
      <c r="GM418" s="10"/>
      <c r="GN418" s="10"/>
      <c r="GO418" s="10"/>
      <c r="GP418" s="10"/>
      <c r="GQ418" s="10"/>
      <c r="GR418" s="10"/>
      <c r="GS418" s="10"/>
      <c r="GT418" s="10"/>
      <c r="GU418" s="10"/>
      <c r="GV418" s="10"/>
      <c r="GW418" s="10"/>
      <c r="GX418" s="10"/>
      <c r="GY418" s="10"/>
      <c r="GZ418" s="10"/>
      <c r="HA418" s="10"/>
      <c r="HB418" s="10"/>
      <c r="HC418" s="10"/>
      <c r="HD418" s="10"/>
      <c r="HE418" s="10"/>
      <c r="HF418" s="10"/>
      <c r="HG418" s="10"/>
      <c r="HH418" s="10"/>
      <c r="HI418" s="10"/>
      <c r="HJ418" s="10"/>
      <c r="HK418" s="10"/>
      <c r="HL418" s="10"/>
      <c r="HM418" s="10"/>
      <c r="HN418" s="10"/>
      <c r="HO418" s="10"/>
      <c r="HP418" s="10"/>
      <c r="HQ418" s="10"/>
      <c r="HR418" s="10"/>
      <c r="HS418" s="10"/>
      <c r="HT418" s="10"/>
      <c r="HU418" s="10"/>
      <c r="HV418" s="10"/>
      <c r="HW418" s="10"/>
      <c r="HX418" s="10"/>
      <c r="HY418" s="10"/>
      <c r="HZ418" s="10"/>
      <c r="IA418" s="10"/>
      <c r="IB418" s="10"/>
      <c r="IC418" s="10"/>
      <c r="ID418" s="10"/>
      <c r="IE418" s="10"/>
      <c r="IF418" s="10"/>
      <c r="IG418" s="10"/>
      <c r="IH418" s="10"/>
      <c r="II418" s="10"/>
      <c r="IJ418" s="10"/>
      <c r="IK418" s="10"/>
      <c r="IL418" s="10"/>
      <c r="IM418" s="10"/>
      <c r="IN418" s="10"/>
      <c r="IO418" s="10"/>
      <c r="IP418" s="10"/>
      <c r="IQ418" s="10"/>
      <c r="IR418" s="10"/>
      <c r="IS418" s="10"/>
      <c r="IT418" s="10"/>
      <c r="IU418" s="10"/>
      <c r="IV418" s="10"/>
      <c r="IW418" s="10"/>
      <c r="IX418" s="10"/>
      <c r="IY418" s="10"/>
      <c r="IZ418" s="10"/>
      <c r="JA418" s="10"/>
      <c r="JB418" s="10"/>
      <c r="JC418" s="10"/>
      <c r="JD418" s="10"/>
      <c r="JE418" s="10"/>
      <c r="JF418" s="10"/>
      <c r="JG418" s="10"/>
      <c r="JH418" s="10"/>
      <c r="JI418" s="10"/>
      <c r="JJ418" s="10"/>
      <c r="JK418" s="10"/>
      <c r="JL418" s="10"/>
      <c r="JM418" s="10"/>
      <c r="JN418" s="10"/>
      <c r="JO418" s="10"/>
      <c r="JP418" s="10"/>
      <c r="JQ418" s="10"/>
      <c r="JR418" s="10"/>
      <c r="JS418" s="10"/>
      <c r="JT418" s="10"/>
      <c r="JU418" s="10"/>
      <c r="JV418" s="10"/>
    </row>
    <row r="419" spans="1:282" s="24" customFormat="1" x14ac:dyDescent="0.25">
      <c r="A419" t="s">
        <v>133</v>
      </c>
      <c r="B419" t="s">
        <v>16</v>
      </c>
      <c r="C419" s="13" t="s">
        <v>306</v>
      </c>
      <c r="D419" t="s">
        <v>202</v>
      </c>
      <c r="E419" s="40">
        <v>89500</v>
      </c>
      <c r="F419" s="40">
        <f>E419*0.0287</f>
        <v>2568.65</v>
      </c>
      <c r="G419" s="40">
        <v>9241.14</v>
      </c>
      <c r="H419" s="40">
        <f>E419*0.0304</f>
        <v>2720.8</v>
      </c>
      <c r="I419" s="40">
        <v>1702.45</v>
      </c>
      <c r="J419" s="61">
        <v>16233.04</v>
      </c>
      <c r="K419" s="40">
        <f>E419-J419</f>
        <v>73266.960000000006</v>
      </c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  <c r="FA419" s="10"/>
      <c r="FB419" s="10"/>
      <c r="FC419" s="10"/>
      <c r="FD419" s="10"/>
      <c r="FE419" s="10"/>
      <c r="FF419" s="10"/>
      <c r="FG419" s="10"/>
      <c r="FH419" s="10"/>
      <c r="FI419" s="10"/>
      <c r="FJ419" s="10"/>
      <c r="FK419" s="10"/>
      <c r="FL419" s="10"/>
      <c r="FM419" s="10"/>
      <c r="FN419" s="10"/>
      <c r="FO419" s="10"/>
      <c r="FP419" s="10"/>
      <c r="FQ419" s="10"/>
      <c r="FR419" s="10"/>
      <c r="FS419" s="10"/>
      <c r="FT419" s="10"/>
      <c r="FU419" s="10"/>
      <c r="FV419" s="10"/>
      <c r="FW419" s="10"/>
      <c r="FX419" s="10"/>
      <c r="FY419" s="10"/>
      <c r="FZ419" s="10"/>
      <c r="GA419" s="10"/>
      <c r="GB419" s="10"/>
      <c r="GC419" s="10"/>
      <c r="GD419" s="10"/>
      <c r="GE419" s="10"/>
      <c r="GF419" s="10"/>
      <c r="GG419" s="10"/>
      <c r="GH419" s="10"/>
      <c r="GI419" s="10"/>
      <c r="GJ419" s="10"/>
      <c r="GK419" s="10"/>
      <c r="GL419" s="10"/>
      <c r="GM419" s="10"/>
      <c r="GN419" s="10"/>
      <c r="GO419" s="10"/>
      <c r="GP419" s="10"/>
      <c r="GQ419" s="10"/>
      <c r="GR419" s="10"/>
      <c r="GS419" s="10"/>
      <c r="GT419" s="10"/>
      <c r="GU419" s="10"/>
      <c r="GV419" s="10"/>
      <c r="GW419" s="10"/>
      <c r="GX419" s="10"/>
      <c r="GY419" s="10"/>
      <c r="GZ419" s="10"/>
      <c r="HA419" s="10"/>
      <c r="HB419" s="10"/>
      <c r="HC419" s="10"/>
      <c r="HD419" s="10"/>
      <c r="HE419" s="10"/>
      <c r="HF419" s="10"/>
      <c r="HG419" s="10"/>
      <c r="HH419" s="10"/>
      <c r="HI419" s="10"/>
      <c r="HJ419" s="10"/>
      <c r="HK419" s="10"/>
      <c r="HL419" s="10"/>
      <c r="HM419" s="10"/>
      <c r="HN419" s="10"/>
      <c r="HO419" s="10"/>
      <c r="HP419" s="10"/>
      <c r="HQ419" s="10"/>
      <c r="HR419" s="10"/>
      <c r="HS419" s="10"/>
      <c r="HT419" s="10"/>
      <c r="HU419" s="10"/>
      <c r="HV419" s="10"/>
      <c r="HW419" s="10"/>
      <c r="HX419" s="10"/>
      <c r="HY419" s="10"/>
      <c r="HZ419" s="10"/>
      <c r="IA419" s="10"/>
      <c r="IB419" s="10"/>
      <c r="IC419" s="10"/>
      <c r="ID419" s="10"/>
      <c r="IE419" s="10"/>
      <c r="IF419" s="10"/>
      <c r="IG419" s="10"/>
      <c r="IH419" s="10"/>
      <c r="II419" s="10"/>
      <c r="IJ419" s="10"/>
      <c r="IK419" s="10"/>
      <c r="IL419" s="10"/>
      <c r="IM419" s="10"/>
      <c r="IN419" s="10"/>
      <c r="IO419" s="10"/>
      <c r="IP419" s="10"/>
      <c r="IQ419" s="10"/>
      <c r="IR419" s="10"/>
      <c r="IS419" s="10"/>
      <c r="IT419" s="10"/>
      <c r="IU419" s="10"/>
      <c r="IV419" s="10"/>
      <c r="IW419" s="10"/>
      <c r="IX419" s="10"/>
      <c r="IY419" s="10"/>
      <c r="IZ419" s="10"/>
      <c r="JA419" s="10"/>
      <c r="JB419" s="10"/>
      <c r="JC419" s="10"/>
      <c r="JD419" s="10"/>
      <c r="JE419" s="10"/>
      <c r="JF419" s="10"/>
      <c r="JG419" s="10"/>
      <c r="JH419" s="10"/>
      <c r="JI419" s="10"/>
      <c r="JJ419" s="10"/>
      <c r="JK419" s="10"/>
      <c r="JL419" s="10"/>
      <c r="JM419" s="10"/>
      <c r="JN419" s="10"/>
      <c r="JO419" s="10"/>
      <c r="JP419" s="10"/>
      <c r="JQ419" s="10"/>
      <c r="JR419" s="10"/>
      <c r="JS419" s="10"/>
      <c r="JT419" s="10"/>
      <c r="JU419" s="10"/>
      <c r="JV419" s="10"/>
    </row>
    <row r="420" spans="1:282" s="1" customFormat="1" x14ac:dyDescent="0.25">
      <c r="A420" t="s">
        <v>132</v>
      </c>
      <c r="B420" t="s">
        <v>443</v>
      </c>
      <c r="C420" s="13" t="s">
        <v>305</v>
      </c>
      <c r="D420" t="s">
        <v>202</v>
      </c>
      <c r="E420" s="40">
        <v>44000</v>
      </c>
      <c r="F420" s="40">
        <f>E420*0.0287</f>
        <v>1262.8</v>
      </c>
      <c r="G420" s="40">
        <v>1007.19</v>
      </c>
      <c r="H420" s="40">
        <f>E420*0.0304</f>
        <v>1337.6</v>
      </c>
      <c r="I420" s="40">
        <v>315</v>
      </c>
      <c r="J420" s="40">
        <f>F420+G420+H420+I420</f>
        <v>3922.59</v>
      </c>
      <c r="K420" s="40">
        <f>E420-J420</f>
        <v>40077.410000000003</v>
      </c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  <c r="FA420" s="10"/>
      <c r="FB420" s="10"/>
      <c r="FC420" s="10"/>
      <c r="FD420" s="10"/>
      <c r="FE420" s="10"/>
      <c r="FF420" s="10"/>
      <c r="FG420" s="10"/>
      <c r="FH420" s="10"/>
      <c r="FI420" s="10"/>
      <c r="FJ420" s="10"/>
      <c r="FK420" s="10"/>
      <c r="FL420" s="10"/>
      <c r="FM420" s="10"/>
      <c r="FN420" s="10"/>
      <c r="FO420" s="10"/>
      <c r="FP420" s="10"/>
      <c r="FQ420" s="10"/>
      <c r="FR420" s="10"/>
      <c r="FS420" s="10"/>
      <c r="FT420" s="10"/>
      <c r="FU420" s="10"/>
      <c r="FV420" s="10"/>
      <c r="FW420" s="10"/>
      <c r="FX420" s="10"/>
      <c r="FY420" s="10"/>
      <c r="FZ420" s="10"/>
      <c r="GA420" s="10"/>
      <c r="GB420" s="10"/>
      <c r="GC420" s="10"/>
      <c r="GD420" s="10"/>
      <c r="GE420" s="10"/>
      <c r="GF420" s="10"/>
      <c r="GG420" s="10"/>
      <c r="GH420" s="10"/>
      <c r="GI420" s="10"/>
      <c r="GJ420" s="10"/>
      <c r="GK420" s="10"/>
      <c r="GL420" s="10"/>
      <c r="GM420" s="10"/>
      <c r="GN420" s="10"/>
      <c r="GO420" s="10"/>
      <c r="GP420" s="10"/>
      <c r="GQ420" s="10"/>
      <c r="GR420" s="10"/>
      <c r="GS420" s="10"/>
      <c r="GT420" s="10"/>
      <c r="GU420" s="10"/>
      <c r="GV420" s="10"/>
      <c r="GW420" s="10"/>
      <c r="GX420" s="10"/>
      <c r="GY420" s="10"/>
      <c r="GZ420" s="10"/>
      <c r="HA420" s="10"/>
      <c r="HB420" s="10"/>
      <c r="HC420" s="10"/>
      <c r="HD420" s="10"/>
      <c r="HE420" s="10"/>
      <c r="HF420" s="10"/>
      <c r="HG420" s="10"/>
      <c r="HH420" s="10"/>
      <c r="HI420" s="10"/>
      <c r="HJ420" s="10"/>
      <c r="HK420" s="10"/>
      <c r="HL420" s="10"/>
      <c r="HM420" s="10"/>
      <c r="HN420" s="10"/>
      <c r="HO420" s="10"/>
      <c r="HP420" s="10"/>
      <c r="HQ420" s="10"/>
      <c r="HR420" s="10"/>
      <c r="HS420" s="10"/>
      <c r="HT420" s="10"/>
      <c r="HU420" s="10"/>
      <c r="HV420" s="10"/>
      <c r="HW420" s="10"/>
      <c r="HX420" s="10"/>
      <c r="HY420" s="10"/>
      <c r="HZ420" s="10"/>
      <c r="IA420" s="10"/>
      <c r="IB420" s="10"/>
      <c r="IC420" s="10"/>
      <c r="ID420" s="10"/>
      <c r="IE420" s="10"/>
      <c r="IF420" s="10"/>
      <c r="IG420" s="10"/>
      <c r="IH420" s="10"/>
      <c r="II420" s="10"/>
      <c r="IJ420" s="10"/>
      <c r="IK420" s="10"/>
      <c r="IL420" s="10"/>
      <c r="IM420" s="10"/>
      <c r="IN420" s="10"/>
      <c r="IO420" s="10"/>
      <c r="IP420" s="10"/>
      <c r="IQ420" s="10"/>
      <c r="IR420" s="10"/>
      <c r="IS420" s="10"/>
      <c r="IT420" s="10"/>
      <c r="IU420" s="10"/>
      <c r="IV420" s="10"/>
      <c r="IW420" s="10"/>
      <c r="IX420" s="10"/>
      <c r="IY420" s="10"/>
      <c r="IZ420" s="10"/>
      <c r="JA420" s="10"/>
      <c r="JB420" s="10"/>
      <c r="JC420" s="10"/>
      <c r="JD420" s="10"/>
      <c r="JE420" s="10"/>
      <c r="JF420" s="10"/>
      <c r="JG420" s="10"/>
      <c r="JH420" s="10"/>
      <c r="JI420" s="10"/>
      <c r="JJ420" s="10"/>
      <c r="JK420" s="10"/>
      <c r="JL420" s="10"/>
      <c r="JM420" s="10"/>
      <c r="JN420" s="10"/>
      <c r="JO420" s="10"/>
      <c r="JP420" s="10"/>
      <c r="JQ420" s="10"/>
      <c r="JR420" s="10"/>
      <c r="JS420" s="10"/>
      <c r="JT420" s="10"/>
      <c r="JU420" s="10"/>
      <c r="JV420" s="10"/>
    </row>
    <row r="421" spans="1:282" s="1" customFormat="1" x14ac:dyDescent="0.25">
      <c r="A421" s="2" t="s">
        <v>12</v>
      </c>
      <c r="B421" s="2">
        <v>2</v>
      </c>
      <c r="C421" s="14"/>
      <c r="D421" s="2"/>
      <c r="E421" s="48">
        <f t="shared" ref="E421:K421" si="88">SUM(E419:E420)</f>
        <v>133500</v>
      </c>
      <c r="F421" s="48">
        <f t="shared" si="88"/>
        <v>3831.45</v>
      </c>
      <c r="G421" s="48">
        <f>SUM(G419:G420)</f>
        <v>10248.33</v>
      </c>
      <c r="H421" s="48">
        <f t="shared" si="88"/>
        <v>4058.4</v>
      </c>
      <c r="I421" s="48">
        <f t="shared" si="88"/>
        <v>2017.45</v>
      </c>
      <c r="J421" s="48">
        <f t="shared" si="88"/>
        <v>20155.63</v>
      </c>
      <c r="K421" s="48">
        <f t="shared" si="88"/>
        <v>113344.37</v>
      </c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  <c r="FA421" s="10"/>
      <c r="FB421" s="10"/>
      <c r="FC421" s="10"/>
      <c r="FD421" s="10"/>
      <c r="FE421" s="10"/>
      <c r="FF421" s="10"/>
      <c r="FG421" s="10"/>
      <c r="FH421" s="10"/>
      <c r="FI421" s="10"/>
      <c r="FJ421" s="10"/>
      <c r="FK421" s="10"/>
      <c r="FL421" s="10"/>
      <c r="FM421" s="10"/>
      <c r="FN421" s="10"/>
      <c r="FO421" s="10"/>
      <c r="FP421" s="10"/>
      <c r="FQ421" s="10"/>
      <c r="FR421" s="10"/>
      <c r="FS421" s="10"/>
      <c r="FT421" s="10"/>
      <c r="FU421" s="10"/>
      <c r="FV421" s="10"/>
      <c r="FW421" s="10"/>
      <c r="FX421" s="10"/>
      <c r="FY421" s="10"/>
      <c r="FZ421" s="10"/>
      <c r="GA421" s="10"/>
      <c r="GB421" s="10"/>
      <c r="GC421" s="10"/>
      <c r="GD421" s="10"/>
      <c r="GE421" s="10"/>
      <c r="GF421" s="10"/>
      <c r="GG421" s="10"/>
      <c r="GH421" s="10"/>
      <c r="GI421" s="10"/>
      <c r="GJ421" s="10"/>
      <c r="GK421" s="10"/>
      <c r="GL421" s="10"/>
      <c r="GM421" s="10"/>
      <c r="GN421" s="10"/>
      <c r="GO421" s="10"/>
      <c r="GP421" s="10"/>
      <c r="GQ421" s="10"/>
      <c r="GR421" s="10"/>
      <c r="GS421" s="10"/>
      <c r="GT421" s="10"/>
      <c r="GU421" s="10"/>
      <c r="GV421" s="10"/>
      <c r="GW421" s="10"/>
      <c r="GX421" s="10"/>
      <c r="GY421" s="10"/>
      <c r="GZ421" s="10"/>
      <c r="HA421" s="10"/>
      <c r="HB421" s="10"/>
      <c r="HC421" s="10"/>
      <c r="HD421" s="10"/>
      <c r="HE421" s="10"/>
      <c r="HF421" s="10"/>
      <c r="HG421" s="10"/>
      <c r="HH421" s="10"/>
      <c r="HI421" s="10"/>
      <c r="HJ421" s="10"/>
      <c r="HK421" s="10"/>
      <c r="HL421" s="10"/>
      <c r="HM421" s="10"/>
      <c r="HN421" s="10"/>
      <c r="HO421" s="10"/>
      <c r="HP421" s="10"/>
      <c r="HQ421" s="10"/>
      <c r="HR421" s="10"/>
      <c r="HS421" s="10"/>
      <c r="HT421" s="10"/>
      <c r="HU421" s="10"/>
      <c r="HV421" s="10"/>
      <c r="HW421" s="10"/>
      <c r="HX421" s="10"/>
      <c r="HY421" s="10"/>
      <c r="HZ421" s="10"/>
      <c r="IA421" s="10"/>
      <c r="IB421" s="10"/>
      <c r="IC421" s="10"/>
      <c r="ID421" s="10"/>
      <c r="IE421" s="10"/>
      <c r="IF421" s="10"/>
      <c r="IG421" s="10"/>
      <c r="IH421" s="10"/>
      <c r="II421" s="10"/>
      <c r="IJ421" s="10"/>
      <c r="IK421" s="10"/>
      <c r="IL421" s="10"/>
      <c r="IM421" s="10"/>
      <c r="IN421" s="10"/>
      <c r="IO421" s="10"/>
      <c r="IP421" s="10"/>
      <c r="IQ421" s="10"/>
      <c r="IR421" s="10"/>
      <c r="IS421" s="10"/>
      <c r="IT421" s="10"/>
      <c r="IU421" s="10"/>
      <c r="IV421" s="10"/>
      <c r="IW421" s="10"/>
      <c r="IX421" s="10"/>
      <c r="IY421" s="10"/>
      <c r="IZ421" s="10"/>
      <c r="JA421" s="10"/>
      <c r="JB421" s="10"/>
      <c r="JC421" s="10"/>
      <c r="JD421" s="10"/>
      <c r="JE421" s="10"/>
      <c r="JF421" s="10"/>
      <c r="JG421" s="10"/>
      <c r="JH421" s="10"/>
      <c r="JI421" s="10"/>
      <c r="JJ421" s="10"/>
      <c r="JK421" s="10"/>
      <c r="JL421" s="10"/>
      <c r="JM421" s="10"/>
      <c r="JN421" s="10"/>
      <c r="JO421" s="10"/>
      <c r="JP421" s="10"/>
      <c r="JQ421" s="10"/>
      <c r="JR421" s="10"/>
      <c r="JS421" s="10"/>
      <c r="JT421" s="10"/>
      <c r="JU421" s="10"/>
      <c r="JV421" s="10"/>
    </row>
    <row r="422" spans="1:282" s="10" customFormat="1" x14ac:dyDescent="0.25">
      <c r="C422" s="15"/>
      <c r="E422" s="51"/>
      <c r="F422" s="51"/>
      <c r="G422" s="51"/>
      <c r="H422" s="51"/>
      <c r="I422" s="51"/>
      <c r="J422" s="51"/>
      <c r="K422" s="5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</row>
    <row r="423" spans="1:282" s="30" customFormat="1" x14ac:dyDescent="0.25">
      <c r="A423" s="34" t="s">
        <v>420</v>
      </c>
      <c r="B423"/>
      <c r="C423"/>
      <c r="D423"/>
      <c r="E423" s="40"/>
      <c r="F423" s="40"/>
      <c r="G423" s="40"/>
      <c r="H423" s="40"/>
      <c r="I423" s="40"/>
      <c r="J423" s="40"/>
      <c r="K423" s="40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1"/>
      <c r="CP423" s="11"/>
      <c r="CQ423" s="11"/>
      <c r="CR423" s="11"/>
      <c r="CS423" s="11"/>
      <c r="CT423" s="11"/>
      <c r="CU423" s="11"/>
      <c r="CV423" s="11"/>
      <c r="CW423" s="11"/>
      <c r="CX423" s="11"/>
      <c r="CY423" s="11"/>
      <c r="CZ423" s="11"/>
      <c r="DA423" s="11"/>
      <c r="DB423" s="11"/>
      <c r="DC423" s="11"/>
      <c r="DD423" s="11"/>
      <c r="DE423" s="11"/>
      <c r="DF423" s="11"/>
      <c r="DG423" s="11"/>
      <c r="DH423" s="11"/>
      <c r="DI423" s="11"/>
      <c r="DJ423" s="11"/>
      <c r="DK423" s="11"/>
      <c r="DL423" s="11"/>
      <c r="DM423" s="11"/>
      <c r="DN423" s="11"/>
      <c r="DO423" s="11"/>
      <c r="DP423" s="11"/>
      <c r="DQ423" s="11"/>
      <c r="DR423" s="11"/>
      <c r="DS423" s="11"/>
      <c r="DT423" s="11"/>
      <c r="DU423" s="11"/>
      <c r="DV423" s="11"/>
      <c r="DW423" s="11"/>
      <c r="DX423" s="11"/>
      <c r="DY423" s="11"/>
      <c r="DZ423" s="11"/>
      <c r="EA423" s="11"/>
      <c r="EB423" s="11"/>
      <c r="EC423" s="11"/>
      <c r="ED423" s="11"/>
      <c r="EE423" s="11"/>
      <c r="EF423" s="11"/>
      <c r="EG423" s="11"/>
      <c r="EH423" s="11"/>
      <c r="EI423" s="11"/>
      <c r="EJ423" s="11"/>
      <c r="EK423" s="11"/>
      <c r="EL423" s="11"/>
      <c r="EM423" s="11"/>
      <c r="EN423" s="11"/>
      <c r="EO423" s="11"/>
      <c r="EP423" s="11"/>
      <c r="EQ423" s="11"/>
      <c r="ER423" s="11"/>
      <c r="ES423" s="11"/>
      <c r="ET423" s="11"/>
      <c r="EU423" s="11"/>
      <c r="EV423" s="11"/>
      <c r="EW423" s="11"/>
      <c r="EX423" s="11"/>
      <c r="EY423" s="11"/>
      <c r="EZ423" s="11"/>
      <c r="FA423" s="11"/>
      <c r="FB423" s="11"/>
      <c r="FC423" s="11"/>
      <c r="FD423" s="11"/>
      <c r="FE423" s="11"/>
      <c r="FF423" s="11"/>
      <c r="FG423" s="11"/>
      <c r="FH423" s="11"/>
      <c r="FI423" s="11"/>
      <c r="FJ423" s="11"/>
      <c r="FK423" s="11"/>
      <c r="FL423" s="11"/>
      <c r="FM423" s="11"/>
      <c r="FN423" s="11"/>
      <c r="FO423" s="11"/>
      <c r="FP423" s="11"/>
      <c r="FQ423" s="11"/>
      <c r="FR423" s="11"/>
      <c r="FS423" s="11"/>
      <c r="FT423" s="11"/>
      <c r="FU423" s="11"/>
      <c r="FV423" s="11"/>
      <c r="FW423" s="11"/>
      <c r="FX423" s="11"/>
      <c r="FY423" s="11"/>
      <c r="FZ423" s="11"/>
      <c r="GA423" s="11"/>
      <c r="GB423" s="11"/>
      <c r="GC423" s="11"/>
      <c r="GD423" s="11"/>
      <c r="GE423" s="11"/>
      <c r="GF423" s="11"/>
      <c r="GG423" s="11"/>
      <c r="GH423" s="11"/>
      <c r="GI423" s="11"/>
      <c r="GJ423" s="11"/>
      <c r="GK423" s="11"/>
      <c r="GL423" s="11"/>
      <c r="GM423" s="11"/>
      <c r="GN423" s="11"/>
      <c r="GO423" s="11"/>
      <c r="GP423" s="11"/>
      <c r="GQ423" s="11"/>
      <c r="GR423" s="11"/>
      <c r="GS423" s="11"/>
      <c r="GT423" s="11"/>
      <c r="GU423" s="11"/>
      <c r="GV423" s="11"/>
      <c r="GW423" s="11"/>
      <c r="GX423" s="11"/>
      <c r="GY423" s="11"/>
      <c r="GZ423" s="11"/>
      <c r="HA423" s="11"/>
      <c r="HB423" s="11"/>
      <c r="HC423" s="11"/>
      <c r="HD423" s="11"/>
      <c r="HE423" s="11"/>
      <c r="HF423" s="11"/>
      <c r="HG423" s="11"/>
      <c r="HH423" s="11"/>
      <c r="HI423" s="11"/>
      <c r="HJ423" s="11"/>
      <c r="HK423" s="11"/>
      <c r="HL423" s="11"/>
      <c r="HM423" s="11"/>
      <c r="HN423" s="11"/>
      <c r="HO423" s="11"/>
      <c r="HP423" s="11"/>
      <c r="HQ423" s="11"/>
      <c r="HR423" s="11"/>
      <c r="HS423" s="11"/>
      <c r="HT423" s="11"/>
      <c r="HU423" s="11"/>
      <c r="HV423" s="11"/>
      <c r="HW423" s="11"/>
      <c r="HX423" s="11"/>
      <c r="HY423" s="11"/>
      <c r="HZ423" s="11"/>
      <c r="IA423" s="11"/>
      <c r="IB423" s="11"/>
      <c r="IC423" s="11"/>
      <c r="ID423" s="11"/>
      <c r="IE423" s="11"/>
      <c r="IF423" s="11"/>
      <c r="IG423" s="11"/>
      <c r="IH423" s="11"/>
      <c r="II423" s="11"/>
      <c r="IJ423" s="11"/>
      <c r="IK423" s="11"/>
      <c r="IL423" s="11"/>
      <c r="IM423" s="11"/>
      <c r="IN423" s="11"/>
      <c r="IO423" s="11"/>
      <c r="IP423" s="11"/>
      <c r="IQ423" s="11"/>
      <c r="IR423" s="11"/>
      <c r="IS423" s="11"/>
      <c r="IT423" s="11"/>
      <c r="IU423" s="11"/>
      <c r="IV423" s="11"/>
      <c r="IW423" s="11"/>
      <c r="IX423" s="11"/>
      <c r="IY423" s="11"/>
      <c r="IZ423" s="11"/>
      <c r="JA423" s="11"/>
      <c r="JB423" s="11"/>
      <c r="JC423" s="11"/>
      <c r="JD423" s="11"/>
      <c r="JE423" s="11"/>
      <c r="JF423" s="11"/>
      <c r="JG423" s="11"/>
      <c r="JH423" s="11"/>
      <c r="JI423" s="11"/>
      <c r="JJ423" s="11"/>
      <c r="JK423" s="11"/>
      <c r="JL423" s="11"/>
      <c r="JM423" s="11"/>
      <c r="JN423" s="11"/>
      <c r="JO423" s="11"/>
      <c r="JP423" s="11"/>
      <c r="JQ423" s="11"/>
      <c r="JR423" s="11"/>
      <c r="JS423" s="11"/>
      <c r="JT423" s="11"/>
      <c r="JU423" s="11"/>
      <c r="JV423" s="11"/>
    </row>
    <row r="424" spans="1:282" s="30" customFormat="1" x14ac:dyDescent="0.25">
      <c r="A424" t="s">
        <v>421</v>
      </c>
      <c r="B424" t="s">
        <v>16</v>
      </c>
      <c r="C424" s="39" t="s">
        <v>305</v>
      </c>
      <c r="D424" t="s">
        <v>202</v>
      </c>
      <c r="E424" s="40">
        <v>113500</v>
      </c>
      <c r="F424" s="40">
        <v>3257.45</v>
      </c>
      <c r="G424" s="40">
        <v>15280.91</v>
      </c>
      <c r="H424" s="40">
        <v>3450.4</v>
      </c>
      <c r="I424" s="40">
        <v>25</v>
      </c>
      <c r="J424" s="40">
        <v>22013.759999999998</v>
      </c>
      <c r="K424" s="40">
        <f>E424-J424</f>
        <v>91486.24</v>
      </c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  <c r="CO424" s="11"/>
      <c r="CP424" s="11"/>
      <c r="CQ424" s="11"/>
      <c r="CR424" s="11"/>
      <c r="CS424" s="11"/>
      <c r="CT424" s="11"/>
      <c r="CU424" s="11"/>
      <c r="CV424" s="11"/>
      <c r="CW424" s="11"/>
      <c r="CX424" s="11"/>
      <c r="CY424" s="11"/>
      <c r="CZ424" s="11"/>
      <c r="DA424" s="11"/>
      <c r="DB424" s="11"/>
      <c r="DC424" s="11"/>
      <c r="DD424" s="11"/>
      <c r="DE424" s="11"/>
      <c r="DF424" s="11"/>
      <c r="DG424" s="11"/>
      <c r="DH424" s="11"/>
      <c r="DI424" s="11"/>
      <c r="DJ424" s="11"/>
      <c r="DK424" s="11"/>
      <c r="DL424" s="11"/>
      <c r="DM424" s="11"/>
      <c r="DN424" s="11"/>
      <c r="DO424" s="11"/>
      <c r="DP424" s="11"/>
      <c r="DQ424" s="11"/>
      <c r="DR424" s="11"/>
      <c r="DS424" s="11"/>
      <c r="DT424" s="11"/>
      <c r="DU424" s="11"/>
      <c r="DV424" s="11"/>
      <c r="DW424" s="11"/>
      <c r="DX424" s="11"/>
      <c r="DY424" s="11"/>
      <c r="DZ424" s="11"/>
      <c r="EA424" s="11"/>
      <c r="EB424" s="11"/>
      <c r="EC424" s="11"/>
      <c r="ED424" s="11"/>
      <c r="EE424" s="11"/>
      <c r="EF424" s="11"/>
      <c r="EG424" s="11"/>
      <c r="EH424" s="11"/>
      <c r="EI424" s="11"/>
      <c r="EJ424" s="11"/>
      <c r="EK424" s="11"/>
      <c r="EL424" s="11"/>
      <c r="EM424" s="11"/>
      <c r="EN424" s="11"/>
      <c r="EO424" s="11"/>
      <c r="EP424" s="11"/>
      <c r="EQ424" s="11"/>
      <c r="ER424" s="11"/>
      <c r="ES424" s="11"/>
      <c r="ET424" s="11"/>
      <c r="EU424" s="11"/>
      <c r="EV424" s="11"/>
      <c r="EW424" s="11"/>
      <c r="EX424" s="11"/>
      <c r="EY424" s="11"/>
      <c r="EZ424" s="11"/>
      <c r="FA424" s="11"/>
      <c r="FB424" s="11"/>
      <c r="FC424" s="11"/>
      <c r="FD424" s="11"/>
      <c r="FE424" s="11"/>
      <c r="FF424" s="11"/>
      <c r="FG424" s="11"/>
      <c r="FH424" s="11"/>
      <c r="FI424" s="11"/>
      <c r="FJ424" s="11"/>
      <c r="FK424" s="11"/>
      <c r="FL424" s="11"/>
      <c r="FM424" s="11"/>
      <c r="FN424" s="11"/>
      <c r="FO424" s="11"/>
      <c r="FP424" s="11"/>
      <c r="FQ424" s="11"/>
      <c r="FR424" s="11"/>
      <c r="FS424" s="11"/>
      <c r="FT424" s="11"/>
      <c r="FU424" s="11"/>
      <c r="FV424" s="11"/>
      <c r="FW424" s="11"/>
      <c r="FX424" s="11"/>
      <c r="FY424" s="11"/>
      <c r="FZ424" s="11"/>
      <c r="GA424" s="11"/>
      <c r="GB424" s="11"/>
      <c r="GC424" s="11"/>
      <c r="GD424" s="11"/>
      <c r="GE424" s="11"/>
      <c r="GF424" s="11"/>
      <c r="GG424" s="11"/>
      <c r="GH424" s="11"/>
      <c r="GI424" s="11"/>
      <c r="GJ424" s="11"/>
      <c r="GK424" s="11"/>
      <c r="GL424" s="11"/>
      <c r="GM424" s="11"/>
      <c r="GN424" s="11"/>
      <c r="GO424" s="11"/>
      <c r="GP424" s="11"/>
      <c r="GQ424" s="11"/>
      <c r="GR424" s="11"/>
      <c r="GS424" s="11"/>
      <c r="GT424" s="11"/>
      <c r="GU424" s="11"/>
      <c r="GV424" s="11"/>
      <c r="GW424" s="11"/>
      <c r="GX424" s="11"/>
      <c r="GY424" s="11"/>
      <c r="GZ424" s="11"/>
      <c r="HA424" s="11"/>
      <c r="HB424" s="11"/>
      <c r="HC424" s="11"/>
      <c r="HD424" s="11"/>
      <c r="HE424" s="11"/>
      <c r="HF424" s="11"/>
      <c r="HG424" s="11"/>
      <c r="HH424" s="11"/>
      <c r="HI424" s="11"/>
      <c r="HJ424" s="11"/>
      <c r="HK424" s="11"/>
      <c r="HL424" s="11"/>
      <c r="HM424" s="11"/>
      <c r="HN424" s="11"/>
      <c r="HO424" s="11"/>
      <c r="HP424" s="11"/>
      <c r="HQ424" s="11"/>
      <c r="HR424" s="11"/>
      <c r="HS424" s="11"/>
      <c r="HT424" s="11"/>
      <c r="HU424" s="11"/>
      <c r="HV424" s="11"/>
      <c r="HW424" s="11"/>
      <c r="HX424" s="11"/>
      <c r="HY424" s="11"/>
      <c r="HZ424" s="11"/>
      <c r="IA424" s="11"/>
      <c r="IB424" s="11"/>
      <c r="IC424" s="11"/>
      <c r="ID424" s="11"/>
      <c r="IE424" s="11"/>
      <c r="IF424" s="11"/>
      <c r="IG424" s="11"/>
      <c r="IH424" s="11"/>
      <c r="II424" s="11"/>
      <c r="IJ424" s="11"/>
      <c r="IK424" s="11"/>
      <c r="IL424" s="11"/>
      <c r="IM424" s="11"/>
      <c r="IN424" s="11"/>
      <c r="IO424" s="11"/>
      <c r="IP424" s="11"/>
      <c r="IQ424" s="11"/>
      <c r="IR424" s="11"/>
      <c r="IS424" s="11"/>
      <c r="IT424" s="11"/>
      <c r="IU424" s="11"/>
      <c r="IV424" s="11"/>
      <c r="IW424" s="11"/>
      <c r="IX424" s="11"/>
      <c r="IY424" s="11"/>
      <c r="IZ424" s="11"/>
      <c r="JA424" s="11"/>
      <c r="JB424" s="11"/>
      <c r="JC424" s="11"/>
      <c r="JD424" s="11"/>
      <c r="JE424" s="11"/>
      <c r="JF424" s="11"/>
      <c r="JG424" s="11"/>
      <c r="JH424" s="11"/>
      <c r="JI424" s="11"/>
      <c r="JJ424" s="11"/>
      <c r="JK424" s="11"/>
      <c r="JL424" s="11"/>
      <c r="JM424" s="11"/>
      <c r="JN424" s="11"/>
      <c r="JO424" s="11"/>
      <c r="JP424" s="11"/>
      <c r="JQ424" s="11"/>
      <c r="JR424" s="11"/>
      <c r="JS424" s="11"/>
      <c r="JT424" s="11"/>
      <c r="JU424" s="11"/>
      <c r="JV424" s="11"/>
    </row>
    <row r="425" spans="1:282" s="30" customFormat="1" x14ac:dyDescent="0.25">
      <c r="A425" s="24" t="s">
        <v>12</v>
      </c>
      <c r="B425" s="24">
        <v>1</v>
      </c>
      <c r="C425" s="28"/>
      <c r="D425" s="26"/>
      <c r="E425" s="47">
        <f t="shared" ref="E425:K425" si="89">SUM(E424)</f>
        <v>113500</v>
      </c>
      <c r="F425" s="47">
        <f t="shared" si="89"/>
        <v>3257.45</v>
      </c>
      <c r="G425" s="47">
        <f>SUM(G424)</f>
        <v>15280.91</v>
      </c>
      <c r="H425" s="47">
        <f t="shared" si="89"/>
        <v>3450.4</v>
      </c>
      <c r="I425" s="47">
        <f t="shared" si="89"/>
        <v>25</v>
      </c>
      <c r="J425" s="47">
        <f t="shared" si="89"/>
        <v>22013.759999999998</v>
      </c>
      <c r="K425" s="47">
        <f t="shared" si="89"/>
        <v>91486.24</v>
      </c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1"/>
      <c r="CP425" s="11"/>
      <c r="CQ425" s="11"/>
      <c r="CR425" s="11"/>
      <c r="CS425" s="11"/>
      <c r="CT425" s="11"/>
      <c r="CU425" s="11"/>
      <c r="CV425" s="11"/>
      <c r="CW425" s="11"/>
      <c r="CX425" s="11"/>
      <c r="CY425" s="11"/>
      <c r="CZ425" s="11"/>
      <c r="DA425" s="11"/>
      <c r="DB425" s="11"/>
      <c r="DC425" s="11"/>
      <c r="DD425" s="11"/>
      <c r="DE425" s="11"/>
      <c r="DF425" s="11"/>
      <c r="DG425" s="11"/>
      <c r="DH425" s="11"/>
      <c r="DI425" s="11"/>
      <c r="DJ425" s="11"/>
      <c r="DK425" s="11"/>
      <c r="DL425" s="11"/>
      <c r="DM425" s="11"/>
      <c r="DN425" s="11"/>
      <c r="DO425" s="11"/>
      <c r="DP425" s="11"/>
      <c r="DQ425" s="11"/>
      <c r="DR425" s="11"/>
      <c r="DS425" s="11"/>
      <c r="DT425" s="11"/>
      <c r="DU425" s="11"/>
      <c r="DV425" s="11"/>
      <c r="DW425" s="11"/>
      <c r="DX425" s="11"/>
      <c r="DY425" s="11"/>
      <c r="DZ425" s="11"/>
      <c r="EA425" s="11"/>
      <c r="EB425" s="11"/>
      <c r="EC425" s="11"/>
      <c r="ED425" s="11"/>
      <c r="EE425" s="11"/>
      <c r="EF425" s="11"/>
      <c r="EG425" s="11"/>
      <c r="EH425" s="11"/>
      <c r="EI425" s="11"/>
      <c r="EJ425" s="11"/>
      <c r="EK425" s="11"/>
      <c r="EL425" s="11"/>
      <c r="EM425" s="11"/>
      <c r="EN425" s="11"/>
      <c r="EO425" s="11"/>
      <c r="EP425" s="11"/>
      <c r="EQ425" s="11"/>
      <c r="ER425" s="11"/>
      <c r="ES425" s="11"/>
      <c r="ET425" s="11"/>
      <c r="EU425" s="11"/>
      <c r="EV425" s="11"/>
      <c r="EW425" s="11"/>
      <c r="EX425" s="11"/>
      <c r="EY425" s="11"/>
      <c r="EZ425" s="11"/>
      <c r="FA425" s="11"/>
      <c r="FB425" s="11"/>
      <c r="FC425" s="11"/>
      <c r="FD425" s="11"/>
      <c r="FE425" s="11"/>
      <c r="FF425" s="11"/>
      <c r="FG425" s="11"/>
      <c r="FH425" s="11"/>
      <c r="FI425" s="11"/>
      <c r="FJ425" s="11"/>
      <c r="FK425" s="11"/>
      <c r="FL425" s="11"/>
      <c r="FM425" s="11"/>
      <c r="FN425" s="11"/>
      <c r="FO425" s="11"/>
      <c r="FP425" s="11"/>
      <c r="FQ425" s="11"/>
      <c r="FR425" s="11"/>
      <c r="FS425" s="11"/>
      <c r="FT425" s="11"/>
      <c r="FU425" s="11"/>
      <c r="FV425" s="11"/>
      <c r="FW425" s="11"/>
      <c r="FX425" s="11"/>
      <c r="FY425" s="11"/>
      <c r="FZ425" s="11"/>
      <c r="GA425" s="11"/>
      <c r="GB425" s="11"/>
      <c r="GC425" s="11"/>
      <c r="GD425" s="11"/>
      <c r="GE425" s="11"/>
      <c r="GF425" s="11"/>
      <c r="GG425" s="11"/>
      <c r="GH425" s="11"/>
      <c r="GI425" s="11"/>
      <c r="GJ425" s="11"/>
      <c r="GK425" s="11"/>
      <c r="GL425" s="11"/>
      <c r="GM425" s="11"/>
      <c r="GN425" s="11"/>
      <c r="GO425" s="11"/>
      <c r="GP425" s="11"/>
      <c r="GQ425" s="11"/>
      <c r="GR425" s="11"/>
      <c r="GS425" s="11"/>
      <c r="GT425" s="11"/>
      <c r="GU425" s="11"/>
      <c r="GV425" s="11"/>
      <c r="GW425" s="11"/>
      <c r="GX425" s="11"/>
      <c r="GY425" s="11"/>
      <c r="GZ425" s="11"/>
      <c r="HA425" s="11"/>
      <c r="HB425" s="11"/>
      <c r="HC425" s="11"/>
      <c r="HD425" s="11"/>
      <c r="HE425" s="11"/>
      <c r="HF425" s="11"/>
      <c r="HG425" s="11"/>
      <c r="HH425" s="11"/>
      <c r="HI425" s="11"/>
      <c r="HJ425" s="11"/>
      <c r="HK425" s="11"/>
      <c r="HL425" s="11"/>
      <c r="HM425" s="11"/>
      <c r="HN425" s="11"/>
      <c r="HO425" s="11"/>
      <c r="HP425" s="11"/>
      <c r="HQ425" s="11"/>
      <c r="HR425" s="11"/>
      <c r="HS425" s="11"/>
      <c r="HT425" s="11"/>
      <c r="HU425" s="11"/>
      <c r="HV425" s="11"/>
      <c r="HW425" s="11"/>
      <c r="HX425" s="11"/>
      <c r="HY425" s="11"/>
      <c r="HZ425" s="11"/>
      <c r="IA425" s="11"/>
      <c r="IB425" s="11"/>
      <c r="IC425" s="11"/>
      <c r="ID425" s="11"/>
      <c r="IE425" s="11"/>
      <c r="IF425" s="11"/>
      <c r="IG425" s="11"/>
      <c r="IH425" s="11"/>
      <c r="II425" s="11"/>
      <c r="IJ425" s="11"/>
      <c r="IK425" s="11"/>
      <c r="IL425" s="11"/>
      <c r="IM425" s="11"/>
      <c r="IN425" s="11"/>
      <c r="IO425" s="11"/>
      <c r="IP425" s="11"/>
      <c r="IQ425" s="11"/>
      <c r="IR425" s="11"/>
      <c r="IS425" s="11"/>
      <c r="IT425" s="11"/>
      <c r="IU425" s="11"/>
      <c r="IV425" s="11"/>
      <c r="IW425" s="11"/>
      <c r="IX425" s="11"/>
      <c r="IY425" s="11"/>
      <c r="IZ425" s="11"/>
      <c r="JA425" s="11"/>
      <c r="JB425" s="11"/>
      <c r="JC425" s="11"/>
      <c r="JD425" s="11"/>
      <c r="JE425" s="11"/>
      <c r="JF425" s="11"/>
      <c r="JG425" s="11"/>
      <c r="JH425" s="11"/>
      <c r="JI425" s="11"/>
      <c r="JJ425" s="11"/>
      <c r="JK425" s="11"/>
      <c r="JL425" s="11"/>
      <c r="JM425" s="11"/>
      <c r="JN425" s="11"/>
      <c r="JO425" s="11"/>
      <c r="JP425" s="11"/>
      <c r="JQ425" s="11"/>
      <c r="JR425" s="11"/>
      <c r="JS425" s="11"/>
      <c r="JT425" s="11"/>
      <c r="JU425" s="11"/>
      <c r="JV425" s="11"/>
    </row>
    <row r="426" spans="1:282" s="29" customFormat="1" x14ac:dyDescent="0.25">
      <c r="A426"/>
      <c r="B426"/>
      <c r="C426" s="13"/>
      <c r="D426"/>
      <c r="E426" s="40"/>
      <c r="F426" s="40"/>
      <c r="G426" s="40"/>
      <c r="H426" s="40"/>
      <c r="I426" s="40"/>
      <c r="J426" s="40"/>
      <c r="K426" s="4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  <c r="ER426" s="10"/>
      <c r="ES426" s="10"/>
      <c r="ET426" s="10"/>
      <c r="EU426" s="10"/>
      <c r="EV426" s="10"/>
      <c r="EW426" s="10"/>
      <c r="EX426" s="10"/>
      <c r="EY426" s="10"/>
      <c r="EZ426" s="10"/>
      <c r="FA426" s="10"/>
      <c r="FB426" s="10"/>
      <c r="FC426" s="10"/>
      <c r="FD426" s="10"/>
      <c r="FE426" s="10"/>
      <c r="FF426" s="10"/>
      <c r="FG426" s="10"/>
      <c r="FH426" s="10"/>
      <c r="FI426" s="10"/>
      <c r="FJ426" s="10"/>
      <c r="FK426" s="10"/>
      <c r="FL426" s="10"/>
      <c r="FM426" s="10"/>
      <c r="FN426" s="10"/>
      <c r="FO426" s="10"/>
      <c r="FP426" s="10"/>
      <c r="FQ426" s="10"/>
      <c r="FR426" s="10"/>
      <c r="FS426" s="10"/>
      <c r="FT426" s="10"/>
      <c r="FU426" s="10"/>
      <c r="FV426" s="10"/>
      <c r="FW426" s="10"/>
      <c r="FX426" s="10"/>
      <c r="FY426" s="10"/>
      <c r="FZ426" s="10"/>
      <c r="GA426" s="10"/>
      <c r="GB426" s="10"/>
      <c r="GC426" s="10"/>
      <c r="GD426" s="10"/>
      <c r="GE426" s="10"/>
      <c r="GF426" s="10"/>
      <c r="GG426" s="10"/>
      <c r="GH426" s="10"/>
      <c r="GI426" s="10"/>
      <c r="GJ426" s="10"/>
      <c r="GK426" s="10"/>
      <c r="GL426" s="10"/>
      <c r="GM426" s="10"/>
      <c r="GN426" s="10"/>
      <c r="GO426" s="10"/>
      <c r="GP426" s="10"/>
      <c r="GQ426" s="10"/>
      <c r="GR426" s="10"/>
      <c r="GS426" s="10"/>
      <c r="GT426" s="10"/>
      <c r="GU426" s="10"/>
      <c r="GV426" s="10"/>
      <c r="GW426" s="10"/>
      <c r="GX426" s="10"/>
      <c r="GY426" s="10"/>
      <c r="GZ426" s="10"/>
      <c r="HA426" s="10"/>
      <c r="HB426" s="10"/>
      <c r="HC426" s="10"/>
      <c r="HD426" s="10"/>
      <c r="HE426" s="10"/>
      <c r="HF426" s="10"/>
      <c r="HG426" s="10"/>
      <c r="HH426" s="10"/>
      <c r="HI426" s="10"/>
      <c r="HJ426" s="10"/>
      <c r="HK426" s="10"/>
      <c r="HL426" s="10"/>
      <c r="HM426" s="10"/>
      <c r="HN426" s="10"/>
      <c r="HO426" s="10"/>
      <c r="HP426" s="10"/>
      <c r="HQ426" s="10"/>
      <c r="HR426" s="10"/>
      <c r="HS426" s="10"/>
      <c r="HT426" s="10"/>
      <c r="HU426" s="10"/>
      <c r="HV426" s="10"/>
      <c r="HW426" s="10"/>
      <c r="HX426" s="10"/>
      <c r="HY426" s="10"/>
      <c r="HZ426" s="10"/>
      <c r="IA426" s="10"/>
      <c r="IB426" s="10"/>
      <c r="IC426" s="10"/>
      <c r="ID426" s="10"/>
      <c r="IE426" s="10"/>
      <c r="IF426" s="10"/>
      <c r="IG426" s="10"/>
      <c r="IH426" s="10"/>
      <c r="II426" s="10"/>
      <c r="IJ426" s="10"/>
      <c r="IK426" s="10"/>
      <c r="IL426" s="10"/>
      <c r="IM426" s="10"/>
      <c r="IN426" s="10"/>
      <c r="IO426" s="10"/>
      <c r="IP426" s="10"/>
      <c r="IQ426" s="10"/>
      <c r="IR426" s="10"/>
      <c r="IS426" s="10"/>
      <c r="IT426" s="10"/>
      <c r="IU426" s="10"/>
      <c r="IV426" s="10"/>
      <c r="IW426" s="10"/>
      <c r="IX426" s="10"/>
      <c r="IY426" s="10"/>
      <c r="IZ426" s="10"/>
      <c r="JA426" s="10"/>
      <c r="JB426" s="10"/>
      <c r="JC426" s="10"/>
      <c r="JD426" s="10"/>
      <c r="JE426" s="10"/>
      <c r="JF426" s="10"/>
      <c r="JG426" s="10"/>
      <c r="JH426" s="10"/>
      <c r="JI426" s="10"/>
      <c r="JJ426" s="10"/>
      <c r="JK426" s="10"/>
      <c r="JL426" s="10"/>
      <c r="JM426" s="10"/>
      <c r="JN426" s="10"/>
      <c r="JO426" s="10"/>
      <c r="JP426" s="10"/>
      <c r="JQ426" s="10"/>
      <c r="JR426" s="10"/>
      <c r="JS426" s="10"/>
      <c r="JT426" s="10"/>
      <c r="JU426" s="10"/>
      <c r="JV426" s="10"/>
    </row>
    <row r="427" spans="1:282" x14ac:dyDescent="0.25">
      <c r="A427" s="10" t="s">
        <v>381</v>
      </c>
      <c r="B427" s="10"/>
      <c r="C427" s="15"/>
      <c r="D427" s="10"/>
      <c r="E427" s="51"/>
      <c r="F427" s="51"/>
      <c r="G427" s="51"/>
      <c r="H427" s="51"/>
      <c r="I427" s="51"/>
      <c r="J427" s="51"/>
      <c r="K427" s="5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1"/>
      <c r="CR427" s="11"/>
      <c r="CS427" s="11"/>
      <c r="CT427" s="11"/>
      <c r="CU427" s="11"/>
      <c r="CV427" s="11"/>
      <c r="CW427" s="11"/>
      <c r="CX427" s="11"/>
      <c r="CY427" s="11"/>
      <c r="CZ427" s="11"/>
      <c r="DA427" s="11"/>
      <c r="DB427" s="11"/>
      <c r="DC427" s="11"/>
      <c r="DD427" s="11"/>
      <c r="DE427" s="11"/>
      <c r="DF427" s="11"/>
      <c r="DG427" s="11"/>
      <c r="DH427" s="11"/>
      <c r="DI427" s="11"/>
      <c r="DJ427" s="11"/>
      <c r="DK427" s="11"/>
      <c r="DL427" s="11"/>
      <c r="DM427" s="11"/>
      <c r="DN427" s="11"/>
      <c r="DO427" s="11"/>
      <c r="DP427" s="11"/>
      <c r="DQ427" s="11"/>
      <c r="DR427" s="11"/>
      <c r="DS427" s="11"/>
      <c r="DT427" s="11"/>
      <c r="DU427" s="11"/>
      <c r="DV427" s="11"/>
      <c r="DW427" s="11"/>
      <c r="DX427" s="11"/>
      <c r="DY427" s="11"/>
      <c r="DZ427" s="11"/>
      <c r="EA427" s="11"/>
      <c r="EB427" s="11"/>
      <c r="EC427" s="11"/>
      <c r="ED427" s="11"/>
      <c r="EE427" s="11"/>
      <c r="EF427" s="11"/>
      <c r="EG427" s="11"/>
      <c r="EH427" s="11"/>
      <c r="EI427" s="11"/>
      <c r="EJ427" s="11"/>
      <c r="EK427" s="11"/>
      <c r="EL427" s="11"/>
      <c r="EM427" s="11"/>
      <c r="EN427" s="11"/>
      <c r="EO427" s="11"/>
      <c r="EP427" s="11"/>
      <c r="EQ427" s="11"/>
      <c r="ER427" s="11"/>
      <c r="ES427" s="11"/>
      <c r="ET427" s="11"/>
      <c r="EU427" s="11"/>
      <c r="EV427" s="11"/>
      <c r="EW427" s="11"/>
      <c r="EX427" s="11"/>
      <c r="EY427" s="11"/>
      <c r="EZ427" s="11"/>
      <c r="FA427" s="11"/>
      <c r="FB427" s="11"/>
      <c r="FC427" s="11"/>
      <c r="FD427" s="11"/>
      <c r="FE427" s="11"/>
      <c r="FF427" s="11"/>
      <c r="FG427" s="11"/>
      <c r="FH427" s="11"/>
      <c r="FI427" s="11"/>
      <c r="FJ427" s="11"/>
      <c r="FK427" s="11"/>
      <c r="FL427" s="11"/>
      <c r="FM427" s="11"/>
      <c r="FN427" s="11"/>
      <c r="FO427" s="11"/>
      <c r="FP427" s="11"/>
      <c r="FQ427" s="11"/>
      <c r="FR427" s="11"/>
      <c r="FS427" s="11"/>
      <c r="FT427" s="11"/>
      <c r="FU427" s="11"/>
      <c r="FV427" s="11"/>
      <c r="FW427" s="11"/>
      <c r="FX427" s="11"/>
      <c r="FY427" s="11"/>
      <c r="FZ427" s="11"/>
      <c r="GA427" s="11"/>
      <c r="GB427" s="11"/>
      <c r="GC427" s="11"/>
      <c r="GD427" s="11"/>
      <c r="GE427" s="11"/>
      <c r="GF427" s="11"/>
      <c r="GG427" s="11"/>
      <c r="GH427" s="11"/>
      <c r="GI427" s="11"/>
      <c r="GJ427" s="11"/>
      <c r="GK427" s="11"/>
      <c r="GL427" s="11"/>
      <c r="GM427" s="11"/>
      <c r="GN427" s="11"/>
      <c r="GO427" s="11"/>
      <c r="GP427" s="11"/>
      <c r="GQ427" s="11"/>
      <c r="GR427" s="11"/>
      <c r="GS427" s="11"/>
      <c r="GT427" s="11"/>
      <c r="GU427" s="11"/>
      <c r="GV427" s="11"/>
      <c r="GW427" s="11"/>
      <c r="GX427" s="11"/>
      <c r="GY427" s="11"/>
      <c r="GZ427" s="11"/>
      <c r="HA427" s="11"/>
      <c r="HB427" s="11"/>
      <c r="HC427" s="11"/>
      <c r="HD427" s="11"/>
      <c r="HE427" s="11"/>
      <c r="HF427" s="11"/>
      <c r="HG427" s="11"/>
      <c r="HH427" s="11"/>
      <c r="HI427" s="11"/>
      <c r="HJ427" s="11"/>
      <c r="HK427" s="11"/>
      <c r="HL427" s="11"/>
      <c r="HM427" s="11"/>
      <c r="HN427" s="11"/>
      <c r="HO427" s="11"/>
      <c r="HP427" s="11"/>
      <c r="HQ427" s="11"/>
      <c r="HR427" s="11"/>
      <c r="HS427" s="11"/>
      <c r="HT427" s="11"/>
      <c r="HU427" s="11"/>
      <c r="HV427" s="11"/>
      <c r="HW427" s="11"/>
      <c r="HX427" s="11"/>
      <c r="HY427" s="11"/>
      <c r="HZ427" s="11"/>
      <c r="IA427" s="11"/>
      <c r="IB427" s="11"/>
      <c r="IC427" s="11"/>
      <c r="ID427" s="11"/>
      <c r="IE427" s="11"/>
      <c r="IF427" s="11"/>
      <c r="IG427" s="11"/>
      <c r="IH427" s="11"/>
      <c r="II427" s="11"/>
      <c r="IJ427" s="11"/>
      <c r="IK427" s="11"/>
      <c r="IL427" s="11"/>
      <c r="IM427" s="11"/>
      <c r="IN427" s="11"/>
      <c r="IO427" s="11"/>
      <c r="IP427" s="11"/>
      <c r="IQ427" s="11"/>
      <c r="IR427" s="11"/>
      <c r="IS427" s="11"/>
      <c r="IT427" s="11"/>
      <c r="IU427" s="11"/>
      <c r="IV427" s="11"/>
      <c r="IW427" s="11"/>
      <c r="IX427" s="11"/>
      <c r="IY427" s="11"/>
      <c r="IZ427" s="11"/>
      <c r="JA427" s="11"/>
      <c r="JB427" s="11"/>
      <c r="JC427" s="11"/>
      <c r="JD427" s="11"/>
      <c r="JE427" s="11"/>
      <c r="JF427" s="11"/>
      <c r="JG427" s="11"/>
      <c r="JH427" s="11"/>
      <c r="JI427" s="11"/>
      <c r="JJ427" s="11"/>
      <c r="JK427" s="11"/>
      <c r="JL427" s="11"/>
      <c r="JM427" s="11"/>
      <c r="JN427" s="11"/>
      <c r="JO427" s="11"/>
      <c r="JP427" s="11"/>
      <c r="JQ427" s="11"/>
      <c r="JR427" s="11"/>
      <c r="JS427" s="11"/>
      <c r="JT427" s="11"/>
      <c r="JU427" s="11"/>
      <c r="JV427" s="11"/>
    </row>
    <row r="428" spans="1:282" s="24" customFormat="1" x14ac:dyDescent="0.25">
      <c r="A428" t="s">
        <v>230</v>
      </c>
      <c r="B428" t="s">
        <v>205</v>
      </c>
      <c r="C428" s="13" t="s">
        <v>305</v>
      </c>
      <c r="D428" t="s">
        <v>203</v>
      </c>
      <c r="E428" s="40">
        <v>25200</v>
      </c>
      <c r="F428" s="40">
        <f>E428*0.0287</f>
        <v>723.24</v>
      </c>
      <c r="G428" s="40">
        <v>0</v>
      </c>
      <c r="H428" s="40">
        <f>E428*0.0304</f>
        <v>766.08</v>
      </c>
      <c r="I428" s="40">
        <v>175</v>
      </c>
      <c r="J428" s="40">
        <f>+F428+G428+H428+I428</f>
        <v>1664.32</v>
      </c>
      <c r="K428" s="40">
        <f>+E428-J428</f>
        <v>23535.68</v>
      </c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  <c r="FA428" s="10"/>
      <c r="FB428" s="10"/>
      <c r="FC428" s="10"/>
      <c r="FD428" s="10"/>
      <c r="FE428" s="10"/>
      <c r="FF428" s="10"/>
      <c r="FG428" s="10"/>
      <c r="FH428" s="10"/>
      <c r="FI428" s="10"/>
      <c r="FJ428" s="10"/>
      <c r="FK428" s="10"/>
      <c r="FL428" s="10"/>
      <c r="FM428" s="10"/>
      <c r="FN428" s="10"/>
      <c r="FO428" s="10"/>
      <c r="FP428" s="10"/>
      <c r="FQ428" s="10"/>
      <c r="FR428" s="10"/>
      <c r="FS428" s="10"/>
      <c r="FT428" s="10"/>
      <c r="FU428" s="10"/>
      <c r="FV428" s="10"/>
      <c r="FW428" s="10"/>
      <c r="FX428" s="10"/>
      <c r="FY428" s="10"/>
      <c r="FZ428" s="10"/>
      <c r="GA428" s="10"/>
      <c r="GB428" s="10"/>
      <c r="GC428" s="10"/>
      <c r="GD428" s="10"/>
      <c r="GE428" s="10"/>
      <c r="GF428" s="10"/>
      <c r="GG428" s="10"/>
      <c r="GH428" s="10"/>
      <c r="GI428" s="10"/>
      <c r="GJ428" s="10"/>
      <c r="GK428" s="10"/>
      <c r="GL428" s="10"/>
      <c r="GM428" s="10"/>
      <c r="GN428" s="10"/>
      <c r="GO428" s="10"/>
      <c r="GP428" s="10"/>
      <c r="GQ428" s="10"/>
      <c r="GR428" s="10"/>
      <c r="GS428" s="10"/>
      <c r="GT428" s="10"/>
      <c r="GU428" s="10"/>
      <c r="GV428" s="10"/>
      <c r="GW428" s="10"/>
      <c r="GX428" s="10"/>
      <c r="GY428" s="10"/>
      <c r="GZ428" s="10"/>
      <c r="HA428" s="10"/>
      <c r="HB428" s="10"/>
      <c r="HC428" s="10"/>
      <c r="HD428" s="10"/>
      <c r="HE428" s="10"/>
      <c r="HF428" s="10"/>
      <c r="HG428" s="10"/>
      <c r="HH428" s="10"/>
      <c r="HI428" s="10"/>
      <c r="HJ428" s="10"/>
      <c r="HK428" s="10"/>
      <c r="HL428" s="10"/>
      <c r="HM428" s="10"/>
      <c r="HN428" s="10"/>
      <c r="HO428" s="10"/>
      <c r="HP428" s="10"/>
      <c r="HQ428" s="10"/>
      <c r="HR428" s="10"/>
      <c r="HS428" s="10"/>
      <c r="HT428" s="10"/>
      <c r="HU428" s="10"/>
      <c r="HV428" s="10"/>
      <c r="HW428" s="10"/>
      <c r="HX428" s="10"/>
      <c r="HY428" s="10"/>
      <c r="HZ428" s="10"/>
      <c r="IA428" s="10"/>
      <c r="IB428" s="10"/>
      <c r="IC428" s="10"/>
      <c r="ID428" s="10"/>
      <c r="IE428" s="10"/>
      <c r="IF428" s="10"/>
      <c r="IG428" s="10"/>
      <c r="IH428" s="10"/>
      <c r="II428" s="10"/>
      <c r="IJ428" s="10"/>
      <c r="IK428" s="10"/>
      <c r="IL428" s="10"/>
      <c r="IM428" s="10"/>
      <c r="IN428" s="10"/>
      <c r="IO428" s="10"/>
      <c r="IP428" s="10"/>
      <c r="IQ428" s="10"/>
      <c r="IR428" s="10"/>
      <c r="IS428" s="10"/>
      <c r="IT428" s="10"/>
      <c r="IU428" s="10"/>
      <c r="IV428" s="10"/>
      <c r="IW428" s="10"/>
      <c r="IX428" s="10"/>
      <c r="IY428" s="10"/>
      <c r="IZ428" s="10"/>
      <c r="JA428" s="10"/>
      <c r="JB428" s="10"/>
      <c r="JC428" s="10"/>
      <c r="JD428" s="10"/>
      <c r="JE428" s="10"/>
      <c r="JF428" s="10"/>
      <c r="JG428" s="10"/>
      <c r="JH428" s="10"/>
      <c r="JI428" s="10"/>
      <c r="JJ428" s="10"/>
      <c r="JK428" s="10"/>
      <c r="JL428" s="10"/>
      <c r="JM428" s="10"/>
      <c r="JN428" s="10"/>
      <c r="JO428" s="10"/>
      <c r="JP428" s="10"/>
      <c r="JQ428" s="10"/>
      <c r="JR428" s="10"/>
      <c r="JS428" s="10"/>
      <c r="JT428" s="10"/>
      <c r="JU428" s="10"/>
      <c r="JV428" s="10"/>
    </row>
    <row r="429" spans="1:282" s="10" customFormat="1" x14ac:dyDescent="0.25">
      <c r="A429" s="24"/>
      <c r="B429" s="24">
        <v>1</v>
      </c>
      <c r="C429" s="25"/>
      <c r="D429" s="24"/>
      <c r="E429" s="47">
        <f t="shared" ref="E429:K429" si="90">SUM(E428)</f>
        <v>25200</v>
      </c>
      <c r="F429" s="47">
        <f t="shared" si="90"/>
        <v>723.24</v>
      </c>
      <c r="G429" s="47">
        <f>SUM(G428)</f>
        <v>0</v>
      </c>
      <c r="H429" s="47">
        <f t="shared" si="90"/>
        <v>766.08</v>
      </c>
      <c r="I429" s="47">
        <f t="shared" si="90"/>
        <v>175</v>
      </c>
      <c r="J429" s="47">
        <f t="shared" si="90"/>
        <v>1664.32</v>
      </c>
      <c r="K429" s="47">
        <f t="shared" si="90"/>
        <v>23535.68</v>
      </c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</row>
    <row r="430" spans="1:282" s="10" customFormat="1" x14ac:dyDescent="0.25">
      <c r="C430" s="15"/>
      <c r="E430" s="51"/>
      <c r="F430" s="51"/>
      <c r="G430" s="51"/>
      <c r="H430" s="51"/>
      <c r="I430" s="51"/>
      <c r="J430" s="51"/>
      <c r="K430" s="5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</row>
    <row r="431" spans="1:282" s="1" customFormat="1" x14ac:dyDescent="0.25">
      <c r="A431" s="34" t="s">
        <v>352</v>
      </c>
      <c r="B431" s="34"/>
      <c r="C431" s="35"/>
      <c r="D431" s="34"/>
      <c r="E431" s="58"/>
      <c r="F431" s="58"/>
      <c r="G431" s="58"/>
      <c r="H431" s="58"/>
      <c r="I431" s="58"/>
      <c r="J431" s="58"/>
      <c r="K431" s="58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  <c r="ER431" s="10"/>
      <c r="ES431" s="10"/>
      <c r="ET431" s="10"/>
      <c r="EU431" s="10"/>
      <c r="EV431" s="10"/>
      <c r="EW431" s="10"/>
      <c r="EX431" s="10"/>
      <c r="EY431" s="10"/>
      <c r="EZ431" s="10"/>
      <c r="FA431" s="10"/>
      <c r="FB431" s="10"/>
      <c r="FC431" s="10"/>
      <c r="FD431" s="10"/>
      <c r="FE431" s="10"/>
      <c r="FF431" s="10"/>
      <c r="FG431" s="10"/>
      <c r="FH431" s="10"/>
      <c r="FI431" s="10"/>
      <c r="FJ431" s="10"/>
      <c r="FK431" s="10"/>
      <c r="FL431" s="10"/>
      <c r="FM431" s="10"/>
      <c r="FN431" s="10"/>
      <c r="FO431" s="10"/>
      <c r="FP431" s="10"/>
      <c r="FQ431" s="10"/>
      <c r="FR431" s="10"/>
      <c r="FS431" s="10"/>
      <c r="FT431" s="10"/>
      <c r="FU431" s="10"/>
      <c r="FV431" s="10"/>
      <c r="FW431" s="10"/>
      <c r="FX431" s="10"/>
      <c r="FY431" s="10"/>
      <c r="FZ431" s="10"/>
      <c r="GA431" s="10"/>
      <c r="GB431" s="10"/>
      <c r="GC431" s="10"/>
      <c r="GD431" s="10"/>
      <c r="GE431" s="10"/>
      <c r="GF431" s="10"/>
      <c r="GG431" s="10"/>
      <c r="GH431" s="10"/>
      <c r="GI431" s="10"/>
      <c r="GJ431" s="10"/>
      <c r="GK431" s="10"/>
      <c r="GL431" s="10"/>
      <c r="GM431" s="10"/>
      <c r="GN431" s="10"/>
      <c r="GO431" s="10"/>
      <c r="GP431" s="10"/>
      <c r="GQ431" s="10"/>
      <c r="GR431" s="10"/>
      <c r="GS431" s="10"/>
      <c r="GT431" s="10"/>
      <c r="GU431" s="10"/>
      <c r="GV431" s="10"/>
      <c r="GW431" s="10"/>
      <c r="GX431" s="10"/>
      <c r="GY431" s="10"/>
      <c r="GZ431" s="10"/>
      <c r="HA431" s="10"/>
      <c r="HB431" s="10"/>
      <c r="HC431" s="10"/>
      <c r="HD431" s="10"/>
      <c r="HE431" s="10"/>
      <c r="HF431" s="10"/>
      <c r="HG431" s="10"/>
      <c r="HH431" s="10"/>
      <c r="HI431" s="10"/>
      <c r="HJ431" s="10"/>
      <c r="HK431" s="10"/>
      <c r="HL431" s="10"/>
      <c r="HM431" s="10"/>
      <c r="HN431" s="10"/>
      <c r="HO431" s="10"/>
      <c r="HP431" s="10"/>
      <c r="HQ431" s="10"/>
      <c r="HR431" s="10"/>
      <c r="HS431" s="10"/>
      <c r="HT431" s="10"/>
      <c r="HU431" s="10"/>
      <c r="HV431" s="10"/>
      <c r="HW431" s="10"/>
      <c r="HX431" s="10"/>
      <c r="HY431" s="10"/>
      <c r="HZ431" s="10"/>
      <c r="IA431" s="10"/>
      <c r="IB431" s="10"/>
      <c r="IC431" s="10"/>
      <c r="ID431" s="10"/>
      <c r="IE431" s="10"/>
      <c r="IF431" s="10"/>
      <c r="IG431" s="10"/>
      <c r="IH431" s="10"/>
      <c r="II431" s="10"/>
      <c r="IJ431" s="10"/>
      <c r="IK431" s="10"/>
      <c r="IL431" s="10"/>
      <c r="IM431" s="10"/>
      <c r="IN431" s="10"/>
      <c r="IO431" s="10"/>
      <c r="IP431" s="10"/>
      <c r="IQ431" s="10"/>
      <c r="IR431" s="10"/>
      <c r="IS431" s="10"/>
      <c r="IT431" s="10"/>
      <c r="IU431" s="10"/>
      <c r="IV431" s="10"/>
      <c r="IW431" s="10"/>
      <c r="IX431" s="10"/>
      <c r="IY431" s="10"/>
      <c r="IZ431" s="10"/>
      <c r="JA431" s="10"/>
      <c r="JB431" s="10"/>
      <c r="JC431" s="10"/>
      <c r="JD431" s="10"/>
      <c r="JE431" s="10"/>
      <c r="JF431" s="10"/>
      <c r="JG431" s="10"/>
      <c r="JH431" s="10"/>
      <c r="JI431" s="10"/>
      <c r="JJ431" s="10"/>
      <c r="JK431" s="10"/>
      <c r="JL431" s="10"/>
      <c r="JM431" s="10"/>
      <c r="JN431" s="10"/>
      <c r="JO431" s="10"/>
      <c r="JP431" s="10"/>
      <c r="JQ431" s="10"/>
      <c r="JR431" s="10"/>
      <c r="JS431" s="10"/>
      <c r="JT431" s="10"/>
      <c r="JU431" s="10"/>
      <c r="JV431" s="10"/>
    </row>
    <row r="432" spans="1:282" s="1" customFormat="1" x14ac:dyDescent="0.25">
      <c r="A432" s="12" t="s">
        <v>353</v>
      </c>
      <c r="B432" s="12" t="s">
        <v>205</v>
      </c>
      <c r="C432" s="31" t="s">
        <v>305</v>
      </c>
      <c r="D432" s="12" t="s">
        <v>203</v>
      </c>
      <c r="E432" s="59">
        <v>32000</v>
      </c>
      <c r="F432" s="59">
        <v>918.4</v>
      </c>
      <c r="G432" s="59">
        <v>0</v>
      </c>
      <c r="H432" s="59">
        <v>972.8</v>
      </c>
      <c r="I432" s="61">
        <v>1908.33</v>
      </c>
      <c r="J432" s="61">
        <v>3799.53</v>
      </c>
      <c r="K432" s="61">
        <v>28200.47</v>
      </c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  <c r="ER432" s="10"/>
      <c r="ES432" s="10"/>
      <c r="ET432" s="10"/>
      <c r="EU432" s="10"/>
      <c r="EV432" s="10"/>
      <c r="EW432" s="10"/>
      <c r="EX432" s="10"/>
      <c r="EY432" s="10"/>
      <c r="EZ432" s="10"/>
      <c r="FA432" s="10"/>
      <c r="FB432" s="10"/>
      <c r="FC432" s="10"/>
      <c r="FD432" s="10"/>
      <c r="FE432" s="10"/>
      <c r="FF432" s="10"/>
      <c r="FG432" s="10"/>
      <c r="FH432" s="10"/>
      <c r="FI432" s="10"/>
      <c r="FJ432" s="10"/>
      <c r="FK432" s="10"/>
      <c r="FL432" s="10"/>
      <c r="FM432" s="10"/>
      <c r="FN432" s="10"/>
      <c r="FO432" s="10"/>
      <c r="FP432" s="10"/>
      <c r="FQ432" s="10"/>
      <c r="FR432" s="10"/>
      <c r="FS432" s="10"/>
      <c r="FT432" s="10"/>
      <c r="FU432" s="10"/>
      <c r="FV432" s="10"/>
      <c r="FW432" s="10"/>
      <c r="FX432" s="10"/>
      <c r="FY432" s="10"/>
      <c r="FZ432" s="10"/>
      <c r="GA432" s="10"/>
      <c r="GB432" s="10"/>
      <c r="GC432" s="10"/>
      <c r="GD432" s="10"/>
      <c r="GE432" s="10"/>
      <c r="GF432" s="10"/>
      <c r="GG432" s="10"/>
      <c r="GH432" s="10"/>
      <c r="GI432" s="10"/>
      <c r="GJ432" s="10"/>
      <c r="GK432" s="10"/>
      <c r="GL432" s="10"/>
      <c r="GM432" s="10"/>
      <c r="GN432" s="10"/>
      <c r="GO432" s="10"/>
      <c r="GP432" s="10"/>
      <c r="GQ432" s="10"/>
      <c r="GR432" s="10"/>
      <c r="GS432" s="10"/>
      <c r="GT432" s="10"/>
      <c r="GU432" s="10"/>
      <c r="GV432" s="10"/>
      <c r="GW432" s="10"/>
      <c r="GX432" s="10"/>
      <c r="GY432" s="10"/>
      <c r="GZ432" s="10"/>
      <c r="HA432" s="10"/>
      <c r="HB432" s="10"/>
      <c r="HC432" s="10"/>
      <c r="HD432" s="10"/>
      <c r="HE432" s="10"/>
      <c r="HF432" s="10"/>
      <c r="HG432" s="10"/>
      <c r="HH432" s="10"/>
      <c r="HI432" s="10"/>
      <c r="HJ432" s="10"/>
      <c r="HK432" s="10"/>
      <c r="HL432" s="10"/>
      <c r="HM432" s="10"/>
      <c r="HN432" s="10"/>
      <c r="HO432" s="10"/>
      <c r="HP432" s="10"/>
      <c r="HQ432" s="10"/>
      <c r="HR432" s="10"/>
      <c r="HS432" s="10"/>
      <c r="HT432" s="10"/>
      <c r="HU432" s="10"/>
      <c r="HV432" s="10"/>
      <c r="HW432" s="10"/>
      <c r="HX432" s="10"/>
      <c r="HY432" s="10"/>
      <c r="HZ432" s="10"/>
      <c r="IA432" s="10"/>
      <c r="IB432" s="10"/>
      <c r="IC432" s="10"/>
      <c r="ID432" s="10"/>
      <c r="IE432" s="10"/>
      <c r="IF432" s="10"/>
      <c r="IG432" s="10"/>
      <c r="IH432" s="10"/>
      <c r="II432" s="10"/>
      <c r="IJ432" s="10"/>
      <c r="IK432" s="10"/>
      <c r="IL432" s="10"/>
      <c r="IM432" s="10"/>
      <c r="IN432" s="10"/>
      <c r="IO432" s="10"/>
      <c r="IP432" s="10"/>
      <c r="IQ432" s="10"/>
      <c r="IR432" s="10"/>
      <c r="IS432" s="10"/>
      <c r="IT432" s="10"/>
      <c r="IU432" s="10"/>
      <c r="IV432" s="10"/>
      <c r="IW432" s="10"/>
      <c r="IX432" s="10"/>
      <c r="IY432" s="10"/>
      <c r="IZ432" s="10"/>
      <c r="JA432" s="10"/>
      <c r="JB432" s="10"/>
      <c r="JC432" s="10"/>
      <c r="JD432" s="10"/>
      <c r="JE432" s="10"/>
      <c r="JF432" s="10"/>
      <c r="JG432" s="10"/>
      <c r="JH432" s="10"/>
      <c r="JI432" s="10"/>
      <c r="JJ432" s="10"/>
      <c r="JK432" s="10"/>
      <c r="JL432" s="10"/>
      <c r="JM432" s="10"/>
      <c r="JN432" s="10"/>
      <c r="JO432" s="10"/>
      <c r="JP432" s="10"/>
      <c r="JQ432" s="10"/>
      <c r="JR432" s="10"/>
      <c r="JS432" s="10"/>
      <c r="JT432" s="10"/>
      <c r="JU432" s="10"/>
      <c r="JV432" s="10"/>
    </row>
    <row r="433" spans="1:282" s="1" customFormat="1" x14ac:dyDescent="0.25">
      <c r="A433" s="12" t="s">
        <v>134</v>
      </c>
      <c r="B433" s="12" t="s">
        <v>354</v>
      </c>
      <c r="C433" s="31" t="s">
        <v>305</v>
      </c>
      <c r="D433" s="12" t="s">
        <v>202</v>
      </c>
      <c r="E433" s="59">
        <v>45000</v>
      </c>
      <c r="F433" s="59">
        <v>1291.5</v>
      </c>
      <c r="G433" s="59">
        <v>1148.33</v>
      </c>
      <c r="H433" s="59">
        <v>1368</v>
      </c>
      <c r="I433" s="61">
        <v>5060.6499999999996</v>
      </c>
      <c r="J433" s="61">
        <v>8868.48</v>
      </c>
      <c r="K433" s="61">
        <v>36131.519999999997</v>
      </c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  <c r="ER433" s="10"/>
      <c r="ES433" s="10"/>
      <c r="ET433" s="10"/>
      <c r="EU433" s="10"/>
      <c r="EV433" s="10"/>
      <c r="EW433" s="10"/>
      <c r="EX433" s="10"/>
      <c r="EY433" s="10"/>
      <c r="EZ433" s="10"/>
      <c r="FA433" s="10"/>
      <c r="FB433" s="10"/>
      <c r="FC433" s="10"/>
      <c r="FD433" s="10"/>
      <c r="FE433" s="10"/>
      <c r="FF433" s="10"/>
      <c r="FG433" s="10"/>
      <c r="FH433" s="10"/>
      <c r="FI433" s="10"/>
      <c r="FJ433" s="10"/>
      <c r="FK433" s="10"/>
      <c r="FL433" s="10"/>
      <c r="FM433" s="10"/>
      <c r="FN433" s="10"/>
      <c r="FO433" s="10"/>
      <c r="FP433" s="10"/>
      <c r="FQ433" s="10"/>
      <c r="FR433" s="10"/>
      <c r="FS433" s="10"/>
      <c r="FT433" s="10"/>
      <c r="FU433" s="10"/>
      <c r="FV433" s="10"/>
      <c r="FW433" s="10"/>
      <c r="FX433" s="10"/>
      <c r="FY433" s="10"/>
      <c r="FZ433" s="10"/>
      <c r="GA433" s="10"/>
      <c r="GB433" s="10"/>
      <c r="GC433" s="10"/>
      <c r="GD433" s="10"/>
      <c r="GE433" s="10"/>
      <c r="GF433" s="10"/>
      <c r="GG433" s="10"/>
      <c r="GH433" s="10"/>
      <c r="GI433" s="10"/>
      <c r="GJ433" s="10"/>
      <c r="GK433" s="10"/>
      <c r="GL433" s="10"/>
      <c r="GM433" s="10"/>
      <c r="GN433" s="10"/>
      <c r="GO433" s="10"/>
      <c r="GP433" s="10"/>
      <c r="GQ433" s="10"/>
      <c r="GR433" s="10"/>
      <c r="GS433" s="10"/>
      <c r="GT433" s="10"/>
      <c r="GU433" s="10"/>
      <c r="GV433" s="10"/>
      <c r="GW433" s="10"/>
      <c r="GX433" s="10"/>
      <c r="GY433" s="10"/>
      <c r="GZ433" s="10"/>
      <c r="HA433" s="10"/>
      <c r="HB433" s="10"/>
      <c r="HC433" s="10"/>
      <c r="HD433" s="10"/>
      <c r="HE433" s="10"/>
      <c r="HF433" s="10"/>
      <c r="HG433" s="10"/>
      <c r="HH433" s="10"/>
      <c r="HI433" s="10"/>
      <c r="HJ433" s="10"/>
      <c r="HK433" s="10"/>
      <c r="HL433" s="10"/>
      <c r="HM433" s="10"/>
      <c r="HN433" s="10"/>
      <c r="HO433" s="10"/>
      <c r="HP433" s="10"/>
      <c r="HQ433" s="10"/>
      <c r="HR433" s="10"/>
      <c r="HS433" s="10"/>
      <c r="HT433" s="10"/>
      <c r="HU433" s="10"/>
      <c r="HV433" s="10"/>
      <c r="HW433" s="10"/>
      <c r="HX433" s="10"/>
      <c r="HY433" s="10"/>
      <c r="HZ433" s="10"/>
      <c r="IA433" s="10"/>
      <c r="IB433" s="10"/>
      <c r="IC433" s="10"/>
      <c r="ID433" s="10"/>
      <c r="IE433" s="10"/>
      <c r="IF433" s="10"/>
      <c r="IG433" s="10"/>
      <c r="IH433" s="10"/>
      <c r="II433" s="10"/>
      <c r="IJ433" s="10"/>
      <c r="IK433" s="10"/>
      <c r="IL433" s="10"/>
      <c r="IM433" s="10"/>
      <c r="IN433" s="10"/>
      <c r="IO433" s="10"/>
      <c r="IP433" s="10"/>
      <c r="IQ433" s="10"/>
      <c r="IR433" s="10"/>
      <c r="IS433" s="10"/>
      <c r="IT433" s="10"/>
      <c r="IU433" s="10"/>
      <c r="IV433" s="10"/>
      <c r="IW433" s="10"/>
      <c r="IX433" s="10"/>
      <c r="IY433" s="10"/>
      <c r="IZ433" s="10"/>
      <c r="JA433" s="10"/>
      <c r="JB433" s="10"/>
      <c r="JC433" s="10"/>
      <c r="JD433" s="10"/>
      <c r="JE433" s="10"/>
      <c r="JF433" s="10"/>
      <c r="JG433" s="10"/>
      <c r="JH433" s="10"/>
      <c r="JI433" s="10"/>
      <c r="JJ433" s="10"/>
      <c r="JK433" s="10"/>
      <c r="JL433" s="10"/>
      <c r="JM433" s="10"/>
      <c r="JN433" s="10"/>
      <c r="JO433" s="10"/>
      <c r="JP433" s="10"/>
      <c r="JQ433" s="10"/>
      <c r="JR433" s="10"/>
      <c r="JS433" s="10"/>
      <c r="JT433" s="10"/>
      <c r="JU433" s="10"/>
      <c r="JV433" s="10"/>
    </row>
    <row r="434" spans="1:282" x14ac:dyDescent="0.25">
      <c r="A434" s="12" t="s">
        <v>369</v>
      </c>
      <c r="B434" s="12" t="s">
        <v>16</v>
      </c>
      <c r="C434" s="31" t="s">
        <v>305</v>
      </c>
      <c r="D434" s="12" t="s">
        <v>202</v>
      </c>
      <c r="E434" s="59">
        <v>123500</v>
      </c>
      <c r="F434" s="59">
        <v>3544.45</v>
      </c>
      <c r="G434" s="59">
        <v>17633.16</v>
      </c>
      <c r="H434" s="59">
        <v>3754.4</v>
      </c>
      <c r="I434" s="61">
        <v>25</v>
      </c>
      <c r="J434" s="61">
        <v>24957.01</v>
      </c>
      <c r="K434" s="61">
        <v>98542.99</v>
      </c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  <c r="CN434" s="11"/>
      <c r="CO434" s="11"/>
      <c r="CP434" s="11"/>
      <c r="CQ434" s="11"/>
      <c r="CR434" s="11"/>
      <c r="CS434" s="11"/>
      <c r="CT434" s="11"/>
      <c r="CU434" s="11"/>
      <c r="CV434" s="11"/>
      <c r="CW434" s="11"/>
      <c r="CX434" s="11"/>
      <c r="CY434" s="11"/>
      <c r="CZ434" s="11"/>
      <c r="DA434" s="11"/>
      <c r="DB434" s="11"/>
      <c r="DC434" s="11"/>
      <c r="DD434" s="11"/>
      <c r="DE434" s="11"/>
      <c r="DF434" s="11"/>
      <c r="DG434" s="11"/>
      <c r="DH434" s="11"/>
      <c r="DI434" s="11"/>
      <c r="DJ434" s="11"/>
      <c r="DK434" s="11"/>
      <c r="DL434" s="11"/>
      <c r="DM434" s="11"/>
      <c r="DN434" s="11"/>
      <c r="DO434" s="11"/>
      <c r="DP434" s="11"/>
      <c r="DQ434" s="11"/>
      <c r="DR434" s="11"/>
      <c r="DS434" s="11"/>
      <c r="DT434" s="11"/>
      <c r="DU434" s="11"/>
      <c r="DV434" s="11"/>
      <c r="DW434" s="11"/>
      <c r="DX434" s="11"/>
      <c r="DY434" s="11"/>
      <c r="DZ434" s="11"/>
      <c r="EA434" s="11"/>
      <c r="EB434" s="11"/>
      <c r="EC434" s="11"/>
      <c r="ED434" s="11"/>
      <c r="EE434" s="11"/>
      <c r="EF434" s="11"/>
      <c r="EG434" s="11"/>
      <c r="EH434" s="11"/>
      <c r="EI434" s="11"/>
      <c r="EJ434" s="11"/>
      <c r="EK434" s="11"/>
      <c r="EL434" s="11"/>
      <c r="EM434" s="11"/>
      <c r="EN434" s="11"/>
      <c r="EO434" s="11"/>
      <c r="EP434" s="11"/>
      <c r="EQ434" s="11"/>
      <c r="ER434" s="11"/>
      <c r="ES434" s="11"/>
      <c r="ET434" s="11"/>
      <c r="EU434" s="11"/>
      <c r="EV434" s="11"/>
      <c r="EW434" s="11"/>
      <c r="EX434" s="11"/>
      <c r="EY434" s="11"/>
      <c r="EZ434" s="11"/>
      <c r="FA434" s="11"/>
      <c r="FB434" s="11"/>
      <c r="FC434" s="11"/>
      <c r="FD434" s="11"/>
      <c r="FE434" s="11"/>
      <c r="FF434" s="11"/>
      <c r="FG434" s="11"/>
      <c r="FH434" s="11"/>
      <c r="FI434" s="11"/>
      <c r="FJ434" s="11"/>
      <c r="FK434" s="11"/>
      <c r="FL434" s="11"/>
      <c r="FM434" s="11"/>
      <c r="FN434" s="11"/>
      <c r="FO434" s="11"/>
      <c r="FP434" s="11"/>
      <c r="FQ434" s="11"/>
      <c r="FR434" s="11"/>
      <c r="FS434" s="11"/>
      <c r="FT434" s="11"/>
      <c r="FU434" s="11"/>
      <c r="FV434" s="11"/>
      <c r="FW434" s="11"/>
      <c r="FX434" s="11"/>
      <c r="FY434" s="11"/>
      <c r="FZ434" s="11"/>
      <c r="GA434" s="11"/>
      <c r="GB434" s="11"/>
      <c r="GC434" s="11"/>
      <c r="GD434" s="11"/>
      <c r="GE434" s="11"/>
      <c r="GF434" s="11"/>
      <c r="GG434" s="11"/>
      <c r="GH434" s="11"/>
      <c r="GI434" s="11"/>
      <c r="GJ434" s="11"/>
      <c r="GK434" s="11"/>
      <c r="GL434" s="11"/>
      <c r="GM434" s="11"/>
      <c r="GN434" s="11"/>
      <c r="GO434" s="11"/>
      <c r="GP434" s="11"/>
      <c r="GQ434" s="11"/>
      <c r="GR434" s="11"/>
      <c r="GS434" s="11"/>
      <c r="GT434" s="11"/>
      <c r="GU434" s="11"/>
      <c r="GV434" s="11"/>
      <c r="GW434" s="11"/>
      <c r="GX434" s="11"/>
      <c r="GY434" s="11"/>
      <c r="GZ434" s="11"/>
      <c r="HA434" s="11"/>
      <c r="HB434" s="11"/>
      <c r="HC434" s="11"/>
      <c r="HD434" s="11"/>
      <c r="HE434" s="11"/>
      <c r="HF434" s="11"/>
      <c r="HG434" s="11"/>
      <c r="HH434" s="11"/>
      <c r="HI434" s="11"/>
      <c r="HJ434" s="11"/>
      <c r="HK434" s="11"/>
      <c r="HL434" s="11"/>
      <c r="HM434" s="11"/>
      <c r="HN434" s="11"/>
      <c r="HO434" s="11"/>
      <c r="HP434" s="11"/>
      <c r="HQ434" s="11"/>
      <c r="HR434" s="11"/>
      <c r="HS434" s="11"/>
      <c r="HT434" s="11"/>
      <c r="HU434" s="11"/>
      <c r="HV434" s="11"/>
      <c r="HW434" s="11"/>
      <c r="HX434" s="11"/>
      <c r="HY434" s="11"/>
      <c r="HZ434" s="11"/>
      <c r="IA434" s="11"/>
      <c r="IB434" s="11"/>
      <c r="IC434" s="11"/>
      <c r="ID434" s="11"/>
      <c r="IE434" s="11"/>
      <c r="IF434" s="11"/>
      <c r="IG434" s="11"/>
      <c r="IH434" s="11"/>
      <c r="II434" s="11"/>
      <c r="IJ434" s="11"/>
      <c r="IK434" s="11"/>
      <c r="IL434" s="11"/>
      <c r="IM434" s="11"/>
      <c r="IN434" s="11"/>
      <c r="IO434" s="11"/>
      <c r="IP434" s="11"/>
      <c r="IQ434" s="11"/>
      <c r="IR434" s="11"/>
      <c r="IS434" s="11"/>
      <c r="IT434" s="11"/>
      <c r="IU434" s="11"/>
      <c r="IV434" s="11"/>
      <c r="IW434" s="11"/>
      <c r="IX434" s="11"/>
      <c r="IY434" s="11"/>
      <c r="IZ434" s="11"/>
      <c r="JA434" s="11"/>
      <c r="JB434" s="11"/>
      <c r="JC434" s="11"/>
      <c r="JD434" s="11"/>
      <c r="JE434" s="11"/>
      <c r="JF434" s="11"/>
      <c r="JG434" s="11"/>
      <c r="JH434" s="11"/>
      <c r="JI434" s="11"/>
      <c r="JJ434" s="11"/>
      <c r="JK434" s="11"/>
      <c r="JL434" s="11"/>
      <c r="JM434" s="11"/>
      <c r="JN434" s="11"/>
      <c r="JO434" s="11"/>
      <c r="JP434" s="11"/>
      <c r="JQ434" s="11"/>
      <c r="JR434" s="11"/>
      <c r="JS434" s="11"/>
      <c r="JT434" s="11"/>
      <c r="JU434" s="11"/>
      <c r="JV434" s="11"/>
    </row>
    <row r="435" spans="1:282" x14ac:dyDescent="0.25">
      <c r="A435" s="32" t="s">
        <v>12</v>
      </c>
      <c r="B435" s="32">
        <v>3</v>
      </c>
      <c r="C435" s="33"/>
      <c r="D435" s="32"/>
      <c r="E435" s="56">
        <f t="shared" ref="E435:K435" si="91">SUM(E432:E434)</f>
        <v>200500</v>
      </c>
      <c r="F435" s="56">
        <f t="shared" si="91"/>
        <v>5754.35</v>
      </c>
      <c r="G435" s="56">
        <f>SUM(G432:G434)</f>
        <v>18781.490000000002</v>
      </c>
      <c r="H435" s="56">
        <f t="shared" si="91"/>
        <v>6095.2</v>
      </c>
      <c r="I435" s="56">
        <f t="shared" si="91"/>
        <v>6993.98</v>
      </c>
      <c r="J435" s="56">
        <f t="shared" si="91"/>
        <v>37625.019999999997</v>
      </c>
      <c r="K435" s="56">
        <f t="shared" si="91"/>
        <v>162874.98000000001</v>
      </c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1"/>
      <c r="CO435" s="11"/>
      <c r="CP435" s="11"/>
      <c r="CQ435" s="11"/>
      <c r="CR435" s="11"/>
      <c r="CS435" s="11"/>
      <c r="CT435" s="11"/>
      <c r="CU435" s="11"/>
      <c r="CV435" s="11"/>
      <c r="CW435" s="11"/>
      <c r="CX435" s="11"/>
      <c r="CY435" s="11"/>
      <c r="CZ435" s="11"/>
      <c r="DA435" s="11"/>
      <c r="DB435" s="11"/>
      <c r="DC435" s="11"/>
      <c r="DD435" s="11"/>
      <c r="DE435" s="11"/>
      <c r="DF435" s="11"/>
      <c r="DG435" s="11"/>
      <c r="DH435" s="11"/>
      <c r="DI435" s="11"/>
      <c r="DJ435" s="11"/>
      <c r="DK435" s="11"/>
      <c r="DL435" s="11"/>
      <c r="DM435" s="11"/>
      <c r="DN435" s="11"/>
      <c r="DO435" s="11"/>
      <c r="DP435" s="11"/>
      <c r="DQ435" s="11"/>
      <c r="DR435" s="11"/>
      <c r="DS435" s="11"/>
      <c r="DT435" s="11"/>
      <c r="DU435" s="11"/>
      <c r="DV435" s="11"/>
      <c r="DW435" s="11"/>
      <c r="DX435" s="11"/>
      <c r="DY435" s="11"/>
      <c r="DZ435" s="11"/>
      <c r="EA435" s="11"/>
      <c r="EB435" s="11"/>
      <c r="EC435" s="11"/>
      <c r="ED435" s="11"/>
      <c r="EE435" s="11"/>
      <c r="EF435" s="11"/>
      <c r="EG435" s="11"/>
      <c r="EH435" s="11"/>
      <c r="EI435" s="11"/>
      <c r="EJ435" s="11"/>
      <c r="EK435" s="11"/>
      <c r="EL435" s="11"/>
      <c r="EM435" s="11"/>
      <c r="EN435" s="11"/>
      <c r="EO435" s="11"/>
      <c r="EP435" s="11"/>
      <c r="EQ435" s="11"/>
      <c r="ER435" s="11"/>
      <c r="ES435" s="11"/>
      <c r="ET435" s="11"/>
      <c r="EU435" s="11"/>
      <c r="EV435" s="11"/>
      <c r="EW435" s="11"/>
      <c r="EX435" s="11"/>
      <c r="EY435" s="11"/>
      <c r="EZ435" s="11"/>
      <c r="FA435" s="11"/>
      <c r="FB435" s="11"/>
      <c r="FC435" s="11"/>
      <c r="FD435" s="11"/>
      <c r="FE435" s="11"/>
      <c r="FF435" s="11"/>
      <c r="FG435" s="11"/>
      <c r="FH435" s="11"/>
      <c r="FI435" s="11"/>
      <c r="FJ435" s="11"/>
      <c r="FK435" s="11"/>
      <c r="FL435" s="11"/>
      <c r="FM435" s="11"/>
      <c r="FN435" s="11"/>
      <c r="FO435" s="11"/>
      <c r="FP435" s="11"/>
      <c r="FQ435" s="11"/>
      <c r="FR435" s="11"/>
      <c r="FS435" s="11"/>
      <c r="FT435" s="11"/>
      <c r="FU435" s="11"/>
      <c r="FV435" s="11"/>
      <c r="FW435" s="11"/>
      <c r="FX435" s="11"/>
      <c r="FY435" s="11"/>
      <c r="FZ435" s="11"/>
      <c r="GA435" s="11"/>
      <c r="GB435" s="11"/>
      <c r="GC435" s="11"/>
      <c r="GD435" s="11"/>
      <c r="GE435" s="11"/>
      <c r="GF435" s="11"/>
      <c r="GG435" s="11"/>
      <c r="GH435" s="11"/>
      <c r="GI435" s="11"/>
      <c r="GJ435" s="11"/>
      <c r="GK435" s="11"/>
      <c r="GL435" s="11"/>
      <c r="GM435" s="11"/>
      <c r="GN435" s="11"/>
      <c r="GO435" s="11"/>
      <c r="GP435" s="11"/>
      <c r="GQ435" s="11"/>
      <c r="GR435" s="11"/>
      <c r="GS435" s="11"/>
      <c r="GT435" s="11"/>
      <c r="GU435" s="11"/>
      <c r="GV435" s="11"/>
      <c r="GW435" s="11"/>
      <c r="GX435" s="11"/>
      <c r="GY435" s="11"/>
      <c r="GZ435" s="11"/>
      <c r="HA435" s="11"/>
      <c r="HB435" s="11"/>
      <c r="HC435" s="11"/>
      <c r="HD435" s="11"/>
      <c r="HE435" s="11"/>
      <c r="HF435" s="11"/>
      <c r="HG435" s="11"/>
      <c r="HH435" s="11"/>
      <c r="HI435" s="11"/>
      <c r="HJ435" s="11"/>
      <c r="HK435" s="11"/>
      <c r="HL435" s="11"/>
      <c r="HM435" s="11"/>
      <c r="HN435" s="11"/>
      <c r="HO435" s="11"/>
      <c r="HP435" s="11"/>
      <c r="HQ435" s="11"/>
      <c r="HR435" s="11"/>
      <c r="HS435" s="11"/>
      <c r="HT435" s="11"/>
      <c r="HU435" s="11"/>
      <c r="HV435" s="11"/>
      <c r="HW435" s="11"/>
      <c r="HX435" s="11"/>
      <c r="HY435" s="11"/>
      <c r="HZ435" s="11"/>
      <c r="IA435" s="11"/>
      <c r="IB435" s="11"/>
      <c r="IC435" s="11"/>
      <c r="ID435" s="11"/>
      <c r="IE435" s="11"/>
      <c r="IF435" s="11"/>
      <c r="IG435" s="11"/>
      <c r="IH435" s="11"/>
      <c r="II435" s="11"/>
      <c r="IJ435" s="11"/>
      <c r="IK435" s="11"/>
      <c r="IL435" s="11"/>
      <c r="IM435" s="11"/>
      <c r="IN435" s="11"/>
      <c r="IO435" s="11"/>
      <c r="IP435" s="11"/>
      <c r="IQ435" s="11"/>
      <c r="IR435" s="11"/>
      <c r="IS435" s="11"/>
      <c r="IT435" s="11"/>
      <c r="IU435" s="11"/>
      <c r="IV435" s="11"/>
      <c r="IW435" s="11"/>
      <c r="IX435" s="11"/>
      <c r="IY435" s="11"/>
      <c r="IZ435" s="11"/>
      <c r="JA435" s="11"/>
      <c r="JB435" s="11"/>
      <c r="JC435" s="11"/>
      <c r="JD435" s="11"/>
      <c r="JE435" s="11"/>
      <c r="JF435" s="11"/>
      <c r="JG435" s="11"/>
      <c r="JH435" s="11"/>
      <c r="JI435" s="11"/>
      <c r="JJ435" s="11"/>
      <c r="JK435" s="11"/>
      <c r="JL435" s="11"/>
      <c r="JM435" s="11"/>
      <c r="JN435" s="11"/>
      <c r="JO435" s="11"/>
      <c r="JP435" s="11"/>
      <c r="JQ435" s="11"/>
      <c r="JR435" s="11"/>
      <c r="JS435" s="11"/>
      <c r="JT435" s="11"/>
      <c r="JU435" s="11"/>
      <c r="JV435" s="11"/>
    </row>
    <row r="436" spans="1:282" x14ac:dyDescent="0.25"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1"/>
      <c r="CO436" s="11"/>
      <c r="CP436" s="11"/>
      <c r="CQ436" s="11"/>
      <c r="CR436" s="11"/>
      <c r="CS436" s="11"/>
      <c r="CT436" s="11"/>
      <c r="CU436" s="11"/>
      <c r="CV436" s="11"/>
      <c r="CW436" s="11"/>
      <c r="CX436" s="11"/>
      <c r="CY436" s="11"/>
      <c r="CZ436" s="11"/>
      <c r="DA436" s="11"/>
      <c r="DB436" s="11"/>
      <c r="DC436" s="11"/>
      <c r="DD436" s="11"/>
      <c r="DE436" s="11"/>
      <c r="DF436" s="11"/>
      <c r="DG436" s="11"/>
      <c r="DH436" s="11"/>
      <c r="DI436" s="11"/>
      <c r="DJ436" s="11"/>
      <c r="DK436" s="11"/>
      <c r="DL436" s="11"/>
      <c r="DM436" s="11"/>
      <c r="DN436" s="11"/>
      <c r="DO436" s="11"/>
      <c r="DP436" s="11"/>
      <c r="DQ436" s="11"/>
      <c r="DR436" s="11"/>
      <c r="DS436" s="11"/>
      <c r="DT436" s="11"/>
      <c r="DU436" s="11"/>
      <c r="DV436" s="11"/>
      <c r="DW436" s="11"/>
      <c r="DX436" s="11"/>
      <c r="DY436" s="11"/>
      <c r="DZ436" s="11"/>
      <c r="EA436" s="11"/>
      <c r="EB436" s="11"/>
      <c r="EC436" s="11"/>
      <c r="ED436" s="11"/>
      <c r="EE436" s="11"/>
      <c r="EF436" s="11"/>
      <c r="EG436" s="11"/>
      <c r="EH436" s="11"/>
      <c r="EI436" s="11"/>
      <c r="EJ436" s="11"/>
      <c r="EK436" s="11"/>
      <c r="EL436" s="11"/>
      <c r="EM436" s="11"/>
      <c r="EN436" s="11"/>
      <c r="EO436" s="11"/>
      <c r="EP436" s="11"/>
      <c r="EQ436" s="11"/>
      <c r="ER436" s="11"/>
      <c r="ES436" s="11"/>
      <c r="ET436" s="11"/>
      <c r="EU436" s="11"/>
      <c r="EV436" s="11"/>
      <c r="EW436" s="11"/>
      <c r="EX436" s="11"/>
      <c r="EY436" s="11"/>
      <c r="EZ436" s="11"/>
      <c r="FA436" s="11"/>
      <c r="FB436" s="11"/>
      <c r="FC436" s="11"/>
      <c r="FD436" s="11"/>
      <c r="FE436" s="11"/>
      <c r="FF436" s="11"/>
      <c r="FG436" s="11"/>
      <c r="FH436" s="11"/>
      <c r="FI436" s="11"/>
      <c r="FJ436" s="11"/>
      <c r="FK436" s="11"/>
      <c r="FL436" s="11"/>
      <c r="FM436" s="11"/>
      <c r="FN436" s="11"/>
      <c r="FO436" s="11"/>
      <c r="FP436" s="11"/>
      <c r="FQ436" s="11"/>
      <c r="FR436" s="11"/>
      <c r="FS436" s="11"/>
      <c r="FT436" s="11"/>
      <c r="FU436" s="11"/>
      <c r="FV436" s="11"/>
      <c r="FW436" s="11"/>
      <c r="FX436" s="11"/>
      <c r="FY436" s="11"/>
      <c r="FZ436" s="11"/>
      <c r="GA436" s="11"/>
      <c r="GB436" s="11"/>
      <c r="GC436" s="11"/>
      <c r="GD436" s="11"/>
      <c r="GE436" s="11"/>
      <c r="GF436" s="11"/>
      <c r="GG436" s="11"/>
      <c r="GH436" s="11"/>
      <c r="GI436" s="11"/>
      <c r="GJ436" s="11"/>
      <c r="GK436" s="11"/>
      <c r="GL436" s="11"/>
      <c r="GM436" s="11"/>
      <c r="GN436" s="11"/>
      <c r="GO436" s="11"/>
      <c r="GP436" s="11"/>
      <c r="GQ436" s="11"/>
      <c r="GR436" s="11"/>
      <c r="GS436" s="11"/>
      <c r="GT436" s="11"/>
      <c r="GU436" s="11"/>
      <c r="GV436" s="11"/>
      <c r="GW436" s="11"/>
      <c r="GX436" s="11"/>
      <c r="GY436" s="11"/>
      <c r="GZ436" s="11"/>
      <c r="HA436" s="11"/>
      <c r="HB436" s="11"/>
      <c r="HC436" s="11"/>
      <c r="HD436" s="11"/>
      <c r="HE436" s="11"/>
      <c r="HF436" s="11"/>
      <c r="HG436" s="11"/>
      <c r="HH436" s="11"/>
      <c r="HI436" s="11"/>
      <c r="HJ436" s="11"/>
      <c r="HK436" s="11"/>
      <c r="HL436" s="11"/>
      <c r="HM436" s="11"/>
      <c r="HN436" s="11"/>
      <c r="HO436" s="11"/>
      <c r="HP436" s="11"/>
      <c r="HQ436" s="11"/>
      <c r="HR436" s="11"/>
      <c r="HS436" s="11"/>
      <c r="HT436" s="11"/>
      <c r="HU436" s="11"/>
      <c r="HV436" s="11"/>
      <c r="HW436" s="11"/>
      <c r="HX436" s="11"/>
      <c r="HY436" s="11"/>
      <c r="HZ436" s="11"/>
      <c r="IA436" s="11"/>
      <c r="IB436" s="11"/>
      <c r="IC436" s="11"/>
      <c r="ID436" s="11"/>
      <c r="IE436" s="11"/>
      <c r="IF436" s="11"/>
      <c r="IG436" s="11"/>
      <c r="IH436" s="11"/>
      <c r="II436" s="11"/>
      <c r="IJ436" s="11"/>
      <c r="IK436" s="11"/>
      <c r="IL436" s="11"/>
      <c r="IM436" s="11"/>
      <c r="IN436" s="11"/>
      <c r="IO436" s="11"/>
      <c r="IP436" s="11"/>
      <c r="IQ436" s="11"/>
      <c r="IR436" s="11"/>
      <c r="IS436" s="11"/>
      <c r="IT436" s="11"/>
      <c r="IU436" s="11"/>
      <c r="IV436" s="11"/>
      <c r="IW436" s="11"/>
      <c r="IX436" s="11"/>
      <c r="IY436" s="11"/>
      <c r="IZ436" s="11"/>
      <c r="JA436" s="11"/>
      <c r="JB436" s="11"/>
      <c r="JC436" s="11"/>
      <c r="JD436" s="11"/>
      <c r="JE436" s="11"/>
      <c r="JF436" s="11"/>
      <c r="JG436" s="11"/>
      <c r="JH436" s="11"/>
      <c r="JI436" s="11"/>
      <c r="JJ436" s="11"/>
      <c r="JK436" s="11"/>
      <c r="JL436" s="11"/>
      <c r="JM436" s="11"/>
      <c r="JN436" s="11"/>
      <c r="JO436" s="11"/>
      <c r="JP436" s="11"/>
      <c r="JQ436" s="11"/>
      <c r="JR436" s="11"/>
      <c r="JS436" s="11"/>
      <c r="JT436" s="11"/>
      <c r="JU436" s="11"/>
      <c r="JV436" s="11"/>
    </row>
    <row r="437" spans="1:282" x14ac:dyDescent="0.25">
      <c r="A437" s="1" t="s">
        <v>391</v>
      </c>
      <c r="B437" s="1"/>
      <c r="C437" s="16"/>
      <c r="D437" s="1"/>
      <c r="E437" s="49"/>
      <c r="F437" s="49"/>
      <c r="G437" s="49"/>
      <c r="H437" s="49"/>
      <c r="I437" s="49"/>
      <c r="J437" s="49"/>
      <c r="K437" s="49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  <c r="CO437" s="11"/>
      <c r="CP437" s="11"/>
      <c r="CQ437" s="11"/>
      <c r="CR437" s="11"/>
      <c r="CS437" s="11"/>
      <c r="CT437" s="11"/>
      <c r="CU437" s="11"/>
      <c r="CV437" s="11"/>
      <c r="CW437" s="11"/>
      <c r="CX437" s="11"/>
      <c r="CY437" s="11"/>
      <c r="CZ437" s="11"/>
      <c r="DA437" s="11"/>
      <c r="DB437" s="11"/>
      <c r="DC437" s="11"/>
      <c r="DD437" s="11"/>
      <c r="DE437" s="11"/>
      <c r="DF437" s="11"/>
      <c r="DG437" s="11"/>
      <c r="DH437" s="11"/>
      <c r="DI437" s="11"/>
      <c r="DJ437" s="11"/>
      <c r="DK437" s="11"/>
      <c r="DL437" s="11"/>
      <c r="DM437" s="11"/>
      <c r="DN437" s="11"/>
      <c r="DO437" s="11"/>
      <c r="DP437" s="11"/>
      <c r="DQ437" s="11"/>
      <c r="DR437" s="11"/>
      <c r="DS437" s="11"/>
      <c r="DT437" s="11"/>
      <c r="DU437" s="11"/>
      <c r="DV437" s="11"/>
      <c r="DW437" s="11"/>
      <c r="DX437" s="11"/>
      <c r="DY437" s="11"/>
      <c r="DZ437" s="11"/>
      <c r="EA437" s="11"/>
      <c r="EB437" s="11"/>
      <c r="EC437" s="11"/>
      <c r="ED437" s="11"/>
      <c r="EE437" s="11"/>
      <c r="EF437" s="11"/>
      <c r="EG437" s="11"/>
      <c r="EH437" s="11"/>
      <c r="EI437" s="11"/>
      <c r="EJ437" s="11"/>
      <c r="EK437" s="11"/>
      <c r="EL437" s="11"/>
      <c r="EM437" s="11"/>
      <c r="EN437" s="11"/>
      <c r="EO437" s="11"/>
      <c r="EP437" s="11"/>
      <c r="EQ437" s="11"/>
      <c r="ER437" s="11"/>
      <c r="ES437" s="11"/>
      <c r="ET437" s="11"/>
      <c r="EU437" s="11"/>
      <c r="EV437" s="11"/>
      <c r="EW437" s="11"/>
      <c r="EX437" s="11"/>
      <c r="EY437" s="11"/>
      <c r="EZ437" s="11"/>
      <c r="FA437" s="11"/>
      <c r="FB437" s="11"/>
      <c r="FC437" s="11"/>
      <c r="FD437" s="11"/>
      <c r="FE437" s="11"/>
      <c r="FF437" s="11"/>
      <c r="FG437" s="11"/>
      <c r="FH437" s="11"/>
      <c r="FI437" s="11"/>
      <c r="FJ437" s="11"/>
      <c r="FK437" s="11"/>
      <c r="FL437" s="11"/>
      <c r="FM437" s="11"/>
      <c r="FN437" s="11"/>
      <c r="FO437" s="11"/>
      <c r="FP437" s="11"/>
      <c r="FQ437" s="11"/>
      <c r="FR437" s="11"/>
      <c r="FS437" s="11"/>
      <c r="FT437" s="11"/>
      <c r="FU437" s="11"/>
      <c r="FV437" s="11"/>
      <c r="FW437" s="11"/>
      <c r="FX437" s="11"/>
      <c r="FY437" s="11"/>
      <c r="FZ437" s="11"/>
      <c r="GA437" s="11"/>
      <c r="GB437" s="11"/>
      <c r="GC437" s="11"/>
      <c r="GD437" s="11"/>
      <c r="GE437" s="11"/>
      <c r="GF437" s="11"/>
      <c r="GG437" s="11"/>
      <c r="GH437" s="11"/>
      <c r="GI437" s="11"/>
      <c r="GJ437" s="11"/>
      <c r="GK437" s="11"/>
      <c r="GL437" s="11"/>
      <c r="GM437" s="11"/>
      <c r="GN437" s="11"/>
      <c r="GO437" s="11"/>
      <c r="GP437" s="11"/>
      <c r="GQ437" s="11"/>
      <c r="GR437" s="11"/>
      <c r="GS437" s="11"/>
      <c r="GT437" s="11"/>
      <c r="GU437" s="11"/>
      <c r="GV437" s="11"/>
      <c r="GW437" s="11"/>
      <c r="GX437" s="11"/>
      <c r="GY437" s="11"/>
      <c r="GZ437" s="11"/>
      <c r="HA437" s="11"/>
      <c r="HB437" s="11"/>
      <c r="HC437" s="11"/>
      <c r="HD437" s="11"/>
      <c r="HE437" s="11"/>
      <c r="HF437" s="11"/>
      <c r="HG437" s="11"/>
      <c r="HH437" s="11"/>
      <c r="HI437" s="11"/>
      <c r="HJ437" s="11"/>
      <c r="HK437" s="11"/>
      <c r="HL437" s="11"/>
      <c r="HM437" s="11"/>
      <c r="HN437" s="11"/>
      <c r="HO437" s="11"/>
      <c r="HP437" s="11"/>
      <c r="HQ437" s="11"/>
      <c r="HR437" s="11"/>
      <c r="HS437" s="11"/>
      <c r="HT437" s="11"/>
      <c r="HU437" s="11"/>
      <c r="HV437" s="11"/>
      <c r="HW437" s="11"/>
      <c r="HX437" s="11"/>
      <c r="HY437" s="11"/>
      <c r="HZ437" s="11"/>
      <c r="IA437" s="11"/>
      <c r="IB437" s="11"/>
      <c r="IC437" s="11"/>
      <c r="ID437" s="11"/>
      <c r="IE437" s="11"/>
      <c r="IF437" s="11"/>
      <c r="IG437" s="11"/>
      <c r="IH437" s="11"/>
      <c r="II437" s="11"/>
      <c r="IJ437" s="11"/>
      <c r="IK437" s="11"/>
      <c r="IL437" s="11"/>
      <c r="IM437" s="11"/>
      <c r="IN437" s="11"/>
      <c r="IO437" s="11"/>
      <c r="IP437" s="11"/>
      <c r="IQ437" s="11"/>
      <c r="IR437" s="11"/>
      <c r="IS437" s="11"/>
      <c r="IT437" s="11"/>
      <c r="IU437" s="11"/>
      <c r="IV437" s="11"/>
      <c r="IW437" s="11"/>
      <c r="IX437" s="11"/>
      <c r="IY437" s="11"/>
      <c r="IZ437" s="11"/>
      <c r="JA437" s="11"/>
      <c r="JB437" s="11"/>
      <c r="JC437" s="11"/>
      <c r="JD437" s="11"/>
      <c r="JE437" s="11"/>
      <c r="JF437" s="11"/>
      <c r="JG437" s="11"/>
      <c r="JH437" s="11"/>
      <c r="JI437" s="11"/>
      <c r="JJ437" s="11"/>
      <c r="JK437" s="11"/>
      <c r="JL437" s="11"/>
      <c r="JM437" s="11"/>
      <c r="JN437" s="11"/>
      <c r="JO437" s="11"/>
      <c r="JP437" s="11"/>
      <c r="JQ437" s="11"/>
      <c r="JR437" s="11"/>
      <c r="JS437" s="11"/>
      <c r="JT437" s="11"/>
      <c r="JU437" s="11"/>
      <c r="JV437" s="11"/>
    </row>
    <row r="438" spans="1:282" s="2" customFormat="1" x14ac:dyDescent="0.25">
      <c r="A438" t="s">
        <v>392</v>
      </c>
      <c r="B438" t="s">
        <v>393</v>
      </c>
      <c r="C438" s="13" t="s">
        <v>305</v>
      </c>
      <c r="D438" t="s">
        <v>203</v>
      </c>
      <c r="E438" s="40">
        <v>76000</v>
      </c>
      <c r="F438" s="40">
        <v>2181.1999999999998</v>
      </c>
      <c r="G438" s="40">
        <v>6497.56</v>
      </c>
      <c r="H438" s="40">
        <v>2310.4</v>
      </c>
      <c r="I438" s="40">
        <v>175</v>
      </c>
      <c r="J438" s="40">
        <v>11164.16</v>
      </c>
      <c r="K438" s="40">
        <f>E438-J438</f>
        <v>64835.839999999997</v>
      </c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  <c r="ER438" s="10"/>
      <c r="ES438" s="10"/>
      <c r="ET438" s="10"/>
      <c r="EU438" s="10"/>
      <c r="EV438" s="10"/>
      <c r="EW438" s="10"/>
      <c r="EX438" s="10"/>
      <c r="EY438" s="10"/>
      <c r="EZ438" s="10"/>
      <c r="FA438" s="10"/>
      <c r="FB438" s="10"/>
      <c r="FC438" s="10"/>
      <c r="FD438" s="10"/>
      <c r="FE438" s="10"/>
      <c r="FF438" s="10"/>
      <c r="FG438" s="10"/>
      <c r="FH438" s="10"/>
      <c r="FI438" s="10"/>
      <c r="FJ438" s="10"/>
      <c r="FK438" s="10"/>
      <c r="FL438" s="10"/>
      <c r="FM438" s="10"/>
      <c r="FN438" s="10"/>
      <c r="FO438" s="10"/>
      <c r="FP438" s="10"/>
      <c r="FQ438" s="10"/>
      <c r="FR438" s="10"/>
      <c r="FS438" s="10"/>
      <c r="FT438" s="10"/>
      <c r="FU438" s="10"/>
      <c r="FV438" s="10"/>
      <c r="FW438" s="10"/>
      <c r="FX438" s="10"/>
      <c r="FY438" s="10"/>
      <c r="FZ438" s="10"/>
      <c r="GA438" s="10"/>
      <c r="GB438" s="10"/>
      <c r="GC438" s="10"/>
      <c r="GD438" s="10"/>
      <c r="GE438" s="10"/>
      <c r="GF438" s="10"/>
      <c r="GG438" s="10"/>
      <c r="GH438" s="10"/>
      <c r="GI438" s="10"/>
      <c r="GJ438" s="10"/>
      <c r="GK438" s="10"/>
      <c r="GL438" s="10"/>
      <c r="GM438" s="10"/>
      <c r="GN438" s="10"/>
      <c r="GO438" s="10"/>
      <c r="GP438" s="10"/>
      <c r="GQ438" s="10"/>
      <c r="GR438" s="10"/>
      <c r="GS438" s="10"/>
      <c r="GT438" s="10"/>
      <c r="GU438" s="10"/>
      <c r="GV438" s="10"/>
      <c r="GW438" s="10"/>
      <c r="GX438" s="10"/>
      <c r="GY438" s="10"/>
      <c r="GZ438" s="10"/>
      <c r="HA438" s="10"/>
      <c r="HB438" s="10"/>
      <c r="HC438" s="10"/>
      <c r="HD438" s="10"/>
      <c r="HE438" s="10"/>
      <c r="HF438" s="10"/>
      <c r="HG438" s="10"/>
      <c r="HH438" s="10"/>
      <c r="HI438" s="10"/>
      <c r="HJ438" s="10"/>
      <c r="HK438" s="10"/>
      <c r="HL438" s="10"/>
      <c r="HM438" s="10"/>
      <c r="HN438" s="10"/>
      <c r="HO438" s="10"/>
      <c r="HP438" s="10"/>
      <c r="HQ438" s="10"/>
      <c r="HR438" s="10"/>
      <c r="HS438" s="10"/>
      <c r="HT438" s="10"/>
      <c r="HU438" s="10"/>
      <c r="HV438" s="10"/>
      <c r="HW438" s="10"/>
      <c r="HX438" s="10"/>
      <c r="HY438" s="10"/>
      <c r="HZ438" s="10"/>
      <c r="IA438" s="10"/>
      <c r="IB438" s="10"/>
      <c r="IC438" s="10"/>
      <c r="ID438" s="10"/>
      <c r="IE438" s="10"/>
      <c r="IF438" s="10"/>
      <c r="IG438" s="10"/>
      <c r="IH438" s="10"/>
      <c r="II438" s="10"/>
      <c r="IJ438" s="10"/>
      <c r="IK438" s="10"/>
      <c r="IL438" s="10"/>
      <c r="IM438" s="10"/>
      <c r="IN438" s="10"/>
      <c r="IO438" s="10"/>
      <c r="IP438" s="10"/>
      <c r="IQ438" s="10"/>
      <c r="IR438" s="10"/>
      <c r="IS438" s="10"/>
      <c r="IT438" s="10"/>
      <c r="IU438" s="10"/>
      <c r="IV438" s="10"/>
      <c r="IW438" s="10"/>
      <c r="IX438" s="10"/>
      <c r="IY438" s="10"/>
      <c r="IZ438" s="10"/>
      <c r="JA438" s="10"/>
      <c r="JB438" s="10"/>
      <c r="JC438" s="10"/>
      <c r="JD438" s="10"/>
      <c r="JE438" s="10"/>
      <c r="JF438" s="10"/>
      <c r="JG438" s="10"/>
      <c r="JH438" s="10"/>
      <c r="JI438" s="10"/>
      <c r="JJ438" s="10"/>
      <c r="JK438" s="10"/>
      <c r="JL438" s="10"/>
      <c r="JM438" s="10"/>
      <c r="JN438" s="10"/>
      <c r="JO438" s="10"/>
      <c r="JP438" s="10"/>
      <c r="JQ438" s="10"/>
      <c r="JR438" s="10"/>
      <c r="JS438" s="10"/>
      <c r="JT438" s="10"/>
      <c r="JU438" s="10"/>
      <c r="JV438" s="10"/>
    </row>
    <row r="439" spans="1:282" s="2" customFormat="1" x14ac:dyDescent="0.25">
      <c r="A439" s="24" t="s">
        <v>12</v>
      </c>
      <c r="B439" s="24">
        <v>1</v>
      </c>
      <c r="C439" s="25"/>
      <c r="D439" s="24"/>
      <c r="E439" s="47">
        <f t="shared" ref="E439:K439" si="92">E438</f>
        <v>76000</v>
      </c>
      <c r="F439" s="47">
        <f t="shared" si="92"/>
        <v>2181.1999999999998</v>
      </c>
      <c r="G439" s="47">
        <f>G438</f>
        <v>6497.56</v>
      </c>
      <c r="H439" s="47">
        <f t="shared" si="92"/>
        <v>2310.4</v>
      </c>
      <c r="I439" s="47">
        <f t="shared" si="92"/>
        <v>175</v>
      </c>
      <c r="J439" s="47">
        <f t="shared" si="92"/>
        <v>11164.16</v>
      </c>
      <c r="K439" s="47">
        <f t="shared" si="92"/>
        <v>64835.839999999997</v>
      </c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  <c r="ER439" s="10"/>
      <c r="ES439" s="10"/>
      <c r="ET439" s="10"/>
      <c r="EU439" s="10"/>
      <c r="EV439" s="10"/>
      <c r="EW439" s="10"/>
      <c r="EX439" s="10"/>
      <c r="EY439" s="10"/>
      <c r="EZ439" s="10"/>
      <c r="FA439" s="10"/>
      <c r="FB439" s="10"/>
      <c r="FC439" s="10"/>
      <c r="FD439" s="10"/>
      <c r="FE439" s="10"/>
      <c r="FF439" s="10"/>
      <c r="FG439" s="10"/>
      <c r="FH439" s="10"/>
      <c r="FI439" s="10"/>
      <c r="FJ439" s="10"/>
      <c r="FK439" s="10"/>
      <c r="FL439" s="10"/>
      <c r="FM439" s="10"/>
      <c r="FN439" s="10"/>
      <c r="FO439" s="10"/>
      <c r="FP439" s="10"/>
      <c r="FQ439" s="10"/>
      <c r="FR439" s="10"/>
      <c r="FS439" s="10"/>
      <c r="FT439" s="10"/>
      <c r="FU439" s="10"/>
      <c r="FV439" s="10"/>
      <c r="FW439" s="10"/>
      <c r="FX439" s="10"/>
      <c r="FY439" s="10"/>
      <c r="FZ439" s="10"/>
      <c r="GA439" s="10"/>
      <c r="GB439" s="10"/>
      <c r="GC439" s="10"/>
      <c r="GD439" s="10"/>
      <c r="GE439" s="10"/>
      <c r="GF439" s="10"/>
      <c r="GG439" s="10"/>
      <c r="GH439" s="10"/>
      <c r="GI439" s="10"/>
      <c r="GJ439" s="10"/>
      <c r="GK439" s="10"/>
      <c r="GL439" s="10"/>
      <c r="GM439" s="10"/>
      <c r="GN439" s="10"/>
      <c r="GO439" s="10"/>
      <c r="GP439" s="10"/>
      <c r="GQ439" s="10"/>
      <c r="GR439" s="10"/>
      <c r="GS439" s="10"/>
      <c r="GT439" s="10"/>
      <c r="GU439" s="10"/>
      <c r="GV439" s="10"/>
      <c r="GW439" s="10"/>
      <c r="GX439" s="10"/>
      <c r="GY439" s="10"/>
      <c r="GZ439" s="10"/>
      <c r="HA439" s="10"/>
      <c r="HB439" s="10"/>
      <c r="HC439" s="10"/>
      <c r="HD439" s="10"/>
      <c r="HE439" s="10"/>
      <c r="HF439" s="10"/>
      <c r="HG439" s="10"/>
      <c r="HH439" s="10"/>
      <c r="HI439" s="10"/>
      <c r="HJ439" s="10"/>
      <c r="HK439" s="10"/>
      <c r="HL439" s="10"/>
      <c r="HM439" s="10"/>
      <c r="HN439" s="10"/>
      <c r="HO439" s="10"/>
      <c r="HP439" s="10"/>
      <c r="HQ439" s="10"/>
      <c r="HR439" s="10"/>
      <c r="HS439" s="10"/>
      <c r="HT439" s="10"/>
      <c r="HU439" s="10"/>
      <c r="HV439" s="10"/>
      <c r="HW439" s="10"/>
      <c r="HX439" s="10"/>
      <c r="HY439" s="10"/>
      <c r="HZ439" s="10"/>
      <c r="IA439" s="10"/>
      <c r="IB439" s="10"/>
      <c r="IC439" s="10"/>
      <c r="ID439" s="10"/>
      <c r="IE439" s="10"/>
      <c r="IF439" s="10"/>
      <c r="IG439" s="10"/>
      <c r="IH439" s="10"/>
      <c r="II439" s="10"/>
      <c r="IJ439" s="10"/>
      <c r="IK439" s="10"/>
      <c r="IL439" s="10"/>
      <c r="IM439" s="10"/>
      <c r="IN439" s="10"/>
      <c r="IO439" s="10"/>
      <c r="IP439" s="10"/>
      <c r="IQ439" s="10"/>
      <c r="IR439" s="10"/>
      <c r="IS439" s="10"/>
      <c r="IT439" s="10"/>
      <c r="IU439" s="10"/>
      <c r="IV439" s="10"/>
      <c r="IW439" s="10"/>
      <c r="IX439" s="10"/>
      <c r="IY439" s="10"/>
      <c r="IZ439" s="10"/>
      <c r="JA439" s="10"/>
      <c r="JB439" s="10"/>
      <c r="JC439" s="10"/>
      <c r="JD439" s="10"/>
      <c r="JE439" s="10"/>
      <c r="JF439" s="10"/>
      <c r="JG439" s="10"/>
      <c r="JH439" s="10"/>
      <c r="JI439" s="10"/>
      <c r="JJ439" s="10"/>
      <c r="JK439" s="10"/>
      <c r="JL439" s="10"/>
      <c r="JM439" s="10"/>
      <c r="JN439" s="10"/>
      <c r="JO439" s="10"/>
      <c r="JP439" s="10"/>
      <c r="JQ439" s="10"/>
      <c r="JR439" s="10"/>
      <c r="JS439" s="10"/>
      <c r="JT439" s="10"/>
      <c r="JU439" s="10"/>
      <c r="JV439" s="10"/>
    </row>
    <row r="440" spans="1:282" s="2" customFormat="1" x14ac:dyDescent="0.25">
      <c r="A440" s="10"/>
      <c r="B440" s="10"/>
      <c r="C440" s="15"/>
      <c r="D440" s="10"/>
      <c r="E440" s="51"/>
      <c r="F440" s="51"/>
      <c r="G440" s="51"/>
      <c r="H440" s="51"/>
      <c r="I440" s="51"/>
      <c r="J440" s="51"/>
      <c r="K440" s="5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  <c r="ER440" s="10"/>
      <c r="ES440" s="10"/>
      <c r="ET440" s="10"/>
      <c r="EU440" s="10"/>
      <c r="EV440" s="10"/>
      <c r="EW440" s="10"/>
      <c r="EX440" s="10"/>
      <c r="EY440" s="10"/>
      <c r="EZ440" s="10"/>
      <c r="FA440" s="10"/>
      <c r="FB440" s="10"/>
      <c r="FC440" s="10"/>
      <c r="FD440" s="10"/>
      <c r="FE440" s="10"/>
      <c r="FF440" s="10"/>
      <c r="FG440" s="10"/>
      <c r="FH440" s="10"/>
      <c r="FI440" s="10"/>
      <c r="FJ440" s="10"/>
      <c r="FK440" s="10"/>
      <c r="FL440" s="10"/>
      <c r="FM440" s="10"/>
      <c r="FN440" s="10"/>
      <c r="FO440" s="10"/>
      <c r="FP440" s="10"/>
      <c r="FQ440" s="10"/>
      <c r="FR440" s="10"/>
      <c r="FS440" s="10"/>
      <c r="FT440" s="10"/>
      <c r="FU440" s="10"/>
      <c r="FV440" s="10"/>
      <c r="FW440" s="10"/>
      <c r="FX440" s="10"/>
      <c r="FY440" s="10"/>
      <c r="FZ440" s="10"/>
      <c r="GA440" s="10"/>
      <c r="GB440" s="10"/>
      <c r="GC440" s="10"/>
      <c r="GD440" s="10"/>
      <c r="GE440" s="10"/>
      <c r="GF440" s="10"/>
      <c r="GG440" s="10"/>
      <c r="GH440" s="10"/>
      <c r="GI440" s="10"/>
      <c r="GJ440" s="10"/>
      <c r="GK440" s="10"/>
      <c r="GL440" s="10"/>
      <c r="GM440" s="10"/>
      <c r="GN440" s="10"/>
      <c r="GO440" s="10"/>
      <c r="GP440" s="10"/>
      <c r="GQ440" s="10"/>
      <c r="GR440" s="10"/>
      <c r="GS440" s="10"/>
      <c r="GT440" s="10"/>
      <c r="GU440" s="10"/>
      <c r="GV440" s="10"/>
      <c r="GW440" s="10"/>
      <c r="GX440" s="10"/>
      <c r="GY440" s="10"/>
      <c r="GZ440" s="10"/>
      <c r="HA440" s="10"/>
      <c r="HB440" s="10"/>
      <c r="HC440" s="10"/>
      <c r="HD440" s="10"/>
      <c r="HE440" s="10"/>
      <c r="HF440" s="10"/>
      <c r="HG440" s="10"/>
      <c r="HH440" s="10"/>
      <c r="HI440" s="10"/>
      <c r="HJ440" s="10"/>
      <c r="HK440" s="10"/>
      <c r="HL440" s="10"/>
      <c r="HM440" s="10"/>
      <c r="HN440" s="10"/>
      <c r="HO440" s="10"/>
      <c r="HP440" s="10"/>
      <c r="HQ440" s="10"/>
      <c r="HR440" s="10"/>
      <c r="HS440" s="10"/>
      <c r="HT440" s="10"/>
      <c r="HU440" s="10"/>
      <c r="HV440" s="10"/>
      <c r="HW440" s="10"/>
      <c r="HX440" s="10"/>
      <c r="HY440" s="10"/>
      <c r="HZ440" s="10"/>
      <c r="IA440" s="10"/>
      <c r="IB440" s="10"/>
      <c r="IC440" s="10"/>
      <c r="ID440" s="10"/>
      <c r="IE440" s="10"/>
      <c r="IF440" s="10"/>
      <c r="IG440" s="10"/>
      <c r="IH440" s="10"/>
      <c r="II440" s="10"/>
      <c r="IJ440" s="10"/>
      <c r="IK440" s="10"/>
      <c r="IL440" s="10"/>
      <c r="IM440" s="10"/>
      <c r="IN440" s="10"/>
      <c r="IO440" s="10"/>
      <c r="IP440" s="10"/>
      <c r="IQ440" s="10"/>
      <c r="IR440" s="10"/>
      <c r="IS440" s="10"/>
      <c r="IT440" s="10"/>
      <c r="IU440" s="10"/>
      <c r="IV440" s="10"/>
      <c r="IW440" s="10"/>
      <c r="IX440" s="10"/>
      <c r="IY440" s="10"/>
      <c r="IZ440" s="10"/>
      <c r="JA440" s="10"/>
      <c r="JB440" s="10"/>
      <c r="JC440" s="10"/>
      <c r="JD440" s="10"/>
      <c r="JE440" s="10"/>
      <c r="JF440" s="10"/>
      <c r="JG440" s="10"/>
      <c r="JH440" s="10"/>
      <c r="JI440" s="10"/>
      <c r="JJ440" s="10"/>
      <c r="JK440" s="10"/>
      <c r="JL440" s="10"/>
      <c r="JM440" s="10"/>
      <c r="JN440" s="10"/>
      <c r="JO440" s="10"/>
      <c r="JP440" s="10"/>
      <c r="JQ440" s="10"/>
      <c r="JR440" s="10"/>
      <c r="JS440" s="10"/>
      <c r="JT440" s="10"/>
      <c r="JU440" s="10"/>
      <c r="JV440" s="10"/>
    </row>
    <row r="441" spans="1:282" s="2" customFormat="1" x14ac:dyDescent="0.25">
      <c r="A441" s="4" t="s">
        <v>322</v>
      </c>
      <c r="B441" s="4"/>
      <c r="C441" s="16"/>
      <c r="D441" s="4"/>
      <c r="E441" s="52"/>
      <c r="F441" s="52"/>
      <c r="G441" s="52"/>
      <c r="H441" s="52"/>
      <c r="I441" s="52"/>
      <c r="J441" s="52"/>
      <c r="K441" s="52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  <c r="ER441" s="10"/>
      <c r="ES441" s="10"/>
      <c r="ET441" s="10"/>
      <c r="EU441" s="10"/>
      <c r="EV441" s="10"/>
      <c r="EW441" s="10"/>
      <c r="EX441" s="10"/>
      <c r="EY441" s="10"/>
      <c r="EZ441" s="10"/>
      <c r="FA441" s="10"/>
      <c r="FB441" s="10"/>
      <c r="FC441" s="10"/>
      <c r="FD441" s="10"/>
      <c r="FE441" s="10"/>
      <c r="FF441" s="10"/>
      <c r="FG441" s="10"/>
      <c r="FH441" s="10"/>
      <c r="FI441" s="10"/>
      <c r="FJ441" s="10"/>
      <c r="FK441" s="10"/>
      <c r="FL441" s="10"/>
      <c r="FM441" s="10"/>
      <c r="FN441" s="10"/>
      <c r="FO441" s="10"/>
      <c r="FP441" s="10"/>
      <c r="FQ441" s="10"/>
      <c r="FR441" s="10"/>
      <c r="FS441" s="10"/>
      <c r="FT441" s="10"/>
      <c r="FU441" s="10"/>
      <c r="FV441" s="10"/>
      <c r="FW441" s="10"/>
      <c r="FX441" s="10"/>
      <c r="FY441" s="10"/>
      <c r="FZ441" s="10"/>
      <c r="GA441" s="10"/>
      <c r="GB441" s="10"/>
      <c r="GC441" s="10"/>
      <c r="GD441" s="10"/>
      <c r="GE441" s="10"/>
      <c r="GF441" s="10"/>
      <c r="GG441" s="10"/>
      <c r="GH441" s="10"/>
      <c r="GI441" s="10"/>
      <c r="GJ441" s="10"/>
      <c r="GK441" s="10"/>
      <c r="GL441" s="10"/>
      <c r="GM441" s="10"/>
      <c r="GN441" s="10"/>
      <c r="GO441" s="10"/>
      <c r="GP441" s="10"/>
      <c r="GQ441" s="10"/>
      <c r="GR441" s="10"/>
      <c r="GS441" s="10"/>
      <c r="GT441" s="10"/>
      <c r="GU441" s="10"/>
      <c r="GV441" s="10"/>
      <c r="GW441" s="10"/>
      <c r="GX441" s="10"/>
      <c r="GY441" s="10"/>
      <c r="GZ441" s="10"/>
      <c r="HA441" s="10"/>
      <c r="HB441" s="10"/>
      <c r="HC441" s="10"/>
      <c r="HD441" s="10"/>
      <c r="HE441" s="10"/>
      <c r="HF441" s="10"/>
      <c r="HG441" s="10"/>
      <c r="HH441" s="10"/>
      <c r="HI441" s="10"/>
      <c r="HJ441" s="10"/>
      <c r="HK441" s="10"/>
      <c r="HL441" s="10"/>
      <c r="HM441" s="10"/>
      <c r="HN441" s="10"/>
      <c r="HO441" s="10"/>
      <c r="HP441" s="10"/>
      <c r="HQ441" s="10"/>
      <c r="HR441" s="10"/>
      <c r="HS441" s="10"/>
      <c r="HT441" s="10"/>
      <c r="HU441" s="10"/>
      <c r="HV441" s="10"/>
      <c r="HW441" s="10"/>
      <c r="HX441" s="10"/>
      <c r="HY441" s="10"/>
      <c r="HZ441" s="10"/>
      <c r="IA441" s="10"/>
      <c r="IB441" s="10"/>
      <c r="IC441" s="10"/>
      <c r="ID441" s="10"/>
      <c r="IE441" s="10"/>
      <c r="IF441" s="10"/>
      <c r="IG441" s="10"/>
      <c r="IH441" s="10"/>
      <c r="II441" s="10"/>
      <c r="IJ441" s="10"/>
      <c r="IK441" s="10"/>
      <c r="IL441" s="10"/>
      <c r="IM441" s="10"/>
      <c r="IN441" s="10"/>
      <c r="IO441" s="10"/>
      <c r="IP441" s="10"/>
      <c r="IQ441" s="10"/>
      <c r="IR441" s="10"/>
      <c r="IS441" s="10"/>
      <c r="IT441" s="10"/>
      <c r="IU441" s="10"/>
      <c r="IV441" s="10"/>
      <c r="IW441" s="10"/>
      <c r="IX441" s="10"/>
      <c r="IY441" s="10"/>
      <c r="IZ441" s="10"/>
      <c r="JA441" s="10"/>
      <c r="JB441" s="10"/>
      <c r="JC441" s="10"/>
      <c r="JD441" s="10"/>
      <c r="JE441" s="10"/>
      <c r="JF441" s="10"/>
      <c r="JG441" s="10"/>
      <c r="JH441" s="10"/>
      <c r="JI441" s="10"/>
      <c r="JJ441" s="10"/>
      <c r="JK441" s="10"/>
      <c r="JL441" s="10"/>
      <c r="JM441" s="10"/>
      <c r="JN441" s="10"/>
      <c r="JO441" s="10"/>
      <c r="JP441" s="10"/>
      <c r="JQ441" s="10"/>
      <c r="JR441" s="10"/>
      <c r="JS441" s="10"/>
      <c r="JT441" s="10"/>
      <c r="JU441" s="10"/>
      <c r="JV441" s="10"/>
    </row>
    <row r="442" spans="1:282" x14ac:dyDescent="0.25">
      <c r="A442" t="s">
        <v>323</v>
      </c>
      <c r="B442" t="s">
        <v>19</v>
      </c>
      <c r="C442" s="13" t="s">
        <v>305</v>
      </c>
      <c r="D442" t="s">
        <v>202</v>
      </c>
      <c r="E442" s="40">
        <v>36000</v>
      </c>
      <c r="F442" s="40">
        <v>1033.2</v>
      </c>
      <c r="G442" s="40">
        <v>0</v>
      </c>
      <c r="H442" s="40">
        <v>1094.4000000000001</v>
      </c>
      <c r="I442" s="40">
        <v>815</v>
      </c>
      <c r="J442" s="40">
        <v>2942.6</v>
      </c>
      <c r="K442" s="40">
        <f>E442-J442</f>
        <v>33057.4</v>
      </c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  <c r="CO442" s="11"/>
      <c r="CP442" s="11"/>
      <c r="CQ442" s="11"/>
      <c r="CR442" s="11"/>
      <c r="CS442" s="11"/>
      <c r="CT442" s="11"/>
      <c r="CU442" s="11"/>
      <c r="CV442" s="11"/>
      <c r="CW442" s="11"/>
      <c r="CX442" s="11"/>
      <c r="CY442" s="11"/>
      <c r="CZ442" s="11"/>
      <c r="DA442" s="11"/>
      <c r="DB442" s="11"/>
      <c r="DC442" s="11"/>
      <c r="DD442" s="11"/>
      <c r="DE442" s="11"/>
      <c r="DF442" s="11"/>
      <c r="DG442" s="11"/>
      <c r="DH442" s="11"/>
      <c r="DI442" s="11"/>
      <c r="DJ442" s="11"/>
      <c r="DK442" s="11"/>
      <c r="DL442" s="11"/>
      <c r="DM442" s="11"/>
      <c r="DN442" s="11"/>
      <c r="DO442" s="11"/>
      <c r="DP442" s="11"/>
      <c r="DQ442" s="11"/>
      <c r="DR442" s="11"/>
      <c r="DS442" s="11"/>
      <c r="DT442" s="11"/>
      <c r="DU442" s="11"/>
      <c r="DV442" s="11"/>
      <c r="DW442" s="11"/>
      <c r="DX442" s="11"/>
      <c r="DY442" s="11"/>
      <c r="DZ442" s="11"/>
      <c r="EA442" s="11"/>
      <c r="EB442" s="11"/>
      <c r="EC442" s="11"/>
      <c r="ED442" s="11"/>
      <c r="EE442" s="11"/>
      <c r="EF442" s="11"/>
      <c r="EG442" s="11"/>
      <c r="EH442" s="11"/>
      <c r="EI442" s="11"/>
      <c r="EJ442" s="11"/>
      <c r="EK442" s="11"/>
      <c r="EL442" s="11"/>
      <c r="EM442" s="11"/>
      <c r="EN442" s="11"/>
      <c r="EO442" s="11"/>
      <c r="EP442" s="11"/>
      <c r="EQ442" s="11"/>
      <c r="ER442" s="11"/>
      <c r="ES442" s="11"/>
      <c r="ET442" s="11"/>
      <c r="EU442" s="11"/>
      <c r="EV442" s="11"/>
      <c r="EW442" s="11"/>
      <c r="EX442" s="11"/>
      <c r="EY442" s="11"/>
      <c r="EZ442" s="11"/>
      <c r="FA442" s="11"/>
      <c r="FB442" s="11"/>
      <c r="FC442" s="11"/>
      <c r="FD442" s="11"/>
      <c r="FE442" s="11"/>
      <c r="FF442" s="11"/>
      <c r="FG442" s="11"/>
      <c r="FH442" s="11"/>
      <c r="FI442" s="11"/>
      <c r="FJ442" s="11"/>
      <c r="FK442" s="11"/>
      <c r="FL442" s="11"/>
      <c r="FM442" s="11"/>
      <c r="FN442" s="11"/>
      <c r="FO442" s="11"/>
      <c r="FP442" s="11"/>
      <c r="FQ442" s="11"/>
      <c r="FR442" s="11"/>
      <c r="FS442" s="11"/>
      <c r="FT442" s="11"/>
      <c r="FU442" s="11"/>
      <c r="FV442" s="11"/>
      <c r="FW442" s="11"/>
      <c r="FX442" s="11"/>
      <c r="FY442" s="11"/>
      <c r="FZ442" s="11"/>
      <c r="GA442" s="11"/>
      <c r="GB442" s="11"/>
      <c r="GC442" s="11"/>
      <c r="GD442" s="11"/>
      <c r="GE442" s="11"/>
      <c r="GF442" s="11"/>
      <c r="GG442" s="11"/>
      <c r="GH442" s="11"/>
      <c r="GI442" s="11"/>
      <c r="GJ442" s="11"/>
      <c r="GK442" s="11"/>
      <c r="GL442" s="11"/>
      <c r="GM442" s="11"/>
      <c r="GN442" s="11"/>
      <c r="GO442" s="11"/>
      <c r="GP442" s="11"/>
      <c r="GQ442" s="11"/>
      <c r="GR442" s="11"/>
      <c r="GS442" s="11"/>
      <c r="GT442" s="11"/>
      <c r="GU442" s="11"/>
      <c r="GV442" s="11"/>
      <c r="GW442" s="11"/>
      <c r="GX442" s="11"/>
      <c r="GY442" s="11"/>
      <c r="GZ442" s="11"/>
      <c r="HA442" s="11"/>
      <c r="HB442" s="11"/>
      <c r="HC442" s="11"/>
      <c r="HD442" s="11"/>
      <c r="HE442" s="11"/>
      <c r="HF442" s="11"/>
      <c r="HG442" s="11"/>
      <c r="HH442" s="11"/>
      <c r="HI442" s="11"/>
      <c r="HJ442" s="11"/>
      <c r="HK442" s="11"/>
      <c r="HL442" s="11"/>
      <c r="HM442" s="11"/>
      <c r="HN442" s="11"/>
      <c r="HO442" s="11"/>
      <c r="HP442" s="11"/>
      <c r="HQ442" s="11"/>
      <c r="HR442" s="11"/>
      <c r="HS442" s="11"/>
      <c r="HT442" s="11"/>
      <c r="HU442" s="11"/>
      <c r="HV442" s="11"/>
      <c r="HW442" s="11"/>
      <c r="HX442" s="11"/>
      <c r="HY442" s="11"/>
      <c r="HZ442" s="11"/>
      <c r="IA442" s="11"/>
      <c r="IB442" s="11"/>
      <c r="IC442" s="11"/>
      <c r="ID442" s="11"/>
      <c r="IE442" s="11"/>
      <c r="IF442" s="11"/>
      <c r="IG442" s="11"/>
      <c r="IH442" s="11"/>
      <c r="II442" s="11"/>
      <c r="IJ442" s="11"/>
      <c r="IK442" s="11"/>
      <c r="IL442" s="11"/>
      <c r="IM442" s="11"/>
      <c r="IN442" s="11"/>
      <c r="IO442" s="11"/>
      <c r="IP442" s="11"/>
      <c r="IQ442" s="11"/>
      <c r="IR442" s="11"/>
      <c r="IS442" s="11"/>
      <c r="IT442" s="11"/>
      <c r="IU442" s="11"/>
      <c r="IV442" s="11"/>
      <c r="IW442" s="11"/>
      <c r="IX442" s="11"/>
      <c r="IY442" s="11"/>
      <c r="IZ442" s="11"/>
      <c r="JA442" s="11"/>
      <c r="JB442" s="11"/>
      <c r="JC442" s="11"/>
      <c r="JD442" s="11"/>
      <c r="JE442" s="11"/>
      <c r="JF442" s="11"/>
      <c r="JG442" s="11"/>
      <c r="JH442" s="11"/>
      <c r="JI442" s="11"/>
      <c r="JJ442" s="11"/>
      <c r="JK442" s="11"/>
      <c r="JL442" s="11"/>
      <c r="JM442" s="11"/>
      <c r="JN442" s="11"/>
      <c r="JO442" s="11"/>
      <c r="JP442" s="11"/>
      <c r="JQ442" s="11"/>
      <c r="JR442" s="11"/>
      <c r="JS442" s="11"/>
      <c r="JT442" s="11"/>
      <c r="JU442" s="11"/>
      <c r="JV442" s="11"/>
    </row>
    <row r="443" spans="1:282" x14ac:dyDescent="0.25">
      <c r="A443" t="s">
        <v>138</v>
      </c>
      <c r="B443" t="s">
        <v>397</v>
      </c>
      <c r="C443" s="13" t="s">
        <v>305</v>
      </c>
      <c r="D443" t="s">
        <v>202</v>
      </c>
      <c r="E443" s="40">
        <v>60000</v>
      </c>
      <c r="F443" s="40">
        <f>E443*0.0287</f>
        <v>1722</v>
      </c>
      <c r="G443" s="40">
        <v>3486.68</v>
      </c>
      <c r="H443" s="40">
        <f>E443*0.0304</f>
        <v>1824</v>
      </c>
      <c r="I443" s="40">
        <v>25</v>
      </c>
      <c r="J443" s="40">
        <f>+F443+G443+H443+I443</f>
        <v>7057.68</v>
      </c>
      <c r="K443" s="40">
        <f>E443-J443</f>
        <v>52942.32</v>
      </c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1"/>
      <c r="CR443" s="11"/>
      <c r="CS443" s="11"/>
      <c r="CT443" s="11"/>
      <c r="CU443" s="11"/>
      <c r="CV443" s="11"/>
      <c r="CW443" s="11"/>
      <c r="CX443" s="11"/>
      <c r="CY443" s="11"/>
      <c r="CZ443" s="11"/>
      <c r="DA443" s="11"/>
      <c r="DB443" s="11"/>
      <c r="DC443" s="11"/>
      <c r="DD443" s="11"/>
      <c r="DE443" s="11"/>
      <c r="DF443" s="11"/>
      <c r="DG443" s="11"/>
      <c r="DH443" s="11"/>
      <c r="DI443" s="11"/>
      <c r="DJ443" s="11"/>
      <c r="DK443" s="11"/>
      <c r="DL443" s="11"/>
      <c r="DM443" s="11"/>
      <c r="DN443" s="11"/>
      <c r="DO443" s="11"/>
      <c r="DP443" s="11"/>
      <c r="DQ443" s="11"/>
      <c r="DR443" s="11"/>
      <c r="DS443" s="11"/>
      <c r="DT443" s="11"/>
      <c r="DU443" s="11"/>
      <c r="DV443" s="11"/>
      <c r="DW443" s="11"/>
      <c r="DX443" s="11"/>
      <c r="DY443" s="11"/>
      <c r="DZ443" s="11"/>
      <c r="EA443" s="11"/>
      <c r="EB443" s="11"/>
      <c r="EC443" s="11"/>
      <c r="ED443" s="11"/>
      <c r="EE443" s="11"/>
      <c r="EF443" s="11"/>
      <c r="EG443" s="11"/>
      <c r="EH443" s="11"/>
      <c r="EI443" s="11"/>
      <c r="EJ443" s="11"/>
      <c r="EK443" s="11"/>
      <c r="EL443" s="11"/>
      <c r="EM443" s="11"/>
      <c r="EN443" s="11"/>
      <c r="EO443" s="11"/>
      <c r="EP443" s="11"/>
      <c r="EQ443" s="11"/>
      <c r="ER443" s="11"/>
      <c r="ES443" s="11"/>
      <c r="ET443" s="11"/>
      <c r="EU443" s="11"/>
      <c r="EV443" s="11"/>
      <c r="EW443" s="11"/>
      <c r="EX443" s="11"/>
      <c r="EY443" s="11"/>
      <c r="EZ443" s="11"/>
      <c r="FA443" s="11"/>
      <c r="FB443" s="11"/>
      <c r="FC443" s="11"/>
      <c r="FD443" s="11"/>
      <c r="FE443" s="11"/>
      <c r="FF443" s="11"/>
      <c r="FG443" s="11"/>
      <c r="FH443" s="11"/>
      <c r="FI443" s="11"/>
      <c r="FJ443" s="11"/>
      <c r="FK443" s="11"/>
      <c r="FL443" s="11"/>
      <c r="FM443" s="11"/>
      <c r="FN443" s="11"/>
      <c r="FO443" s="11"/>
      <c r="FP443" s="11"/>
      <c r="FQ443" s="11"/>
      <c r="FR443" s="11"/>
      <c r="FS443" s="11"/>
      <c r="FT443" s="11"/>
      <c r="FU443" s="11"/>
      <c r="FV443" s="11"/>
      <c r="FW443" s="11"/>
      <c r="FX443" s="11"/>
      <c r="FY443" s="11"/>
      <c r="FZ443" s="11"/>
      <c r="GA443" s="11"/>
      <c r="GB443" s="11"/>
      <c r="GC443" s="11"/>
      <c r="GD443" s="11"/>
      <c r="GE443" s="11"/>
      <c r="GF443" s="11"/>
      <c r="GG443" s="11"/>
      <c r="GH443" s="11"/>
      <c r="GI443" s="11"/>
      <c r="GJ443" s="11"/>
      <c r="GK443" s="11"/>
      <c r="GL443" s="11"/>
      <c r="GM443" s="11"/>
      <c r="GN443" s="11"/>
      <c r="GO443" s="11"/>
      <c r="GP443" s="11"/>
      <c r="GQ443" s="11"/>
      <c r="GR443" s="11"/>
      <c r="GS443" s="11"/>
      <c r="GT443" s="11"/>
      <c r="GU443" s="11"/>
      <c r="GV443" s="11"/>
      <c r="GW443" s="11"/>
      <c r="GX443" s="11"/>
      <c r="GY443" s="11"/>
      <c r="GZ443" s="11"/>
      <c r="HA443" s="11"/>
      <c r="HB443" s="11"/>
      <c r="HC443" s="11"/>
      <c r="HD443" s="11"/>
      <c r="HE443" s="11"/>
      <c r="HF443" s="11"/>
      <c r="HG443" s="11"/>
      <c r="HH443" s="11"/>
      <c r="HI443" s="11"/>
      <c r="HJ443" s="11"/>
      <c r="HK443" s="11"/>
      <c r="HL443" s="11"/>
      <c r="HM443" s="11"/>
      <c r="HN443" s="11"/>
      <c r="HO443" s="11"/>
      <c r="HP443" s="11"/>
      <c r="HQ443" s="11"/>
      <c r="HR443" s="11"/>
      <c r="HS443" s="11"/>
      <c r="HT443" s="11"/>
      <c r="HU443" s="11"/>
      <c r="HV443" s="11"/>
      <c r="HW443" s="11"/>
      <c r="HX443" s="11"/>
      <c r="HY443" s="11"/>
      <c r="HZ443" s="11"/>
      <c r="IA443" s="11"/>
      <c r="IB443" s="11"/>
      <c r="IC443" s="11"/>
      <c r="ID443" s="11"/>
      <c r="IE443" s="11"/>
      <c r="IF443" s="11"/>
      <c r="IG443" s="11"/>
      <c r="IH443" s="11"/>
      <c r="II443" s="11"/>
      <c r="IJ443" s="11"/>
      <c r="IK443" s="11"/>
      <c r="IL443" s="11"/>
      <c r="IM443" s="11"/>
      <c r="IN443" s="11"/>
      <c r="IO443" s="11"/>
      <c r="IP443" s="11"/>
      <c r="IQ443" s="11"/>
      <c r="IR443" s="11"/>
      <c r="IS443" s="11"/>
      <c r="IT443" s="11"/>
      <c r="IU443" s="11"/>
      <c r="IV443" s="11"/>
      <c r="IW443" s="11"/>
      <c r="IX443" s="11"/>
      <c r="IY443" s="11"/>
      <c r="IZ443" s="11"/>
      <c r="JA443" s="11"/>
      <c r="JB443" s="11"/>
      <c r="JC443" s="11"/>
      <c r="JD443" s="11"/>
      <c r="JE443" s="11"/>
      <c r="JF443" s="11"/>
      <c r="JG443" s="11"/>
      <c r="JH443" s="11"/>
      <c r="JI443" s="11"/>
      <c r="JJ443" s="11"/>
      <c r="JK443" s="11"/>
      <c r="JL443" s="11"/>
      <c r="JM443" s="11"/>
      <c r="JN443" s="11"/>
      <c r="JO443" s="11"/>
      <c r="JP443" s="11"/>
      <c r="JQ443" s="11"/>
      <c r="JR443" s="11"/>
      <c r="JS443" s="11"/>
      <c r="JT443" s="11"/>
      <c r="JU443" s="11"/>
      <c r="JV443" s="11"/>
    </row>
    <row r="444" spans="1:282" s="2" customFormat="1" x14ac:dyDescent="0.25">
      <c r="A444" t="s">
        <v>135</v>
      </c>
      <c r="B444" t="s">
        <v>48</v>
      </c>
      <c r="C444" s="13" t="s">
        <v>305</v>
      </c>
      <c r="D444" t="s">
        <v>203</v>
      </c>
      <c r="E444" s="40">
        <v>10000</v>
      </c>
      <c r="F444" s="40">
        <f>E444*0.0287</f>
        <v>287</v>
      </c>
      <c r="G444" s="40">
        <v>0</v>
      </c>
      <c r="H444" s="40">
        <f>E444*0.0304</f>
        <v>304</v>
      </c>
      <c r="I444" s="40">
        <v>25</v>
      </c>
      <c r="J444" s="40">
        <f>+F444+G444+H444+I444</f>
        <v>616</v>
      </c>
      <c r="K444" s="40">
        <f>E444-J444</f>
        <v>9384</v>
      </c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  <c r="ER444" s="10"/>
      <c r="ES444" s="10"/>
      <c r="ET444" s="10"/>
      <c r="EU444" s="10"/>
      <c r="EV444" s="10"/>
      <c r="EW444" s="10"/>
      <c r="EX444" s="10"/>
      <c r="EY444" s="10"/>
      <c r="EZ444" s="10"/>
      <c r="FA444" s="10"/>
      <c r="FB444" s="10"/>
      <c r="FC444" s="10"/>
      <c r="FD444" s="10"/>
      <c r="FE444" s="10"/>
      <c r="FF444" s="10"/>
      <c r="FG444" s="10"/>
      <c r="FH444" s="10"/>
      <c r="FI444" s="10"/>
      <c r="FJ444" s="10"/>
      <c r="FK444" s="10"/>
      <c r="FL444" s="10"/>
      <c r="FM444" s="10"/>
      <c r="FN444" s="10"/>
      <c r="FO444" s="10"/>
      <c r="FP444" s="10"/>
      <c r="FQ444" s="10"/>
      <c r="FR444" s="10"/>
      <c r="FS444" s="10"/>
      <c r="FT444" s="10"/>
      <c r="FU444" s="10"/>
      <c r="FV444" s="10"/>
      <c r="FW444" s="10"/>
      <c r="FX444" s="10"/>
      <c r="FY444" s="10"/>
      <c r="FZ444" s="10"/>
      <c r="GA444" s="10"/>
      <c r="GB444" s="10"/>
      <c r="GC444" s="10"/>
      <c r="GD444" s="10"/>
      <c r="GE444" s="10"/>
      <c r="GF444" s="10"/>
      <c r="GG444" s="10"/>
      <c r="GH444" s="10"/>
      <c r="GI444" s="10"/>
      <c r="GJ444" s="10"/>
      <c r="GK444" s="10"/>
      <c r="GL444" s="10"/>
      <c r="GM444" s="10"/>
      <c r="GN444" s="10"/>
      <c r="GO444" s="10"/>
      <c r="GP444" s="10"/>
      <c r="GQ444" s="10"/>
      <c r="GR444" s="10"/>
      <c r="GS444" s="10"/>
      <c r="GT444" s="10"/>
      <c r="GU444" s="10"/>
      <c r="GV444" s="10"/>
      <c r="GW444" s="10"/>
      <c r="GX444" s="10"/>
      <c r="GY444" s="10"/>
      <c r="GZ444" s="10"/>
      <c r="HA444" s="10"/>
      <c r="HB444" s="10"/>
      <c r="HC444" s="10"/>
      <c r="HD444" s="10"/>
      <c r="HE444" s="10"/>
      <c r="HF444" s="10"/>
      <c r="HG444" s="10"/>
      <c r="HH444" s="10"/>
      <c r="HI444" s="10"/>
      <c r="HJ444" s="10"/>
      <c r="HK444" s="10"/>
      <c r="HL444" s="10"/>
      <c r="HM444" s="10"/>
      <c r="HN444" s="10"/>
      <c r="HO444" s="10"/>
      <c r="HP444" s="10"/>
      <c r="HQ444" s="10"/>
      <c r="HR444" s="10"/>
      <c r="HS444" s="10"/>
      <c r="HT444" s="10"/>
      <c r="HU444" s="10"/>
      <c r="HV444" s="10"/>
      <c r="HW444" s="10"/>
      <c r="HX444" s="10"/>
      <c r="HY444" s="10"/>
      <c r="HZ444" s="10"/>
      <c r="IA444" s="10"/>
      <c r="IB444" s="10"/>
      <c r="IC444" s="10"/>
      <c r="ID444" s="10"/>
      <c r="IE444" s="10"/>
      <c r="IF444" s="10"/>
      <c r="IG444" s="10"/>
      <c r="IH444" s="10"/>
      <c r="II444" s="10"/>
      <c r="IJ444" s="10"/>
      <c r="IK444" s="10"/>
      <c r="IL444" s="10"/>
      <c r="IM444" s="10"/>
      <c r="IN444" s="10"/>
      <c r="IO444" s="10"/>
      <c r="IP444" s="10"/>
      <c r="IQ444" s="10"/>
      <c r="IR444" s="10"/>
      <c r="IS444" s="10"/>
      <c r="IT444" s="10"/>
      <c r="IU444" s="10"/>
      <c r="IV444" s="10"/>
      <c r="IW444" s="10"/>
      <c r="IX444" s="10"/>
      <c r="IY444" s="10"/>
      <c r="IZ444" s="10"/>
      <c r="JA444" s="10"/>
      <c r="JB444" s="10"/>
      <c r="JC444" s="10"/>
      <c r="JD444" s="10"/>
      <c r="JE444" s="10"/>
      <c r="JF444" s="10"/>
      <c r="JG444" s="10"/>
      <c r="JH444" s="10"/>
      <c r="JI444" s="10"/>
      <c r="JJ444" s="10"/>
      <c r="JK444" s="10"/>
      <c r="JL444" s="10"/>
      <c r="JM444" s="10"/>
      <c r="JN444" s="10"/>
      <c r="JO444" s="10"/>
      <c r="JP444" s="10"/>
      <c r="JQ444" s="10"/>
      <c r="JR444" s="10"/>
      <c r="JS444" s="10"/>
      <c r="JT444" s="10"/>
      <c r="JU444" s="10"/>
      <c r="JV444" s="10"/>
    </row>
    <row r="445" spans="1:282" s="2" customFormat="1" x14ac:dyDescent="0.25">
      <c r="A445" t="s">
        <v>136</v>
      </c>
      <c r="B445" t="s">
        <v>427</v>
      </c>
      <c r="C445" s="13" t="s">
        <v>305</v>
      </c>
      <c r="D445" t="s">
        <v>202</v>
      </c>
      <c r="E445" s="40">
        <v>20900</v>
      </c>
      <c r="F445" s="40">
        <f>E445*0.0287</f>
        <v>599.83000000000004</v>
      </c>
      <c r="G445" s="40">
        <v>0</v>
      </c>
      <c r="H445" s="40">
        <f>E445*0.0304</f>
        <v>635.36</v>
      </c>
      <c r="I445" s="40">
        <v>275</v>
      </c>
      <c r="J445" s="40">
        <v>1510.19</v>
      </c>
      <c r="K445" s="40">
        <f>E445-J445</f>
        <v>19389.810000000001</v>
      </c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  <c r="ER445" s="10"/>
      <c r="ES445" s="10"/>
      <c r="ET445" s="10"/>
      <c r="EU445" s="10"/>
      <c r="EV445" s="10"/>
      <c r="EW445" s="10"/>
      <c r="EX445" s="10"/>
      <c r="EY445" s="10"/>
      <c r="EZ445" s="10"/>
      <c r="FA445" s="10"/>
      <c r="FB445" s="10"/>
      <c r="FC445" s="10"/>
      <c r="FD445" s="10"/>
      <c r="FE445" s="10"/>
      <c r="FF445" s="10"/>
      <c r="FG445" s="10"/>
      <c r="FH445" s="10"/>
      <c r="FI445" s="10"/>
      <c r="FJ445" s="10"/>
      <c r="FK445" s="10"/>
      <c r="FL445" s="10"/>
      <c r="FM445" s="10"/>
      <c r="FN445" s="10"/>
      <c r="FO445" s="10"/>
      <c r="FP445" s="10"/>
      <c r="FQ445" s="10"/>
      <c r="FR445" s="10"/>
      <c r="FS445" s="10"/>
      <c r="FT445" s="10"/>
      <c r="FU445" s="10"/>
      <c r="FV445" s="10"/>
      <c r="FW445" s="10"/>
      <c r="FX445" s="10"/>
      <c r="FY445" s="10"/>
      <c r="FZ445" s="10"/>
      <c r="GA445" s="10"/>
      <c r="GB445" s="10"/>
      <c r="GC445" s="10"/>
      <c r="GD445" s="10"/>
      <c r="GE445" s="10"/>
      <c r="GF445" s="10"/>
      <c r="GG445" s="10"/>
      <c r="GH445" s="10"/>
      <c r="GI445" s="10"/>
      <c r="GJ445" s="10"/>
      <c r="GK445" s="10"/>
      <c r="GL445" s="10"/>
      <c r="GM445" s="10"/>
      <c r="GN445" s="10"/>
      <c r="GO445" s="10"/>
      <c r="GP445" s="10"/>
      <c r="GQ445" s="10"/>
      <c r="GR445" s="10"/>
      <c r="GS445" s="10"/>
      <c r="GT445" s="10"/>
      <c r="GU445" s="10"/>
      <c r="GV445" s="10"/>
      <c r="GW445" s="10"/>
      <c r="GX445" s="10"/>
      <c r="GY445" s="10"/>
      <c r="GZ445" s="10"/>
      <c r="HA445" s="10"/>
      <c r="HB445" s="10"/>
      <c r="HC445" s="10"/>
      <c r="HD445" s="10"/>
      <c r="HE445" s="10"/>
      <c r="HF445" s="10"/>
      <c r="HG445" s="10"/>
      <c r="HH445" s="10"/>
      <c r="HI445" s="10"/>
      <c r="HJ445" s="10"/>
      <c r="HK445" s="10"/>
      <c r="HL445" s="10"/>
      <c r="HM445" s="10"/>
      <c r="HN445" s="10"/>
      <c r="HO445" s="10"/>
      <c r="HP445" s="10"/>
      <c r="HQ445" s="10"/>
      <c r="HR445" s="10"/>
      <c r="HS445" s="10"/>
      <c r="HT445" s="10"/>
      <c r="HU445" s="10"/>
      <c r="HV445" s="10"/>
      <c r="HW445" s="10"/>
      <c r="HX445" s="10"/>
      <c r="HY445" s="10"/>
      <c r="HZ445" s="10"/>
      <c r="IA445" s="10"/>
      <c r="IB445" s="10"/>
      <c r="IC445" s="10"/>
      <c r="ID445" s="10"/>
      <c r="IE445" s="10"/>
      <c r="IF445" s="10"/>
      <c r="IG445" s="10"/>
      <c r="IH445" s="10"/>
      <c r="II445" s="10"/>
      <c r="IJ445" s="10"/>
      <c r="IK445" s="10"/>
      <c r="IL445" s="10"/>
      <c r="IM445" s="10"/>
      <c r="IN445" s="10"/>
      <c r="IO445" s="10"/>
      <c r="IP445" s="10"/>
      <c r="IQ445" s="10"/>
      <c r="IR445" s="10"/>
      <c r="IS445" s="10"/>
      <c r="IT445" s="10"/>
      <c r="IU445" s="10"/>
      <c r="IV445" s="10"/>
      <c r="IW445" s="10"/>
      <c r="IX445" s="10"/>
      <c r="IY445" s="10"/>
      <c r="IZ445" s="10"/>
      <c r="JA445" s="10"/>
      <c r="JB445" s="10"/>
      <c r="JC445" s="10"/>
      <c r="JD445" s="10"/>
      <c r="JE445" s="10"/>
      <c r="JF445" s="10"/>
      <c r="JG445" s="10"/>
      <c r="JH445" s="10"/>
      <c r="JI445" s="10"/>
      <c r="JJ445" s="10"/>
      <c r="JK445" s="10"/>
      <c r="JL445" s="10"/>
      <c r="JM445" s="10"/>
      <c r="JN445" s="10"/>
      <c r="JO445" s="10"/>
      <c r="JP445" s="10"/>
      <c r="JQ445" s="10"/>
      <c r="JR445" s="10"/>
      <c r="JS445" s="10"/>
      <c r="JT445" s="10"/>
      <c r="JU445" s="10"/>
      <c r="JV445" s="10"/>
    </row>
    <row r="446" spans="1:282" s="2" customFormat="1" x14ac:dyDescent="0.25">
      <c r="A446" t="s">
        <v>386</v>
      </c>
      <c r="B446" t="s">
        <v>60</v>
      </c>
      <c r="C446" s="13" t="s">
        <v>306</v>
      </c>
      <c r="D446" t="s">
        <v>202</v>
      </c>
      <c r="E446" s="40">
        <v>10000</v>
      </c>
      <c r="F446" s="40">
        <f>E446*0.0287</f>
        <v>287</v>
      </c>
      <c r="G446" s="40">
        <v>0</v>
      </c>
      <c r="H446" s="40">
        <f>E446*0.0304</f>
        <v>304</v>
      </c>
      <c r="I446" s="40">
        <v>175</v>
      </c>
      <c r="J446" s="40">
        <f>+F446+G446+H446+I446</f>
        <v>766</v>
      </c>
      <c r="K446" s="40">
        <f t="shared" ref="K446" si="93">E446-J446</f>
        <v>9234</v>
      </c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  <c r="ER446" s="10"/>
      <c r="ES446" s="10"/>
      <c r="ET446" s="10"/>
      <c r="EU446" s="10"/>
      <c r="EV446" s="10"/>
      <c r="EW446" s="10"/>
      <c r="EX446" s="10"/>
      <c r="EY446" s="10"/>
      <c r="EZ446" s="10"/>
      <c r="FA446" s="10"/>
      <c r="FB446" s="10"/>
      <c r="FC446" s="10"/>
      <c r="FD446" s="10"/>
      <c r="FE446" s="10"/>
      <c r="FF446" s="10"/>
      <c r="FG446" s="10"/>
      <c r="FH446" s="10"/>
      <c r="FI446" s="10"/>
      <c r="FJ446" s="10"/>
      <c r="FK446" s="10"/>
      <c r="FL446" s="10"/>
      <c r="FM446" s="10"/>
      <c r="FN446" s="10"/>
      <c r="FO446" s="10"/>
      <c r="FP446" s="10"/>
      <c r="FQ446" s="10"/>
      <c r="FR446" s="10"/>
      <c r="FS446" s="10"/>
      <c r="FT446" s="10"/>
      <c r="FU446" s="10"/>
      <c r="FV446" s="10"/>
      <c r="FW446" s="10"/>
      <c r="FX446" s="10"/>
      <c r="FY446" s="10"/>
      <c r="FZ446" s="10"/>
      <c r="GA446" s="10"/>
      <c r="GB446" s="10"/>
      <c r="GC446" s="10"/>
      <c r="GD446" s="10"/>
      <c r="GE446" s="10"/>
      <c r="GF446" s="10"/>
      <c r="GG446" s="10"/>
      <c r="GH446" s="10"/>
      <c r="GI446" s="10"/>
      <c r="GJ446" s="10"/>
      <c r="GK446" s="10"/>
      <c r="GL446" s="10"/>
      <c r="GM446" s="10"/>
      <c r="GN446" s="10"/>
      <c r="GO446" s="10"/>
      <c r="GP446" s="10"/>
      <c r="GQ446" s="10"/>
      <c r="GR446" s="10"/>
      <c r="GS446" s="10"/>
      <c r="GT446" s="10"/>
      <c r="GU446" s="10"/>
      <c r="GV446" s="10"/>
      <c r="GW446" s="10"/>
      <c r="GX446" s="10"/>
      <c r="GY446" s="10"/>
      <c r="GZ446" s="10"/>
      <c r="HA446" s="10"/>
      <c r="HB446" s="10"/>
      <c r="HC446" s="10"/>
      <c r="HD446" s="10"/>
      <c r="HE446" s="10"/>
      <c r="HF446" s="10"/>
      <c r="HG446" s="10"/>
      <c r="HH446" s="10"/>
      <c r="HI446" s="10"/>
      <c r="HJ446" s="10"/>
      <c r="HK446" s="10"/>
      <c r="HL446" s="10"/>
      <c r="HM446" s="10"/>
      <c r="HN446" s="10"/>
      <c r="HO446" s="10"/>
      <c r="HP446" s="10"/>
      <c r="HQ446" s="10"/>
      <c r="HR446" s="10"/>
      <c r="HS446" s="10"/>
      <c r="HT446" s="10"/>
      <c r="HU446" s="10"/>
      <c r="HV446" s="10"/>
      <c r="HW446" s="10"/>
      <c r="HX446" s="10"/>
      <c r="HY446" s="10"/>
      <c r="HZ446" s="10"/>
      <c r="IA446" s="10"/>
      <c r="IB446" s="10"/>
      <c r="IC446" s="10"/>
      <c r="ID446" s="10"/>
      <c r="IE446" s="10"/>
      <c r="IF446" s="10"/>
      <c r="IG446" s="10"/>
      <c r="IH446" s="10"/>
      <c r="II446" s="10"/>
      <c r="IJ446" s="10"/>
      <c r="IK446" s="10"/>
      <c r="IL446" s="10"/>
      <c r="IM446" s="10"/>
      <c r="IN446" s="10"/>
      <c r="IO446" s="10"/>
      <c r="IP446" s="10"/>
      <c r="IQ446" s="10"/>
      <c r="IR446" s="10"/>
      <c r="IS446" s="10"/>
      <c r="IT446" s="10"/>
      <c r="IU446" s="10"/>
      <c r="IV446" s="10"/>
      <c r="IW446" s="10"/>
      <c r="IX446" s="10"/>
      <c r="IY446" s="10"/>
      <c r="IZ446" s="10"/>
      <c r="JA446" s="10"/>
      <c r="JB446" s="10"/>
      <c r="JC446" s="10"/>
      <c r="JD446" s="10"/>
      <c r="JE446" s="10"/>
      <c r="JF446" s="10"/>
      <c r="JG446" s="10"/>
      <c r="JH446" s="10"/>
      <c r="JI446" s="10"/>
      <c r="JJ446" s="10"/>
      <c r="JK446" s="10"/>
      <c r="JL446" s="10"/>
      <c r="JM446" s="10"/>
      <c r="JN446" s="10"/>
      <c r="JO446" s="10"/>
      <c r="JP446" s="10"/>
      <c r="JQ446" s="10"/>
      <c r="JR446" s="10"/>
      <c r="JS446" s="10"/>
      <c r="JT446" s="10"/>
      <c r="JU446" s="10"/>
      <c r="JV446" s="10"/>
    </row>
    <row r="447" spans="1:282" x14ac:dyDescent="0.25">
      <c r="A447" s="2" t="s">
        <v>12</v>
      </c>
      <c r="B447" s="2">
        <v>5</v>
      </c>
      <c r="C447" s="14"/>
      <c r="D447" s="2"/>
      <c r="E447" s="48">
        <f t="shared" ref="E447:K447" si="94">SUM(E442:E446)</f>
        <v>136900</v>
      </c>
      <c r="F447" s="48">
        <f t="shared" si="94"/>
        <v>3929.03</v>
      </c>
      <c r="G447" s="48">
        <f>SUM(G442:G446)</f>
        <v>3486.68</v>
      </c>
      <c r="H447" s="48">
        <f t="shared" si="94"/>
        <v>4161.76</v>
      </c>
      <c r="I447" s="48">
        <f t="shared" si="94"/>
        <v>1315</v>
      </c>
      <c r="J447" s="48">
        <f t="shared" si="94"/>
        <v>12892.47</v>
      </c>
      <c r="K447" s="48">
        <f t="shared" si="94"/>
        <v>124007.53</v>
      </c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  <c r="CP447" s="11"/>
      <c r="CQ447" s="11"/>
      <c r="CR447" s="11"/>
      <c r="CS447" s="11"/>
      <c r="CT447" s="11"/>
      <c r="CU447" s="11"/>
      <c r="CV447" s="11"/>
      <c r="CW447" s="11"/>
      <c r="CX447" s="11"/>
      <c r="CY447" s="11"/>
      <c r="CZ447" s="11"/>
      <c r="DA447" s="11"/>
      <c r="DB447" s="11"/>
      <c r="DC447" s="11"/>
      <c r="DD447" s="11"/>
      <c r="DE447" s="11"/>
      <c r="DF447" s="11"/>
      <c r="DG447" s="11"/>
      <c r="DH447" s="11"/>
      <c r="DI447" s="11"/>
      <c r="DJ447" s="11"/>
      <c r="DK447" s="11"/>
      <c r="DL447" s="11"/>
      <c r="DM447" s="11"/>
      <c r="DN447" s="11"/>
      <c r="DO447" s="11"/>
      <c r="DP447" s="11"/>
      <c r="DQ447" s="11"/>
      <c r="DR447" s="11"/>
      <c r="DS447" s="11"/>
      <c r="DT447" s="11"/>
      <c r="DU447" s="11"/>
      <c r="DV447" s="11"/>
      <c r="DW447" s="11"/>
      <c r="DX447" s="11"/>
      <c r="DY447" s="11"/>
      <c r="DZ447" s="11"/>
      <c r="EA447" s="11"/>
      <c r="EB447" s="11"/>
      <c r="EC447" s="11"/>
      <c r="ED447" s="11"/>
      <c r="EE447" s="11"/>
      <c r="EF447" s="11"/>
      <c r="EG447" s="11"/>
      <c r="EH447" s="11"/>
      <c r="EI447" s="11"/>
      <c r="EJ447" s="11"/>
      <c r="EK447" s="11"/>
      <c r="EL447" s="11"/>
      <c r="EM447" s="11"/>
      <c r="EN447" s="11"/>
      <c r="EO447" s="11"/>
      <c r="EP447" s="11"/>
      <c r="EQ447" s="11"/>
      <c r="ER447" s="11"/>
      <c r="ES447" s="11"/>
      <c r="ET447" s="11"/>
      <c r="EU447" s="11"/>
      <c r="EV447" s="11"/>
      <c r="EW447" s="11"/>
      <c r="EX447" s="11"/>
      <c r="EY447" s="11"/>
      <c r="EZ447" s="11"/>
      <c r="FA447" s="11"/>
      <c r="FB447" s="11"/>
      <c r="FC447" s="11"/>
      <c r="FD447" s="11"/>
      <c r="FE447" s="11"/>
      <c r="FF447" s="11"/>
      <c r="FG447" s="11"/>
      <c r="FH447" s="11"/>
      <c r="FI447" s="11"/>
      <c r="FJ447" s="11"/>
      <c r="FK447" s="11"/>
      <c r="FL447" s="11"/>
      <c r="FM447" s="11"/>
      <c r="FN447" s="11"/>
      <c r="FO447" s="11"/>
      <c r="FP447" s="11"/>
      <c r="FQ447" s="11"/>
      <c r="FR447" s="11"/>
      <c r="FS447" s="11"/>
      <c r="FT447" s="11"/>
      <c r="FU447" s="11"/>
      <c r="FV447" s="11"/>
      <c r="FW447" s="11"/>
      <c r="FX447" s="11"/>
      <c r="FY447" s="11"/>
      <c r="FZ447" s="11"/>
      <c r="GA447" s="11"/>
      <c r="GB447" s="11"/>
      <c r="GC447" s="11"/>
      <c r="GD447" s="11"/>
      <c r="GE447" s="11"/>
      <c r="GF447" s="11"/>
      <c r="GG447" s="11"/>
      <c r="GH447" s="11"/>
      <c r="GI447" s="11"/>
      <c r="GJ447" s="11"/>
      <c r="GK447" s="11"/>
      <c r="GL447" s="11"/>
      <c r="GM447" s="11"/>
      <c r="GN447" s="11"/>
      <c r="GO447" s="11"/>
      <c r="GP447" s="11"/>
      <c r="GQ447" s="11"/>
      <c r="GR447" s="11"/>
      <c r="GS447" s="11"/>
      <c r="GT447" s="11"/>
      <c r="GU447" s="11"/>
      <c r="GV447" s="11"/>
      <c r="GW447" s="11"/>
      <c r="GX447" s="11"/>
      <c r="GY447" s="11"/>
      <c r="GZ447" s="11"/>
      <c r="HA447" s="11"/>
      <c r="HB447" s="11"/>
      <c r="HC447" s="11"/>
      <c r="HD447" s="11"/>
      <c r="HE447" s="11"/>
      <c r="HF447" s="11"/>
      <c r="HG447" s="11"/>
      <c r="HH447" s="11"/>
      <c r="HI447" s="11"/>
      <c r="HJ447" s="11"/>
      <c r="HK447" s="11"/>
      <c r="HL447" s="11"/>
      <c r="HM447" s="11"/>
      <c r="HN447" s="11"/>
      <c r="HO447" s="11"/>
      <c r="HP447" s="11"/>
      <c r="HQ447" s="11"/>
      <c r="HR447" s="11"/>
      <c r="HS447" s="11"/>
      <c r="HT447" s="11"/>
      <c r="HU447" s="11"/>
      <c r="HV447" s="11"/>
      <c r="HW447" s="11"/>
      <c r="HX447" s="11"/>
      <c r="HY447" s="11"/>
      <c r="HZ447" s="11"/>
      <c r="IA447" s="11"/>
      <c r="IB447" s="11"/>
      <c r="IC447" s="11"/>
      <c r="ID447" s="11"/>
      <c r="IE447" s="11"/>
      <c r="IF447" s="11"/>
      <c r="IG447" s="11"/>
      <c r="IH447" s="11"/>
      <c r="II447" s="11"/>
      <c r="IJ447" s="11"/>
      <c r="IK447" s="11"/>
      <c r="IL447" s="11"/>
      <c r="IM447" s="11"/>
      <c r="IN447" s="11"/>
      <c r="IO447" s="11"/>
      <c r="IP447" s="11"/>
      <c r="IQ447" s="11"/>
      <c r="IR447" s="11"/>
      <c r="IS447" s="11"/>
      <c r="IT447" s="11"/>
      <c r="IU447" s="11"/>
      <c r="IV447" s="11"/>
      <c r="IW447" s="11"/>
      <c r="IX447" s="11"/>
      <c r="IY447" s="11"/>
      <c r="IZ447" s="11"/>
      <c r="JA447" s="11"/>
      <c r="JB447" s="11"/>
      <c r="JC447" s="11"/>
      <c r="JD447" s="11"/>
      <c r="JE447" s="11"/>
      <c r="JF447" s="11"/>
      <c r="JG447" s="11"/>
      <c r="JH447" s="11"/>
      <c r="JI447" s="11"/>
      <c r="JJ447" s="11"/>
      <c r="JK447" s="11"/>
      <c r="JL447" s="11"/>
      <c r="JM447" s="11"/>
      <c r="JN447" s="11"/>
      <c r="JO447" s="11"/>
      <c r="JP447" s="11"/>
      <c r="JQ447" s="11"/>
      <c r="JR447" s="11"/>
      <c r="JS447" s="11"/>
      <c r="JT447" s="11"/>
      <c r="JU447" s="11"/>
      <c r="JV447" s="11"/>
    </row>
    <row r="448" spans="1:282" s="10" customFormat="1" x14ac:dyDescent="0.25">
      <c r="C448" s="15"/>
      <c r="E448" s="51"/>
      <c r="F448" s="51"/>
      <c r="G448" s="51"/>
      <c r="H448" s="51"/>
      <c r="I448" s="51"/>
      <c r="J448" s="51"/>
      <c r="K448" s="5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</row>
    <row r="449" spans="1:282" x14ac:dyDescent="0.25">
      <c r="A449" s="1" t="s">
        <v>345</v>
      </c>
      <c r="B449" s="1"/>
      <c r="C449" s="16"/>
      <c r="D449" s="1"/>
      <c r="E449" s="49"/>
      <c r="F449" s="49"/>
      <c r="G449" s="49"/>
      <c r="H449" s="49"/>
      <c r="I449" s="49"/>
      <c r="J449" s="49"/>
      <c r="K449" s="49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  <c r="CP449" s="11"/>
      <c r="CQ449" s="11"/>
      <c r="CR449" s="11"/>
      <c r="CS449" s="11"/>
      <c r="CT449" s="11"/>
      <c r="CU449" s="11"/>
      <c r="CV449" s="11"/>
      <c r="CW449" s="11"/>
      <c r="CX449" s="11"/>
      <c r="CY449" s="11"/>
      <c r="CZ449" s="11"/>
      <c r="DA449" s="11"/>
      <c r="DB449" s="11"/>
      <c r="DC449" s="11"/>
      <c r="DD449" s="11"/>
      <c r="DE449" s="11"/>
      <c r="DF449" s="11"/>
      <c r="DG449" s="11"/>
      <c r="DH449" s="11"/>
      <c r="DI449" s="11"/>
      <c r="DJ449" s="11"/>
      <c r="DK449" s="11"/>
      <c r="DL449" s="11"/>
      <c r="DM449" s="11"/>
      <c r="DN449" s="11"/>
      <c r="DO449" s="11"/>
      <c r="DP449" s="11"/>
      <c r="DQ449" s="11"/>
      <c r="DR449" s="11"/>
      <c r="DS449" s="11"/>
      <c r="DT449" s="11"/>
      <c r="DU449" s="11"/>
      <c r="DV449" s="11"/>
      <c r="DW449" s="11"/>
      <c r="DX449" s="11"/>
      <c r="DY449" s="11"/>
      <c r="DZ449" s="11"/>
      <c r="EA449" s="11"/>
      <c r="EB449" s="11"/>
      <c r="EC449" s="11"/>
      <c r="ED449" s="11"/>
      <c r="EE449" s="11"/>
      <c r="EF449" s="11"/>
      <c r="EG449" s="11"/>
      <c r="EH449" s="11"/>
      <c r="EI449" s="11"/>
      <c r="EJ449" s="11"/>
      <c r="EK449" s="11"/>
      <c r="EL449" s="11"/>
      <c r="EM449" s="11"/>
      <c r="EN449" s="11"/>
      <c r="EO449" s="11"/>
      <c r="EP449" s="11"/>
      <c r="EQ449" s="11"/>
      <c r="ER449" s="11"/>
      <c r="ES449" s="11"/>
      <c r="ET449" s="11"/>
      <c r="EU449" s="11"/>
      <c r="EV449" s="11"/>
      <c r="EW449" s="11"/>
      <c r="EX449" s="11"/>
      <c r="EY449" s="11"/>
      <c r="EZ449" s="11"/>
      <c r="FA449" s="11"/>
      <c r="FB449" s="11"/>
      <c r="FC449" s="11"/>
      <c r="FD449" s="11"/>
      <c r="FE449" s="11"/>
      <c r="FF449" s="11"/>
      <c r="FG449" s="11"/>
      <c r="FH449" s="11"/>
      <c r="FI449" s="11"/>
      <c r="FJ449" s="11"/>
      <c r="FK449" s="11"/>
      <c r="FL449" s="11"/>
      <c r="FM449" s="11"/>
      <c r="FN449" s="11"/>
      <c r="FO449" s="11"/>
      <c r="FP449" s="11"/>
      <c r="FQ449" s="11"/>
      <c r="FR449" s="11"/>
      <c r="FS449" s="11"/>
      <c r="FT449" s="11"/>
      <c r="FU449" s="11"/>
      <c r="FV449" s="11"/>
      <c r="FW449" s="11"/>
      <c r="FX449" s="11"/>
      <c r="FY449" s="11"/>
      <c r="FZ449" s="11"/>
      <c r="GA449" s="11"/>
      <c r="GB449" s="11"/>
      <c r="GC449" s="11"/>
      <c r="GD449" s="11"/>
      <c r="GE449" s="11"/>
      <c r="GF449" s="11"/>
      <c r="GG449" s="11"/>
      <c r="GH449" s="11"/>
      <c r="GI449" s="11"/>
      <c r="GJ449" s="11"/>
      <c r="GK449" s="11"/>
      <c r="GL449" s="11"/>
      <c r="GM449" s="11"/>
      <c r="GN449" s="11"/>
      <c r="GO449" s="11"/>
      <c r="GP449" s="11"/>
      <c r="GQ449" s="11"/>
      <c r="GR449" s="11"/>
      <c r="GS449" s="11"/>
      <c r="GT449" s="11"/>
      <c r="GU449" s="11"/>
      <c r="GV449" s="11"/>
      <c r="GW449" s="11"/>
      <c r="GX449" s="11"/>
      <c r="GY449" s="11"/>
      <c r="GZ449" s="11"/>
      <c r="HA449" s="11"/>
      <c r="HB449" s="11"/>
      <c r="HC449" s="11"/>
      <c r="HD449" s="11"/>
      <c r="HE449" s="11"/>
      <c r="HF449" s="11"/>
      <c r="HG449" s="11"/>
      <c r="HH449" s="11"/>
      <c r="HI449" s="11"/>
      <c r="HJ449" s="11"/>
      <c r="HK449" s="11"/>
      <c r="HL449" s="11"/>
      <c r="HM449" s="11"/>
      <c r="HN449" s="11"/>
      <c r="HO449" s="11"/>
      <c r="HP449" s="11"/>
      <c r="HQ449" s="11"/>
      <c r="HR449" s="11"/>
      <c r="HS449" s="11"/>
      <c r="HT449" s="11"/>
      <c r="HU449" s="11"/>
      <c r="HV449" s="11"/>
      <c r="HW449" s="11"/>
      <c r="HX449" s="11"/>
      <c r="HY449" s="11"/>
      <c r="HZ449" s="11"/>
      <c r="IA449" s="11"/>
      <c r="IB449" s="11"/>
      <c r="IC449" s="11"/>
      <c r="ID449" s="11"/>
      <c r="IE449" s="11"/>
      <c r="IF449" s="11"/>
      <c r="IG449" s="11"/>
      <c r="IH449" s="11"/>
      <c r="II449" s="11"/>
      <c r="IJ449" s="11"/>
      <c r="IK449" s="11"/>
      <c r="IL449" s="11"/>
      <c r="IM449" s="11"/>
      <c r="IN449" s="11"/>
      <c r="IO449" s="11"/>
      <c r="IP449" s="11"/>
      <c r="IQ449" s="11"/>
      <c r="IR449" s="11"/>
      <c r="IS449" s="11"/>
      <c r="IT449" s="11"/>
      <c r="IU449" s="11"/>
      <c r="IV449" s="11"/>
      <c r="IW449" s="11"/>
      <c r="IX449" s="11"/>
      <c r="IY449" s="11"/>
      <c r="IZ449" s="11"/>
      <c r="JA449" s="11"/>
      <c r="JB449" s="11"/>
      <c r="JC449" s="11"/>
      <c r="JD449" s="11"/>
      <c r="JE449" s="11"/>
      <c r="JF449" s="11"/>
      <c r="JG449" s="11"/>
      <c r="JH449" s="11"/>
      <c r="JI449" s="11"/>
      <c r="JJ449" s="11"/>
      <c r="JK449" s="11"/>
      <c r="JL449" s="11"/>
      <c r="JM449" s="11"/>
      <c r="JN449" s="11"/>
      <c r="JO449" s="11"/>
      <c r="JP449" s="11"/>
      <c r="JQ449" s="11"/>
      <c r="JR449" s="11"/>
      <c r="JS449" s="11"/>
      <c r="JT449" s="11"/>
      <c r="JU449" s="11"/>
      <c r="JV449" s="11"/>
    </row>
    <row r="450" spans="1:282" s="12" customFormat="1" x14ac:dyDescent="0.25">
      <c r="A450" t="s">
        <v>346</v>
      </c>
      <c r="B450" t="s">
        <v>347</v>
      </c>
      <c r="C450" s="13" t="s">
        <v>305</v>
      </c>
      <c r="D450" t="s">
        <v>203</v>
      </c>
      <c r="E450" s="40">
        <v>45000</v>
      </c>
      <c r="F450" s="40">
        <v>1291.5</v>
      </c>
      <c r="G450" s="40">
        <v>1148.33</v>
      </c>
      <c r="H450" s="40">
        <v>1368</v>
      </c>
      <c r="I450" s="40">
        <v>125</v>
      </c>
      <c r="J450" s="40">
        <v>3932.83</v>
      </c>
      <c r="K450" s="40">
        <f t="shared" ref="K450:K454" si="95">E450-J450</f>
        <v>41067.17</v>
      </c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8"/>
      <c r="CI450" s="18"/>
      <c r="CJ450" s="18"/>
      <c r="CK450" s="18"/>
      <c r="CL450" s="18"/>
      <c r="CM450" s="18"/>
      <c r="CN450" s="18"/>
      <c r="CO450" s="18"/>
      <c r="CP450" s="18"/>
      <c r="CQ450" s="18"/>
      <c r="CR450" s="18"/>
      <c r="CS450" s="18"/>
      <c r="CT450" s="18"/>
      <c r="CU450" s="18"/>
      <c r="CV450" s="18"/>
      <c r="CW450" s="18"/>
      <c r="CX450" s="18"/>
      <c r="CY450" s="18"/>
      <c r="CZ450" s="18"/>
      <c r="DA450" s="18"/>
      <c r="DB450" s="18"/>
      <c r="DC450" s="18"/>
      <c r="DD450" s="18"/>
      <c r="DE450" s="18"/>
      <c r="DF450" s="18"/>
      <c r="DG450" s="18"/>
      <c r="DH450" s="18"/>
      <c r="DI450" s="18"/>
      <c r="DJ450" s="18"/>
      <c r="DK450" s="18"/>
      <c r="DL450" s="18"/>
      <c r="DM450" s="18"/>
      <c r="DN450" s="18"/>
      <c r="DO450" s="18"/>
      <c r="DP450" s="18"/>
      <c r="DQ450" s="18"/>
      <c r="DR450" s="18"/>
      <c r="DS450" s="18"/>
      <c r="DT450" s="18"/>
      <c r="DU450" s="18"/>
      <c r="DV450" s="18"/>
      <c r="DW450" s="18"/>
      <c r="DX450" s="18"/>
      <c r="DY450" s="18"/>
      <c r="DZ450" s="18"/>
      <c r="EA450" s="18"/>
      <c r="EB450" s="18"/>
      <c r="EC450" s="18"/>
      <c r="ED450" s="18"/>
      <c r="EE450" s="18"/>
      <c r="EF450" s="18"/>
      <c r="EG450" s="18"/>
      <c r="EH450" s="18"/>
      <c r="EI450" s="18"/>
      <c r="EJ450" s="18"/>
      <c r="EK450" s="18"/>
      <c r="EL450" s="18"/>
      <c r="EM450" s="18"/>
      <c r="EN450" s="18"/>
      <c r="EO450" s="18"/>
      <c r="EP450" s="18"/>
      <c r="EQ450" s="18"/>
      <c r="ER450" s="18"/>
      <c r="ES450" s="18"/>
      <c r="ET450" s="18"/>
      <c r="EU450" s="18"/>
      <c r="EV450" s="18"/>
      <c r="EW450" s="18"/>
      <c r="EX450" s="18"/>
      <c r="EY450" s="18"/>
      <c r="EZ450" s="18"/>
      <c r="FA450" s="18"/>
      <c r="FB450" s="18"/>
      <c r="FC450" s="18"/>
      <c r="FD450" s="18"/>
      <c r="FE450" s="18"/>
      <c r="FF450" s="18"/>
      <c r="FG450" s="18"/>
      <c r="FH450" s="18"/>
      <c r="FI450" s="18"/>
      <c r="FJ450" s="18"/>
      <c r="FK450" s="18"/>
      <c r="FL450" s="18"/>
      <c r="FM450" s="18"/>
      <c r="FN450" s="18"/>
      <c r="FO450" s="18"/>
      <c r="FP450" s="18"/>
      <c r="FQ450" s="18"/>
      <c r="FR450" s="18"/>
      <c r="FS450" s="18"/>
      <c r="FT450" s="18"/>
      <c r="FU450" s="18"/>
      <c r="FV450" s="18"/>
      <c r="FW450" s="18"/>
      <c r="FX450" s="18"/>
      <c r="FY450" s="18"/>
      <c r="FZ450" s="18"/>
      <c r="GA450" s="18"/>
      <c r="GB450" s="18"/>
      <c r="GC450" s="18"/>
      <c r="GD450" s="18"/>
      <c r="GE450" s="18"/>
      <c r="GF450" s="18"/>
      <c r="GG450" s="18"/>
      <c r="GH450" s="18"/>
      <c r="GI450" s="18"/>
      <c r="GJ450" s="18"/>
      <c r="GK450" s="18"/>
      <c r="GL450" s="18"/>
      <c r="GM450" s="18"/>
      <c r="GN450" s="18"/>
      <c r="GO450" s="18"/>
      <c r="GP450" s="18"/>
      <c r="GQ450" s="18"/>
      <c r="GR450" s="18"/>
      <c r="GS450" s="18"/>
      <c r="GT450" s="18"/>
      <c r="GU450" s="18"/>
      <c r="GV450" s="18"/>
      <c r="GW450" s="18"/>
      <c r="GX450" s="18"/>
      <c r="GY450" s="18"/>
      <c r="GZ450" s="18"/>
      <c r="HA450" s="18"/>
      <c r="HB450" s="18"/>
      <c r="HC450" s="18"/>
      <c r="HD450" s="18"/>
      <c r="HE450" s="18"/>
      <c r="HF450" s="18"/>
      <c r="HG450" s="18"/>
      <c r="HH450" s="18"/>
      <c r="HI450" s="18"/>
      <c r="HJ450" s="18"/>
      <c r="HK450" s="18"/>
      <c r="HL450" s="18"/>
      <c r="HM450" s="18"/>
      <c r="HN450" s="18"/>
      <c r="HO450" s="18"/>
      <c r="HP450" s="18"/>
      <c r="HQ450" s="18"/>
      <c r="HR450" s="18"/>
      <c r="HS450" s="18"/>
      <c r="HT450" s="18"/>
      <c r="HU450" s="18"/>
      <c r="HV450" s="18"/>
      <c r="HW450" s="18"/>
      <c r="HX450" s="18"/>
      <c r="HY450" s="18"/>
      <c r="HZ450" s="18"/>
      <c r="IA450" s="18"/>
      <c r="IB450" s="18"/>
      <c r="IC450" s="18"/>
      <c r="ID450" s="18"/>
      <c r="IE450" s="18"/>
      <c r="IF450" s="18"/>
      <c r="IG450" s="18"/>
      <c r="IH450" s="18"/>
      <c r="II450" s="18"/>
      <c r="IJ450" s="18"/>
      <c r="IK450" s="18"/>
      <c r="IL450" s="18"/>
      <c r="IM450" s="18"/>
      <c r="IN450" s="18"/>
      <c r="IO450" s="18"/>
      <c r="IP450" s="18"/>
      <c r="IQ450" s="18"/>
      <c r="IR450" s="18"/>
      <c r="IS450" s="18"/>
      <c r="IT450" s="18"/>
      <c r="IU450" s="18"/>
      <c r="IV450" s="18"/>
      <c r="IW450" s="18"/>
      <c r="IX450" s="18"/>
      <c r="IY450" s="18"/>
      <c r="IZ450" s="18"/>
      <c r="JA450" s="18"/>
      <c r="JB450" s="18"/>
      <c r="JC450" s="18"/>
      <c r="JD450" s="18"/>
      <c r="JE450" s="18"/>
      <c r="JF450" s="18"/>
      <c r="JG450" s="18"/>
      <c r="JH450" s="18"/>
      <c r="JI450" s="18"/>
      <c r="JJ450" s="18"/>
      <c r="JK450" s="18"/>
      <c r="JL450" s="18"/>
      <c r="JM450" s="18"/>
      <c r="JN450" s="18"/>
      <c r="JO450" s="18"/>
      <c r="JP450" s="18"/>
      <c r="JQ450" s="18"/>
      <c r="JR450" s="18"/>
      <c r="JS450" s="18"/>
      <c r="JT450" s="18"/>
      <c r="JU450" s="18"/>
      <c r="JV450" s="18"/>
    </row>
    <row r="451" spans="1:282" x14ac:dyDescent="0.25">
      <c r="A451" t="s">
        <v>348</v>
      </c>
      <c r="B451" t="s">
        <v>349</v>
      </c>
      <c r="C451" s="13" t="s">
        <v>305</v>
      </c>
      <c r="D451" t="s">
        <v>203</v>
      </c>
      <c r="E451" s="40">
        <v>32000</v>
      </c>
      <c r="F451" s="40">
        <v>918.4</v>
      </c>
      <c r="G451" s="40">
        <v>0</v>
      </c>
      <c r="H451" s="40">
        <v>972.8</v>
      </c>
      <c r="I451" s="40">
        <v>1752.45</v>
      </c>
      <c r="J451" s="40">
        <v>3643.65</v>
      </c>
      <c r="K451" s="40">
        <f t="shared" si="95"/>
        <v>28356.35</v>
      </c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1"/>
      <c r="CR451" s="11"/>
      <c r="CS451" s="11"/>
      <c r="CT451" s="11"/>
      <c r="CU451" s="11"/>
      <c r="CV451" s="11"/>
      <c r="CW451" s="11"/>
      <c r="CX451" s="11"/>
      <c r="CY451" s="11"/>
      <c r="CZ451" s="11"/>
      <c r="DA451" s="11"/>
      <c r="DB451" s="11"/>
      <c r="DC451" s="11"/>
      <c r="DD451" s="11"/>
      <c r="DE451" s="11"/>
      <c r="DF451" s="11"/>
      <c r="DG451" s="11"/>
      <c r="DH451" s="11"/>
      <c r="DI451" s="11"/>
      <c r="DJ451" s="11"/>
      <c r="DK451" s="11"/>
      <c r="DL451" s="11"/>
      <c r="DM451" s="11"/>
      <c r="DN451" s="11"/>
      <c r="DO451" s="11"/>
      <c r="DP451" s="11"/>
      <c r="DQ451" s="11"/>
      <c r="DR451" s="11"/>
      <c r="DS451" s="11"/>
      <c r="DT451" s="11"/>
      <c r="DU451" s="11"/>
      <c r="DV451" s="11"/>
      <c r="DW451" s="11"/>
      <c r="DX451" s="11"/>
      <c r="DY451" s="11"/>
      <c r="DZ451" s="11"/>
      <c r="EA451" s="11"/>
      <c r="EB451" s="11"/>
      <c r="EC451" s="11"/>
      <c r="ED451" s="11"/>
      <c r="EE451" s="11"/>
      <c r="EF451" s="11"/>
      <c r="EG451" s="11"/>
      <c r="EH451" s="11"/>
      <c r="EI451" s="11"/>
      <c r="EJ451" s="11"/>
      <c r="EK451" s="11"/>
      <c r="EL451" s="11"/>
      <c r="EM451" s="11"/>
      <c r="EN451" s="11"/>
      <c r="EO451" s="11"/>
      <c r="EP451" s="11"/>
      <c r="EQ451" s="11"/>
      <c r="ER451" s="11"/>
      <c r="ES451" s="11"/>
      <c r="ET451" s="11"/>
      <c r="EU451" s="11"/>
      <c r="EV451" s="11"/>
      <c r="EW451" s="11"/>
      <c r="EX451" s="11"/>
      <c r="EY451" s="11"/>
      <c r="EZ451" s="11"/>
      <c r="FA451" s="11"/>
      <c r="FB451" s="11"/>
      <c r="FC451" s="11"/>
      <c r="FD451" s="11"/>
      <c r="FE451" s="11"/>
      <c r="FF451" s="11"/>
      <c r="FG451" s="11"/>
      <c r="FH451" s="11"/>
      <c r="FI451" s="11"/>
      <c r="FJ451" s="11"/>
      <c r="FK451" s="11"/>
      <c r="FL451" s="11"/>
      <c r="FM451" s="11"/>
      <c r="FN451" s="11"/>
      <c r="FO451" s="11"/>
      <c r="FP451" s="11"/>
      <c r="FQ451" s="11"/>
      <c r="FR451" s="11"/>
      <c r="FS451" s="11"/>
      <c r="FT451" s="11"/>
      <c r="FU451" s="11"/>
      <c r="FV451" s="11"/>
      <c r="FW451" s="11"/>
      <c r="FX451" s="11"/>
      <c r="FY451" s="11"/>
      <c r="FZ451" s="11"/>
      <c r="GA451" s="11"/>
      <c r="GB451" s="11"/>
      <c r="GC451" s="11"/>
      <c r="GD451" s="11"/>
      <c r="GE451" s="11"/>
      <c r="GF451" s="11"/>
      <c r="GG451" s="11"/>
      <c r="GH451" s="11"/>
      <c r="GI451" s="11"/>
      <c r="GJ451" s="11"/>
      <c r="GK451" s="11"/>
      <c r="GL451" s="11"/>
      <c r="GM451" s="11"/>
      <c r="GN451" s="11"/>
      <c r="GO451" s="11"/>
      <c r="GP451" s="11"/>
      <c r="GQ451" s="11"/>
      <c r="GR451" s="11"/>
      <c r="GS451" s="11"/>
      <c r="GT451" s="11"/>
      <c r="GU451" s="11"/>
      <c r="GV451" s="11"/>
      <c r="GW451" s="11"/>
      <c r="GX451" s="11"/>
      <c r="GY451" s="11"/>
      <c r="GZ451" s="11"/>
      <c r="HA451" s="11"/>
      <c r="HB451" s="11"/>
      <c r="HC451" s="11"/>
      <c r="HD451" s="11"/>
      <c r="HE451" s="11"/>
      <c r="HF451" s="11"/>
      <c r="HG451" s="11"/>
      <c r="HH451" s="11"/>
      <c r="HI451" s="11"/>
      <c r="HJ451" s="11"/>
      <c r="HK451" s="11"/>
      <c r="HL451" s="11"/>
      <c r="HM451" s="11"/>
      <c r="HN451" s="11"/>
      <c r="HO451" s="11"/>
      <c r="HP451" s="11"/>
      <c r="HQ451" s="11"/>
      <c r="HR451" s="11"/>
      <c r="HS451" s="11"/>
      <c r="HT451" s="11"/>
      <c r="HU451" s="11"/>
      <c r="HV451" s="11"/>
      <c r="HW451" s="11"/>
      <c r="HX451" s="11"/>
      <c r="HY451" s="11"/>
      <c r="HZ451" s="11"/>
      <c r="IA451" s="11"/>
      <c r="IB451" s="11"/>
      <c r="IC451" s="11"/>
      <c r="ID451" s="11"/>
      <c r="IE451" s="11"/>
      <c r="IF451" s="11"/>
      <c r="IG451" s="11"/>
      <c r="IH451" s="11"/>
      <c r="II451" s="11"/>
      <c r="IJ451" s="11"/>
      <c r="IK451" s="11"/>
      <c r="IL451" s="11"/>
      <c r="IM451" s="11"/>
      <c r="IN451" s="11"/>
      <c r="IO451" s="11"/>
      <c r="IP451" s="11"/>
      <c r="IQ451" s="11"/>
      <c r="IR451" s="11"/>
      <c r="IS451" s="11"/>
      <c r="IT451" s="11"/>
      <c r="IU451" s="11"/>
      <c r="IV451" s="11"/>
      <c r="IW451" s="11"/>
      <c r="IX451" s="11"/>
      <c r="IY451" s="11"/>
      <c r="IZ451" s="11"/>
      <c r="JA451" s="11"/>
      <c r="JB451" s="11"/>
      <c r="JC451" s="11"/>
      <c r="JD451" s="11"/>
      <c r="JE451" s="11"/>
      <c r="JF451" s="11"/>
      <c r="JG451" s="11"/>
      <c r="JH451" s="11"/>
      <c r="JI451" s="11"/>
      <c r="JJ451" s="11"/>
      <c r="JK451" s="11"/>
      <c r="JL451" s="11"/>
      <c r="JM451" s="11"/>
      <c r="JN451" s="11"/>
      <c r="JO451" s="11"/>
      <c r="JP451" s="11"/>
      <c r="JQ451" s="11"/>
      <c r="JR451" s="11"/>
      <c r="JS451" s="11"/>
      <c r="JT451" s="11"/>
      <c r="JU451" s="11"/>
      <c r="JV451" s="11"/>
    </row>
    <row r="452" spans="1:282" x14ac:dyDescent="0.25">
      <c r="A452" t="s">
        <v>350</v>
      </c>
      <c r="B452" t="s">
        <v>349</v>
      </c>
      <c r="C452" s="13" t="s">
        <v>306</v>
      </c>
      <c r="D452" t="s">
        <v>202</v>
      </c>
      <c r="E452" s="40">
        <v>31500</v>
      </c>
      <c r="F452" s="40">
        <v>904.05</v>
      </c>
      <c r="G452" s="40">
        <v>0</v>
      </c>
      <c r="H452" s="40">
        <v>957.6</v>
      </c>
      <c r="I452" s="40">
        <v>275</v>
      </c>
      <c r="J452" s="40">
        <v>2136.65</v>
      </c>
      <c r="K452" s="40">
        <f t="shared" si="95"/>
        <v>29363.35</v>
      </c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  <c r="CR452" s="11"/>
      <c r="CS452" s="11"/>
      <c r="CT452" s="11"/>
      <c r="CU452" s="11"/>
      <c r="CV452" s="11"/>
      <c r="CW452" s="11"/>
      <c r="CX452" s="11"/>
      <c r="CY452" s="11"/>
      <c r="CZ452" s="11"/>
      <c r="DA452" s="11"/>
      <c r="DB452" s="11"/>
      <c r="DC452" s="11"/>
      <c r="DD452" s="11"/>
      <c r="DE452" s="11"/>
      <c r="DF452" s="11"/>
      <c r="DG452" s="11"/>
      <c r="DH452" s="11"/>
      <c r="DI452" s="11"/>
      <c r="DJ452" s="11"/>
      <c r="DK452" s="11"/>
      <c r="DL452" s="11"/>
      <c r="DM452" s="11"/>
      <c r="DN452" s="11"/>
      <c r="DO452" s="11"/>
      <c r="DP452" s="11"/>
      <c r="DQ452" s="11"/>
      <c r="DR452" s="11"/>
      <c r="DS452" s="11"/>
      <c r="DT452" s="11"/>
      <c r="DU452" s="11"/>
      <c r="DV452" s="11"/>
      <c r="DW452" s="11"/>
      <c r="DX452" s="11"/>
      <c r="DY452" s="11"/>
      <c r="DZ452" s="11"/>
      <c r="EA452" s="11"/>
      <c r="EB452" s="11"/>
      <c r="EC452" s="11"/>
      <c r="ED452" s="11"/>
      <c r="EE452" s="11"/>
      <c r="EF452" s="11"/>
      <c r="EG452" s="11"/>
      <c r="EH452" s="11"/>
      <c r="EI452" s="11"/>
      <c r="EJ452" s="11"/>
      <c r="EK452" s="11"/>
      <c r="EL452" s="11"/>
      <c r="EM452" s="11"/>
      <c r="EN452" s="11"/>
      <c r="EO452" s="11"/>
      <c r="EP452" s="11"/>
      <c r="EQ452" s="11"/>
      <c r="ER452" s="11"/>
      <c r="ES452" s="11"/>
      <c r="ET452" s="11"/>
      <c r="EU452" s="11"/>
      <c r="EV452" s="11"/>
      <c r="EW452" s="11"/>
      <c r="EX452" s="11"/>
      <c r="EY452" s="11"/>
      <c r="EZ452" s="11"/>
      <c r="FA452" s="11"/>
      <c r="FB452" s="11"/>
      <c r="FC452" s="11"/>
      <c r="FD452" s="11"/>
      <c r="FE452" s="11"/>
      <c r="FF452" s="11"/>
      <c r="FG452" s="11"/>
      <c r="FH452" s="11"/>
      <c r="FI452" s="11"/>
      <c r="FJ452" s="11"/>
      <c r="FK452" s="11"/>
      <c r="FL452" s="11"/>
      <c r="FM452" s="11"/>
      <c r="FN452" s="11"/>
      <c r="FO452" s="11"/>
      <c r="FP452" s="11"/>
      <c r="FQ452" s="11"/>
      <c r="FR452" s="11"/>
      <c r="FS452" s="11"/>
      <c r="FT452" s="11"/>
      <c r="FU452" s="11"/>
      <c r="FV452" s="11"/>
      <c r="FW452" s="11"/>
      <c r="FX452" s="11"/>
      <c r="FY452" s="11"/>
      <c r="FZ452" s="11"/>
      <c r="GA452" s="11"/>
      <c r="GB452" s="11"/>
      <c r="GC452" s="11"/>
      <c r="GD452" s="11"/>
      <c r="GE452" s="11"/>
      <c r="GF452" s="11"/>
      <c r="GG452" s="11"/>
      <c r="GH452" s="11"/>
      <c r="GI452" s="11"/>
      <c r="GJ452" s="11"/>
      <c r="GK452" s="11"/>
      <c r="GL452" s="11"/>
      <c r="GM452" s="11"/>
      <c r="GN452" s="11"/>
      <c r="GO452" s="11"/>
      <c r="GP452" s="11"/>
      <c r="GQ452" s="11"/>
      <c r="GR452" s="11"/>
      <c r="GS452" s="11"/>
      <c r="GT452" s="11"/>
      <c r="GU452" s="11"/>
      <c r="GV452" s="11"/>
      <c r="GW452" s="11"/>
      <c r="GX452" s="11"/>
      <c r="GY452" s="11"/>
      <c r="GZ452" s="11"/>
      <c r="HA452" s="11"/>
      <c r="HB452" s="11"/>
      <c r="HC452" s="11"/>
      <c r="HD452" s="11"/>
      <c r="HE452" s="11"/>
      <c r="HF452" s="11"/>
      <c r="HG452" s="11"/>
      <c r="HH452" s="11"/>
      <c r="HI452" s="11"/>
      <c r="HJ452" s="11"/>
      <c r="HK452" s="11"/>
      <c r="HL452" s="11"/>
      <c r="HM452" s="11"/>
      <c r="HN452" s="11"/>
      <c r="HO452" s="11"/>
      <c r="HP452" s="11"/>
      <c r="HQ452" s="11"/>
      <c r="HR452" s="11"/>
      <c r="HS452" s="11"/>
      <c r="HT452" s="11"/>
      <c r="HU452" s="11"/>
      <c r="HV452" s="11"/>
      <c r="HW452" s="11"/>
      <c r="HX452" s="11"/>
      <c r="HY452" s="11"/>
      <c r="HZ452" s="11"/>
      <c r="IA452" s="11"/>
      <c r="IB452" s="11"/>
      <c r="IC452" s="11"/>
      <c r="ID452" s="11"/>
      <c r="IE452" s="11"/>
      <c r="IF452" s="11"/>
      <c r="IG452" s="11"/>
      <c r="IH452" s="11"/>
      <c r="II452" s="11"/>
      <c r="IJ452" s="11"/>
      <c r="IK452" s="11"/>
      <c r="IL452" s="11"/>
      <c r="IM452" s="11"/>
      <c r="IN452" s="11"/>
      <c r="IO452" s="11"/>
      <c r="IP452" s="11"/>
      <c r="IQ452" s="11"/>
      <c r="IR452" s="11"/>
      <c r="IS452" s="11"/>
      <c r="IT452" s="11"/>
      <c r="IU452" s="11"/>
      <c r="IV452" s="11"/>
      <c r="IW452" s="11"/>
      <c r="IX452" s="11"/>
      <c r="IY452" s="11"/>
      <c r="IZ452" s="11"/>
      <c r="JA452" s="11"/>
      <c r="JB452" s="11"/>
      <c r="JC452" s="11"/>
      <c r="JD452" s="11"/>
      <c r="JE452" s="11"/>
      <c r="JF452" s="11"/>
      <c r="JG452" s="11"/>
      <c r="JH452" s="11"/>
      <c r="JI452" s="11"/>
      <c r="JJ452" s="11"/>
      <c r="JK452" s="11"/>
      <c r="JL452" s="11"/>
      <c r="JM452" s="11"/>
      <c r="JN452" s="11"/>
      <c r="JO452" s="11"/>
      <c r="JP452" s="11"/>
      <c r="JQ452" s="11"/>
      <c r="JR452" s="11"/>
      <c r="JS452" s="11"/>
      <c r="JT452" s="11"/>
      <c r="JU452" s="11"/>
      <c r="JV452" s="11"/>
    </row>
    <row r="453" spans="1:282" s="32" customFormat="1" x14ac:dyDescent="0.25">
      <c r="A453" t="s">
        <v>351</v>
      </c>
      <c r="B453" t="s">
        <v>95</v>
      </c>
      <c r="C453" s="13" t="s">
        <v>305</v>
      </c>
      <c r="D453" t="s">
        <v>202</v>
      </c>
      <c r="E453" s="40">
        <v>41000</v>
      </c>
      <c r="F453" s="40">
        <v>1176.7</v>
      </c>
      <c r="G453" s="40">
        <v>583.79</v>
      </c>
      <c r="H453" s="40">
        <v>1246.4000000000001</v>
      </c>
      <c r="I453" s="40">
        <v>1320</v>
      </c>
      <c r="J453" s="40">
        <v>4326.8900000000003</v>
      </c>
      <c r="K453" s="40">
        <f t="shared" si="95"/>
        <v>36673.11</v>
      </c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4"/>
      <c r="BQ453" s="44"/>
      <c r="BR453" s="44"/>
      <c r="BS453" s="44"/>
      <c r="BT453" s="44"/>
      <c r="BU453" s="44"/>
      <c r="BV453" s="44"/>
      <c r="BW453" s="44"/>
      <c r="BX453" s="44"/>
      <c r="BY453" s="44"/>
      <c r="BZ453" s="44"/>
      <c r="CA453" s="44"/>
      <c r="CB453" s="44"/>
      <c r="CC453" s="44"/>
      <c r="CD453" s="44"/>
      <c r="CE453" s="44"/>
      <c r="CF453" s="44"/>
      <c r="CG453" s="44"/>
      <c r="CH453" s="44"/>
      <c r="CI453" s="44"/>
      <c r="CJ453" s="44"/>
      <c r="CK453" s="44"/>
      <c r="CL453" s="44"/>
      <c r="CM453" s="44"/>
      <c r="CN453" s="44"/>
      <c r="CO453" s="44"/>
      <c r="CP453" s="44"/>
      <c r="CQ453" s="44"/>
      <c r="CR453" s="44"/>
      <c r="CS453" s="44"/>
      <c r="CT453" s="44"/>
      <c r="CU453" s="44"/>
      <c r="CV453" s="44"/>
      <c r="CW453" s="44"/>
      <c r="CX453" s="44"/>
      <c r="CY453" s="44"/>
      <c r="CZ453" s="44"/>
      <c r="DA453" s="44"/>
      <c r="DB453" s="44"/>
      <c r="DC453" s="44"/>
      <c r="DD453" s="44"/>
      <c r="DE453" s="44"/>
      <c r="DF453" s="44"/>
      <c r="DG453" s="44"/>
      <c r="DH453" s="44"/>
      <c r="DI453" s="44"/>
      <c r="DJ453" s="44"/>
      <c r="DK453" s="44"/>
      <c r="DL453" s="44"/>
      <c r="DM453" s="44"/>
      <c r="DN453" s="44"/>
      <c r="DO453" s="44"/>
      <c r="DP453" s="44"/>
      <c r="DQ453" s="44"/>
      <c r="DR453" s="44"/>
      <c r="DS453" s="44"/>
      <c r="DT453" s="44"/>
      <c r="DU453" s="44"/>
      <c r="DV453" s="44"/>
      <c r="DW453" s="44"/>
      <c r="DX453" s="44"/>
      <c r="DY453" s="44"/>
      <c r="DZ453" s="44"/>
      <c r="EA453" s="44"/>
      <c r="EB453" s="44"/>
      <c r="EC453" s="44"/>
      <c r="ED453" s="44"/>
      <c r="EE453" s="44"/>
      <c r="EF453" s="44"/>
      <c r="EG453" s="44"/>
      <c r="EH453" s="44"/>
      <c r="EI453" s="44"/>
      <c r="EJ453" s="44"/>
      <c r="EK453" s="44"/>
      <c r="EL453" s="44"/>
      <c r="EM453" s="44"/>
      <c r="EN453" s="44"/>
      <c r="EO453" s="44"/>
      <c r="EP453" s="44"/>
      <c r="EQ453" s="44"/>
      <c r="ER453" s="44"/>
      <c r="ES453" s="44"/>
      <c r="ET453" s="44"/>
      <c r="EU453" s="44"/>
      <c r="EV453" s="44"/>
      <c r="EW453" s="44"/>
      <c r="EX453" s="44"/>
      <c r="EY453" s="44"/>
      <c r="EZ453" s="44"/>
      <c r="FA453" s="44"/>
      <c r="FB453" s="44"/>
      <c r="FC453" s="44"/>
      <c r="FD453" s="44"/>
      <c r="FE453" s="44"/>
      <c r="FF453" s="44"/>
      <c r="FG453" s="44"/>
      <c r="FH453" s="44"/>
      <c r="FI453" s="44"/>
      <c r="FJ453" s="44"/>
      <c r="FK453" s="44"/>
      <c r="FL453" s="44"/>
      <c r="FM453" s="44"/>
      <c r="FN453" s="44"/>
      <c r="FO453" s="44"/>
      <c r="FP453" s="44"/>
      <c r="FQ453" s="44"/>
      <c r="FR453" s="44"/>
      <c r="FS453" s="44"/>
      <c r="FT453" s="44"/>
      <c r="FU453" s="44"/>
      <c r="FV453" s="44"/>
      <c r="FW453" s="44"/>
      <c r="FX453" s="44"/>
      <c r="FY453" s="44"/>
      <c r="FZ453" s="44"/>
      <c r="GA453" s="44"/>
      <c r="GB453" s="44"/>
      <c r="GC453" s="44"/>
      <c r="GD453" s="44"/>
      <c r="GE453" s="44"/>
      <c r="GF453" s="44"/>
      <c r="GG453" s="44"/>
      <c r="GH453" s="44"/>
      <c r="GI453" s="44"/>
      <c r="GJ453" s="44"/>
      <c r="GK453" s="44"/>
      <c r="GL453" s="44"/>
      <c r="GM453" s="44"/>
      <c r="GN453" s="44"/>
      <c r="GO453" s="44"/>
      <c r="GP453" s="44"/>
      <c r="GQ453" s="44"/>
      <c r="GR453" s="44"/>
      <c r="GS453" s="44"/>
      <c r="GT453" s="44"/>
      <c r="GU453" s="44"/>
      <c r="GV453" s="44"/>
      <c r="GW453" s="44"/>
      <c r="GX453" s="44"/>
      <c r="GY453" s="44"/>
      <c r="GZ453" s="44"/>
      <c r="HA453" s="44"/>
      <c r="HB453" s="44"/>
      <c r="HC453" s="44"/>
      <c r="HD453" s="44"/>
      <c r="HE453" s="44"/>
      <c r="HF453" s="44"/>
      <c r="HG453" s="44"/>
      <c r="HH453" s="44"/>
      <c r="HI453" s="44"/>
      <c r="HJ453" s="44"/>
      <c r="HK453" s="44"/>
      <c r="HL453" s="44"/>
      <c r="HM453" s="44"/>
      <c r="HN453" s="44"/>
      <c r="HO453" s="44"/>
      <c r="HP453" s="44"/>
      <c r="HQ453" s="44"/>
      <c r="HR453" s="44"/>
      <c r="HS453" s="44"/>
      <c r="HT453" s="44"/>
      <c r="HU453" s="44"/>
      <c r="HV453" s="44"/>
      <c r="HW453" s="44"/>
      <c r="HX453" s="44"/>
      <c r="HY453" s="44"/>
      <c r="HZ453" s="44"/>
      <c r="IA453" s="44"/>
      <c r="IB453" s="44"/>
      <c r="IC453" s="44"/>
      <c r="ID453" s="44"/>
      <c r="IE453" s="44"/>
      <c r="IF453" s="44"/>
      <c r="IG453" s="44"/>
      <c r="IH453" s="44"/>
      <c r="II453" s="44"/>
      <c r="IJ453" s="44"/>
      <c r="IK453" s="44"/>
      <c r="IL453" s="44"/>
      <c r="IM453" s="44"/>
      <c r="IN453" s="44"/>
      <c r="IO453" s="44"/>
      <c r="IP453" s="44"/>
      <c r="IQ453" s="44"/>
      <c r="IR453" s="44"/>
      <c r="IS453" s="44"/>
      <c r="IT453" s="44"/>
      <c r="IU453" s="44"/>
      <c r="IV453" s="44"/>
      <c r="IW453" s="44"/>
      <c r="IX453" s="44"/>
      <c r="IY453" s="44"/>
      <c r="IZ453" s="44"/>
      <c r="JA453" s="44"/>
      <c r="JB453" s="44"/>
      <c r="JC453" s="44"/>
      <c r="JD453" s="44"/>
      <c r="JE453" s="44"/>
      <c r="JF453" s="44"/>
      <c r="JG453" s="44"/>
      <c r="JH453" s="44"/>
      <c r="JI453" s="44"/>
      <c r="JJ453" s="44"/>
      <c r="JK453" s="44"/>
      <c r="JL453" s="44"/>
      <c r="JM453" s="44"/>
      <c r="JN453" s="44"/>
      <c r="JO453" s="44"/>
      <c r="JP453" s="44"/>
      <c r="JQ453" s="44"/>
      <c r="JR453" s="44"/>
      <c r="JS453" s="44"/>
      <c r="JT453" s="44"/>
      <c r="JU453" s="44"/>
      <c r="JV453" s="44"/>
    </row>
    <row r="454" spans="1:282" x14ac:dyDescent="0.25">
      <c r="A454" t="s">
        <v>79</v>
      </c>
      <c r="B454" t="s">
        <v>90</v>
      </c>
      <c r="C454" s="13" t="s">
        <v>306</v>
      </c>
      <c r="D454" t="s">
        <v>203</v>
      </c>
      <c r="E454" s="40">
        <v>60000</v>
      </c>
      <c r="F454" s="40">
        <f>E454*0.0287</f>
        <v>1722</v>
      </c>
      <c r="G454" s="40">
        <v>3486.68</v>
      </c>
      <c r="H454" s="40">
        <f>E454*0.0304</f>
        <v>1824</v>
      </c>
      <c r="I454" s="40">
        <v>175</v>
      </c>
      <c r="J454" s="40">
        <v>7207.68</v>
      </c>
      <c r="K454" s="40">
        <f t="shared" si="95"/>
        <v>52792.32</v>
      </c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  <c r="CO454" s="11"/>
      <c r="CP454" s="11"/>
      <c r="CQ454" s="11"/>
      <c r="CR454" s="11"/>
      <c r="CS454" s="11"/>
      <c r="CT454" s="11"/>
      <c r="CU454" s="11"/>
      <c r="CV454" s="11"/>
      <c r="CW454" s="11"/>
      <c r="CX454" s="11"/>
      <c r="CY454" s="11"/>
      <c r="CZ454" s="11"/>
      <c r="DA454" s="11"/>
      <c r="DB454" s="11"/>
      <c r="DC454" s="11"/>
      <c r="DD454" s="11"/>
      <c r="DE454" s="11"/>
      <c r="DF454" s="11"/>
      <c r="DG454" s="11"/>
      <c r="DH454" s="11"/>
      <c r="DI454" s="11"/>
      <c r="DJ454" s="11"/>
      <c r="DK454" s="11"/>
      <c r="DL454" s="11"/>
      <c r="DM454" s="11"/>
      <c r="DN454" s="11"/>
      <c r="DO454" s="11"/>
      <c r="DP454" s="11"/>
      <c r="DQ454" s="11"/>
      <c r="DR454" s="11"/>
      <c r="DS454" s="11"/>
      <c r="DT454" s="11"/>
      <c r="DU454" s="11"/>
      <c r="DV454" s="11"/>
      <c r="DW454" s="11"/>
      <c r="DX454" s="11"/>
      <c r="DY454" s="11"/>
      <c r="DZ454" s="11"/>
      <c r="EA454" s="11"/>
      <c r="EB454" s="11"/>
      <c r="EC454" s="11"/>
      <c r="ED454" s="11"/>
      <c r="EE454" s="11"/>
      <c r="EF454" s="11"/>
      <c r="EG454" s="11"/>
      <c r="EH454" s="11"/>
      <c r="EI454" s="11"/>
      <c r="EJ454" s="11"/>
      <c r="EK454" s="11"/>
      <c r="EL454" s="11"/>
      <c r="EM454" s="11"/>
      <c r="EN454" s="11"/>
      <c r="EO454" s="11"/>
      <c r="EP454" s="11"/>
      <c r="EQ454" s="11"/>
      <c r="ER454" s="11"/>
      <c r="ES454" s="11"/>
      <c r="ET454" s="11"/>
      <c r="EU454" s="11"/>
      <c r="EV454" s="11"/>
      <c r="EW454" s="11"/>
      <c r="EX454" s="11"/>
      <c r="EY454" s="11"/>
      <c r="EZ454" s="11"/>
      <c r="FA454" s="11"/>
      <c r="FB454" s="11"/>
      <c r="FC454" s="11"/>
      <c r="FD454" s="11"/>
      <c r="FE454" s="11"/>
      <c r="FF454" s="11"/>
      <c r="FG454" s="11"/>
      <c r="FH454" s="11"/>
      <c r="FI454" s="11"/>
      <c r="FJ454" s="11"/>
      <c r="FK454" s="11"/>
      <c r="FL454" s="11"/>
      <c r="FM454" s="11"/>
      <c r="FN454" s="11"/>
      <c r="FO454" s="11"/>
      <c r="FP454" s="11"/>
      <c r="FQ454" s="11"/>
      <c r="FR454" s="11"/>
      <c r="FS454" s="11"/>
      <c r="FT454" s="11"/>
      <c r="FU454" s="11"/>
      <c r="FV454" s="11"/>
      <c r="FW454" s="11"/>
      <c r="FX454" s="11"/>
      <c r="FY454" s="11"/>
      <c r="FZ454" s="11"/>
      <c r="GA454" s="11"/>
      <c r="GB454" s="11"/>
      <c r="GC454" s="11"/>
      <c r="GD454" s="11"/>
      <c r="GE454" s="11"/>
      <c r="GF454" s="11"/>
      <c r="GG454" s="11"/>
      <c r="GH454" s="11"/>
      <c r="GI454" s="11"/>
      <c r="GJ454" s="11"/>
      <c r="GK454" s="11"/>
      <c r="GL454" s="11"/>
      <c r="GM454" s="11"/>
      <c r="GN454" s="11"/>
      <c r="GO454" s="11"/>
      <c r="GP454" s="11"/>
      <c r="GQ454" s="11"/>
      <c r="GR454" s="11"/>
      <c r="GS454" s="11"/>
      <c r="GT454" s="11"/>
      <c r="GU454" s="11"/>
      <c r="GV454" s="11"/>
      <c r="GW454" s="11"/>
      <c r="GX454" s="11"/>
      <c r="GY454" s="11"/>
      <c r="GZ454" s="11"/>
      <c r="HA454" s="11"/>
      <c r="HB454" s="11"/>
      <c r="HC454" s="11"/>
      <c r="HD454" s="11"/>
      <c r="HE454" s="11"/>
      <c r="HF454" s="11"/>
      <c r="HG454" s="11"/>
      <c r="HH454" s="11"/>
      <c r="HI454" s="11"/>
      <c r="HJ454" s="11"/>
      <c r="HK454" s="11"/>
      <c r="HL454" s="11"/>
      <c r="HM454" s="11"/>
      <c r="HN454" s="11"/>
      <c r="HO454" s="11"/>
      <c r="HP454" s="11"/>
      <c r="HQ454" s="11"/>
      <c r="HR454" s="11"/>
      <c r="HS454" s="11"/>
      <c r="HT454" s="11"/>
      <c r="HU454" s="11"/>
      <c r="HV454" s="11"/>
      <c r="HW454" s="11"/>
      <c r="HX454" s="11"/>
      <c r="HY454" s="11"/>
      <c r="HZ454" s="11"/>
      <c r="IA454" s="11"/>
      <c r="IB454" s="11"/>
      <c r="IC454" s="11"/>
      <c r="ID454" s="11"/>
      <c r="IE454" s="11"/>
      <c r="IF454" s="11"/>
      <c r="IG454" s="11"/>
      <c r="IH454" s="11"/>
      <c r="II454" s="11"/>
      <c r="IJ454" s="11"/>
      <c r="IK454" s="11"/>
      <c r="IL454" s="11"/>
      <c r="IM454" s="11"/>
      <c r="IN454" s="11"/>
      <c r="IO454" s="11"/>
      <c r="IP454" s="11"/>
      <c r="IQ454" s="11"/>
      <c r="IR454" s="11"/>
      <c r="IS454" s="11"/>
      <c r="IT454" s="11"/>
      <c r="IU454" s="11"/>
      <c r="IV454" s="11"/>
      <c r="IW454" s="11"/>
      <c r="IX454" s="11"/>
      <c r="IY454" s="11"/>
      <c r="IZ454" s="11"/>
      <c r="JA454" s="11"/>
      <c r="JB454" s="11"/>
      <c r="JC454" s="11"/>
      <c r="JD454" s="11"/>
      <c r="JE454" s="11"/>
      <c r="JF454" s="11"/>
      <c r="JG454" s="11"/>
      <c r="JH454" s="11"/>
      <c r="JI454" s="11"/>
      <c r="JJ454" s="11"/>
      <c r="JK454" s="11"/>
      <c r="JL454" s="11"/>
      <c r="JM454" s="11"/>
      <c r="JN454" s="11"/>
      <c r="JO454" s="11"/>
      <c r="JP454" s="11"/>
      <c r="JQ454" s="11"/>
      <c r="JR454" s="11"/>
      <c r="JS454" s="11"/>
      <c r="JT454" s="11"/>
      <c r="JU454" s="11"/>
      <c r="JV454" s="11"/>
    </row>
    <row r="455" spans="1:282" x14ac:dyDescent="0.25">
      <c r="A455" s="32" t="s">
        <v>12</v>
      </c>
      <c r="B455" s="32">
        <v>5</v>
      </c>
      <c r="C455" s="33"/>
      <c r="D455" s="32"/>
      <c r="E455" s="56">
        <f t="shared" ref="E455:K455" si="96">SUM(E450:E454)</f>
        <v>209500</v>
      </c>
      <c r="F455" s="56">
        <f t="shared" si="96"/>
        <v>6012.65</v>
      </c>
      <c r="G455" s="56">
        <f>SUM(G450:G454)</f>
        <v>5218.8</v>
      </c>
      <c r="H455" s="56">
        <f t="shared" si="96"/>
        <v>6368.8</v>
      </c>
      <c r="I455" s="56">
        <f t="shared" si="96"/>
        <v>3647.45</v>
      </c>
      <c r="J455" s="56">
        <f t="shared" si="96"/>
        <v>21247.7</v>
      </c>
      <c r="K455" s="56">
        <f t="shared" si="96"/>
        <v>188252.3</v>
      </c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1"/>
      <c r="CP455" s="11"/>
      <c r="CQ455" s="11"/>
      <c r="CR455" s="11"/>
      <c r="CS455" s="11"/>
      <c r="CT455" s="11"/>
      <c r="CU455" s="11"/>
      <c r="CV455" s="11"/>
      <c r="CW455" s="11"/>
      <c r="CX455" s="11"/>
      <c r="CY455" s="11"/>
      <c r="CZ455" s="11"/>
      <c r="DA455" s="11"/>
      <c r="DB455" s="11"/>
      <c r="DC455" s="11"/>
      <c r="DD455" s="11"/>
      <c r="DE455" s="11"/>
      <c r="DF455" s="11"/>
      <c r="DG455" s="11"/>
      <c r="DH455" s="11"/>
      <c r="DI455" s="11"/>
      <c r="DJ455" s="11"/>
      <c r="DK455" s="11"/>
      <c r="DL455" s="11"/>
      <c r="DM455" s="11"/>
      <c r="DN455" s="11"/>
      <c r="DO455" s="11"/>
      <c r="DP455" s="11"/>
      <c r="DQ455" s="11"/>
      <c r="DR455" s="11"/>
      <c r="DS455" s="11"/>
      <c r="DT455" s="11"/>
      <c r="DU455" s="11"/>
      <c r="DV455" s="11"/>
      <c r="DW455" s="11"/>
      <c r="DX455" s="11"/>
      <c r="DY455" s="11"/>
      <c r="DZ455" s="11"/>
      <c r="EA455" s="11"/>
      <c r="EB455" s="11"/>
      <c r="EC455" s="11"/>
      <c r="ED455" s="11"/>
      <c r="EE455" s="11"/>
      <c r="EF455" s="11"/>
      <c r="EG455" s="11"/>
      <c r="EH455" s="11"/>
      <c r="EI455" s="11"/>
      <c r="EJ455" s="11"/>
      <c r="EK455" s="11"/>
      <c r="EL455" s="11"/>
      <c r="EM455" s="11"/>
      <c r="EN455" s="11"/>
      <c r="EO455" s="11"/>
      <c r="EP455" s="11"/>
      <c r="EQ455" s="11"/>
      <c r="ER455" s="11"/>
      <c r="ES455" s="11"/>
      <c r="ET455" s="11"/>
      <c r="EU455" s="11"/>
      <c r="EV455" s="11"/>
      <c r="EW455" s="11"/>
      <c r="EX455" s="11"/>
      <c r="EY455" s="11"/>
      <c r="EZ455" s="11"/>
      <c r="FA455" s="11"/>
      <c r="FB455" s="11"/>
      <c r="FC455" s="11"/>
      <c r="FD455" s="11"/>
      <c r="FE455" s="11"/>
      <c r="FF455" s="11"/>
      <c r="FG455" s="11"/>
      <c r="FH455" s="11"/>
      <c r="FI455" s="11"/>
      <c r="FJ455" s="11"/>
      <c r="FK455" s="11"/>
      <c r="FL455" s="11"/>
      <c r="FM455" s="11"/>
      <c r="FN455" s="11"/>
      <c r="FO455" s="11"/>
      <c r="FP455" s="11"/>
      <c r="FQ455" s="11"/>
      <c r="FR455" s="11"/>
      <c r="FS455" s="11"/>
      <c r="FT455" s="11"/>
      <c r="FU455" s="11"/>
      <c r="FV455" s="11"/>
      <c r="FW455" s="11"/>
      <c r="FX455" s="11"/>
      <c r="FY455" s="11"/>
      <c r="FZ455" s="11"/>
      <c r="GA455" s="11"/>
      <c r="GB455" s="11"/>
      <c r="GC455" s="11"/>
      <c r="GD455" s="11"/>
      <c r="GE455" s="11"/>
      <c r="GF455" s="11"/>
      <c r="GG455" s="11"/>
      <c r="GH455" s="11"/>
      <c r="GI455" s="11"/>
      <c r="GJ455" s="11"/>
      <c r="GK455" s="11"/>
      <c r="GL455" s="11"/>
      <c r="GM455" s="11"/>
      <c r="GN455" s="11"/>
      <c r="GO455" s="11"/>
      <c r="GP455" s="11"/>
      <c r="GQ455" s="11"/>
      <c r="GR455" s="11"/>
      <c r="GS455" s="11"/>
      <c r="GT455" s="11"/>
      <c r="GU455" s="11"/>
      <c r="GV455" s="11"/>
      <c r="GW455" s="11"/>
      <c r="GX455" s="11"/>
      <c r="GY455" s="11"/>
      <c r="GZ455" s="11"/>
      <c r="HA455" s="11"/>
      <c r="HB455" s="11"/>
      <c r="HC455" s="11"/>
      <c r="HD455" s="11"/>
      <c r="HE455" s="11"/>
      <c r="HF455" s="11"/>
      <c r="HG455" s="11"/>
      <c r="HH455" s="11"/>
      <c r="HI455" s="11"/>
      <c r="HJ455" s="11"/>
      <c r="HK455" s="11"/>
      <c r="HL455" s="11"/>
      <c r="HM455" s="11"/>
      <c r="HN455" s="11"/>
      <c r="HO455" s="11"/>
      <c r="HP455" s="11"/>
      <c r="HQ455" s="11"/>
      <c r="HR455" s="11"/>
      <c r="HS455" s="11"/>
      <c r="HT455" s="11"/>
      <c r="HU455" s="11"/>
      <c r="HV455" s="11"/>
      <c r="HW455" s="11"/>
      <c r="HX455" s="11"/>
      <c r="HY455" s="11"/>
      <c r="HZ455" s="11"/>
      <c r="IA455" s="11"/>
      <c r="IB455" s="11"/>
      <c r="IC455" s="11"/>
      <c r="ID455" s="11"/>
      <c r="IE455" s="11"/>
      <c r="IF455" s="11"/>
      <c r="IG455" s="11"/>
      <c r="IH455" s="11"/>
      <c r="II455" s="11"/>
      <c r="IJ455" s="11"/>
      <c r="IK455" s="11"/>
      <c r="IL455" s="11"/>
      <c r="IM455" s="11"/>
      <c r="IN455" s="11"/>
      <c r="IO455" s="11"/>
      <c r="IP455" s="11"/>
      <c r="IQ455" s="11"/>
      <c r="IR455" s="11"/>
      <c r="IS455" s="11"/>
      <c r="IT455" s="11"/>
      <c r="IU455" s="11"/>
      <c r="IV455" s="11"/>
      <c r="IW455" s="11"/>
      <c r="IX455" s="11"/>
      <c r="IY455" s="11"/>
      <c r="IZ455" s="11"/>
      <c r="JA455" s="11"/>
      <c r="JB455" s="11"/>
      <c r="JC455" s="11"/>
      <c r="JD455" s="11"/>
      <c r="JE455" s="11"/>
      <c r="JF455" s="11"/>
      <c r="JG455" s="11"/>
      <c r="JH455" s="11"/>
      <c r="JI455" s="11"/>
      <c r="JJ455" s="11"/>
      <c r="JK455" s="11"/>
      <c r="JL455" s="11"/>
      <c r="JM455" s="11"/>
      <c r="JN455" s="11"/>
      <c r="JO455" s="11"/>
      <c r="JP455" s="11"/>
      <c r="JQ455" s="11"/>
      <c r="JR455" s="11"/>
      <c r="JS455" s="11"/>
      <c r="JT455" s="11"/>
      <c r="JU455" s="11"/>
      <c r="JV455" s="11"/>
    </row>
    <row r="456" spans="1:282" x14ac:dyDescent="0.25"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1"/>
      <c r="CO456" s="11"/>
      <c r="CP456" s="11"/>
      <c r="CQ456" s="11"/>
      <c r="CR456" s="11"/>
      <c r="CS456" s="11"/>
      <c r="CT456" s="11"/>
      <c r="CU456" s="11"/>
      <c r="CV456" s="11"/>
      <c r="CW456" s="11"/>
      <c r="CX456" s="11"/>
      <c r="CY456" s="11"/>
      <c r="CZ456" s="11"/>
      <c r="DA456" s="11"/>
      <c r="DB456" s="11"/>
      <c r="DC456" s="11"/>
      <c r="DD456" s="11"/>
      <c r="DE456" s="11"/>
      <c r="DF456" s="11"/>
      <c r="DG456" s="11"/>
      <c r="DH456" s="11"/>
      <c r="DI456" s="11"/>
      <c r="DJ456" s="11"/>
      <c r="DK456" s="11"/>
      <c r="DL456" s="11"/>
      <c r="DM456" s="11"/>
      <c r="DN456" s="11"/>
      <c r="DO456" s="11"/>
      <c r="DP456" s="11"/>
      <c r="DQ456" s="11"/>
      <c r="DR456" s="11"/>
      <c r="DS456" s="11"/>
      <c r="DT456" s="11"/>
      <c r="DU456" s="11"/>
      <c r="DV456" s="11"/>
      <c r="DW456" s="11"/>
      <c r="DX456" s="11"/>
      <c r="DY456" s="11"/>
      <c r="DZ456" s="11"/>
      <c r="EA456" s="11"/>
      <c r="EB456" s="11"/>
      <c r="EC456" s="11"/>
      <c r="ED456" s="11"/>
      <c r="EE456" s="11"/>
      <c r="EF456" s="11"/>
      <c r="EG456" s="11"/>
      <c r="EH456" s="11"/>
      <c r="EI456" s="11"/>
      <c r="EJ456" s="11"/>
      <c r="EK456" s="11"/>
      <c r="EL456" s="11"/>
      <c r="EM456" s="11"/>
      <c r="EN456" s="11"/>
      <c r="EO456" s="11"/>
      <c r="EP456" s="11"/>
      <c r="EQ456" s="11"/>
      <c r="ER456" s="11"/>
      <c r="ES456" s="11"/>
      <c r="ET456" s="11"/>
      <c r="EU456" s="11"/>
      <c r="EV456" s="11"/>
      <c r="EW456" s="11"/>
      <c r="EX456" s="11"/>
      <c r="EY456" s="11"/>
      <c r="EZ456" s="11"/>
      <c r="FA456" s="11"/>
      <c r="FB456" s="11"/>
      <c r="FC456" s="11"/>
      <c r="FD456" s="11"/>
      <c r="FE456" s="11"/>
      <c r="FF456" s="11"/>
      <c r="FG456" s="11"/>
      <c r="FH456" s="11"/>
      <c r="FI456" s="11"/>
      <c r="FJ456" s="11"/>
      <c r="FK456" s="11"/>
      <c r="FL456" s="11"/>
      <c r="FM456" s="11"/>
      <c r="FN456" s="11"/>
      <c r="FO456" s="11"/>
      <c r="FP456" s="11"/>
      <c r="FQ456" s="11"/>
      <c r="FR456" s="11"/>
      <c r="FS456" s="11"/>
      <c r="FT456" s="11"/>
      <c r="FU456" s="11"/>
      <c r="FV456" s="11"/>
      <c r="FW456" s="11"/>
      <c r="FX456" s="11"/>
      <c r="FY456" s="11"/>
      <c r="FZ456" s="11"/>
      <c r="GA456" s="11"/>
      <c r="GB456" s="11"/>
      <c r="GC456" s="11"/>
      <c r="GD456" s="11"/>
      <c r="GE456" s="11"/>
      <c r="GF456" s="11"/>
      <c r="GG456" s="11"/>
      <c r="GH456" s="11"/>
      <c r="GI456" s="11"/>
      <c r="GJ456" s="11"/>
      <c r="GK456" s="11"/>
      <c r="GL456" s="11"/>
      <c r="GM456" s="11"/>
      <c r="GN456" s="11"/>
      <c r="GO456" s="11"/>
      <c r="GP456" s="11"/>
      <c r="GQ456" s="11"/>
      <c r="GR456" s="11"/>
      <c r="GS456" s="11"/>
      <c r="GT456" s="11"/>
      <c r="GU456" s="11"/>
      <c r="GV456" s="11"/>
      <c r="GW456" s="11"/>
      <c r="GX456" s="11"/>
      <c r="GY456" s="11"/>
      <c r="GZ456" s="11"/>
      <c r="HA456" s="11"/>
      <c r="HB456" s="11"/>
      <c r="HC456" s="11"/>
      <c r="HD456" s="11"/>
      <c r="HE456" s="11"/>
      <c r="HF456" s="11"/>
      <c r="HG456" s="11"/>
      <c r="HH456" s="11"/>
      <c r="HI456" s="11"/>
      <c r="HJ456" s="11"/>
      <c r="HK456" s="11"/>
      <c r="HL456" s="11"/>
      <c r="HM456" s="11"/>
      <c r="HN456" s="11"/>
      <c r="HO456" s="11"/>
      <c r="HP456" s="11"/>
      <c r="HQ456" s="11"/>
      <c r="HR456" s="11"/>
      <c r="HS456" s="11"/>
      <c r="HT456" s="11"/>
      <c r="HU456" s="11"/>
      <c r="HV456" s="11"/>
      <c r="HW456" s="11"/>
      <c r="HX456" s="11"/>
      <c r="HY456" s="11"/>
      <c r="HZ456" s="11"/>
      <c r="IA456" s="11"/>
      <c r="IB456" s="11"/>
      <c r="IC456" s="11"/>
      <c r="ID456" s="11"/>
      <c r="IE456" s="11"/>
      <c r="IF456" s="11"/>
      <c r="IG456" s="11"/>
      <c r="IH456" s="11"/>
      <c r="II456" s="11"/>
      <c r="IJ456" s="11"/>
      <c r="IK456" s="11"/>
      <c r="IL456" s="11"/>
      <c r="IM456" s="11"/>
      <c r="IN456" s="11"/>
      <c r="IO456" s="11"/>
      <c r="IP456" s="11"/>
      <c r="IQ456" s="11"/>
      <c r="IR456" s="11"/>
      <c r="IS456" s="11"/>
      <c r="IT456" s="11"/>
      <c r="IU456" s="11"/>
      <c r="IV456" s="11"/>
      <c r="IW456" s="11"/>
      <c r="IX456" s="11"/>
      <c r="IY456" s="11"/>
      <c r="IZ456" s="11"/>
      <c r="JA456" s="11"/>
      <c r="JB456" s="11"/>
      <c r="JC456" s="11"/>
      <c r="JD456" s="11"/>
      <c r="JE456" s="11"/>
      <c r="JF456" s="11"/>
      <c r="JG456" s="11"/>
      <c r="JH456" s="11"/>
      <c r="JI456" s="11"/>
      <c r="JJ456" s="11"/>
      <c r="JK456" s="11"/>
      <c r="JL456" s="11"/>
      <c r="JM456" s="11"/>
      <c r="JN456" s="11"/>
      <c r="JO456" s="11"/>
      <c r="JP456" s="11"/>
      <c r="JQ456" s="11"/>
      <c r="JR456" s="11"/>
      <c r="JS456" s="11"/>
      <c r="JT456" s="11"/>
      <c r="JU456" s="11"/>
      <c r="JV456" s="11"/>
    </row>
    <row r="457" spans="1:282" x14ac:dyDescent="0.25">
      <c r="A457" s="64" t="s">
        <v>77</v>
      </c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1"/>
      <c r="CO457" s="11"/>
      <c r="CP457" s="11"/>
      <c r="CQ457" s="11"/>
      <c r="CR457" s="11"/>
      <c r="CS457" s="11"/>
      <c r="CT457" s="11"/>
      <c r="CU457" s="11"/>
      <c r="CV457" s="11"/>
      <c r="CW457" s="11"/>
      <c r="CX457" s="11"/>
      <c r="CY457" s="11"/>
      <c r="CZ457" s="11"/>
      <c r="DA457" s="11"/>
      <c r="DB457" s="11"/>
      <c r="DC457" s="11"/>
      <c r="DD457" s="11"/>
      <c r="DE457" s="11"/>
      <c r="DF457" s="11"/>
      <c r="DG457" s="11"/>
      <c r="DH457" s="11"/>
      <c r="DI457" s="11"/>
      <c r="DJ457" s="11"/>
      <c r="DK457" s="11"/>
      <c r="DL457" s="11"/>
      <c r="DM457" s="11"/>
      <c r="DN457" s="11"/>
      <c r="DO457" s="11"/>
      <c r="DP457" s="11"/>
      <c r="DQ457" s="11"/>
      <c r="DR457" s="11"/>
      <c r="DS457" s="11"/>
      <c r="DT457" s="11"/>
      <c r="DU457" s="11"/>
      <c r="DV457" s="11"/>
      <c r="DW457" s="11"/>
      <c r="DX457" s="11"/>
      <c r="DY457" s="11"/>
      <c r="DZ457" s="11"/>
      <c r="EA457" s="11"/>
      <c r="EB457" s="11"/>
      <c r="EC457" s="11"/>
      <c r="ED457" s="11"/>
      <c r="EE457" s="11"/>
      <c r="EF457" s="11"/>
      <c r="EG457" s="11"/>
      <c r="EH457" s="11"/>
      <c r="EI457" s="11"/>
      <c r="EJ457" s="11"/>
      <c r="EK457" s="11"/>
      <c r="EL457" s="11"/>
      <c r="EM457" s="11"/>
      <c r="EN457" s="11"/>
      <c r="EO457" s="11"/>
      <c r="EP457" s="11"/>
      <c r="EQ457" s="11"/>
      <c r="ER457" s="11"/>
      <c r="ES457" s="11"/>
      <c r="ET457" s="11"/>
      <c r="EU457" s="11"/>
      <c r="EV457" s="11"/>
      <c r="EW457" s="11"/>
      <c r="EX457" s="11"/>
      <c r="EY457" s="11"/>
      <c r="EZ457" s="11"/>
      <c r="FA457" s="11"/>
      <c r="FB457" s="11"/>
      <c r="FC457" s="11"/>
      <c r="FD457" s="11"/>
      <c r="FE457" s="11"/>
      <c r="FF457" s="11"/>
      <c r="FG457" s="11"/>
      <c r="FH457" s="11"/>
      <c r="FI457" s="11"/>
      <c r="FJ457" s="11"/>
      <c r="FK457" s="11"/>
      <c r="FL457" s="11"/>
      <c r="FM457" s="11"/>
      <c r="FN457" s="11"/>
      <c r="FO457" s="11"/>
      <c r="FP457" s="11"/>
      <c r="FQ457" s="11"/>
      <c r="FR457" s="11"/>
      <c r="FS457" s="11"/>
      <c r="FT457" s="11"/>
      <c r="FU457" s="11"/>
      <c r="FV457" s="11"/>
      <c r="FW457" s="11"/>
      <c r="FX457" s="11"/>
      <c r="FY457" s="11"/>
      <c r="FZ457" s="11"/>
      <c r="GA457" s="11"/>
      <c r="GB457" s="11"/>
      <c r="GC457" s="11"/>
      <c r="GD457" s="11"/>
      <c r="GE457" s="11"/>
      <c r="GF457" s="11"/>
      <c r="GG457" s="11"/>
      <c r="GH457" s="11"/>
      <c r="GI457" s="11"/>
      <c r="GJ457" s="11"/>
      <c r="GK457" s="11"/>
      <c r="GL457" s="11"/>
      <c r="GM457" s="11"/>
      <c r="GN457" s="11"/>
      <c r="GO457" s="11"/>
      <c r="GP457" s="11"/>
      <c r="GQ457" s="11"/>
      <c r="GR457" s="11"/>
      <c r="GS457" s="11"/>
      <c r="GT457" s="11"/>
      <c r="GU457" s="11"/>
      <c r="GV457" s="11"/>
      <c r="GW457" s="11"/>
      <c r="GX457" s="11"/>
      <c r="GY457" s="11"/>
      <c r="GZ457" s="11"/>
      <c r="HA457" s="11"/>
      <c r="HB457" s="11"/>
      <c r="HC457" s="11"/>
      <c r="HD457" s="11"/>
      <c r="HE457" s="11"/>
      <c r="HF457" s="11"/>
      <c r="HG457" s="11"/>
      <c r="HH457" s="11"/>
      <c r="HI457" s="11"/>
      <c r="HJ457" s="11"/>
      <c r="HK457" s="11"/>
      <c r="HL457" s="11"/>
      <c r="HM457" s="11"/>
      <c r="HN457" s="11"/>
      <c r="HO457" s="11"/>
      <c r="HP457" s="11"/>
      <c r="HQ457" s="11"/>
      <c r="HR457" s="11"/>
      <c r="HS457" s="11"/>
      <c r="HT457" s="11"/>
      <c r="HU457" s="11"/>
      <c r="HV457" s="11"/>
      <c r="HW457" s="11"/>
      <c r="HX457" s="11"/>
      <c r="HY457" s="11"/>
      <c r="HZ457" s="11"/>
      <c r="IA457" s="11"/>
      <c r="IB457" s="11"/>
      <c r="IC457" s="11"/>
      <c r="ID457" s="11"/>
      <c r="IE457" s="11"/>
      <c r="IF457" s="11"/>
      <c r="IG457" s="11"/>
      <c r="IH457" s="11"/>
      <c r="II457" s="11"/>
      <c r="IJ457" s="11"/>
      <c r="IK457" s="11"/>
      <c r="IL457" s="11"/>
      <c r="IM457" s="11"/>
      <c r="IN457" s="11"/>
      <c r="IO457" s="11"/>
      <c r="IP457" s="11"/>
      <c r="IQ457" s="11"/>
      <c r="IR457" s="11"/>
      <c r="IS457" s="11"/>
      <c r="IT457" s="11"/>
      <c r="IU457" s="11"/>
      <c r="IV457" s="11"/>
      <c r="IW457" s="11"/>
      <c r="IX457" s="11"/>
      <c r="IY457" s="11"/>
      <c r="IZ457" s="11"/>
      <c r="JA457" s="11"/>
      <c r="JB457" s="11"/>
      <c r="JC457" s="11"/>
      <c r="JD457" s="11"/>
      <c r="JE457" s="11"/>
      <c r="JF457" s="11"/>
      <c r="JG457" s="11"/>
      <c r="JH457" s="11"/>
      <c r="JI457" s="11"/>
      <c r="JJ457" s="11"/>
      <c r="JK457" s="11"/>
      <c r="JL457" s="11"/>
      <c r="JM457" s="11"/>
      <c r="JN457" s="11"/>
      <c r="JO457" s="11"/>
      <c r="JP457" s="11"/>
      <c r="JQ457" s="11"/>
      <c r="JR457" s="11"/>
      <c r="JS457" s="11"/>
      <c r="JT457" s="11"/>
      <c r="JU457" s="11"/>
      <c r="JV457" s="11"/>
    </row>
    <row r="458" spans="1:282" x14ac:dyDescent="0.25">
      <c r="A458" t="s">
        <v>261</v>
      </c>
      <c r="B458" s="7" t="s">
        <v>95</v>
      </c>
      <c r="C458" s="13" t="s">
        <v>305</v>
      </c>
      <c r="D458" t="s">
        <v>203</v>
      </c>
      <c r="E458" s="40">
        <v>42000</v>
      </c>
      <c r="F458" s="40">
        <f>E458*0.0287</f>
        <v>1205.4000000000001</v>
      </c>
      <c r="G458" s="40">
        <v>724.92</v>
      </c>
      <c r="H458" s="40">
        <f>E458*0.0304</f>
        <v>1276.8</v>
      </c>
      <c r="I458" s="40">
        <v>25</v>
      </c>
      <c r="J458" s="40">
        <f>+F458+G458+H458+I458</f>
        <v>3232.12</v>
      </c>
      <c r="K458" s="40">
        <f>+E458-J458</f>
        <v>38767.879999999997</v>
      </c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  <c r="CO458" s="11"/>
      <c r="CP458" s="11"/>
      <c r="CQ458" s="11"/>
      <c r="CR458" s="11"/>
      <c r="CS458" s="11"/>
      <c r="CT458" s="11"/>
      <c r="CU458" s="11"/>
      <c r="CV458" s="11"/>
      <c r="CW458" s="11"/>
      <c r="CX458" s="11"/>
      <c r="CY458" s="11"/>
      <c r="CZ458" s="11"/>
      <c r="DA458" s="11"/>
      <c r="DB458" s="11"/>
      <c r="DC458" s="11"/>
      <c r="DD458" s="11"/>
      <c r="DE458" s="11"/>
      <c r="DF458" s="11"/>
      <c r="DG458" s="11"/>
      <c r="DH458" s="11"/>
      <c r="DI458" s="11"/>
      <c r="DJ458" s="11"/>
      <c r="DK458" s="11"/>
      <c r="DL458" s="11"/>
      <c r="DM458" s="11"/>
      <c r="DN458" s="11"/>
      <c r="DO458" s="11"/>
      <c r="DP458" s="11"/>
      <c r="DQ458" s="11"/>
      <c r="DR458" s="11"/>
      <c r="DS458" s="11"/>
      <c r="DT458" s="11"/>
      <c r="DU458" s="11"/>
      <c r="DV458" s="11"/>
      <c r="DW458" s="11"/>
      <c r="DX458" s="11"/>
      <c r="DY458" s="11"/>
      <c r="DZ458" s="11"/>
      <c r="EA458" s="11"/>
      <c r="EB458" s="11"/>
      <c r="EC458" s="11"/>
      <c r="ED458" s="11"/>
      <c r="EE458" s="11"/>
      <c r="EF458" s="11"/>
      <c r="EG458" s="11"/>
      <c r="EH458" s="11"/>
      <c r="EI458" s="11"/>
      <c r="EJ458" s="11"/>
      <c r="EK458" s="11"/>
      <c r="EL458" s="11"/>
      <c r="EM458" s="11"/>
      <c r="EN458" s="11"/>
      <c r="EO458" s="11"/>
      <c r="EP458" s="11"/>
      <c r="EQ458" s="11"/>
      <c r="ER458" s="11"/>
      <c r="ES458" s="11"/>
      <c r="ET458" s="11"/>
      <c r="EU458" s="11"/>
      <c r="EV458" s="11"/>
      <c r="EW458" s="11"/>
      <c r="EX458" s="11"/>
      <c r="EY458" s="11"/>
      <c r="EZ458" s="11"/>
      <c r="FA458" s="11"/>
      <c r="FB458" s="11"/>
      <c r="FC458" s="11"/>
      <c r="FD458" s="11"/>
      <c r="FE458" s="11"/>
      <c r="FF458" s="11"/>
      <c r="FG458" s="11"/>
      <c r="FH458" s="11"/>
      <c r="FI458" s="11"/>
      <c r="FJ458" s="11"/>
      <c r="FK458" s="11"/>
      <c r="FL458" s="11"/>
      <c r="FM458" s="11"/>
      <c r="FN458" s="11"/>
      <c r="FO458" s="11"/>
      <c r="FP458" s="11"/>
      <c r="FQ458" s="11"/>
      <c r="FR458" s="11"/>
      <c r="FS458" s="11"/>
      <c r="FT458" s="11"/>
      <c r="FU458" s="11"/>
      <c r="FV458" s="11"/>
      <c r="FW458" s="11"/>
      <c r="FX458" s="11"/>
      <c r="FY458" s="11"/>
      <c r="FZ458" s="11"/>
      <c r="GA458" s="11"/>
      <c r="GB458" s="11"/>
      <c r="GC458" s="11"/>
      <c r="GD458" s="11"/>
      <c r="GE458" s="11"/>
      <c r="GF458" s="11"/>
      <c r="GG458" s="11"/>
      <c r="GH458" s="11"/>
      <c r="GI458" s="11"/>
      <c r="GJ458" s="11"/>
      <c r="GK458" s="11"/>
      <c r="GL458" s="11"/>
      <c r="GM458" s="11"/>
      <c r="GN458" s="11"/>
      <c r="GO458" s="11"/>
      <c r="GP458" s="11"/>
      <c r="GQ458" s="11"/>
      <c r="GR458" s="11"/>
      <c r="GS458" s="11"/>
      <c r="GT458" s="11"/>
      <c r="GU458" s="11"/>
      <c r="GV458" s="11"/>
      <c r="GW458" s="11"/>
      <c r="GX458" s="11"/>
      <c r="GY458" s="11"/>
      <c r="GZ458" s="11"/>
      <c r="HA458" s="11"/>
      <c r="HB458" s="11"/>
      <c r="HC458" s="11"/>
      <c r="HD458" s="11"/>
      <c r="HE458" s="11"/>
      <c r="HF458" s="11"/>
      <c r="HG458" s="11"/>
      <c r="HH458" s="11"/>
      <c r="HI458" s="11"/>
      <c r="HJ458" s="11"/>
      <c r="HK458" s="11"/>
      <c r="HL458" s="11"/>
      <c r="HM458" s="11"/>
      <c r="HN458" s="11"/>
      <c r="HO458" s="11"/>
      <c r="HP458" s="11"/>
      <c r="HQ458" s="11"/>
      <c r="HR458" s="11"/>
      <c r="HS458" s="11"/>
      <c r="HT458" s="11"/>
      <c r="HU458" s="11"/>
      <c r="HV458" s="11"/>
      <c r="HW458" s="11"/>
      <c r="HX458" s="11"/>
      <c r="HY458" s="11"/>
      <c r="HZ458" s="11"/>
      <c r="IA458" s="11"/>
      <c r="IB458" s="11"/>
      <c r="IC458" s="11"/>
      <c r="ID458" s="11"/>
      <c r="IE458" s="11"/>
      <c r="IF458" s="11"/>
      <c r="IG458" s="11"/>
      <c r="IH458" s="11"/>
      <c r="II458" s="11"/>
      <c r="IJ458" s="11"/>
      <c r="IK458" s="11"/>
      <c r="IL458" s="11"/>
      <c r="IM458" s="11"/>
      <c r="IN458" s="11"/>
      <c r="IO458" s="11"/>
      <c r="IP458" s="11"/>
      <c r="IQ458" s="11"/>
      <c r="IR458" s="11"/>
      <c r="IS458" s="11"/>
      <c r="IT458" s="11"/>
      <c r="IU458" s="11"/>
      <c r="IV458" s="11"/>
      <c r="IW458" s="11"/>
      <c r="IX458" s="11"/>
      <c r="IY458" s="11"/>
      <c r="IZ458" s="11"/>
      <c r="JA458" s="11"/>
      <c r="JB458" s="11"/>
      <c r="JC458" s="11"/>
      <c r="JD458" s="11"/>
      <c r="JE458" s="11"/>
      <c r="JF458" s="11"/>
      <c r="JG458" s="11"/>
      <c r="JH458" s="11"/>
      <c r="JI458" s="11"/>
      <c r="JJ458" s="11"/>
      <c r="JK458" s="11"/>
      <c r="JL458" s="11"/>
      <c r="JM458" s="11"/>
      <c r="JN458" s="11"/>
      <c r="JO458" s="11"/>
      <c r="JP458" s="11"/>
      <c r="JQ458" s="11"/>
      <c r="JR458" s="11"/>
      <c r="JS458" s="11"/>
      <c r="JT458" s="11"/>
      <c r="JU458" s="11"/>
      <c r="JV458" s="11"/>
    </row>
    <row r="459" spans="1:282" s="1" customFormat="1" x14ac:dyDescent="0.25">
      <c r="A459" t="s">
        <v>38</v>
      </c>
      <c r="B459" s="7" t="s">
        <v>249</v>
      </c>
      <c r="C459" s="13" t="s">
        <v>305</v>
      </c>
      <c r="D459" t="s">
        <v>202</v>
      </c>
      <c r="E459" s="40">
        <v>31500</v>
      </c>
      <c r="F459" s="40">
        <v>904.05</v>
      </c>
      <c r="G459" s="40">
        <v>0</v>
      </c>
      <c r="H459" s="40">
        <v>957.6</v>
      </c>
      <c r="I459" s="40">
        <v>175</v>
      </c>
      <c r="J459" s="40">
        <f>+F459+G459+H459+I459</f>
        <v>2036.65</v>
      </c>
      <c r="K459" s="40">
        <f>+E459-J459</f>
        <v>29463.35</v>
      </c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  <c r="ER459" s="10"/>
      <c r="ES459" s="10"/>
      <c r="ET459" s="10"/>
      <c r="EU459" s="10"/>
      <c r="EV459" s="10"/>
      <c r="EW459" s="10"/>
      <c r="EX459" s="10"/>
      <c r="EY459" s="10"/>
      <c r="EZ459" s="10"/>
      <c r="FA459" s="10"/>
      <c r="FB459" s="10"/>
      <c r="FC459" s="10"/>
      <c r="FD459" s="10"/>
      <c r="FE459" s="10"/>
      <c r="FF459" s="10"/>
      <c r="FG459" s="10"/>
      <c r="FH459" s="10"/>
      <c r="FI459" s="10"/>
      <c r="FJ459" s="10"/>
      <c r="FK459" s="10"/>
      <c r="FL459" s="10"/>
      <c r="FM459" s="10"/>
      <c r="FN459" s="10"/>
      <c r="FO459" s="10"/>
      <c r="FP459" s="10"/>
      <c r="FQ459" s="10"/>
      <c r="FR459" s="10"/>
      <c r="FS459" s="10"/>
      <c r="FT459" s="10"/>
      <c r="FU459" s="10"/>
      <c r="FV459" s="10"/>
      <c r="FW459" s="10"/>
      <c r="FX459" s="10"/>
      <c r="FY459" s="10"/>
      <c r="FZ459" s="10"/>
      <c r="GA459" s="10"/>
      <c r="GB459" s="10"/>
      <c r="GC459" s="10"/>
      <c r="GD459" s="10"/>
      <c r="GE459" s="10"/>
      <c r="GF459" s="10"/>
      <c r="GG459" s="10"/>
      <c r="GH459" s="10"/>
      <c r="GI459" s="10"/>
      <c r="GJ459" s="10"/>
      <c r="GK459" s="10"/>
      <c r="GL459" s="10"/>
      <c r="GM459" s="10"/>
      <c r="GN459" s="10"/>
      <c r="GO459" s="10"/>
      <c r="GP459" s="10"/>
      <c r="GQ459" s="10"/>
      <c r="GR459" s="10"/>
      <c r="GS459" s="10"/>
      <c r="GT459" s="10"/>
      <c r="GU459" s="10"/>
      <c r="GV459" s="10"/>
      <c r="GW459" s="10"/>
      <c r="GX459" s="10"/>
      <c r="GY459" s="10"/>
      <c r="GZ459" s="10"/>
      <c r="HA459" s="10"/>
      <c r="HB459" s="10"/>
      <c r="HC459" s="10"/>
      <c r="HD459" s="10"/>
      <c r="HE459" s="10"/>
      <c r="HF459" s="10"/>
      <c r="HG459" s="10"/>
      <c r="HH459" s="10"/>
      <c r="HI459" s="10"/>
      <c r="HJ459" s="10"/>
      <c r="HK459" s="10"/>
      <c r="HL459" s="10"/>
      <c r="HM459" s="10"/>
      <c r="HN459" s="10"/>
      <c r="HO459" s="10"/>
      <c r="HP459" s="10"/>
      <c r="HQ459" s="10"/>
      <c r="HR459" s="10"/>
      <c r="HS459" s="10"/>
      <c r="HT459" s="10"/>
      <c r="HU459" s="10"/>
      <c r="HV459" s="10"/>
      <c r="HW459" s="10"/>
      <c r="HX459" s="10"/>
      <c r="HY459" s="10"/>
      <c r="HZ459" s="10"/>
      <c r="IA459" s="10"/>
      <c r="IB459" s="10"/>
      <c r="IC459" s="10"/>
      <c r="ID459" s="10"/>
      <c r="IE459" s="10"/>
      <c r="IF459" s="10"/>
      <c r="IG459" s="10"/>
      <c r="IH459" s="10"/>
      <c r="II459" s="10"/>
      <c r="IJ459" s="10"/>
      <c r="IK459" s="10"/>
      <c r="IL459" s="10"/>
      <c r="IM459" s="10"/>
      <c r="IN459" s="10"/>
      <c r="IO459" s="10"/>
      <c r="IP459" s="10"/>
      <c r="IQ459" s="10"/>
      <c r="IR459" s="10"/>
      <c r="IS459" s="10"/>
      <c r="IT459" s="10"/>
      <c r="IU459" s="10"/>
      <c r="IV459" s="10"/>
      <c r="IW459" s="10"/>
      <c r="IX459" s="10"/>
      <c r="IY459" s="10"/>
      <c r="IZ459" s="10"/>
      <c r="JA459" s="10"/>
      <c r="JB459" s="10"/>
      <c r="JC459" s="10"/>
      <c r="JD459" s="10"/>
      <c r="JE459" s="10"/>
      <c r="JF459" s="10"/>
      <c r="JG459" s="10"/>
      <c r="JH459" s="10"/>
      <c r="JI459" s="10"/>
      <c r="JJ459" s="10"/>
      <c r="JK459" s="10"/>
      <c r="JL459" s="10"/>
      <c r="JM459" s="10"/>
      <c r="JN459" s="10"/>
      <c r="JO459" s="10"/>
      <c r="JP459" s="10"/>
      <c r="JQ459" s="10"/>
      <c r="JR459" s="10"/>
      <c r="JS459" s="10"/>
      <c r="JT459" s="10"/>
      <c r="JU459" s="10"/>
      <c r="JV459" s="10"/>
    </row>
    <row r="460" spans="1:282" s="1" customFormat="1" x14ac:dyDescent="0.25">
      <c r="A460" t="s">
        <v>475</v>
      </c>
      <c r="B460" t="s">
        <v>205</v>
      </c>
      <c r="C460" s="13" t="s">
        <v>306</v>
      </c>
      <c r="D460" t="s">
        <v>203</v>
      </c>
      <c r="E460" s="61">
        <v>30000</v>
      </c>
      <c r="F460" s="61">
        <v>861</v>
      </c>
      <c r="G460" s="61">
        <v>0</v>
      </c>
      <c r="H460" s="40">
        <v>912</v>
      </c>
      <c r="I460" s="61">
        <v>25</v>
      </c>
      <c r="J460" s="61">
        <v>1798</v>
      </c>
      <c r="K460" s="61">
        <v>28202</v>
      </c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  <c r="ER460" s="10"/>
      <c r="ES460" s="10"/>
      <c r="ET460" s="10"/>
      <c r="EU460" s="10"/>
      <c r="EV460" s="10"/>
      <c r="EW460" s="10"/>
      <c r="EX460" s="10"/>
      <c r="EY460" s="10"/>
      <c r="EZ460" s="10"/>
      <c r="FA460" s="10"/>
      <c r="FB460" s="10"/>
      <c r="FC460" s="10"/>
      <c r="FD460" s="10"/>
      <c r="FE460" s="10"/>
      <c r="FF460" s="10"/>
      <c r="FG460" s="10"/>
      <c r="FH460" s="10"/>
      <c r="FI460" s="10"/>
      <c r="FJ460" s="10"/>
      <c r="FK460" s="10"/>
      <c r="FL460" s="10"/>
      <c r="FM460" s="10"/>
      <c r="FN460" s="10"/>
      <c r="FO460" s="10"/>
      <c r="FP460" s="10"/>
      <c r="FQ460" s="10"/>
      <c r="FR460" s="10"/>
      <c r="FS460" s="10"/>
      <c r="FT460" s="10"/>
      <c r="FU460" s="10"/>
      <c r="FV460" s="10"/>
      <c r="FW460" s="10"/>
      <c r="FX460" s="10"/>
      <c r="FY460" s="10"/>
      <c r="FZ460" s="10"/>
      <c r="GA460" s="10"/>
      <c r="GB460" s="10"/>
      <c r="GC460" s="10"/>
      <c r="GD460" s="10"/>
      <c r="GE460" s="10"/>
      <c r="GF460" s="10"/>
      <c r="GG460" s="10"/>
      <c r="GH460" s="10"/>
      <c r="GI460" s="10"/>
      <c r="GJ460" s="10"/>
      <c r="GK460" s="10"/>
      <c r="GL460" s="10"/>
      <c r="GM460" s="10"/>
      <c r="GN460" s="10"/>
      <c r="GO460" s="10"/>
      <c r="GP460" s="10"/>
      <c r="GQ460" s="10"/>
      <c r="GR460" s="10"/>
      <c r="GS460" s="10"/>
      <c r="GT460" s="10"/>
      <c r="GU460" s="10"/>
      <c r="GV460" s="10"/>
      <c r="GW460" s="10"/>
      <c r="GX460" s="10"/>
      <c r="GY460" s="10"/>
      <c r="GZ460" s="10"/>
      <c r="HA460" s="10"/>
      <c r="HB460" s="10"/>
      <c r="HC460" s="10"/>
      <c r="HD460" s="10"/>
      <c r="HE460" s="10"/>
      <c r="HF460" s="10"/>
      <c r="HG460" s="10"/>
      <c r="HH460" s="10"/>
      <c r="HI460" s="10"/>
      <c r="HJ460" s="10"/>
      <c r="HK460" s="10"/>
      <c r="HL460" s="10"/>
      <c r="HM460" s="10"/>
      <c r="HN460" s="10"/>
      <c r="HO460" s="10"/>
      <c r="HP460" s="10"/>
      <c r="HQ460" s="10"/>
      <c r="HR460" s="10"/>
      <c r="HS460" s="10"/>
      <c r="HT460" s="10"/>
      <c r="HU460" s="10"/>
      <c r="HV460" s="10"/>
      <c r="HW460" s="10"/>
      <c r="HX460" s="10"/>
      <c r="HY460" s="10"/>
      <c r="HZ460" s="10"/>
      <c r="IA460" s="10"/>
      <c r="IB460" s="10"/>
      <c r="IC460" s="10"/>
      <c r="ID460" s="10"/>
      <c r="IE460" s="10"/>
      <c r="IF460" s="10"/>
      <c r="IG460" s="10"/>
      <c r="IH460" s="10"/>
      <c r="II460" s="10"/>
      <c r="IJ460" s="10"/>
      <c r="IK460" s="10"/>
      <c r="IL460" s="10"/>
      <c r="IM460" s="10"/>
      <c r="IN460" s="10"/>
      <c r="IO460" s="10"/>
      <c r="IP460" s="10"/>
      <c r="IQ460" s="10"/>
      <c r="IR460" s="10"/>
      <c r="IS460" s="10"/>
      <c r="IT460" s="10"/>
      <c r="IU460" s="10"/>
      <c r="IV460" s="10"/>
      <c r="IW460" s="10"/>
      <c r="IX460" s="10"/>
      <c r="IY460" s="10"/>
      <c r="IZ460" s="10"/>
      <c r="JA460" s="10"/>
      <c r="JB460" s="10"/>
      <c r="JC460" s="10"/>
      <c r="JD460" s="10"/>
      <c r="JE460" s="10"/>
      <c r="JF460" s="10"/>
      <c r="JG460" s="10"/>
      <c r="JH460" s="10"/>
      <c r="JI460" s="10"/>
      <c r="JJ460" s="10"/>
      <c r="JK460" s="10"/>
      <c r="JL460" s="10"/>
      <c r="JM460" s="10"/>
      <c r="JN460" s="10"/>
      <c r="JO460" s="10"/>
      <c r="JP460" s="10"/>
      <c r="JQ460" s="10"/>
      <c r="JR460" s="10"/>
      <c r="JS460" s="10"/>
      <c r="JT460" s="10"/>
      <c r="JU460" s="10"/>
      <c r="JV460" s="10"/>
    </row>
    <row r="461" spans="1:282" x14ac:dyDescent="0.25">
      <c r="A461" s="24" t="s">
        <v>12</v>
      </c>
      <c r="B461" s="24">
        <v>3</v>
      </c>
      <c r="C461" s="25"/>
      <c r="D461" s="24"/>
      <c r="E461" s="47">
        <f>SUM(E458:E459)+E460</f>
        <v>103500</v>
      </c>
      <c r="F461" s="47">
        <f>SUM(F458:F459)+F460</f>
        <v>2970.45</v>
      </c>
      <c r="G461" s="47">
        <f>SUM(G458:G459)+G460</f>
        <v>724.92</v>
      </c>
      <c r="H461" s="47">
        <f>SUM(H458)+H459+H460</f>
        <v>3146.4</v>
      </c>
      <c r="I461" s="47">
        <f>SUM(I458:I459)+I460</f>
        <v>225</v>
      </c>
      <c r="J461" s="47">
        <f>SUM(J458)+J459+J460</f>
        <v>7066.77</v>
      </c>
      <c r="K461" s="47">
        <f>SUM(K458)+K459+K460</f>
        <v>96433.23</v>
      </c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1"/>
      <c r="CO461" s="11"/>
      <c r="CP461" s="11"/>
      <c r="CQ461" s="11"/>
      <c r="CR461" s="11"/>
      <c r="CS461" s="11"/>
      <c r="CT461" s="11"/>
      <c r="CU461" s="11"/>
      <c r="CV461" s="11"/>
      <c r="CW461" s="11"/>
      <c r="CX461" s="11"/>
      <c r="CY461" s="11"/>
      <c r="CZ461" s="11"/>
      <c r="DA461" s="11"/>
      <c r="DB461" s="11"/>
      <c r="DC461" s="11"/>
      <c r="DD461" s="11"/>
      <c r="DE461" s="11"/>
      <c r="DF461" s="11"/>
      <c r="DG461" s="11"/>
      <c r="DH461" s="11"/>
      <c r="DI461" s="11"/>
      <c r="DJ461" s="11"/>
      <c r="DK461" s="11"/>
      <c r="DL461" s="11"/>
      <c r="DM461" s="11"/>
      <c r="DN461" s="11"/>
      <c r="DO461" s="11"/>
      <c r="DP461" s="11"/>
      <c r="DQ461" s="11"/>
      <c r="DR461" s="11"/>
      <c r="DS461" s="11"/>
      <c r="DT461" s="11"/>
      <c r="DU461" s="11"/>
      <c r="DV461" s="11"/>
      <c r="DW461" s="11"/>
      <c r="DX461" s="11"/>
      <c r="DY461" s="11"/>
      <c r="DZ461" s="11"/>
      <c r="EA461" s="11"/>
      <c r="EB461" s="11"/>
      <c r="EC461" s="11"/>
      <c r="ED461" s="11"/>
      <c r="EE461" s="11"/>
      <c r="EF461" s="11"/>
      <c r="EG461" s="11"/>
      <c r="EH461" s="11"/>
      <c r="EI461" s="11"/>
      <c r="EJ461" s="11"/>
      <c r="EK461" s="11"/>
      <c r="EL461" s="11"/>
      <c r="EM461" s="11"/>
      <c r="EN461" s="11"/>
      <c r="EO461" s="11"/>
      <c r="EP461" s="11"/>
      <c r="EQ461" s="11"/>
      <c r="ER461" s="11"/>
      <c r="ES461" s="11"/>
      <c r="ET461" s="11"/>
      <c r="EU461" s="11"/>
      <c r="EV461" s="11"/>
      <c r="EW461" s="11"/>
      <c r="EX461" s="11"/>
      <c r="EY461" s="11"/>
      <c r="EZ461" s="11"/>
      <c r="FA461" s="11"/>
      <c r="FB461" s="11"/>
      <c r="FC461" s="11"/>
      <c r="FD461" s="11"/>
      <c r="FE461" s="11"/>
      <c r="FF461" s="11"/>
      <c r="FG461" s="11"/>
      <c r="FH461" s="11"/>
      <c r="FI461" s="11"/>
      <c r="FJ461" s="11"/>
      <c r="FK461" s="11"/>
      <c r="FL461" s="11"/>
      <c r="FM461" s="11"/>
      <c r="FN461" s="11"/>
      <c r="FO461" s="11"/>
      <c r="FP461" s="11"/>
      <c r="FQ461" s="11"/>
      <c r="FR461" s="11"/>
      <c r="FS461" s="11"/>
      <c r="FT461" s="11"/>
      <c r="FU461" s="11"/>
      <c r="FV461" s="11"/>
      <c r="FW461" s="11"/>
      <c r="FX461" s="11"/>
      <c r="FY461" s="11"/>
      <c r="FZ461" s="11"/>
      <c r="GA461" s="11"/>
      <c r="GB461" s="11"/>
      <c r="GC461" s="11"/>
      <c r="GD461" s="11"/>
      <c r="GE461" s="11"/>
      <c r="GF461" s="11"/>
      <c r="GG461" s="11"/>
      <c r="GH461" s="11"/>
      <c r="GI461" s="11"/>
      <c r="GJ461" s="11"/>
      <c r="GK461" s="11"/>
      <c r="GL461" s="11"/>
      <c r="GM461" s="11"/>
      <c r="GN461" s="11"/>
      <c r="GO461" s="11"/>
      <c r="GP461" s="11"/>
      <c r="GQ461" s="11"/>
      <c r="GR461" s="11"/>
      <c r="GS461" s="11"/>
      <c r="GT461" s="11"/>
      <c r="GU461" s="11"/>
      <c r="GV461" s="11"/>
      <c r="GW461" s="11"/>
      <c r="GX461" s="11"/>
      <c r="GY461" s="11"/>
      <c r="GZ461" s="11"/>
      <c r="HA461" s="11"/>
      <c r="HB461" s="11"/>
      <c r="HC461" s="11"/>
      <c r="HD461" s="11"/>
      <c r="HE461" s="11"/>
      <c r="HF461" s="11"/>
      <c r="HG461" s="11"/>
      <c r="HH461" s="11"/>
      <c r="HI461" s="11"/>
      <c r="HJ461" s="11"/>
      <c r="HK461" s="11"/>
      <c r="HL461" s="11"/>
      <c r="HM461" s="11"/>
      <c r="HN461" s="11"/>
      <c r="HO461" s="11"/>
      <c r="HP461" s="11"/>
      <c r="HQ461" s="11"/>
      <c r="HR461" s="11"/>
      <c r="HS461" s="11"/>
      <c r="HT461" s="11"/>
      <c r="HU461" s="11"/>
      <c r="HV461" s="11"/>
      <c r="HW461" s="11"/>
      <c r="HX461" s="11"/>
      <c r="HY461" s="11"/>
      <c r="HZ461" s="11"/>
      <c r="IA461" s="11"/>
      <c r="IB461" s="11"/>
      <c r="IC461" s="11"/>
      <c r="ID461" s="11"/>
      <c r="IE461" s="11"/>
      <c r="IF461" s="11"/>
      <c r="IG461" s="11"/>
      <c r="IH461" s="11"/>
      <c r="II461" s="11"/>
      <c r="IJ461" s="11"/>
      <c r="IK461" s="11"/>
      <c r="IL461" s="11"/>
      <c r="IM461" s="11"/>
      <c r="IN461" s="11"/>
      <c r="IO461" s="11"/>
      <c r="IP461" s="11"/>
      <c r="IQ461" s="11"/>
      <c r="IR461" s="11"/>
      <c r="IS461" s="11"/>
      <c r="IT461" s="11"/>
      <c r="IU461" s="11"/>
      <c r="IV461" s="11"/>
      <c r="IW461" s="11"/>
      <c r="IX461" s="11"/>
      <c r="IY461" s="11"/>
      <c r="IZ461" s="11"/>
      <c r="JA461" s="11"/>
      <c r="JB461" s="11"/>
      <c r="JC461" s="11"/>
      <c r="JD461" s="11"/>
      <c r="JE461" s="11"/>
      <c r="JF461" s="11"/>
      <c r="JG461" s="11"/>
      <c r="JH461" s="11"/>
      <c r="JI461" s="11"/>
      <c r="JJ461" s="11"/>
      <c r="JK461" s="11"/>
      <c r="JL461" s="11"/>
      <c r="JM461" s="11"/>
      <c r="JN461" s="11"/>
      <c r="JO461" s="11"/>
      <c r="JP461" s="11"/>
      <c r="JQ461" s="11"/>
      <c r="JR461" s="11"/>
      <c r="JS461" s="11"/>
      <c r="JT461" s="11"/>
      <c r="JU461" s="11"/>
      <c r="JV461" s="11"/>
    </row>
    <row r="462" spans="1:282" x14ac:dyDescent="0.25">
      <c r="A462" s="1"/>
      <c r="B462" s="1"/>
      <c r="C462" s="16"/>
      <c r="D462" s="1"/>
      <c r="E462" s="49"/>
      <c r="F462" s="49"/>
      <c r="G462" s="49"/>
      <c r="H462" s="49"/>
      <c r="I462" s="49"/>
      <c r="J462" s="49"/>
      <c r="K462" s="49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  <c r="CO462" s="11"/>
      <c r="CP462" s="11"/>
      <c r="CQ462" s="11"/>
      <c r="CR462" s="11"/>
      <c r="CS462" s="11"/>
      <c r="CT462" s="11"/>
      <c r="CU462" s="11"/>
      <c r="CV462" s="11"/>
      <c r="CW462" s="11"/>
      <c r="CX462" s="11"/>
      <c r="CY462" s="11"/>
      <c r="CZ462" s="11"/>
      <c r="DA462" s="11"/>
      <c r="DB462" s="11"/>
      <c r="DC462" s="11"/>
      <c r="DD462" s="11"/>
      <c r="DE462" s="11"/>
      <c r="DF462" s="11"/>
      <c r="DG462" s="11"/>
      <c r="DH462" s="11"/>
      <c r="DI462" s="11"/>
      <c r="DJ462" s="11"/>
      <c r="DK462" s="11"/>
      <c r="DL462" s="11"/>
      <c r="DM462" s="11"/>
      <c r="DN462" s="11"/>
      <c r="DO462" s="11"/>
      <c r="DP462" s="11"/>
      <c r="DQ462" s="11"/>
      <c r="DR462" s="11"/>
      <c r="DS462" s="11"/>
      <c r="DT462" s="11"/>
      <c r="DU462" s="11"/>
      <c r="DV462" s="11"/>
      <c r="DW462" s="11"/>
      <c r="DX462" s="11"/>
      <c r="DY462" s="11"/>
      <c r="DZ462" s="11"/>
      <c r="EA462" s="11"/>
      <c r="EB462" s="11"/>
      <c r="EC462" s="11"/>
      <c r="ED462" s="11"/>
      <c r="EE462" s="11"/>
      <c r="EF462" s="11"/>
      <c r="EG462" s="11"/>
      <c r="EH462" s="11"/>
      <c r="EI462" s="11"/>
      <c r="EJ462" s="11"/>
      <c r="EK462" s="11"/>
      <c r="EL462" s="11"/>
      <c r="EM462" s="11"/>
      <c r="EN462" s="11"/>
      <c r="EO462" s="11"/>
      <c r="EP462" s="11"/>
      <c r="EQ462" s="11"/>
      <c r="ER462" s="11"/>
      <c r="ES462" s="11"/>
      <c r="ET462" s="11"/>
      <c r="EU462" s="11"/>
      <c r="EV462" s="11"/>
      <c r="EW462" s="11"/>
      <c r="EX462" s="11"/>
      <c r="EY462" s="11"/>
      <c r="EZ462" s="11"/>
      <c r="FA462" s="11"/>
      <c r="FB462" s="11"/>
      <c r="FC462" s="11"/>
      <c r="FD462" s="11"/>
      <c r="FE462" s="11"/>
      <c r="FF462" s="11"/>
      <c r="FG462" s="11"/>
      <c r="FH462" s="11"/>
      <c r="FI462" s="11"/>
      <c r="FJ462" s="11"/>
      <c r="FK462" s="11"/>
      <c r="FL462" s="11"/>
      <c r="FM462" s="11"/>
      <c r="FN462" s="11"/>
      <c r="FO462" s="11"/>
      <c r="FP462" s="11"/>
      <c r="FQ462" s="11"/>
      <c r="FR462" s="11"/>
      <c r="FS462" s="11"/>
      <c r="FT462" s="11"/>
      <c r="FU462" s="11"/>
      <c r="FV462" s="11"/>
      <c r="FW462" s="11"/>
      <c r="FX462" s="11"/>
      <c r="FY462" s="11"/>
      <c r="FZ462" s="11"/>
      <c r="GA462" s="11"/>
      <c r="GB462" s="11"/>
      <c r="GC462" s="11"/>
      <c r="GD462" s="11"/>
      <c r="GE462" s="11"/>
      <c r="GF462" s="11"/>
      <c r="GG462" s="11"/>
      <c r="GH462" s="11"/>
      <c r="GI462" s="11"/>
      <c r="GJ462" s="11"/>
      <c r="GK462" s="11"/>
      <c r="GL462" s="11"/>
      <c r="GM462" s="11"/>
      <c r="GN462" s="11"/>
      <c r="GO462" s="11"/>
      <c r="GP462" s="11"/>
      <c r="GQ462" s="11"/>
      <c r="GR462" s="11"/>
      <c r="GS462" s="11"/>
      <c r="GT462" s="11"/>
      <c r="GU462" s="11"/>
      <c r="GV462" s="11"/>
      <c r="GW462" s="11"/>
      <c r="GX462" s="11"/>
      <c r="GY462" s="11"/>
      <c r="GZ462" s="11"/>
      <c r="HA462" s="11"/>
      <c r="HB462" s="11"/>
      <c r="HC462" s="11"/>
      <c r="HD462" s="11"/>
      <c r="HE462" s="11"/>
      <c r="HF462" s="11"/>
      <c r="HG462" s="11"/>
      <c r="HH462" s="11"/>
      <c r="HI462" s="11"/>
      <c r="HJ462" s="11"/>
      <c r="HK462" s="11"/>
      <c r="HL462" s="11"/>
      <c r="HM462" s="11"/>
      <c r="HN462" s="11"/>
      <c r="HO462" s="11"/>
      <c r="HP462" s="11"/>
      <c r="HQ462" s="11"/>
      <c r="HR462" s="11"/>
      <c r="HS462" s="11"/>
      <c r="HT462" s="11"/>
      <c r="HU462" s="11"/>
      <c r="HV462" s="11"/>
      <c r="HW462" s="11"/>
      <c r="HX462" s="11"/>
      <c r="HY462" s="11"/>
      <c r="HZ462" s="11"/>
      <c r="IA462" s="11"/>
      <c r="IB462" s="11"/>
      <c r="IC462" s="11"/>
      <c r="ID462" s="11"/>
      <c r="IE462" s="11"/>
      <c r="IF462" s="11"/>
      <c r="IG462" s="11"/>
      <c r="IH462" s="11"/>
      <c r="II462" s="11"/>
      <c r="IJ462" s="11"/>
      <c r="IK462" s="11"/>
      <c r="IL462" s="11"/>
      <c r="IM462" s="11"/>
      <c r="IN462" s="11"/>
      <c r="IO462" s="11"/>
      <c r="IP462" s="11"/>
      <c r="IQ462" s="11"/>
      <c r="IR462" s="11"/>
      <c r="IS462" s="11"/>
      <c r="IT462" s="11"/>
      <c r="IU462" s="11"/>
      <c r="IV462" s="11"/>
      <c r="IW462" s="11"/>
      <c r="IX462" s="11"/>
      <c r="IY462" s="11"/>
      <c r="IZ462" s="11"/>
      <c r="JA462" s="11"/>
      <c r="JB462" s="11"/>
      <c r="JC462" s="11"/>
      <c r="JD462" s="11"/>
      <c r="JE462" s="11"/>
      <c r="JF462" s="11"/>
      <c r="JG462" s="11"/>
      <c r="JH462" s="11"/>
      <c r="JI462" s="11"/>
      <c r="JJ462" s="11"/>
      <c r="JK462" s="11"/>
      <c r="JL462" s="11"/>
      <c r="JM462" s="11"/>
      <c r="JN462" s="11"/>
      <c r="JO462" s="11"/>
      <c r="JP462" s="11"/>
      <c r="JQ462" s="11"/>
      <c r="JR462" s="11"/>
      <c r="JS462" s="11"/>
      <c r="JT462" s="11"/>
      <c r="JU462" s="11"/>
      <c r="JV462" s="11"/>
    </row>
    <row r="463" spans="1:282" x14ac:dyDescent="0.25">
      <c r="A463" s="1" t="s">
        <v>355</v>
      </c>
      <c r="B463" s="1"/>
      <c r="C463" s="16"/>
      <c r="D463" s="1"/>
      <c r="E463" s="49"/>
      <c r="F463" s="49"/>
      <c r="G463" s="49"/>
      <c r="H463" s="49"/>
      <c r="I463" s="49"/>
      <c r="J463" s="49"/>
      <c r="K463" s="49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1"/>
      <c r="CO463" s="11"/>
      <c r="CP463" s="11"/>
      <c r="CQ463" s="11"/>
      <c r="CR463" s="11"/>
      <c r="CS463" s="11"/>
      <c r="CT463" s="11"/>
      <c r="CU463" s="11"/>
      <c r="CV463" s="11"/>
      <c r="CW463" s="11"/>
      <c r="CX463" s="11"/>
      <c r="CY463" s="11"/>
      <c r="CZ463" s="11"/>
      <c r="DA463" s="11"/>
      <c r="DB463" s="11"/>
      <c r="DC463" s="11"/>
      <c r="DD463" s="11"/>
      <c r="DE463" s="11"/>
      <c r="DF463" s="11"/>
      <c r="DG463" s="11"/>
      <c r="DH463" s="11"/>
      <c r="DI463" s="11"/>
      <c r="DJ463" s="11"/>
      <c r="DK463" s="11"/>
      <c r="DL463" s="11"/>
      <c r="DM463" s="11"/>
      <c r="DN463" s="11"/>
      <c r="DO463" s="11"/>
      <c r="DP463" s="11"/>
      <c r="DQ463" s="11"/>
      <c r="DR463" s="11"/>
      <c r="DS463" s="11"/>
      <c r="DT463" s="11"/>
      <c r="DU463" s="11"/>
      <c r="DV463" s="11"/>
      <c r="DW463" s="11"/>
      <c r="DX463" s="11"/>
      <c r="DY463" s="11"/>
      <c r="DZ463" s="11"/>
      <c r="EA463" s="11"/>
      <c r="EB463" s="11"/>
      <c r="EC463" s="11"/>
      <c r="ED463" s="11"/>
      <c r="EE463" s="11"/>
      <c r="EF463" s="11"/>
      <c r="EG463" s="11"/>
      <c r="EH463" s="11"/>
      <c r="EI463" s="11"/>
      <c r="EJ463" s="11"/>
      <c r="EK463" s="11"/>
      <c r="EL463" s="11"/>
      <c r="EM463" s="11"/>
      <c r="EN463" s="11"/>
      <c r="EO463" s="11"/>
      <c r="EP463" s="11"/>
      <c r="EQ463" s="11"/>
      <c r="ER463" s="11"/>
      <c r="ES463" s="11"/>
      <c r="ET463" s="11"/>
      <c r="EU463" s="11"/>
      <c r="EV463" s="11"/>
      <c r="EW463" s="11"/>
      <c r="EX463" s="11"/>
      <c r="EY463" s="11"/>
      <c r="EZ463" s="11"/>
      <c r="FA463" s="11"/>
      <c r="FB463" s="11"/>
      <c r="FC463" s="11"/>
      <c r="FD463" s="11"/>
      <c r="FE463" s="11"/>
      <c r="FF463" s="11"/>
      <c r="FG463" s="11"/>
      <c r="FH463" s="11"/>
      <c r="FI463" s="11"/>
      <c r="FJ463" s="11"/>
      <c r="FK463" s="11"/>
      <c r="FL463" s="11"/>
      <c r="FM463" s="11"/>
      <c r="FN463" s="11"/>
      <c r="FO463" s="11"/>
      <c r="FP463" s="11"/>
      <c r="FQ463" s="11"/>
      <c r="FR463" s="11"/>
      <c r="FS463" s="11"/>
      <c r="FT463" s="11"/>
      <c r="FU463" s="11"/>
      <c r="FV463" s="11"/>
      <c r="FW463" s="11"/>
      <c r="FX463" s="11"/>
      <c r="FY463" s="11"/>
      <c r="FZ463" s="11"/>
      <c r="GA463" s="11"/>
      <c r="GB463" s="11"/>
      <c r="GC463" s="11"/>
      <c r="GD463" s="11"/>
      <c r="GE463" s="11"/>
      <c r="GF463" s="11"/>
      <c r="GG463" s="11"/>
      <c r="GH463" s="11"/>
      <c r="GI463" s="11"/>
      <c r="GJ463" s="11"/>
      <c r="GK463" s="11"/>
      <c r="GL463" s="11"/>
      <c r="GM463" s="11"/>
      <c r="GN463" s="11"/>
      <c r="GO463" s="11"/>
      <c r="GP463" s="11"/>
      <c r="GQ463" s="11"/>
      <c r="GR463" s="11"/>
      <c r="GS463" s="11"/>
      <c r="GT463" s="11"/>
      <c r="GU463" s="11"/>
      <c r="GV463" s="11"/>
      <c r="GW463" s="11"/>
      <c r="GX463" s="11"/>
      <c r="GY463" s="11"/>
      <c r="GZ463" s="11"/>
      <c r="HA463" s="11"/>
      <c r="HB463" s="11"/>
      <c r="HC463" s="11"/>
      <c r="HD463" s="11"/>
      <c r="HE463" s="11"/>
      <c r="HF463" s="11"/>
      <c r="HG463" s="11"/>
      <c r="HH463" s="11"/>
      <c r="HI463" s="11"/>
      <c r="HJ463" s="11"/>
      <c r="HK463" s="11"/>
      <c r="HL463" s="11"/>
      <c r="HM463" s="11"/>
      <c r="HN463" s="11"/>
      <c r="HO463" s="11"/>
      <c r="HP463" s="11"/>
      <c r="HQ463" s="11"/>
      <c r="HR463" s="11"/>
      <c r="HS463" s="11"/>
      <c r="HT463" s="11"/>
      <c r="HU463" s="11"/>
      <c r="HV463" s="11"/>
      <c r="HW463" s="11"/>
      <c r="HX463" s="11"/>
      <c r="HY463" s="11"/>
      <c r="HZ463" s="11"/>
      <c r="IA463" s="11"/>
      <c r="IB463" s="11"/>
      <c r="IC463" s="11"/>
      <c r="ID463" s="11"/>
      <c r="IE463" s="11"/>
      <c r="IF463" s="11"/>
      <c r="IG463" s="11"/>
      <c r="IH463" s="11"/>
      <c r="II463" s="11"/>
      <c r="IJ463" s="11"/>
      <c r="IK463" s="11"/>
      <c r="IL463" s="11"/>
      <c r="IM463" s="11"/>
      <c r="IN463" s="11"/>
      <c r="IO463" s="11"/>
      <c r="IP463" s="11"/>
      <c r="IQ463" s="11"/>
      <c r="IR463" s="11"/>
      <c r="IS463" s="11"/>
      <c r="IT463" s="11"/>
      <c r="IU463" s="11"/>
      <c r="IV463" s="11"/>
      <c r="IW463" s="11"/>
      <c r="IX463" s="11"/>
      <c r="IY463" s="11"/>
      <c r="IZ463" s="11"/>
      <c r="JA463" s="11"/>
      <c r="JB463" s="11"/>
      <c r="JC463" s="11"/>
      <c r="JD463" s="11"/>
      <c r="JE463" s="11"/>
      <c r="JF463" s="11"/>
      <c r="JG463" s="11"/>
      <c r="JH463" s="11"/>
      <c r="JI463" s="11"/>
      <c r="JJ463" s="11"/>
      <c r="JK463" s="11"/>
      <c r="JL463" s="11"/>
      <c r="JM463" s="11"/>
      <c r="JN463" s="11"/>
      <c r="JO463" s="11"/>
      <c r="JP463" s="11"/>
      <c r="JQ463" s="11"/>
      <c r="JR463" s="11"/>
      <c r="JS463" s="11"/>
      <c r="JT463" s="11"/>
      <c r="JU463" s="11"/>
      <c r="JV463" s="11"/>
    </row>
    <row r="464" spans="1:282" s="11" customFormat="1" x14ac:dyDescent="0.25">
      <c r="A464" t="s">
        <v>78</v>
      </c>
      <c r="B464" t="s">
        <v>395</v>
      </c>
      <c r="C464" s="13" t="s">
        <v>305</v>
      </c>
      <c r="D464" t="s">
        <v>202</v>
      </c>
      <c r="E464" s="40">
        <v>101000</v>
      </c>
      <c r="F464" s="40">
        <v>2898.7</v>
      </c>
      <c r="G464" s="40">
        <v>12340.59</v>
      </c>
      <c r="H464" s="40">
        <v>3070.4</v>
      </c>
      <c r="I464" s="40">
        <v>175</v>
      </c>
      <c r="J464" s="40">
        <v>18484.689999999999</v>
      </c>
      <c r="K464" s="40">
        <f>E464-J464</f>
        <v>82515.31</v>
      </c>
    </row>
    <row r="465" spans="1:282" s="11" customFormat="1" x14ac:dyDescent="0.25">
      <c r="A465" s="24" t="s">
        <v>12</v>
      </c>
      <c r="B465" s="24">
        <v>1</v>
      </c>
      <c r="C465" s="25"/>
      <c r="D465" s="24"/>
      <c r="E465" s="47">
        <f>E464</f>
        <v>101000</v>
      </c>
      <c r="F465" s="47">
        <f>SUM(F464)</f>
        <v>2898.7</v>
      </c>
      <c r="G465" s="47">
        <f>G464</f>
        <v>12340.59</v>
      </c>
      <c r="H465" s="47">
        <f>H464</f>
        <v>3070.4</v>
      </c>
      <c r="I465" s="47">
        <f>I464</f>
        <v>175</v>
      </c>
      <c r="J465" s="47">
        <f>J464</f>
        <v>18484.689999999999</v>
      </c>
      <c r="K465" s="47">
        <f>K464</f>
        <v>82515.31</v>
      </c>
    </row>
    <row r="466" spans="1:282" s="12" customFormat="1" x14ac:dyDescent="0.25">
      <c r="A466"/>
      <c r="B466"/>
      <c r="C466" s="13"/>
      <c r="D466"/>
      <c r="E466" s="40"/>
      <c r="F466" s="40"/>
      <c r="G466" s="40"/>
      <c r="H466" s="40"/>
      <c r="I466" s="40"/>
      <c r="J466" s="40"/>
      <c r="K466" s="40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8"/>
      <c r="CI466" s="18"/>
      <c r="CJ466" s="18"/>
      <c r="CK466" s="18"/>
      <c r="CL466" s="18"/>
      <c r="CM466" s="18"/>
      <c r="CN466" s="18"/>
      <c r="CO466" s="18"/>
      <c r="CP466" s="18"/>
      <c r="CQ466" s="18"/>
      <c r="CR466" s="18"/>
      <c r="CS466" s="18"/>
      <c r="CT466" s="18"/>
      <c r="CU466" s="18"/>
      <c r="CV466" s="18"/>
      <c r="CW466" s="18"/>
      <c r="CX466" s="18"/>
      <c r="CY466" s="18"/>
      <c r="CZ466" s="18"/>
      <c r="DA466" s="18"/>
      <c r="DB466" s="18"/>
      <c r="DC466" s="18"/>
      <c r="DD466" s="18"/>
      <c r="DE466" s="18"/>
      <c r="DF466" s="18"/>
      <c r="DG466" s="18"/>
      <c r="DH466" s="18"/>
      <c r="DI466" s="18"/>
      <c r="DJ466" s="18"/>
      <c r="DK466" s="18"/>
      <c r="DL466" s="18"/>
      <c r="DM466" s="18"/>
      <c r="DN466" s="18"/>
      <c r="DO466" s="18"/>
      <c r="DP466" s="18"/>
      <c r="DQ466" s="18"/>
      <c r="DR466" s="18"/>
      <c r="DS466" s="18"/>
      <c r="DT466" s="18"/>
      <c r="DU466" s="18"/>
      <c r="DV466" s="18"/>
      <c r="DW466" s="18"/>
      <c r="DX466" s="18"/>
      <c r="DY466" s="18"/>
      <c r="DZ466" s="18"/>
      <c r="EA466" s="18"/>
      <c r="EB466" s="18"/>
      <c r="EC466" s="18"/>
      <c r="ED466" s="18"/>
      <c r="EE466" s="18"/>
      <c r="EF466" s="18"/>
      <c r="EG466" s="18"/>
      <c r="EH466" s="18"/>
      <c r="EI466" s="18"/>
      <c r="EJ466" s="18"/>
      <c r="EK466" s="18"/>
      <c r="EL466" s="18"/>
      <c r="EM466" s="18"/>
      <c r="EN466" s="18"/>
      <c r="EO466" s="18"/>
      <c r="EP466" s="18"/>
      <c r="EQ466" s="18"/>
      <c r="ER466" s="18"/>
      <c r="ES466" s="18"/>
      <c r="ET466" s="18"/>
      <c r="EU466" s="18"/>
      <c r="EV466" s="18"/>
      <c r="EW466" s="18"/>
      <c r="EX466" s="18"/>
      <c r="EY466" s="18"/>
      <c r="EZ466" s="18"/>
      <c r="FA466" s="18"/>
      <c r="FB466" s="18"/>
      <c r="FC466" s="18"/>
      <c r="FD466" s="18"/>
      <c r="FE466" s="18"/>
      <c r="FF466" s="18"/>
      <c r="FG466" s="18"/>
      <c r="FH466" s="18"/>
      <c r="FI466" s="18"/>
      <c r="FJ466" s="18"/>
      <c r="FK466" s="18"/>
      <c r="FL466" s="18"/>
      <c r="FM466" s="18"/>
      <c r="FN466" s="18"/>
      <c r="FO466" s="18"/>
      <c r="FP466" s="18"/>
      <c r="FQ466" s="18"/>
      <c r="FR466" s="18"/>
      <c r="FS466" s="18"/>
      <c r="FT466" s="18"/>
      <c r="FU466" s="18"/>
      <c r="FV466" s="18"/>
      <c r="FW466" s="18"/>
      <c r="FX466" s="18"/>
      <c r="FY466" s="18"/>
      <c r="FZ466" s="18"/>
      <c r="GA466" s="18"/>
      <c r="GB466" s="18"/>
      <c r="GC466" s="18"/>
      <c r="GD466" s="18"/>
      <c r="GE466" s="18"/>
      <c r="GF466" s="18"/>
      <c r="GG466" s="18"/>
      <c r="GH466" s="18"/>
      <c r="GI466" s="18"/>
      <c r="GJ466" s="18"/>
      <c r="GK466" s="18"/>
      <c r="GL466" s="18"/>
      <c r="GM466" s="18"/>
      <c r="GN466" s="18"/>
      <c r="GO466" s="18"/>
      <c r="GP466" s="18"/>
      <c r="GQ466" s="18"/>
      <c r="GR466" s="18"/>
      <c r="GS466" s="18"/>
      <c r="GT466" s="18"/>
      <c r="GU466" s="18"/>
      <c r="GV466" s="18"/>
      <c r="GW466" s="18"/>
      <c r="GX466" s="18"/>
      <c r="GY466" s="18"/>
      <c r="GZ466" s="18"/>
      <c r="HA466" s="18"/>
      <c r="HB466" s="18"/>
      <c r="HC466" s="18"/>
      <c r="HD466" s="18"/>
      <c r="HE466" s="18"/>
      <c r="HF466" s="18"/>
      <c r="HG466" s="18"/>
      <c r="HH466" s="18"/>
      <c r="HI466" s="18"/>
      <c r="HJ466" s="18"/>
      <c r="HK466" s="18"/>
      <c r="HL466" s="18"/>
      <c r="HM466" s="18"/>
      <c r="HN466" s="18"/>
      <c r="HO466" s="18"/>
      <c r="HP466" s="18"/>
      <c r="HQ466" s="18"/>
      <c r="HR466" s="18"/>
      <c r="HS466" s="18"/>
      <c r="HT466" s="18"/>
      <c r="HU466" s="18"/>
      <c r="HV466" s="18"/>
      <c r="HW466" s="18"/>
      <c r="HX466" s="18"/>
      <c r="HY466" s="18"/>
      <c r="HZ466" s="18"/>
      <c r="IA466" s="18"/>
      <c r="IB466" s="18"/>
      <c r="IC466" s="18"/>
      <c r="ID466" s="18"/>
      <c r="IE466" s="18"/>
      <c r="IF466" s="18"/>
      <c r="IG466" s="18"/>
      <c r="IH466" s="18"/>
      <c r="II466" s="18"/>
      <c r="IJ466" s="18"/>
      <c r="IK466" s="18"/>
      <c r="IL466" s="18"/>
      <c r="IM466" s="18"/>
      <c r="IN466" s="18"/>
      <c r="IO466" s="18"/>
      <c r="IP466" s="18"/>
      <c r="IQ466" s="18"/>
      <c r="IR466" s="18"/>
      <c r="IS466" s="18"/>
      <c r="IT466" s="18"/>
      <c r="IU466" s="18"/>
      <c r="IV466" s="18"/>
      <c r="IW466" s="18"/>
      <c r="IX466" s="18"/>
      <c r="IY466" s="18"/>
      <c r="IZ466" s="18"/>
      <c r="JA466" s="18"/>
      <c r="JB466" s="18"/>
      <c r="JC466" s="18"/>
      <c r="JD466" s="18"/>
      <c r="JE466" s="18"/>
      <c r="JF466" s="18"/>
      <c r="JG466" s="18"/>
      <c r="JH466" s="18"/>
      <c r="JI466" s="18"/>
      <c r="JJ466" s="18"/>
      <c r="JK466" s="18"/>
      <c r="JL466" s="18"/>
      <c r="JM466" s="18"/>
      <c r="JN466" s="18"/>
      <c r="JO466" s="18"/>
      <c r="JP466" s="18"/>
      <c r="JQ466" s="18"/>
      <c r="JR466" s="18"/>
      <c r="JS466" s="18"/>
      <c r="JT466" s="18"/>
      <c r="JU466" s="18"/>
      <c r="JV466" s="18"/>
    </row>
    <row r="468" spans="1:282" ht="15.75" x14ac:dyDescent="0.25">
      <c r="A468" s="3" t="s">
        <v>171</v>
      </c>
      <c r="B468" s="3">
        <f>B465+B461+B455+B447+B439+B435+B429+B425+B421+B416+B406+B401+B394+B386+B382+B378+B364+B349+B354+B345+B336+B332+B326+B318+B310+B300+B296+B292+B280+B284+B267+B257+B243+B234+B223+B227+B218+B213+B209+B205+B198+B194+B190+B185+B136+B177+B130+B120+B112+B106+B102+B94+B89+B84+B80+B66+B53+B48+B43+B39+B34+B30+B24+B20+B71</f>
        <v>263</v>
      </c>
      <c r="C468" s="17"/>
      <c r="D468" s="3"/>
      <c r="E468" s="50">
        <f>E465+E461+E455+E447+E439+E435+E429+E425+E421+E416+E406+E401+E394+E386+E382+E378+E364+E354+E349+E345+E336+E332+E326+E318+E310+E300+E296+E292+E284+E280+E267++E257+E243+E234+E227+E223+E218+E213+E209+E205+E198+E194+E190+E185+E177+E136+E130+E120+E112+E106+E102+E94+E89+E84+E80+E66+E53+E48+E43+E39+E34+E30+E24+E20+E71</f>
        <v>13318050</v>
      </c>
      <c r="F468" s="50">
        <f>F465+F461+F455+F447+F439+F435+F429+F425+F421+F416+F406+F401+F394+F386+F382+F378+F364+F354+F349+F345+F336+F332+F326+F310+F318+F300+F296+F292+F284+F280+F267+F257+F243+F234+F227+F223+F218+F213+F209+F205+F198+F194+F190+F185+F177+F136+F130+F120+F112+F106+F102+F94+F89+F84+F80+F66+F53+F48+F43+F39+F34+F30+F24+F20+F71</f>
        <v>382228.07</v>
      </c>
      <c r="G468" s="50">
        <f>G465+G461+G455+G447+G439+G435+G429+G425+G421+G416+G406+G401+G394+G386+G382+G378+G364+G354+G349+G345+G336+G332+G326+G318+G310+G300+G296+G292+G284+G280+G267+G257+G243+G234+G227+G223+G218+G213+G209+G205+G198+G194+G190+G185+G177+G136+G130+G120+G112+G106+G102+G94+G89+G84+G80+G71+G66+G53+G48+G43+G39+G34+G30+G24+G20</f>
        <v>840319.99</v>
      </c>
      <c r="H468" s="50">
        <f>H465+H461+H455+H447+H439+H435+H429+H425+H421+H416+H406+H401+H394+H386+H382+H378+H364+H354+H349+H345+H336+H332+H326+H318+H310+H300+H296+H292+H284+H280+H267+H257+H243+H234+H227+H223+H218+H213+H209+H205+H198+H194+H190+H185+H177+H136+H120+H130+H112+H106+H102+H94+H84+H89+H80+H66+H53+H48+H43+H39+H34+H30+H24+H20+H71</f>
        <v>401495.54</v>
      </c>
      <c r="I468" s="50">
        <f>I465+I461+I455+I447+I439+I435+I429+I425+I421+I416+I406+I401+I394+I386+I382+I378+I364+I354+I349+I345+I336+I332+I326+I318+I310+I300+I296+I292+I284+I280+I267+I257+I243+I234+I227+I223+I218+I213+I209+I205+I198+I194+I190+I185+I177++I136+I130+I120+I112+I106+I102+I94+I89+I84+I80+I66+I53+I48+I43+I39+I34+I30+I24+I20+I71</f>
        <v>591504.01</v>
      </c>
      <c r="J468" s="50">
        <f>J465+J461+J455+J447+J439+J435+J429+J425+J421+J416+J406+J401+J394+J386+J382+J378+J364+J354+J349+J345+J336+J332+J326+J318+J310+J300+J296+J292+J284+J280+J267+J257+J243+J234+J227+J223+J218+J213+J209+J205+J198+J194+J190+J185+J177+J136+J130+J120+J112+J106+J102+J94+J89+J84+J80+J66+J53+J48+J43+J39+J34+J30+J24+J20+J71</f>
        <v>2215547.61</v>
      </c>
      <c r="K468" s="50">
        <f>K465+K461+K455+K447+K439+K435+K429+K425+K421+K416+K406+K401+K394+K386+K382+K378+K364+K354+K349+K345+K336+K332+K326+K318+K310+K300+K296+K292+K284+K280+K267+K257+K243+K234+K227+K223+K218+K213+K209+K205+K198+K194+K190+K185+K177+K136+K130+K120+K112+K106+K102+K94+K89+K84+K80+K66+K53+K48+K43+K39+K34+K30+K24+K20+K71</f>
        <v>11102502.390000001</v>
      </c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  <c r="CO468" s="11"/>
      <c r="CP468" s="11"/>
      <c r="CQ468" s="11"/>
      <c r="CR468" s="11"/>
      <c r="CS468" s="11"/>
      <c r="CT468" s="11"/>
      <c r="CU468" s="11"/>
      <c r="CV468" s="11"/>
      <c r="CW468" s="11"/>
      <c r="CX468" s="11"/>
      <c r="CY468" s="11"/>
      <c r="CZ468" s="11"/>
      <c r="DA468" s="11"/>
      <c r="DB468" s="11"/>
      <c r="DC468" s="11"/>
      <c r="DD468" s="11"/>
      <c r="DE468" s="11"/>
      <c r="DF468" s="11"/>
      <c r="DG468" s="11"/>
      <c r="DH468" s="11"/>
      <c r="DI468" s="11"/>
      <c r="DJ468" s="11"/>
      <c r="DK468" s="11"/>
      <c r="DL468" s="11"/>
      <c r="DM468" s="11"/>
      <c r="DN468" s="11"/>
      <c r="DO468" s="11"/>
      <c r="DP468" s="11"/>
      <c r="DQ468" s="11"/>
      <c r="DR468" s="11"/>
      <c r="DS468" s="11"/>
      <c r="DT468" s="11"/>
      <c r="DU468" s="11"/>
      <c r="DV468" s="11"/>
      <c r="DW468" s="11"/>
      <c r="DX468" s="11"/>
      <c r="DY468" s="11"/>
      <c r="DZ468" s="11"/>
      <c r="EA468" s="11"/>
      <c r="EB468" s="11"/>
      <c r="EC468" s="11"/>
      <c r="ED468" s="11"/>
      <c r="EE468" s="11"/>
      <c r="EF468" s="11"/>
      <c r="EG468" s="11"/>
      <c r="EH468" s="11"/>
      <c r="EI468" s="11"/>
      <c r="EJ468" s="11"/>
      <c r="EK468" s="11"/>
      <c r="EL468" s="11"/>
      <c r="EM468" s="11"/>
      <c r="EN468" s="11"/>
      <c r="EO468" s="11"/>
      <c r="EP468" s="11"/>
      <c r="EQ468" s="11"/>
      <c r="ER468" s="11"/>
      <c r="ES468" s="11"/>
      <c r="ET468" s="11"/>
      <c r="EU468" s="11"/>
      <c r="EV468" s="11"/>
      <c r="EW468" s="11"/>
      <c r="EX468" s="11"/>
      <c r="EY468" s="11"/>
      <c r="EZ468" s="11"/>
      <c r="FA468" s="11"/>
      <c r="FB468" s="11"/>
      <c r="FC468" s="11"/>
      <c r="FD468" s="11"/>
      <c r="FE468" s="11"/>
      <c r="FF468" s="11"/>
      <c r="FG468" s="11"/>
      <c r="FH468" s="11"/>
      <c r="FI468" s="11"/>
      <c r="FJ468" s="11"/>
      <c r="FK468" s="11"/>
      <c r="FL468" s="11"/>
      <c r="FM468" s="11"/>
      <c r="FN468" s="11"/>
      <c r="FO468" s="11"/>
      <c r="FP468" s="11"/>
      <c r="FQ468" s="11"/>
      <c r="FR468" s="11"/>
      <c r="FS468" s="11"/>
      <c r="FT468" s="11"/>
      <c r="FU468" s="11"/>
      <c r="FV468" s="11"/>
      <c r="FW468" s="11"/>
      <c r="FX468" s="11"/>
      <c r="FY468" s="11"/>
      <c r="FZ468" s="11"/>
      <c r="GA468" s="11"/>
      <c r="GB468" s="11"/>
      <c r="GC468" s="11"/>
      <c r="GD468" s="11"/>
      <c r="GE468" s="11"/>
      <c r="GF468" s="11"/>
      <c r="GG468" s="11"/>
      <c r="GH468" s="11"/>
      <c r="GI468" s="11"/>
      <c r="GJ468" s="11"/>
      <c r="GK468" s="11"/>
      <c r="GL468" s="11"/>
      <c r="GM468" s="11"/>
      <c r="GN468" s="11"/>
      <c r="GO468" s="11"/>
      <c r="GP468" s="11"/>
      <c r="GQ468" s="11"/>
      <c r="GR468" s="11"/>
      <c r="GS468" s="11"/>
      <c r="GT468" s="11"/>
      <c r="GU468" s="11"/>
      <c r="GV468" s="11"/>
      <c r="GW468" s="11"/>
      <c r="GX468" s="11"/>
      <c r="GY468" s="11"/>
      <c r="GZ468" s="11"/>
      <c r="HA468" s="11"/>
      <c r="HB468" s="11"/>
      <c r="HC468" s="11"/>
      <c r="HD468" s="11"/>
      <c r="HE468" s="11"/>
      <c r="HF468" s="11"/>
      <c r="HG468" s="11"/>
      <c r="HH468" s="11"/>
      <c r="HI468" s="11"/>
      <c r="HJ468" s="11"/>
      <c r="HK468" s="11"/>
      <c r="HL468" s="11"/>
      <c r="HM468" s="11"/>
      <c r="HN468" s="11"/>
      <c r="HO468" s="11"/>
      <c r="HP468" s="11"/>
      <c r="HQ468" s="11"/>
      <c r="HR468" s="11"/>
      <c r="HS468" s="11"/>
      <c r="HT468" s="11"/>
      <c r="HU468" s="11"/>
      <c r="HV468" s="11"/>
      <c r="HW468" s="11"/>
      <c r="HX468" s="11"/>
      <c r="HY468" s="11"/>
      <c r="HZ468" s="11"/>
      <c r="IA468" s="11"/>
      <c r="IB468" s="11"/>
      <c r="IC468" s="11"/>
      <c r="ID468" s="11"/>
      <c r="IE468" s="11"/>
      <c r="IF468" s="11"/>
      <c r="IG468" s="11"/>
      <c r="IH468" s="11"/>
      <c r="II468" s="11"/>
      <c r="IJ468" s="11"/>
      <c r="IK468" s="11"/>
      <c r="IL468" s="11"/>
      <c r="IM468" s="11"/>
      <c r="IN468" s="11"/>
      <c r="IO468" s="11"/>
      <c r="IP468" s="11"/>
      <c r="IQ468" s="11"/>
      <c r="IR468" s="11"/>
      <c r="IS468" s="11"/>
      <c r="IT468" s="11"/>
      <c r="IU468" s="11"/>
      <c r="IV468" s="11"/>
      <c r="IW468" s="11"/>
      <c r="IX468" s="11"/>
      <c r="IY468" s="11"/>
      <c r="IZ468" s="11"/>
      <c r="JA468" s="11"/>
      <c r="JB468" s="11"/>
      <c r="JC468" s="11"/>
      <c r="JD468" s="11"/>
      <c r="JE468" s="11"/>
      <c r="JF468" s="11"/>
      <c r="JG468" s="11"/>
      <c r="JH468" s="11"/>
      <c r="JI468" s="11"/>
      <c r="JJ468" s="11"/>
      <c r="JK468" s="11"/>
      <c r="JL468" s="11"/>
      <c r="JM468" s="11"/>
      <c r="JN468" s="11"/>
      <c r="JO468" s="11"/>
      <c r="JP468" s="11"/>
      <c r="JQ468" s="11"/>
      <c r="JR468" s="11"/>
      <c r="JS468" s="11"/>
      <c r="JT468" s="11"/>
      <c r="JU468" s="11"/>
      <c r="JV468" s="11"/>
    </row>
    <row r="469" spans="1:282" x14ac:dyDescent="0.25">
      <c r="B469" t="s">
        <v>451</v>
      </c>
    </row>
  </sheetData>
  <mergeCells count="44"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  <mergeCell ref="A1:K1"/>
    <mergeCell ref="A2:K2"/>
    <mergeCell ref="A3:K3"/>
    <mergeCell ref="A4:K4"/>
    <mergeCell ref="A5:K5"/>
    <mergeCell ref="A457:K457"/>
    <mergeCell ref="A114:K114"/>
    <mergeCell ref="A132:K132"/>
    <mergeCell ref="A138:K138"/>
    <mergeCell ref="A179:K179"/>
    <mergeCell ref="A229:K229"/>
    <mergeCell ref="A236:K236"/>
    <mergeCell ref="A282:K282"/>
    <mergeCell ref="A286:K286"/>
    <mergeCell ref="A122:K122"/>
    <mergeCell ref="A187:K187"/>
    <mergeCell ref="A207:K207"/>
    <mergeCell ref="A211:K211"/>
    <mergeCell ref="A215:K215"/>
    <mergeCell ref="A225:K225"/>
    <mergeCell ref="A108:K108"/>
    <mergeCell ref="A200:K200"/>
    <mergeCell ref="A9:K9"/>
    <mergeCell ref="A50:K50"/>
    <mergeCell ref="A32:K32"/>
    <mergeCell ref="A36:K36"/>
    <mergeCell ref="A104:K104"/>
    <mergeCell ref="A26:K26"/>
    <mergeCell ref="A45:K45"/>
    <mergeCell ref="A86:K86"/>
    <mergeCell ref="A91:K91"/>
    <mergeCell ref="A96:K96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2" manualBreakCount="2">
    <brk id="71" max="9" man="1"/>
    <brk id="25" max="9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2023-07-03T13:29:28Z</cp:lastPrinted>
  <dcterms:created xsi:type="dcterms:W3CDTF">2017-02-23T14:23:40Z</dcterms:created>
  <dcterms:modified xsi:type="dcterms:W3CDTF">2023-08-18T17:40:47Z</dcterms:modified>
</cp:coreProperties>
</file>