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RZ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Document'!$A$9:$L$243</definedName>
    <definedName name="_xlnm.Print_Area" localSheetId="0">'New Text Document'!$A$1:$L$192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Document'!$A$9:$L$243</definedName>
    <definedName name="Z_204BDDCD_F0EA_4D68_8827_ED13C8623E2D_.wvu.PrintArea" localSheetId="0" hidden="1">'New Text Document'!$A$1:$L$192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L174" i="1" l="1"/>
  <c r="K174" i="1"/>
  <c r="J174" i="1"/>
  <c r="I174" i="1"/>
  <c r="H174" i="1"/>
  <c r="G174" i="1"/>
  <c r="F174" i="1"/>
  <c r="B174" i="1"/>
  <c r="J172" i="1"/>
  <c r="I172" i="1"/>
  <c r="H172" i="1"/>
  <c r="G172" i="1"/>
  <c r="F172" i="1"/>
  <c r="F165" i="1"/>
  <c r="G165" i="1"/>
  <c r="H165" i="1"/>
  <c r="I165" i="1"/>
  <c r="J165" i="1"/>
  <c r="K165" i="1"/>
  <c r="L165" i="1"/>
  <c r="L121" i="1"/>
  <c r="K121" i="1"/>
  <c r="J121" i="1"/>
  <c r="I121" i="1"/>
  <c r="H121" i="1"/>
  <c r="G121" i="1"/>
  <c r="F121" i="1"/>
  <c r="G118" i="1"/>
  <c r="H118" i="1"/>
  <c r="I118" i="1"/>
  <c r="J118" i="1"/>
  <c r="K118" i="1"/>
  <c r="L118" i="1"/>
  <c r="F118" i="1"/>
  <c r="L137" i="1"/>
  <c r="K137" i="1"/>
  <c r="J137" i="1"/>
  <c r="I137" i="1"/>
  <c r="H137" i="1"/>
  <c r="G137" i="1"/>
  <c r="F137" i="1"/>
  <c r="F130" i="1"/>
  <c r="G130" i="1"/>
  <c r="H130" i="1"/>
  <c r="I130" i="1"/>
  <c r="J130" i="1"/>
  <c r="K130" i="1"/>
  <c r="L130" i="1"/>
  <c r="J126" i="1"/>
  <c r="H126" i="1"/>
  <c r="F126" i="1"/>
  <c r="J66" i="1"/>
  <c r="L62" i="1"/>
  <c r="K62" i="1"/>
  <c r="J62" i="1"/>
  <c r="I62" i="1"/>
  <c r="H62" i="1"/>
  <c r="G62" i="1"/>
  <c r="F62" i="1"/>
  <c r="K126" i="1"/>
  <c r="I125" i="1"/>
  <c r="I126" i="1" s="1"/>
  <c r="F157" i="1"/>
  <c r="H157" i="1"/>
  <c r="J157" i="1"/>
  <c r="K157" i="1"/>
  <c r="L157" i="1"/>
  <c r="H56" i="1" l="1"/>
  <c r="J56" i="1"/>
  <c r="K56" i="1"/>
  <c r="L19" i="1"/>
  <c r="F19" i="1"/>
  <c r="J113" i="1" l="1"/>
  <c r="F113" i="1"/>
  <c r="G112" i="1"/>
  <c r="I112" i="1"/>
  <c r="G111" i="1"/>
  <c r="I111" i="1"/>
  <c r="L77" i="1"/>
  <c r="L49" i="1"/>
  <c r="J19" i="1"/>
  <c r="I19" i="1"/>
  <c r="H19" i="1"/>
  <c r="G19" i="1"/>
  <c r="L14" i="1"/>
  <c r="K14" i="1"/>
  <c r="J14" i="1"/>
  <c r="I14" i="1"/>
  <c r="H14" i="1"/>
  <c r="G14" i="1"/>
  <c r="F14" i="1"/>
  <c r="L29" i="1"/>
  <c r="K29" i="1"/>
  <c r="J29" i="1"/>
  <c r="I29" i="1"/>
  <c r="H29" i="1"/>
  <c r="G29" i="1"/>
  <c r="F29" i="1"/>
  <c r="L112" i="1" l="1"/>
  <c r="H113" i="1"/>
  <c r="L96" i="1"/>
  <c r="K96" i="1"/>
  <c r="J96" i="1"/>
  <c r="I96" i="1"/>
  <c r="H96" i="1"/>
  <c r="G96" i="1"/>
  <c r="F96" i="1"/>
  <c r="K142" i="1"/>
  <c r="J142" i="1"/>
  <c r="H142" i="1"/>
  <c r="F142" i="1"/>
  <c r="L92" i="1"/>
  <c r="K92" i="1"/>
  <c r="J92" i="1"/>
  <c r="I92" i="1"/>
  <c r="H92" i="1"/>
  <c r="F92" i="1"/>
  <c r="F23" i="1"/>
  <c r="G23" i="1"/>
  <c r="H23" i="1"/>
  <c r="I23" i="1"/>
  <c r="K23" i="1"/>
  <c r="L23" i="1"/>
  <c r="L168" i="1" l="1"/>
  <c r="L151" i="1"/>
  <c r="L148" i="1"/>
  <c r="L103" i="1"/>
  <c r="L69" i="1"/>
  <c r="L45" i="1"/>
  <c r="L40" i="1"/>
  <c r="L35" i="1"/>
  <c r="L32" i="1"/>
  <c r="L26" i="1"/>
  <c r="L75" i="1" l="1"/>
  <c r="L66" i="1"/>
  <c r="L144" i="1"/>
  <c r="L145" i="1" s="1"/>
  <c r="K145" i="1"/>
  <c r="J145" i="1"/>
  <c r="I145" i="1"/>
  <c r="F145" i="1"/>
  <c r="H145" i="1"/>
  <c r="G145" i="1"/>
  <c r="L141" i="1"/>
  <c r="L170" i="1"/>
  <c r="L172" i="1" s="1"/>
  <c r="L167" i="1"/>
  <c r="F56" i="1" l="1"/>
  <c r="J26" i="1"/>
  <c r="I26" i="1"/>
  <c r="H26" i="1"/>
  <c r="G26" i="1"/>
  <c r="F26" i="1"/>
  <c r="G153" i="1" l="1"/>
  <c r="G154" i="1"/>
  <c r="G157" i="1" l="1"/>
  <c r="G101" i="1"/>
  <c r="F103" i="1"/>
  <c r="H103" i="1"/>
  <c r="J103" i="1"/>
  <c r="G99" i="1"/>
  <c r="G100" i="1"/>
  <c r="G102" i="1"/>
  <c r="K45" i="1"/>
  <c r="J45" i="1"/>
  <c r="H45" i="1"/>
  <c r="F45" i="1"/>
  <c r="J40" i="1"/>
  <c r="I43" i="1"/>
  <c r="G43" i="1"/>
  <c r="K148" i="1" l="1"/>
  <c r="J148" i="1"/>
  <c r="I148" i="1"/>
  <c r="H148" i="1"/>
  <c r="G148" i="1"/>
  <c r="F148" i="1"/>
  <c r="K69" i="1"/>
  <c r="J69" i="1"/>
  <c r="I69" i="1"/>
  <c r="H69" i="1"/>
  <c r="G69" i="1"/>
  <c r="F69" i="1"/>
  <c r="J35" i="1" l="1"/>
  <c r="I35" i="1"/>
  <c r="H35" i="1"/>
  <c r="G35" i="1"/>
  <c r="F35" i="1"/>
  <c r="J32" i="1"/>
  <c r="I32" i="1"/>
  <c r="H32" i="1"/>
  <c r="G32" i="1"/>
  <c r="F32" i="1"/>
  <c r="J23" i="1"/>
  <c r="H89" i="1" l="1"/>
  <c r="F89" i="1"/>
  <c r="F151" i="1" l="1"/>
  <c r="H11" i="1"/>
  <c r="J11" i="1"/>
  <c r="H40" i="1"/>
  <c r="H49" i="1"/>
  <c r="J49" i="1"/>
  <c r="H75" i="1"/>
  <c r="I75" i="1"/>
  <c r="J75" i="1"/>
  <c r="H79" i="1"/>
  <c r="J79" i="1"/>
  <c r="G82" i="1"/>
  <c r="H82" i="1"/>
  <c r="I82" i="1"/>
  <c r="J82" i="1"/>
  <c r="H85" i="1"/>
  <c r="J85" i="1"/>
  <c r="J89" i="1"/>
  <c r="H151" i="1"/>
  <c r="J151" i="1"/>
  <c r="F85" i="1"/>
  <c r="F82" i="1"/>
  <c r="F79" i="1"/>
  <c r="F75" i="1"/>
  <c r="F72" i="1"/>
  <c r="F49" i="1"/>
  <c r="F40" i="1"/>
  <c r="F11" i="1"/>
  <c r="I106" i="1"/>
  <c r="G106" i="1"/>
  <c r="I107" i="1"/>
  <c r="G107" i="1"/>
  <c r="I109" i="1"/>
  <c r="G109" i="1"/>
  <c r="I108" i="1"/>
  <c r="G108" i="1"/>
  <c r="I110" i="1"/>
  <c r="G110" i="1"/>
  <c r="I105" i="1"/>
  <c r="I113" i="1" s="1"/>
  <c r="G105" i="1"/>
  <c r="G113" i="1" s="1"/>
  <c r="K81" i="1"/>
  <c r="K82" i="1" s="1"/>
  <c r="I77" i="1"/>
  <c r="G77" i="1"/>
  <c r="J72" i="1"/>
  <c r="H72" i="1"/>
  <c r="I71" i="1"/>
  <c r="I72" i="1" s="1"/>
  <c r="G71" i="1"/>
  <c r="G72" i="1" s="1"/>
  <c r="I51" i="1"/>
  <c r="I56" i="1" s="1"/>
  <c r="G51" i="1"/>
  <c r="G56" i="1" s="1"/>
  <c r="G39" i="1"/>
  <c r="L110" i="1" l="1"/>
  <c r="L108" i="1"/>
  <c r="L109" i="1"/>
  <c r="L107" i="1"/>
  <c r="K71" i="1"/>
  <c r="L71" i="1" s="1"/>
  <c r="L72" i="1" s="1"/>
  <c r="I139" i="1"/>
  <c r="G139" i="1"/>
  <c r="G44" i="1"/>
  <c r="G45" i="1" s="1"/>
  <c r="I44" i="1"/>
  <c r="I45" i="1" s="1"/>
  <c r="G10" i="1"/>
  <c r="G11" i="1" s="1"/>
  <c r="K113" i="1" l="1"/>
  <c r="L106" i="1"/>
  <c r="L113" i="1" s="1"/>
  <c r="L79" i="1"/>
  <c r="K72" i="1"/>
  <c r="L51" i="1"/>
  <c r="L56" i="1" s="1"/>
  <c r="I140" i="1"/>
  <c r="I142" i="1" s="1"/>
  <c r="G140" i="1"/>
  <c r="G142" i="1" s="1"/>
  <c r="K19" i="1" l="1"/>
  <c r="L139" i="1"/>
  <c r="L142" i="1" s="1"/>
  <c r="G123" i="1"/>
  <c r="I87" i="1"/>
  <c r="I89" i="1" s="1"/>
  <c r="G87" i="1"/>
  <c r="G89" i="1" s="1"/>
  <c r="G38" i="1"/>
  <c r="G40" i="1" s="1"/>
  <c r="I40" i="1"/>
  <c r="I150" i="1"/>
  <c r="I151" i="1" s="1"/>
  <c r="G150" i="1"/>
  <c r="G151" i="1" s="1"/>
  <c r="G124" i="1"/>
  <c r="L81" i="1"/>
  <c r="L82" i="1" s="1"/>
  <c r="I78" i="1"/>
  <c r="I79" i="1" s="1"/>
  <c r="G78" i="1"/>
  <c r="G79" i="1" s="1"/>
  <c r="G74" i="1"/>
  <c r="G75" i="1" s="1"/>
  <c r="I103" i="1"/>
  <c r="G91" i="1"/>
  <c r="G126" i="1" l="1"/>
  <c r="G103" i="1"/>
  <c r="G92" i="1"/>
  <c r="K11" i="1"/>
  <c r="I11" i="1"/>
  <c r="K79" i="1"/>
  <c r="K89" i="1"/>
  <c r="K40" i="1"/>
  <c r="K151" i="1"/>
  <c r="K75" i="1"/>
  <c r="K103" i="1"/>
  <c r="L11" i="1" l="1"/>
  <c r="L89" i="1"/>
  <c r="L123" i="1"/>
  <c r="L126" i="1" s="1"/>
  <c r="I153" i="1" l="1"/>
  <c r="I154" i="1"/>
  <c r="I84" i="1"/>
  <c r="I85" i="1" s="1"/>
  <c r="G84" i="1"/>
  <c r="G85" i="1" s="1"/>
  <c r="I49" i="1"/>
  <c r="G48" i="1"/>
  <c r="G49" i="1" s="1"/>
  <c r="I157" i="1" l="1"/>
  <c r="K85" i="1"/>
  <c r="K49" i="1"/>
  <c r="L85" i="1" l="1"/>
  <c r="L84" i="1"/>
</calcChain>
</file>

<file path=xl/sharedStrings.xml><?xml version="1.0" encoding="utf-8"?>
<sst xmlns="http://schemas.openxmlformats.org/spreadsheetml/2006/main" count="425" uniqueCount="182">
  <si>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</si>
  <si>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</si>
  <si>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</si>
  <si>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</si>
  <si>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</si>
  <si>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</si>
  <si>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</si>
  <si>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</si>
  <si>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</si>
  <si>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</si>
  <si>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</si>
  <si>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</si>
  <si>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</si>
  <si>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</si>
  <si>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</si>
  <si>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</si>
  <si>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</si>
  <si>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</si>
  <si>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</si>
  <si>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</si>
  <si>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</si>
  <si>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ANDREA PEREZ FERRERA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</si>
  <si>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</si>
  <si>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</si>
  <si>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</si>
  <si>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</si>
  <si>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</si>
  <si>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</si>
  <si>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</si>
  <si>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</si>
  <si>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</si>
  <si>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</si>
  <si>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</si>
  <si>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</si>
  <si>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</si>
  <si>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</si>
  <si>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</si>
  <si>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</si>
  <si>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</si>
  <si>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</si>
  <si>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</si>
  <si>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</si>
  <si>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</si>
  <si>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</si>
  <si>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</si>
  <si>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</si>
  <si>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</si>
  <si>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</si>
  <si>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</si>
  <si>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</si>
  <si>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</si>
  <si>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</si>
  <si>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</si>
  <si>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</si>
  <si>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</si>
  <si>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</si>
  <si>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</si>
  <si>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</si>
  <si>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</si>
  <si>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</si>
  <si>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</si>
  <si>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</si>
  <si>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</si>
  <si>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</si>
  <si>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</si>
  <si>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</si>
  <si>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</si>
  <si>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</si>
  <si>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</si>
  <si>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</si>
  <si>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</si>
  <si>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</si>
  <si>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</si>
  <si>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</si>
  <si>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</si>
  <si>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</si>
  <si>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</si>
  <si>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</si>
  <si>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</si>
  <si>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</si>
  <si>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</si>
  <si>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</si>
  <si>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</si>
  <si>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</si>
  <si>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</si>
  <si>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</si>
  <si>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</si>
  <si>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</si>
  <si>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</si>
  <si>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</si>
  <si>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</si>
  <si>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</si>
  <si>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</si>
  <si>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</si>
  <si>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</si>
  <si>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</si>
  <si>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</si>
  <si>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</si>
  <si>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</si>
  <si>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</si>
  <si>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</si>
  <si>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</si>
  <si>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</si>
  <si>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</si>
  <si>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</si>
  <si>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</si>
  <si>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</si>
  <si>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</si>
  <si>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</si>
  <si>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</si>
  <si>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</si>
  <si>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</si>
  <si>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</si>
  <si>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</si>
  <si>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</si>
  <si>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</si>
  <si>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</si>
  <si>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</si>
  <si>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</si>
  <si>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</si>
  <si>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</si>
  <si>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</si>
  <si>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</si>
  <si>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</si>
  <si>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</si>
  <si>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</si>
  <si>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</si>
  <si>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</si>
  <si>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</si>
  <si>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</si>
  <si>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</si>
  <si>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</si>
  <si>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</si>
  <si>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</si>
  <si>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SECCION DE NÓMINAS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</si>
  <si>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</si>
  <si>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</si>
  <si>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</si>
  <si>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</si>
  <si>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</si>
  <si>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DIRECCION DE NORMATIVAS Y METODOLOGIA- ONE</t>
  </si>
  <si>
    <t>CRISMAIRY MALENNY JMENEZ MENA</t>
  </si>
  <si>
    <t>COORDINADOR (A)</t>
  </si>
  <si>
    <t>Nómina de Empleados Temporales</t>
  </si>
  <si>
    <t>Mes de Marzo 2022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</si>
  <si>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</si>
  <si>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</si>
  <si>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</si>
  <si>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</si>
  <si>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</si>
  <si>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</si>
  <si>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</si>
  <si>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</si>
  <si>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</si>
  <si>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</si>
  <si>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</si>
  <si>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>f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</si>
  <si>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</si>
  <si>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</si>
  <si>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</si>
  <si>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</si>
  <si>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</si>
  <si>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</si>
  <si>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</si>
  <si>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 xml:space="preserve">LUIS EMILIO NOYOLA MONTAS </t>
  </si>
  <si>
    <t>LEONALDO JOSE EVE NUÑEZ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</si>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</sst>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9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43" fontId="1" fillId="0" borderId="0" xfId="1" applyFont="1" applyFill="1" applyAlignment="1">
      <alignment horizontal="center" wrapText="1"/>
    </xf>
    <xf numFmtId="43" fontId="0" fillId="33" borderId="0" xfId="1" applyFont="1" applyFill="1" applyAlignment="1"/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43" fontId="16" fillId="0" borderId="0" xfId="1" applyFont="1" applyFill="1" applyAlignment="1">
      <alignment vertical="center" wrapText="1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5" fillId="37" borderId="0" xfId="0" applyFont="1" applyFill="1" applyAlignment="1"/>
    <xf numFmtId="2" fontId="1" fillId="0" borderId="0" xfId="1" applyNumberFormat="1" applyFont="1" applyFill="1" applyAlignment="1">
      <alignment horizontal="center" vertical="center" wrapText="1"/>
    </xf>
    <xf numFmtId="2" fontId="16" fillId="33" borderId="0" xfId="1" applyNumberFormat="1" applyFont="1" applyFill="1" applyAlignment="1">
      <alignment horizontal="center" vertical="center" wrapText="1"/>
    </xf>
    <xf numFmtId="2" fontId="16" fillId="0" borderId="0" xfId="1" applyNumberFormat="1" applyFont="1" applyFill="1" applyAlignment="1">
      <alignment horizontal="center" vertical="center" wrapText="1"/>
    </xf>
    <xf numFmtId="2" fontId="16" fillId="37" borderId="0" xfId="1" applyNumberFormat="1" applyFont="1" applyFill="1" applyAlignment="1">
      <alignment horizontal="center" vertical="center" wrapText="1"/>
    </xf>
    <xf numFmtId="2" fontId="1" fillId="38" borderId="0" xfId="1" applyNumberFormat="1" applyFont="1" applyFill="1" applyAlignment="1">
      <alignment horizontal="center" vertical="center" wrapText="1"/>
    </xf>
    <xf numFmtId="2" fontId="0" fillId="0" borderId="0" xfId="1" applyNumberFormat="1" applyFont="1" applyAlignment="1">
      <alignment horizontal="center" wrapText="1"/>
    </xf>
    <xf numFmtId="2" fontId="19" fillId="35" borderId="0" xfId="1" applyNumberFormat="1" applyFont="1" applyFill="1" applyAlignment="1">
      <alignment horizontal="center" wrapText="1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2" fontId="16" fillId="33" borderId="0" xfId="1" applyNumberFormat="1" applyFont="1" applyFill="1" applyAlignment="1">
      <alignment horizontal="center" wrapText="1"/>
    </xf>
    <xf numFmtId="43" fontId="0" fillId="33" borderId="0" xfId="1" applyFont="1" applyFill="1" applyAlignment="1">
      <alignment horizontal="right" wrapText="1"/>
    </xf>
    <xf numFmtId="43" fontId="0" fillId="0" borderId="0" xfId="1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180</xdr:row>
      <xdr:rowOff>110151</xdr:rowOff>
    </xdr:from>
    <xdr:to>
      <xdr:col>7</xdr:col>
      <xdr:colOff>769791</xdr:colOff>
      <xdr:row>195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16"/>
  <sheetViews>
    <sheetView showGridLines="0" tabSelected="1" showWhiteSpace="0" zoomScale="64" zoomScaleNormal="64" zoomScaleSheetLayoutView="57" zoomScalePageLayoutView="70" workbookViewId="0">
      <selection activeCell="Q163" sqref="Q163"/>
    </sheetView>
  </sheetViews>
  <sheetFormatPr baseColWidth="10" defaultRowHeight="15" x14ac:dyDescent="0.25"/>
  <cols>
    <col min="1" max="1" width="68.28515625" style="44" customWidth="1"/>
    <col min="2" max="2" width="39.85546875" style="15" customWidth="1"/>
    <col min="3" max="3" width="11.42578125" style="15" customWidth="1"/>
    <col min="4" max="4" width="19.140625" style="49" customWidth="1"/>
    <col min="5" max="5" width="18" style="49" customWidth="1"/>
    <col min="6" max="6" width="19.140625" style="48" customWidth="1"/>
    <col min="7" max="7" width="16.85546875" style="48" customWidth="1"/>
    <col min="8" max="8" width="16.28515625" style="48" bestFit="1" customWidth="1"/>
    <col min="9" max="9" width="14.85546875" style="48" customWidth="1"/>
    <col min="10" max="10" width="16.42578125" style="48" customWidth="1"/>
    <col min="11" max="11" width="16.5703125" style="48" customWidth="1"/>
    <col min="12" max="12" width="24.7109375" style="66" customWidth="1"/>
    <col min="13" max="13" width="17.7109375" style="44" customWidth="1"/>
    <col min="14" max="40" width="11.42578125" style="44"/>
    <col min="41" max="50" width="11.42578125" style="44" customWidth="1"/>
    <col min="51" max="51" width="11.42578125" style="44" hidden="1" customWidth="1"/>
    <col min="52" max="16384" width="11.42578125" style="44"/>
  </cols>
  <sheetData>
    <row r="1" spans="1:236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63"/>
    </row>
    <row r="2" spans="1:236" ht="26.25" x14ac:dyDescent="0.4">
      <c r="A2" s="173" t="s">
        <v>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</row>
    <row r="3" spans="1:236" ht="26.25" x14ac:dyDescent="0.4">
      <c r="A3" s="173" t="s">
        <v>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</row>
    <row r="4" spans="1:236" ht="20.25" x14ac:dyDescent="0.3">
      <c r="A4" s="176" t="s">
        <v>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</row>
    <row r="5" spans="1:236" ht="20.25" x14ac:dyDescent="0.3">
      <c r="A5" s="176" t="s">
        <v>143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</row>
    <row r="6" spans="1:236" ht="21" thickBot="1" x14ac:dyDescent="0.35">
      <c r="A6" s="182" t="s">
        <v>144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4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</row>
    <row r="7" spans="1:236" x14ac:dyDescent="0.25">
      <c r="A7" s="185" t="s">
        <v>13</v>
      </c>
      <c r="B7" s="180" t="s">
        <v>0</v>
      </c>
      <c r="C7" s="180" t="s">
        <v>106</v>
      </c>
      <c r="D7" s="171" t="s">
        <v>11</v>
      </c>
      <c r="E7" s="171" t="s">
        <v>12</v>
      </c>
      <c r="F7" s="187" t="s">
        <v>7</v>
      </c>
      <c r="G7" s="189" t="s">
        <v>1</v>
      </c>
      <c r="H7" s="187" t="s">
        <v>2</v>
      </c>
      <c r="I7" s="189" t="s">
        <v>3</v>
      </c>
      <c r="J7" s="187" t="s">
        <v>4</v>
      </c>
      <c r="K7" s="187" t="s">
        <v>5</v>
      </c>
      <c r="L7" s="191" t="s">
        <v>6</v>
      </c>
      <c r="O7" s="45"/>
      <c r="P7" s="46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</row>
    <row r="8" spans="1:236" ht="15.75" thickBot="1" x14ac:dyDescent="0.3">
      <c r="A8" s="186"/>
      <c r="B8" s="181"/>
      <c r="C8" s="181"/>
      <c r="D8" s="172"/>
      <c r="E8" s="172"/>
      <c r="F8" s="188"/>
      <c r="G8" s="190"/>
      <c r="H8" s="188"/>
      <c r="I8" s="190"/>
      <c r="J8" s="188"/>
      <c r="K8" s="188"/>
      <c r="L8" s="192"/>
    </row>
    <row r="9" spans="1:236" x14ac:dyDescent="0.25">
      <c r="A9" s="179" t="s">
        <v>133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</row>
    <row r="10" spans="1:236" x14ac:dyDescent="0.25">
      <c r="A10" s="44" t="s">
        <v>35</v>
      </c>
      <c r="B10" s="3" t="s">
        <v>36</v>
      </c>
      <c r="C10" s="6" t="s">
        <v>75</v>
      </c>
      <c r="D10" s="11">
        <v>44470</v>
      </c>
      <c r="E10" s="11" t="s">
        <v>120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2725.24</v>
      </c>
      <c r="K10" s="16">
        <v>16975.14</v>
      </c>
      <c r="L10" s="64">
        <v>72524.86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</row>
    <row r="11" spans="1:236" x14ac:dyDescent="0.25">
      <c r="A11" s="47" t="s">
        <v>14</v>
      </c>
      <c r="B11" s="13">
        <v>1</v>
      </c>
      <c r="C11" s="8"/>
      <c r="D11" s="47"/>
      <c r="E11" s="47"/>
      <c r="F11" s="8">
        <f>SUM(F10:F10)</f>
        <v>89500</v>
      </c>
      <c r="G11" s="8">
        <f t="shared" ref="G11:K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2725.24</v>
      </c>
      <c r="K11" s="8">
        <f t="shared" si="0"/>
        <v>16975.14</v>
      </c>
      <c r="L11" s="65">
        <f>F11-K11</f>
        <v>72524.86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</row>
    <row r="12" spans="1:236" s="54" customFormat="1" x14ac:dyDescent="0.25">
      <c r="A12" s="45" t="s">
        <v>135</v>
      </c>
      <c r="B12" s="14"/>
      <c r="C12" s="12"/>
      <c r="D12" s="45"/>
      <c r="E12" s="45"/>
      <c r="F12" s="12"/>
      <c r="G12" s="12"/>
      <c r="H12" s="12"/>
      <c r="I12" s="12"/>
      <c r="J12" s="12"/>
      <c r="K12" s="12"/>
      <c r="L12" s="7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</row>
    <row r="13" spans="1:236" s="51" customFormat="1" x14ac:dyDescent="0.25">
      <c r="A13" s="51" t="s">
        <v>136</v>
      </c>
      <c r="B13" s="26" t="s">
        <v>57</v>
      </c>
      <c r="C13" s="27" t="s">
        <v>75</v>
      </c>
      <c r="D13" s="28">
        <v>44409</v>
      </c>
      <c r="E13" s="166" t="s">
        <v>120</v>
      </c>
      <c r="F13" s="27">
        <v>133000</v>
      </c>
      <c r="G13" s="27">
        <v>3817.1</v>
      </c>
      <c r="H13" s="27">
        <v>19867.79</v>
      </c>
      <c r="I13" s="27">
        <v>4043.2</v>
      </c>
      <c r="J13" s="27">
        <v>13677.39</v>
      </c>
      <c r="K13" s="27">
        <v>41405.480000000003</v>
      </c>
      <c r="L13" s="72">
        <v>91594.52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236" s="47" customFormat="1" x14ac:dyDescent="0.25">
      <c r="A14" s="47" t="s">
        <v>14</v>
      </c>
      <c r="B14" s="13">
        <v>1</v>
      </c>
      <c r="C14" s="8"/>
      <c r="D14" s="165"/>
      <c r="F14" s="8">
        <f t="shared" ref="F14:L14" si="1">F13</f>
        <v>133000</v>
      </c>
      <c r="G14" s="8">
        <f t="shared" si="1"/>
        <v>3817.1</v>
      </c>
      <c r="H14" s="8">
        <f t="shared" si="1"/>
        <v>19867.79</v>
      </c>
      <c r="I14" s="8">
        <f t="shared" si="1"/>
        <v>4043.2</v>
      </c>
      <c r="J14" s="8">
        <f t="shared" si="1"/>
        <v>13677.39</v>
      </c>
      <c r="K14" s="8">
        <f t="shared" si="1"/>
        <v>41405.480000000003</v>
      </c>
      <c r="L14" s="65">
        <f t="shared" si="1"/>
        <v>91594.52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236" ht="11.25" customHeight="1" x14ac:dyDescent="0.25">
      <c r="A15" s="43" t="s">
        <v>47</v>
      </c>
      <c r="B15" s="43"/>
      <c r="C15" s="43"/>
      <c r="D15" s="92"/>
      <c r="E15" s="43"/>
      <c r="F15" s="43"/>
      <c r="G15" s="43"/>
      <c r="H15" s="43"/>
      <c r="I15" s="43"/>
      <c r="J15" s="43"/>
      <c r="K15" s="43"/>
      <c r="L15" s="67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</row>
    <row r="16" spans="1:236" s="36" customFormat="1" ht="11.25" customHeight="1" x14ac:dyDescent="0.25">
      <c r="A16" s="4" t="s">
        <v>79</v>
      </c>
      <c r="B16" s="5" t="s">
        <v>94</v>
      </c>
      <c r="C16" s="5" t="s">
        <v>75</v>
      </c>
      <c r="D16" s="158" t="s">
        <v>104</v>
      </c>
      <c r="E16" s="11" t="s">
        <v>120</v>
      </c>
      <c r="F16" s="50">
        <v>40000</v>
      </c>
      <c r="G16" s="37">
        <v>1148</v>
      </c>
      <c r="H16" s="37">
        <v>442.65</v>
      </c>
      <c r="I16" s="37">
        <v>1216</v>
      </c>
      <c r="J16" s="37">
        <v>4025</v>
      </c>
      <c r="K16" s="37">
        <v>6831.65</v>
      </c>
      <c r="L16" s="68">
        <v>33168.35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</row>
    <row r="17" spans="1:236" s="36" customFormat="1" ht="11.25" customHeight="1" x14ac:dyDescent="0.25">
      <c r="A17" s="4" t="s">
        <v>145</v>
      </c>
      <c r="B17" s="5" t="s">
        <v>147</v>
      </c>
      <c r="C17" s="5" t="s">
        <v>75</v>
      </c>
      <c r="D17" s="158" t="s">
        <v>146</v>
      </c>
      <c r="E17" s="11" t="s">
        <v>120</v>
      </c>
      <c r="F17" s="50">
        <v>87500</v>
      </c>
      <c r="G17" s="37">
        <v>2511.25</v>
      </c>
      <c r="H17" s="37">
        <v>9165.06</v>
      </c>
      <c r="I17" s="37">
        <v>2660</v>
      </c>
      <c r="J17" s="37">
        <v>25</v>
      </c>
      <c r="K17" s="37">
        <v>14361.31</v>
      </c>
      <c r="L17" s="68">
        <v>73138.69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</row>
    <row r="18" spans="1:236" x14ac:dyDescent="0.25">
      <c r="A18" s="4" t="s">
        <v>72</v>
      </c>
      <c r="B18" s="5" t="s">
        <v>73</v>
      </c>
      <c r="C18" s="6" t="s">
        <v>74</v>
      </c>
      <c r="D18" s="4" t="s">
        <v>105</v>
      </c>
      <c r="E18" s="11" t="s">
        <v>120</v>
      </c>
      <c r="F18" s="7">
        <v>75000</v>
      </c>
      <c r="G18" s="6">
        <v>2152.5</v>
      </c>
      <c r="H18" s="6">
        <v>6309.38</v>
      </c>
      <c r="I18" s="6">
        <v>2280</v>
      </c>
      <c r="J18" s="6">
        <v>25</v>
      </c>
      <c r="K18" s="6">
        <v>10766.88</v>
      </c>
      <c r="L18" s="64">
        <v>64233.120000000003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</row>
    <row r="19" spans="1:236" x14ac:dyDescent="0.25">
      <c r="A19" s="47" t="s">
        <v>14</v>
      </c>
      <c r="B19" s="13">
        <v>3</v>
      </c>
      <c r="C19" s="8"/>
      <c r="D19" s="47"/>
      <c r="E19" s="47"/>
      <c r="F19" s="8">
        <f>F16+F17+F18</f>
        <v>202500</v>
      </c>
      <c r="G19" s="8">
        <f>SUM(G16:G18)</f>
        <v>5811.75</v>
      </c>
      <c r="H19" s="8">
        <f>SUM(H16:H18)</f>
        <v>15917.09</v>
      </c>
      <c r="I19" s="8">
        <f>SUM(I16:I18)</f>
        <v>6156</v>
      </c>
      <c r="J19" s="8">
        <f>SUM(J16:J18)</f>
        <v>4075</v>
      </c>
      <c r="K19" s="8">
        <f>SUM(K16:K18)</f>
        <v>31959.839999999997</v>
      </c>
      <c r="L19" s="65">
        <f>L17+L16+L18</f>
        <v>170540.16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</row>
    <row r="20" spans="1:236" s="54" customFormat="1" x14ac:dyDescent="0.25">
      <c r="A20" s="45" t="s">
        <v>80</v>
      </c>
      <c r="B20" s="14"/>
      <c r="C20" s="12"/>
      <c r="D20" s="45"/>
      <c r="E20" s="45"/>
      <c r="F20" s="27"/>
      <c r="G20" s="27"/>
      <c r="H20" s="27"/>
      <c r="I20" s="27"/>
      <c r="J20" s="27"/>
      <c r="K20" s="27"/>
      <c r="L20" s="72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</row>
    <row r="21" spans="1:236" s="54" customFormat="1" x14ac:dyDescent="0.25">
      <c r="A21" s="51" t="s">
        <v>81</v>
      </c>
      <c r="B21" s="26" t="s">
        <v>16</v>
      </c>
      <c r="C21" s="27" t="s">
        <v>75</v>
      </c>
      <c r="D21" s="28">
        <v>44348</v>
      </c>
      <c r="E21" s="11" t="s">
        <v>120</v>
      </c>
      <c r="F21" s="27">
        <v>60000</v>
      </c>
      <c r="G21" s="27">
        <v>1722</v>
      </c>
      <c r="H21" s="27">
        <v>3486.68</v>
      </c>
      <c r="I21" s="27">
        <v>1824</v>
      </c>
      <c r="J21" s="27">
        <v>0</v>
      </c>
      <c r="K21" s="27">
        <v>7057.68</v>
      </c>
      <c r="L21" s="72">
        <v>52942.32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</row>
    <row r="22" spans="1:236" s="54" customFormat="1" x14ac:dyDescent="0.25">
      <c r="A22" s="51" t="s">
        <v>126</v>
      </c>
      <c r="B22" s="26" t="s">
        <v>127</v>
      </c>
      <c r="C22" s="27" t="s">
        <v>74</v>
      </c>
      <c r="D22" s="28">
        <v>44542</v>
      </c>
      <c r="E22" s="11" t="s">
        <v>120</v>
      </c>
      <c r="F22" s="27">
        <v>60000</v>
      </c>
      <c r="G22" s="27">
        <v>1722</v>
      </c>
      <c r="H22" s="27">
        <v>3486.68</v>
      </c>
      <c r="I22" s="27">
        <v>1824</v>
      </c>
      <c r="J22" s="27">
        <v>0</v>
      </c>
      <c r="K22" s="27">
        <v>7057.68</v>
      </c>
      <c r="L22" s="72">
        <v>52942.32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</row>
    <row r="23" spans="1:236" s="45" customFormat="1" x14ac:dyDescent="0.25">
      <c r="A23" s="47" t="s">
        <v>14</v>
      </c>
      <c r="B23" s="13">
        <v>2</v>
      </c>
      <c r="C23" s="8"/>
      <c r="D23" s="47"/>
      <c r="E23" s="47"/>
      <c r="F23" s="8">
        <f>F21+F22</f>
        <v>120000</v>
      </c>
      <c r="G23" s="8">
        <f>G21+G22</f>
        <v>3444</v>
      </c>
      <c r="H23" s="8">
        <f>H21+H22</f>
        <v>6973.36</v>
      </c>
      <c r="I23" s="8">
        <f>I21+I22</f>
        <v>3648</v>
      </c>
      <c r="J23" s="8">
        <f>J21</f>
        <v>0</v>
      </c>
      <c r="K23" s="8">
        <f>K22+K21</f>
        <v>14115.36</v>
      </c>
      <c r="L23" s="65">
        <f>L21+L22</f>
        <v>105884.64</v>
      </c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</row>
    <row r="24" spans="1:236" s="45" customFormat="1" x14ac:dyDescent="0.25">
      <c r="A24" s="45" t="s">
        <v>109</v>
      </c>
      <c r="B24" s="14"/>
      <c r="C24" s="12"/>
      <c r="F24" s="12"/>
      <c r="G24" s="12"/>
      <c r="H24" s="12"/>
      <c r="I24" s="12"/>
      <c r="J24" s="12"/>
      <c r="K24" s="12"/>
      <c r="L24" s="71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</row>
    <row r="25" spans="1:236" s="51" customFormat="1" x14ac:dyDescent="0.25">
      <c r="A25" s="51" t="s">
        <v>110</v>
      </c>
      <c r="B25" s="26" t="s">
        <v>87</v>
      </c>
      <c r="C25" s="27" t="s">
        <v>75</v>
      </c>
      <c r="D25" s="28">
        <v>44470</v>
      </c>
      <c r="E25" s="11" t="s">
        <v>120</v>
      </c>
      <c r="F25" s="27">
        <v>89500</v>
      </c>
      <c r="G25" s="27">
        <v>2568.65</v>
      </c>
      <c r="H25" s="27">
        <v>9635.51</v>
      </c>
      <c r="I25" s="27">
        <v>2720.8</v>
      </c>
      <c r="J25" s="27">
        <v>0</v>
      </c>
      <c r="K25" s="27">
        <v>14949.96</v>
      </c>
      <c r="L25" s="72">
        <v>74550.039999999994</v>
      </c>
    </row>
    <row r="26" spans="1:236" s="105" customFormat="1" x14ac:dyDescent="0.25">
      <c r="A26" s="105" t="s">
        <v>14</v>
      </c>
      <c r="B26" s="144">
        <v>1</v>
      </c>
      <c r="C26" s="111"/>
      <c r="F26" s="111">
        <f>F25</f>
        <v>89500</v>
      </c>
      <c r="G26" s="111">
        <f>G25</f>
        <v>2568.65</v>
      </c>
      <c r="H26" s="111">
        <f>H25</f>
        <v>9635.51</v>
      </c>
      <c r="I26" s="111">
        <f>I25</f>
        <v>2720.8</v>
      </c>
      <c r="J26" s="111">
        <f>J25</f>
        <v>0</v>
      </c>
      <c r="K26" s="111">
        <v>14294.96</v>
      </c>
      <c r="L26" s="112">
        <f>L25</f>
        <v>74550.039999999994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</row>
    <row r="27" spans="1:236" s="46" customFormat="1" x14ac:dyDescent="0.25">
      <c r="A27" s="46" t="s">
        <v>23</v>
      </c>
      <c r="B27" s="20"/>
      <c r="C27" s="21"/>
      <c r="F27" s="21"/>
      <c r="G27" s="21"/>
      <c r="H27" s="21"/>
      <c r="I27" s="21"/>
      <c r="J27" s="21"/>
      <c r="K27" s="21"/>
      <c r="L27" s="70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</row>
    <row r="28" spans="1:236" s="53" customFormat="1" x14ac:dyDescent="0.25">
      <c r="A28" s="53" t="s">
        <v>56</v>
      </c>
      <c r="B28" s="22" t="s">
        <v>57</v>
      </c>
      <c r="C28" s="23" t="s">
        <v>75</v>
      </c>
      <c r="D28" s="28">
        <v>44244</v>
      </c>
      <c r="E28" s="28" t="s">
        <v>120</v>
      </c>
      <c r="F28" s="23">
        <v>133000</v>
      </c>
      <c r="G28" s="23">
        <v>3817.1</v>
      </c>
      <c r="H28" s="23">
        <v>19192.73</v>
      </c>
      <c r="I28" s="23">
        <v>4043.2</v>
      </c>
      <c r="J28" s="23">
        <v>12388.51</v>
      </c>
      <c r="K28" s="23">
        <v>39441.54</v>
      </c>
      <c r="L28" s="69">
        <v>93558.46</v>
      </c>
    </row>
    <row r="29" spans="1:236" x14ac:dyDescent="0.25">
      <c r="A29" s="47" t="s">
        <v>14</v>
      </c>
      <c r="B29" s="13">
        <v>1</v>
      </c>
      <c r="C29" s="8"/>
      <c r="D29" s="47"/>
      <c r="E29" s="47"/>
      <c r="F29" s="8">
        <f t="shared" ref="F29:L29" si="2">F28</f>
        <v>133000</v>
      </c>
      <c r="G29" s="8">
        <f t="shared" si="2"/>
        <v>3817.1</v>
      </c>
      <c r="H29" s="8">
        <f t="shared" si="2"/>
        <v>19192.73</v>
      </c>
      <c r="I29" s="8">
        <f t="shared" si="2"/>
        <v>4043.2</v>
      </c>
      <c r="J29" s="8">
        <f t="shared" si="2"/>
        <v>12388.51</v>
      </c>
      <c r="K29" s="8">
        <f t="shared" si="2"/>
        <v>39441.54</v>
      </c>
      <c r="L29" s="65">
        <f t="shared" si="2"/>
        <v>93558.46</v>
      </c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</row>
    <row r="30" spans="1:236" s="52" customFormat="1" x14ac:dyDescent="0.25">
      <c r="A30" s="46" t="s">
        <v>134</v>
      </c>
      <c r="B30" s="20"/>
      <c r="C30" s="21"/>
      <c r="D30" s="46"/>
      <c r="E30" s="46"/>
      <c r="F30" s="21"/>
      <c r="G30" s="21"/>
      <c r="H30" s="21"/>
      <c r="I30" s="21"/>
      <c r="J30" s="21"/>
      <c r="K30" s="21"/>
      <c r="L30" s="70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</row>
    <row r="31" spans="1:236" s="54" customFormat="1" x14ac:dyDescent="0.25">
      <c r="A31" s="51" t="s">
        <v>82</v>
      </c>
      <c r="B31" s="26" t="s">
        <v>83</v>
      </c>
      <c r="C31" s="27" t="s">
        <v>74</v>
      </c>
      <c r="D31" s="28">
        <v>44287</v>
      </c>
      <c r="E31" s="11" t="s">
        <v>120</v>
      </c>
      <c r="F31" s="27">
        <v>44000</v>
      </c>
      <c r="G31" s="27">
        <v>1262.8</v>
      </c>
      <c r="H31" s="27">
        <v>1007.19</v>
      </c>
      <c r="I31" s="27">
        <v>1337.6</v>
      </c>
      <c r="J31" s="27">
        <v>0</v>
      </c>
      <c r="K31" s="27">
        <v>3632.59</v>
      </c>
      <c r="L31" s="72">
        <v>40367.410000000003</v>
      </c>
      <c r="O31" s="44"/>
      <c r="P31" s="44"/>
      <c r="Q31" s="44"/>
      <c r="R31" s="44"/>
      <c r="S31" s="44"/>
      <c r="T31" s="44"/>
      <c r="U31" s="44"/>
      <c r="V31" s="44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</row>
    <row r="32" spans="1:236" s="45" customFormat="1" x14ac:dyDescent="0.25">
      <c r="A32" s="47" t="s">
        <v>14</v>
      </c>
      <c r="B32" s="13">
        <v>1</v>
      </c>
      <c r="C32" s="8"/>
      <c r="D32" s="47"/>
      <c r="E32" s="47"/>
      <c r="F32" s="8">
        <f>F31</f>
        <v>44000</v>
      </c>
      <c r="G32" s="8">
        <f>G31</f>
        <v>1262.8</v>
      </c>
      <c r="H32" s="8">
        <f>H31</f>
        <v>1007.19</v>
      </c>
      <c r="I32" s="8">
        <f>I31</f>
        <v>1337.6</v>
      </c>
      <c r="J32" s="8">
        <f>J31</f>
        <v>0</v>
      </c>
      <c r="K32" s="8">
        <v>3607.59</v>
      </c>
      <c r="L32" s="65">
        <f>L31</f>
        <v>40367.410000000003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236" s="45" customFormat="1" x14ac:dyDescent="0.25">
      <c r="A33" s="45" t="s">
        <v>84</v>
      </c>
      <c r="B33" s="26"/>
      <c r="C33" s="12"/>
      <c r="F33" s="12"/>
      <c r="G33" s="12"/>
      <c r="H33" s="12"/>
      <c r="I33" s="12"/>
      <c r="J33" s="12"/>
      <c r="K33" s="12"/>
      <c r="L33" s="71"/>
      <c r="O33" s="44"/>
      <c r="P33" s="44"/>
      <c r="Q33" s="44"/>
      <c r="R33" s="44"/>
      <c r="S33" s="44"/>
      <c r="T33" s="44"/>
      <c r="U33" s="44"/>
      <c r="V33" s="44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236" s="45" customFormat="1" x14ac:dyDescent="0.25">
      <c r="A34" s="51" t="s">
        <v>85</v>
      </c>
      <c r="B34" s="26" t="s">
        <v>17</v>
      </c>
      <c r="C34" s="27" t="s">
        <v>74</v>
      </c>
      <c r="D34" s="28">
        <v>44362</v>
      </c>
      <c r="E34" s="11" t="s">
        <v>120</v>
      </c>
      <c r="F34" s="27">
        <v>33000</v>
      </c>
      <c r="G34" s="27">
        <v>947.1</v>
      </c>
      <c r="H34" s="27">
        <v>0</v>
      </c>
      <c r="I34" s="27">
        <v>1003.2</v>
      </c>
      <c r="J34" s="27">
        <v>25</v>
      </c>
      <c r="K34" s="27">
        <v>1975.3</v>
      </c>
      <c r="L34" s="72">
        <v>31024.7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236" s="45" customFormat="1" x14ac:dyDescent="0.25">
      <c r="A35" s="47" t="s">
        <v>14</v>
      </c>
      <c r="B35" s="13">
        <v>1</v>
      </c>
      <c r="C35" s="8"/>
      <c r="D35" s="29">
        <v>44362</v>
      </c>
      <c r="E35" s="29"/>
      <c r="F35" s="8">
        <f>F34</f>
        <v>33000</v>
      </c>
      <c r="G35" s="8">
        <f>G34</f>
        <v>947.1</v>
      </c>
      <c r="H35" s="8">
        <f>H34</f>
        <v>0</v>
      </c>
      <c r="I35" s="8">
        <f>I34</f>
        <v>1003.2</v>
      </c>
      <c r="J35" s="8">
        <f>J34</f>
        <v>25</v>
      </c>
      <c r="K35" s="8">
        <v>1950.3</v>
      </c>
      <c r="L35" s="65">
        <f>L34</f>
        <v>31024.7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1:236" s="45" customFormat="1" x14ac:dyDescent="0.25">
      <c r="B36" s="14"/>
      <c r="C36" s="12"/>
      <c r="F36" s="12"/>
      <c r="G36" s="12"/>
      <c r="H36" s="12"/>
      <c r="I36" s="12"/>
      <c r="J36" s="12"/>
      <c r="K36" s="12"/>
      <c r="L36" s="71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</row>
    <row r="37" spans="1:236" s="45" customFormat="1" x14ac:dyDescent="0.25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67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236" x14ac:dyDescent="0.25">
      <c r="A38" s="44" t="s">
        <v>37</v>
      </c>
      <c r="B38" s="3" t="s">
        <v>38</v>
      </c>
      <c r="C38" s="6" t="s">
        <v>75</v>
      </c>
      <c r="D38" s="10">
        <v>44276</v>
      </c>
      <c r="E38" s="11" t="s">
        <v>120</v>
      </c>
      <c r="F38" s="7">
        <v>40000</v>
      </c>
      <c r="G38" s="6">
        <f>F38*0.0287</f>
        <v>1148</v>
      </c>
      <c r="H38" s="6">
        <v>442.65</v>
      </c>
      <c r="I38" s="6">
        <v>1216</v>
      </c>
      <c r="J38" s="6">
        <v>2449.8000000000002</v>
      </c>
      <c r="K38" s="6">
        <v>5256.45</v>
      </c>
      <c r="L38" s="64">
        <v>34743.550000000003</v>
      </c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</row>
    <row r="39" spans="1:236" s="45" customFormat="1" x14ac:dyDescent="0.25">
      <c r="A39" s="4" t="s">
        <v>41</v>
      </c>
      <c r="B39" s="5" t="s">
        <v>16</v>
      </c>
      <c r="C39" s="6" t="s">
        <v>74</v>
      </c>
      <c r="D39" s="10">
        <v>44276</v>
      </c>
      <c r="E39" s="11" t="s">
        <v>120</v>
      </c>
      <c r="F39" s="7">
        <v>40000</v>
      </c>
      <c r="G39" s="6">
        <f>F39*0.0287</f>
        <v>1148</v>
      </c>
      <c r="H39" s="6">
        <v>442.65</v>
      </c>
      <c r="I39" s="6">
        <v>1216</v>
      </c>
      <c r="J39" s="6">
        <v>2874.6</v>
      </c>
      <c r="K39" s="6">
        <v>5681.25</v>
      </c>
      <c r="L39" s="64">
        <v>34318.75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</row>
    <row r="40" spans="1:236" s="45" customFormat="1" x14ac:dyDescent="0.25">
      <c r="A40" s="47" t="s">
        <v>14</v>
      </c>
      <c r="B40" s="13">
        <v>2</v>
      </c>
      <c r="C40" s="8"/>
      <c r="D40" s="47"/>
      <c r="E40" s="47"/>
      <c r="F40" s="8">
        <f>SUM(F38:F39)</f>
        <v>80000</v>
      </c>
      <c r="G40" s="8">
        <f t="shared" ref="G40:K40" si="3">SUM(G38:G39)</f>
        <v>2296</v>
      </c>
      <c r="H40" s="8">
        <f t="shared" si="3"/>
        <v>885.3</v>
      </c>
      <c r="I40" s="8">
        <f t="shared" si="3"/>
        <v>2432</v>
      </c>
      <c r="J40" s="8">
        <f>SUM(J38:J39)</f>
        <v>5324.4</v>
      </c>
      <c r="K40" s="8">
        <f t="shared" si="3"/>
        <v>10937.7</v>
      </c>
      <c r="L40" s="65">
        <f>SUM(L38:L39)</f>
        <v>69062.3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</row>
    <row r="41" spans="1:236" s="45" customFormat="1" x14ac:dyDescent="0.25">
      <c r="B41" s="14"/>
      <c r="L41" s="7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236" s="26" customFormat="1" x14ac:dyDescent="0.25">
      <c r="A42" s="43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4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</row>
    <row r="43" spans="1:236" s="45" customFormat="1" x14ac:dyDescent="0.25">
      <c r="A43" s="4" t="s">
        <v>96</v>
      </c>
      <c r="B43" s="5" t="s">
        <v>97</v>
      </c>
      <c r="C43" s="5" t="s">
        <v>75</v>
      </c>
      <c r="D43" s="11">
        <v>44348</v>
      </c>
      <c r="E43" s="11" t="s">
        <v>120</v>
      </c>
      <c r="F43" s="7">
        <v>40000</v>
      </c>
      <c r="G43" s="6">
        <f>F43*0.0287</f>
        <v>1148</v>
      </c>
      <c r="H43" s="6">
        <v>442.65</v>
      </c>
      <c r="I43" s="6">
        <f>F43*0.0304</f>
        <v>1216</v>
      </c>
      <c r="J43" s="6">
        <v>5025</v>
      </c>
      <c r="K43" s="6">
        <v>7831.65</v>
      </c>
      <c r="L43" s="64">
        <v>32168.35</v>
      </c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</row>
    <row r="44" spans="1:236" s="45" customFormat="1" x14ac:dyDescent="0.25">
      <c r="A44" s="4" t="s">
        <v>39</v>
      </c>
      <c r="B44" s="5" t="s">
        <v>40</v>
      </c>
      <c r="C44" s="6" t="s">
        <v>75</v>
      </c>
      <c r="D44" s="10">
        <v>44276</v>
      </c>
      <c r="E44" s="11" t="s">
        <v>120</v>
      </c>
      <c r="F44" s="7">
        <v>40000</v>
      </c>
      <c r="G44" s="6">
        <f>F44*0.0287</f>
        <v>1148</v>
      </c>
      <c r="H44" s="6">
        <v>240.13</v>
      </c>
      <c r="I44" s="6">
        <f>F44*0.0304</f>
        <v>1216</v>
      </c>
      <c r="J44" s="6">
        <v>2395.8200000000002</v>
      </c>
      <c r="K44" s="6">
        <v>4999.95</v>
      </c>
      <c r="L44" s="64">
        <v>35000.050000000003</v>
      </c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</row>
    <row r="45" spans="1:236" s="45" customFormat="1" x14ac:dyDescent="0.25">
      <c r="A45" s="47" t="s">
        <v>14</v>
      </c>
      <c r="B45" s="13">
        <v>2</v>
      </c>
      <c r="C45" s="8"/>
      <c r="D45" s="47"/>
      <c r="E45" s="47"/>
      <c r="F45" s="8">
        <f t="shared" ref="F45:K45" si="4">SUM(F43:F44)</f>
        <v>80000</v>
      </c>
      <c r="G45" s="8">
        <f t="shared" si="4"/>
        <v>2296</v>
      </c>
      <c r="H45" s="8">
        <f t="shared" si="4"/>
        <v>682.78</v>
      </c>
      <c r="I45" s="8">
        <f t="shared" si="4"/>
        <v>2432</v>
      </c>
      <c r="J45" s="8">
        <f t="shared" si="4"/>
        <v>7420.82</v>
      </c>
      <c r="K45" s="8">
        <f t="shared" si="4"/>
        <v>12831.599999999999</v>
      </c>
      <c r="L45" s="65">
        <f>SUM(L44:L44)+L43</f>
        <v>67168.399999999994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</row>
    <row r="46" spans="1:236" s="45" customFormat="1" x14ac:dyDescent="0.25">
      <c r="B46" s="14"/>
      <c r="L46" s="7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</row>
    <row r="47" spans="1:236" s="45" customFormat="1" x14ac:dyDescent="0.25">
      <c r="A47" s="43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67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</row>
    <row r="48" spans="1:236" s="45" customFormat="1" x14ac:dyDescent="0.25">
      <c r="A48" s="4" t="s">
        <v>18</v>
      </c>
      <c r="B48" s="5" t="s">
        <v>16</v>
      </c>
      <c r="C48" s="6" t="s">
        <v>75</v>
      </c>
      <c r="D48" s="11">
        <v>44256</v>
      </c>
      <c r="E48" s="11" t="s">
        <v>120</v>
      </c>
      <c r="F48" s="7">
        <v>40000</v>
      </c>
      <c r="G48" s="6">
        <f>F48*0.0287</f>
        <v>1148</v>
      </c>
      <c r="H48" s="6">
        <v>442.65</v>
      </c>
      <c r="I48" s="6">
        <v>1216</v>
      </c>
      <c r="J48" s="6">
        <v>3456.22</v>
      </c>
      <c r="K48" s="6">
        <v>6262.87</v>
      </c>
      <c r="L48" s="64">
        <v>33737.129999999997</v>
      </c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</row>
    <row r="49" spans="1:236" s="45" customFormat="1" x14ac:dyDescent="0.25">
      <c r="A49" s="47" t="s">
        <v>14</v>
      </c>
      <c r="B49" s="13">
        <v>1</v>
      </c>
      <c r="C49" s="8"/>
      <c r="D49" s="47"/>
      <c r="E49" s="47"/>
      <c r="F49" s="8">
        <f>SUM(F48:F48)</f>
        <v>40000</v>
      </c>
      <c r="G49" s="8">
        <f t="shared" ref="G49:K49" si="5">SUM(G48:G48)</f>
        <v>1148</v>
      </c>
      <c r="H49" s="8">
        <f t="shared" si="5"/>
        <v>442.65</v>
      </c>
      <c r="I49" s="8">
        <f t="shared" si="5"/>
        <v>1216</v>
      </c>
      <c r="J49" s="8">
        <f t="shared" si="5"/>
        <v>3456.22</v>
      </c>
      <c r="K49" s="8">
        <f t="shared" si="5"/>
        <v>6262.87</v>
      </c>
      <c r="L49" s="65">
        <f>SUM(L48:L48)</f>
        <v>33737.129999999997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</row>
    <row r="50" spans="1:236" x14ac:dyDescent="0.25">
      <c r="A50" s="95" t="s">
        <v>60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67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</row>
    <row r="51" spans="1:236" ht="12.75" customHeight="1" x14ac:dyDescent="0.25">
      <c r="A51" s="4" t="s">
        <v>29</v>
      </c>
      <c r="B51" s="5" t="s">
        <v>57</v>
      </c>
      <c r="C51" s="6" t="s">
        <v>75</v>
      </c>
      <c r="D51" s="11">
        <v>44279</v>
      </c>
      <c r="E51" s="11" t="s">
        <v>120</v>
      </c>
      <c r="F51" s="7">
        <v>133000</v>
      </c>
      <c r="G51" s="6">
        <f>F51*0.0287</f>
        <v>3817.1</v>
      </c>
      <c r="H51" s="6">
        <v>19867.79</v>
      </c>
      <c r="I51" s="6">
        <f>F51*0.0304</f>
        <v>4043.2</v>
      </c>
      <c r="J51" s="6">
        <v>473.4</v>
      </c>
      <c r="K51" s="6">
        <v>28201.49</v>
      </c>
      <c r="L51" s="64">
        <f>F51-K51</f>
        <v>104798.51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1:236" ht="12.75" customHeight="1" x14ac:dyDescent="0.25">
      <c r="A52" s="4" t="s">
        <v>76</v>
      </c>
      <c r="B52" s="5" t="s">
        <v>16</v>
      </c>
      <c r="C52" s="6" t="s">
        <v>75</v>
      </c>
      <c r="D52" s="11">
        <v>44287</v>
      </c>
      <c r="E52" s="11" t="s">
        <v>120</v>
      </c>
      <c r="F52" s="7">
        <v>60000</v>
      </c>
      <c r="G52" s="6">
        <v>1722</v>
      </c>
      <c r="H52" s="6">
        <v>3486.68</v>
      </c>
      <c r="I52" s="6">
        <v>1824</v>
      </c>
      <c r="J52" s="6">
        <v>1070</v>
      </c>
      <c r="K52" s="6">
        <v>8102.68</v>
      </c>
      <c r="L52" s="64">
        <v>51897.32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</row>
    <row r="53" spans="1:236" ht="12.75" customHeight="1" x14ac:dyDescent="0.25">
      <c r="A53" s="4" t="s">
        <v>148</v>
      </c>
      <c r="B53" s="5" t="s">
        <v>149</v>
      </c>
      <c r="C53" s="6" t="s">
        <v>75</v>
      </c>
      <c r="D53" s="11">
        <v>44593</v>
      </c>
      <c r="E53" s="11" t="s">
        <v>120</v>
      </c>
      <c r="F53" s="7">
        <v>26700</v>
      </c>
      <c r="G53" s="6">
        <v>766.29</v>
      </c>
      <c r="H53" s="6">
        <v>0</v>
      </c>
      <c r="I53" s="6">
        <v>811.68</v>
      </c>
      <c r="J53" s="6">
        <v>25</v>
      </c>
      <c r="K53" s="6">
        <v>1602.97</v>
      </c>
      <c r="L53" s="64">
        <v>25097.03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</row>
    <row r="54" spans="1:236" ht="12.75" customHeight="1" x14ac:dyDescent="0.25">
      <c r="A54" s="4" t="s">
        <v>150</v>
      </c>
      <c r="B54" s="5" t="s">
        <v>151</v>
      </c>
      <c r="C54" s="6" t="s">
        <v>75</v>
      </c>
      <c r="D54" s="11">
        <v>44593</v>
      </c>
      <c r="E54" s="11" t="s">
        <v>120</v>
      </c>
      <c r="F54" s="7">
        <v>85000</v>
      </c>
      <c r="G54" s="6">
        <v>2439.5</v>
      </c>
      <c r="H54" s="6">
        <v>8576.99</v>
      </c>
      <c r="I54" s="6">
        <v>2584</v>
      </c>
      <c r="J54" s="6">
        <v>25</v>
      </c>
      <c r="K54" s="6">
        <v>13625.49</v>
      </c>
      <c r="L54" s="64">
        <v>71374.509999999995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</row>
    <row r="55" spans="1:236" ht="12.75" customHeight="1" x14ac:dyDescent="0.25">
      <c r="A55" s="4" t="s">
        <v>152</v>
      </c>
      <c r="B55" s="5" t="s">
        <v>16</v>
      </c>
      <c r="C55" s="6" t="s">
        <v>75</v>
      </c>
      <c r="D55" s="11">
        <v>44594</v>
      </c>
      <c r="E55" s="11" t="s">
        <v>120</v>
      </c>
      <c r="F55" s="7">
        <v>60000</v>
      </c>
      <c r="G55" s="6">
        <v>1722</v>
      </c>
      <c r="H55" s="6">
        <v>3486.68</v>
      </c>
      <c r="I55" s="6">
        <v>1824</v>
      </c>
      <c r="J55" s="6">
        <v>25</v>
      </c>
      <c r="K55" s="6">
        <v>7057.68</v>
      </c>
      <c r="L55" s="64">
        <v>52942.32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236" s="110" customFormat="1" ht="12.75" customHeight="1" x14ac:dyDescent="0.25">
      <c r="A56" s="47" t="s">
        <v>14</v>
      </c>
      <c r="B56" s="147">
        <v>5</v>
      </c>
      <c r="C56" s="108"/>
      <c r="D56" s="109"/>
      <c r="E56" s="109"/>
      <c r="F56" s="8">
        <f t="shared" ref="F56:G56" si="6">SUM(F51:F51)+F52</f>
        <v>193000</v>
      </c>
      <c r="G56" s="8">
        <f t="shared" si="6"/>
        <v>5539.1</v>
      </c>
      <c r="H56" s="170">
        <f>H51+H52+H53+H54+H55</f>
        <v>35418.14</v>
      </c>
      <c r="I56" s="8">
        <f>I55+I54+I53+I52+I51</f>
        <v>11086.880000000001</v>
      </c>
      <c r="J56" s="8">
        <f>SUM(J51:J51)+J52+J53+J54+J55</f>
        <v>1618.4</v>
      </c>
      <c r="K56" s="8">
        <f>SUM(K51:K51)+K52+K53+K54+K55</f>
        <v>58590.31</v>
      </c>
      <c r="L56" s="65">
        <f>SUM(L51:L51)+L52+L54+L53+L55</f>
        <v>306109.68999999994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236" s="54" customFormat="1" ht="12.75" customHeight="1" x14ac:dyDescent="0.25">
      <c r="A57" s="45"/>
      <c r="B57" s="159"/>
      <c r="C57" s="103"/>
      <c r="D57" s="104"/>
      <c r="E57" s="104"/>
      <c r="F57" s="12"/>
      <c r="G57" s="12"/>
      <c r="H57" s="12"/>
      <c r="I57" s="12"/>
      <c r="J57" s="12"/>
      <c r="K57" s="12"/>
      <c r="L57" s="71"/>
    </row>
    <row r="58" spans="1:236" s="54" customFormat="1" ht="12.75" customHeight="1" x14ac:dyDescent="0.25">
      <c r="A58" s="45" t="s">
        <v>129</v>
      </c>
      <c r="B58" s="159"/>
      <c r="C58" s="103"/>
      <c r="D58" s="104"/>
      <c r="E58" s="104"/>
      <c r="F58" s="12"/>
      <c r="G58" s="12"/>
      <c r="H58" s="12"/>
      <c r="I58" s="12"/>
      <c r="J58" s="12"/>
      <c r="K58" s="12"/>
      <c r="L58" s="71"/>
    </row>
    <row r="59" spans="1:236" s="51" customFormat="1" ht="12.75" customHeight="1" x14ac:dyDescent="0.25">
      <c r="A59" s="51" t="s">
        <v>130</v>
      </c>
      <c r="B59" s="102" t="s">
        <v>17</v>
      </c>
      <c r="C59" s="103" t="s">
        <v>75</v>
      </c>
      <c r="D59" s="104">
        <v>44562</v>
      </c>
      <c r="E59" s="104" t="s">
        <v>120</v>
      </c>
      <c r="F59" s="27">
        <v>40000</v>
      </c>
      <c r="G59" s="27">
        <v>1148</v>
      </c>
      <c r="H59" s="27">
        <v>442.65</v>
      </c>
      <c r="I59" s="27">
        <v>1216</v>
      </c>
      <c r="J59" s="27">
        <v>25</v>
      </c>
      <c r="K59" s="27">
        <v>2831.65</v>
      </c>
      <c r="L59" s="72">
        <v>37168.35</v>
      </c>
    </row>
    <row r="60" spans="1:236" s="51" customFormat="1" ht="12.75" customHeight="1" x14ac:dyDescent="0.25">
      <c r="A60" s="51" t="s">
        <v>159</v>
      </c>
      <c r="B60" s="102" t="s">
        <v>122</v>
      </c>
      <c r="C60" s="103" t="s">
        <v>74</v>
      </c>
      <c r="D60" s="104">
        <v>44593</v>
      </c>
      <c r="E60" s="104" t="s">
        <v>120</v>
      </c>
      <c r="F60" s="27">
        <v>40000</v>
      </c>
      <c r="G60" s="27">
        <v>1148</v>
      </c>
      <c r="H60" s="27">
        <v>442.65</v>
      </c>
      <c r="I60" s="27">
        <v>1216</v>
      </c>
      <c r="J60" s="27">
        <v>25</v>
      </c>
      <c r="K60" s="27">
        <v>2831.65</v>
      </c>
      <c r="L60" s="72">
        <v>37168.35</v>
      </c>
    </row>
    <row r="61" spans="1:236" s="51" customFormat="1" ht="12.75" customHeight="1" x14ac:dyDescent="0.25">
      <c r="A61" s="51" t="s">
        <v>160</v>
      </c>
      <c r="B61" s="102" t="s">
        <v>161</v>
      </c>
      <c r="C61" s="103" t="s">
        <v>74</v>
      </c>
      <c r="D61" s="104">
        <v>44593</v>
      </c>
      <c r="E61" s="104" t="s">
        <v>120</v>
      </c>
      <c r="F61" s="27">
        <v>110000</v>
      </c>
      <c r="G61" s="27">
        <v>3157</v>
      </c>
      <c r="H61" s="27">
        <v>14457.62</v>
      </c>
      <c r="I61" s="27">
        <v>3344</v>
      </c>
      <c r="J61" s="27">
        <v>25</v>
      </c>
      <c r="K61" s="27">
        <v>20983.62</v>
      </c>
      <c r="L61" s="72">
        <v>89016.38</v>
      </c>
    </row>
    <row r="62" spans="1:236" s="105" customFormat="1" ht="12.75" customHeight="1" x14ac:dyDescent="0.25">
      <c r="A62" s="105" t="s">
        <v>114</v>
      </c>
      <c r="B62" s="146">
        <v>3</v>
      </c>
      <c r="C62" s="162"/>
      <c r="D62" s="163"/>
      <c r="E62" s="163"/>
      <c r="F62" s="111">
        <f>F59+F60+F61</f>
        <v>190000</v>
      </c>
      <c r="G62" s="111">
        <f>G59+G60+G61</f>
        <v>5453</v>
      </c>
      <c r="H62" s="111">
        <f>H59+H60+H61</f>
        <v>15342.92</v>
      </c>
      <c r="I62" s="111">
        <f>I59+I60+I61</f>
        <v>5776</v>
      </c>
      <c r="J62" s="111">
        <f>J59+J60+J61</f>
        <v>75</v>
      </c>
      <c r="K62" s="111">
        <f>K59+K60+K61</f>
        <v>26646.92</v>
      </c>
      <c r="L62" s="112">
        <f>L59+L60+L61</f>
        <v>163353.08000000002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236" s="45" customFormat="1" ht="12.75" customHeight="1" x14ac:dyDescent="0.25">
      <c r="B63" s="159"/>
      <c r="C63" s="160"/>
      <c r="D63" s="161"/>
      <c r="E63" s="161"/>
      <c r="F63" s="12"/>
      <c r="G63" s="12"/>
      <c r="H63" s="12"/>
      <c r="I63" s="12"/>
      <c r="J63" s="12"/>
      <c r="K63" s="12"/>
      <c r="L63" s="71"/>
    </row>
    <row r="64" spans="1:236" s="54" customFormat="1" ht="12.75" customHeight="1" x14ac:dyDescent="0.25">
      <c r="A64" s="45" t="s">
        <v>111</v>
      </c>
      <c r="B64" s="102" t="s">
        <v>112</v>
      </c>
      <c r="C64" s="103" t="s">
        <v>74</v>
      </c>
      <c r="D64" s="104">
        <v>44470</v>
      </c>
      <c r="E64" s="11" t="s">
        <v>120</v>
      </c>
      <c r="F64" s="27">
        <v>44000</v>
      </c>
      <c r="G64" s="27">
        <v>1262.8</v>
      </c>
      <c r="H64" s="27">
        <v>1007.19</v>
      </c>
      <c r="I64" s="27">
        <v>1337.6</v>
      </c>
      <c r="J64" s="27">
        <v>25</v>
      </c>
      <c r="K64" s="27">
        <v>3632.59</v>
      </c>
      <c r="L64" s="72">
        <v>40367.410000000003</v>
      </c>
    </row>
    <row r="65" spans="1:236" s="54" customFormat="1" ht="12.75" customHeight="1" x14ac:dyDescent="0.25">
      <c r="A65" s="51" t="s">
        <v>113</v>
      </c>
      <c r="B65" s="102"/>
      <c r="C65" s="103"/>
      <c r="D65" s="104"/>
      <c r="E65" s="104"/>
      <c r="F65" s="27"/>
      <c r="G65" s="27"/>
      <c r="H65" s="27"/>
      <c r="I65" s="27"/>
      <c r="J65" s="27"/>
      <c r="K65" s="27"/>
      <c r="L65" s="72"/>
    </row>
    <row r="66" spans="1:236" s="58" customFormat="1" ht="12.75" customHeight="1" x14ac:dyDescent="0.25">
      <c r="A66" s="105" t="s">
        <v>114</v>
      </c>
      <c r="B66" s="146">
        <v>1</v>
      </c>
      <c r="C66" s="106"/>
      <c r="D66" s="107"/>
      <c r="E66" s="107"/>
      <c r="F66" s="111">
        <v>44000</v>
      </c>
      <c r="G66" s="111">
        <v>1262.8</v>
      </c>
      <c r="H66" s="111">
        <v>1007.19</v>
      </c>
      <c r="I66" s="111">
        <v>1337.6</v>
      </c>
      <c r="J66" s="111">
        <f>J64</f>
        <v>25</v>
      </c>
      <c r="K66" s="111">
        <v>3607.59</v>
      </c>
      <c r="L66" s="112">
        <f>L64</f>
        <v>40367.410000000003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1:236" ht="18" customHeight="1" x14ac:dyDescent="0.25">
      <c r="A67" s="46" t="s">
        <v>95</v>
      </c>
      <c r="B67" s="14"/>
      <c r="C67" s="12"/>
      <c r="D67" s="45"/>
      <c r="E67" s="45"/>
      <c r="F67" s="44"/>
      <c r="G67" s="44"/>
      <c r="H67" s="44"/>
      <c r="I67" s="44"/>
      <c r="J67" s="44"/>
      <c r="K67" s="44"/>
      <c r="L67" s="44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</row>
    <row r="68" spans="1:236" s="53" customFormat="1" ht="18" customHeight="1" x14ac:dyDescent="0.25">
      <c r="A68" s="53" t="s">
        <v>86</v>
      </c>
      <c r="B68" s="22" t="s">
        <v>87</v>
      </c>
      <c r="C68" s="23" t="s">
        <v>75</v>
      </c>
      <c r="D68" s="24">
        <v>44348</v>
      </c>
      <c r="E68" s="11" t="s">
        <v>120</v>
      </c>
      <c r="F68" s="23">
        <v>100000</v>
      </c>
      <c r="G68" s="23">
        <v>2870</v>
      </c>
      <c r="H68" s="23">
        <v>12105.37</v>
      </c>
      <c r="I68" s="23">
        <v>3040</v>
      </c>
      <c r="J68" s="23">
        <v>25</v>
      </c>
      <c r="K68" s="23">
        <v>18040.37</v>
      </c>
      <c r="L68" s="69">
        <v>81984.63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</row>
    <row r="69" spans="1:236" ht="18" customHeight="1" x14ac:dyDescent="0.25">
      <c r="A69" s="47" t="s">
        <v>14</v>
      </c>
      <c r="B69" s="25">
        <v>1</v>
      </c>
      <c r="C69" s="8"/>
      <c r="D69" s="47"/>
      <c r="E69" s="47"/>
      <c r="F69" s="8">
        <f t="shared" ref="F69:K69" si="7">SUM(F68:F68)</f>
        <v>100000</v>
      </c>
      <c r="G69" s="8">
        <f t="shared" si="7"/>
        <v>2870</v>
      </c>
      <c r="H69" s="8">
        <f t="shared" si="7"/>
        <v>12105.37</v>
      </c>
      <c r="I69" s="8">
        <f t="shared" si="7"/>
        <v>3040</v>
      </c>
      <c r="J69" s="8">
        <f t="shared" si="7"/>
        <v>25</v>
      </c>
      <c r="K69" s="8">
        <f t="shared" si="7"/>
        <v>18040.37</v>
      </c>
      <c r="L69" s="65">
        <f>SUM(L68:L68)</f>
        <v>81984.63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236" ht="18" customHeight="1" x14ac:dyDescent="0.25">
      <c r="A70" s="43" t="s">
        <v>61</v>
      </c>
      <c r="B70" s="128"/>
      <c r="C70" s="12"/>
      <c r="D70" s="45"/>
      <c r="E70" s="45"/>
      <c r="F70" s="12"/>
      <c r="G70" s="12"/>
      <c r="H70" s="12"/>
      <c r="I70" s="12"/>
      <c r="J70" s="12"/>
      <c r="K70" s="12"/>
      <c r="L70" s="71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1:236" ht="12.75" customHeight="1" x14ac:dyDescent="0.25">
      <c r="A71" s="4" t="s">
        <v>44</v>
      </c>
      <c r="B71" s="5" t="s">
        <v>57</v>
      </c>
      <c r="C71" s="6" t="s">
        <v>75</v>
      </c>
      <c r="D71" s="10">
        <v>44276</v>
      </c>
      <c r="E71" s="11" t="s">
        <v>120</v>
      </c>
      <c r="F71" s="7">
        <v>89500</v>
      </c>
      <c r="G71" s="6">
        <f>F71*0.0287</f>
        <v>2568.65</v>
      </c>
      <c r="H71" s="6">
        <v>9635.51</v>
      </c>
      <c r="I71" s="6">
        <f>F71*0.0304</f>
        <v>2720.8</v>
      </c>
      <c r="J71" s="6">
        <v>25</v>
      </c>
      <c r="K71" s="6">
        <f>+J71+I71+H71+G71</f>
        <v>14949.960000000001</v>
      </c>
      <c r="L71" s="64">
        <f>F71-K71</f>
        <v>74550.039999999994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</row>
    <row r="72" spans="1:236" ht="18" customHeight="1" x14ac:dyDescent="0.25">
      <c r="A72" s="47" t="s">
        <v>14</v>
      </c>
      <c r="B72" s="25">
        <v>1</v>
      </c>
      <c r="C72" s="8"/>
      <c r="D72" s="47"/>
      <c r="E72" s="47"/>
      <c r="F72" s="8">
        <f t="shared" ref="F72:K72" si="8">SUM(F71:F71)</f>
        <v>89500</v>
      </c>
      <c r="G72" s="8">
        <f t="shared" si="8"/>
        <v>2568.65</v>
      </c>
      <c r="H72" s="8">
        <f t="shared" si="8"/>
        <v>9635.51</v>
      </c>
      <c r="I72" s="8">
        <f t="shared" si="8"/>
        <v>2720.8</v>
      </c>
      <c r="J72" s="8">
        <f t="shared" si="8"/>
        <v>25</v>
      </c>
      <c r="K72" s="8">
        <f t="shared" si="8"/>
        <v>14949.960000000001</v>
      </c>
      <c r="L72" s="65">
        <f>SUM(L71:L71)</f>
        <v>74550.039999999994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236" s="45" customFormat="1" x14ac:dyDescent="0.25">
      <c r="A73" s="43" t="s">
        <v>62</v>
      </c>
      <c r="B73" s="14"/>
      <c r="C73" s="12"/>
      <c r="F73" s="12"/>
      <c r="G73" s="12"/>
      <c r="H73" s="12"/>
      <c r="I73" s="12"/>
      <c r="J73" s="12"/>
      <c r="K73" s="12"/>
      <c r="L73" s="71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</row>
    <row r="74" spans="1:236" ht="12.75" customHeight="1" x14ac:dyDescent="0.25">
      <c r="A74" s="4" t="s">
        <v>24</v>
      </c>
      <c r="B74" s="5" t="s">
        <v>25</v>
      </c>
      <c r="C74" s="6" t="s">
        <v>75</v>
      </c>
      <c r="D74" s="11">
        <v>44245</v>
      </c>
      <c r="E74" s="11" t="s">
        <v>120</v>
      </c>
      <c r="F74" s="7">
        <v>165000</v>
      </c>
      <c r="G74" s="6">
        <f>F74*0.0287</f>
        <v>4735.5</v>
      </c>
      <c r="H74" s="6">
        <v>27463.39</v>
      </c>
      <c r="I74" s="6">
        <v>4742.3999999999996</v>
      </c>
      <c r="J74" s="6">
        <v>25</v>
      </c>
      <c r="K74" s="6">
        <v>37117.339999999997</v>
      </c>
      <c r="L74" s="64">
        <v>127882.66</v>
      </c>
    </row>
    <row r="75" spans="1:236" ht="18" customHeight="1" x14ac:dyDescent="0.25">
      <c r="A75" s="47" t="s">
        <v>14</v>
      </c>
      <c r="B75" s="13">
        <v>1</v>
      </c>
      <c r="C75" s="8"/>
      <c r="D75" s="47"/>
      <c r="E75" s="47"/>
      <c r="F75" s="8">
        <f>SUM(F74:F74)</f>
        <v>165000</v>
      </c>
      <c r="G75" s="8">
        <f t="shared" ref="G75:K75" si="9">SUM(G74:G74)</f>
        <v>4735.5</v>
      </c>
      <c r="H75" s="8">
        <f t="shared" si="9"/>
        <v>27463.39</v>
      </c>
      <c r="I75" s="8">
        <f t="shared" si="9"/>
        <v>4742.3999999999996</v>
      </c>
      <c r="J75" s="8">
        <f t="shared" si="9"/>
        <v>25</v>
      </c>
      <c r="K75" s="8">
        <f t="shared" si="9"/>
        <v>37117.339999999997</v>
      </c>
      <c r="L75" s="65">
        <f>SUM(L74:L74)</f>
        <v>127882.66</v>
      </c>
    </row>
    <row r="76" spans="1:236" ht="18" customHeight="1" x14ac:dyDescent="0.25">
      <c r="A76" s="43" t="s">
        <v>63</v>
      </c>
      <c r="B76" s="14"/>
      <c r="C76" s="12"/>
      <c r="D76" s="45"/>
      <c r="E76" s="45"/>
      <c r="F76" s="12"/>
      <c r="G76" s="12"/>
      <c r="H76" s="12"/>
      <c r="I76" s="12"/>
      <c r="J76" s="12"/>
      <c r="K76" s="12"/>
      <c r="L76" s="71"/>
    </row>
    <row r="77" spans="1:236" ht="12.75" customHeight="1" x14ac:dyDescent="0.25">
      <c r="A77" s="4" t="s">
        <v>26</v>
      </c>
      <c r="B77" s="5" t="s">
        <v>20</v>
      </c>
      <c r="C77" s="6" t="s">
        <v>75</v>
      </c>
      <c r="D77" s="11">
        <v>44268</v>
      </c>
      <c r="E77" s="11" t="s">
        <v>120</v>
      </c>
      <c r="F77" s="7">
        <v>89500</v>
      </c>
      <c r="G77" s="6">
        <f>F77*0.0287</f>
        <v>2568.65</v>
      </c>
      <c r="H77" s="6">
        <v>9297.98</v>
      </c>
      <c r="I77" s="6">
        <f>F77*0.0304</f>
        <v>2720.8</v>
      </c>
      <c r="J77" s="6">
        <v>3717.12</v>
      </c>
      <c r="K77" s="6">
        <v>18304.55</v>
      </c>
      <c r="L77" s="64">
        <f>F77-K77</f>
        <v>71195.45</v>
      </c>
    </row>
    <row r="78" spans="1:236" ht="12.75" customHeight="1" x14ac:dyDescent="0.25">
      <c r="A78" s="4" t="s">
        <v>64</v>
      </c>
      <c r="B78" s="5" t="s">
        <v>65</v>
      </c>
      <c r="C78" s="6" t="s">
        <v>75</v>
      </c>
      <c r="D78" s="11">
        <v>44242</v>
      </c>
      <c r="E78" s="11" t="s">
        <v>120</v>
      </c>
      <c r="F78" s="7">
        <v>32000</v>
      </c>
      <c r="G78" s="6">
        <f>F78*0.0287</f>
        <v>918.4</v>
      </c>
      <c r="H78" s="6">
        <v>0</v>
      </c>
      <c r="I78" s="6">
        <f>F78*0.0304</f>
        <v>972.8</v>
      </c>
      <c r="J78" s="6">
        <v>25</v>
      </c>
      <c r="K78" s="17">
        <v>1916.2</v>
      </c>
      <c r="L78" s="64">
        <v>30083.8</v>
      </c>
    </row>
    <row r="79" spans="1:236" ht="18" customHeight="1" x14ac:dyDescent="0.25">
      <c r="A79" s="47" t="s">
        <v>14</v>
      </c>
      <c r="B79" s="13">
        <v>2</v>
      </c>
      <c r="C79" s="8"/>
      <c r="D79" s="47"/>
      <c r="E79" s="47"/>
      <c r="F79" s="8">
        <f>SUM(F77:F78)</f>
        <v>121500</v>
      </c>
      <c r="G79" s="8">
        <f t="shared" ref="G79:K79" si="10">SUM(G77:G78)</f>
        <v>3487.05</v>
      </c>
      <c r="H79" s="8">
        <f t="shared" si="10"/>
        <v>9297.98</v>
      </c>
      <c r="I79" s="8">
        <f t="shared" si="10"/>
        <v>3693.6000000000004</v>
      </c>
      <c r="J79" s="8">
        <f t="shared" si="10"/>
        <v>3742.12</v>
      </c>
      <c r="K79" s="8">
        <f t="shared" si="10"/>
        <v>20220.75</v>
      </c>
      <c r="L79" s="65">
        <f>SUM(L77:L78)</f>
        <v>101279.25</v>
      </c>
    </row>
    <row r="80" spans="1:236" s="45" customFormat="1" x14ac:dyDescent="0.25">
      <c r="A80" s="45" t="s">
        <v>132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164"/>
    </row>
    <row r="81" spans="1:668" ht="15" customHeight="1" x14ac:dyDescent="0.25">
      <c r="A81" s="4" t="s">
        <v>27</v>
      </c>
      <c r="B81" s="5" t="s">
        <v>28</v>
      </c>
      <c r="C81" s="6" t="s">
        <v>75</v>
      </c>
      <c r="D81" s="11">
        <v>44268</v>
      </c>
      <c r="E81" s="11" t="s">
        <v>120</v>
      </c>
      <c r="F81" s="7">
        <v>58000</v>
      </c>
      <c r="G81" s="6">
        <v>1664.6</v>
      </c>
      <c r="H81" s="6">
        <v>3110.32</v>
      </c>
      <c r="I81" s="6">
        <v>1763.2</v>
      </c>
      <c r="J81" s="6">
        <v>25</v>
      </c>
      <c r="K81" s="6">
        <f>+J81+I81+H81+G81</f>
        <v>6563.1200000000008</v>
      </c>
      <c r="L81" s="64">
        <f>F81-K81</f>
        <v>51436.88</v>
      </c>
      <c r="M81" s="52"/>
      <c r="N81" s="52"/>
    </row>
    <row r="82" spans="1:668" ht="18" customHeight="1" x14ac:dyDescent="0.25">
      <c r="A82" s="47" t="s">
        <v>14</v>
      </c>
      <c r="B82" s="13">
        <v>1</v>
      </c>
      <c r="C82" s="8"/>
      <c r="D82" s="47"/>
      <c r="E82" s="47"/>
      <c r="F82" s="8">
        <f>SUM(F81:F81)</f>
        <v>58000</v>
      </c>
      <c r="G82" s="8">
        <f t="shared" ref="G82:K82" si="11">SUM(G81:G81)</f>
        <v>1664.6</v>
      </c>
      <c r="H82" s="8">
        <f t="shared" si="11"/>
        <v>3110.32</v>
      </c>
      <c r="I82" s="8">
        <f t="shared" si="11"/>
        <v>1763.2</v>
      </c>
      <c r="J82" s="8">
        <f t="shared" si="11"/>
        <v>25</v>
      </c>
      <c r="K82" s="8">
        <f t="shared" si="11"/>
        <v>6563.1200000000008</v>
      </c>
      <c r="L82" s="65">
        <f>SUM(L81:L81)</f>
        <v>51436.88</v>
      </c>
      <c r="M82" s="52"/>
      <c r="N82" s="52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668" s="45" customFormat="1" x14ac:dyDescent="0.25">
      <c r="A83" s="43" t="s">
        <v>66</v>
      </c>
      <c r="B83" s="14"/>
      <c r="C83" s="12"/>
      <c r="F83" s="12"/>
      <c r="G83" s="12"/>
      <c r="H83" s="12"/>
      <c r="I83" s="12"/>
      <c r="J83" s="12"/>
      <c r="K83" s="12"/>
      <c r="L83" s="71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  <c r="IW83" s="44"/>
      <c r="IX83" s="44"/>
      <c r="IY83" s="44"/>
      <c r="IZ83" s="44"/>
      <c r="JA83" s="44"/>
      <c r="JB83" s="44"/>
      <c r="JC83" s="44"/>
      <c r="JD83" s="44"/>
      <c r="JE83" s="44"/>
      <c r="JF83" s="44"/>
      <c r="JG83" s="44"/>
      <c r="JH83" s="44"/>
      <c r="JI83" s="44"/>
      <c r="JJ83" s="44"/>
      <c r="JK83" s="44"/>
      <c r="JL83" s="44"/>
      <c r="JM83" s="44"/>
      <c r="JN83" s="44"/>
      <c r="JO83" s="44"/>
      <c r="JP83" s="44"/>
      <c r="JQ83" s="44"/>
      <c r="JR83" s="44"/>
      <c r="JS83" s="44"/>
      <c r="JT83" s="44"/>
      <c r="JU83" s="44"/>
      <c r="JV83" s="44"/>
      <c r="JW83" s="44"/>
      <c r="JX83" s="44"/>
      <c r="JY83" s="44"/>
      <c r="JZ83" s="44"/>
      <c r="KA83" s="44"/>
      <c r="KB83" s="44"/>
      <c r="KC83" s="44"/>
      <c r="KD83" s="44"/>
      <c r="KE83" s="44"/>
      <c r="KF83" s="44"/>
      <c r="KG83" s="44"/>
      <c r="KH83" s="44"/>
      <c r="KI83" s="44"/>
      <c r="KJ83" s="44"/>
      <c r="KK83" s="44"/>
      <c r="KL83" s="44"/>
      <c r="KM83" s="44"/>
      <c r="KN83" s="44"/>
      <c r="KO83" s="44"/>
      <c r="KP83" s="44"/>
      <c r="KQ83" s="44"/>
      <c r="KR83" s="44"/>
      <c r="KS83" s="44"/>
      <c r="KT83" s="44"/>
      <c r="KU83" s="44"/>
      <c r="KV83" s="44"/>
      <c r="KW83" s="44"/>
      <c r="KX83" s="44"/>
      <c r="KY83" s="44"/>
      <c r="KZ83" s="44"/>
      <c r="LA83" s="44"/>
      <c r="LB83" s="44"/>
      <c r="LC83" s="44"/>
      <c r="LD83" s="44"/>
      <c r="LE83" s="44"/>
      <c r="LF83" s="44"/>
      <c r="LG83" s="44"/>
      <c r="LH83" s="44"/>
      <c r="LI83" s="44"/>
      <c r="LJ83" s="44"/>
      <c r="LK83" s="44"/>
      <c r="LL83" s="44"/>
      <c r="LM83" s="44"/>
      <c r="LN83" s="44"/>
      <c r="LO83" s="44"/>
      <c r="LP83" s="44"/>
      <c r="LQ83" s="44"/>
      <c r="LR83" s="44"/>
      <c r="LS83" s="44"/>
      <c r="LT83" s="44"/>
      <c r="LU83" s="44"/>
      <c r="LV83" s="44"/>
      <c r="LW83" s="44"/>
      <c r="LX83" s="44"/>
      <c r="LY83" s="44"/>
      <c r="LZ83" s="44"/>
      <c r="MA83" s="44"/>
      <c r="MB83" s="44"/>
      <c r="MC83" s="44"/>
      <c r="MD83" s="44"/>
      <c r="ME83" s="44"/>
      <c r="MF83" s="44"/>
      <c r="MG83" s="44"/>
      <c r="MH83" s="44"/>
      <c r="MI83" s="44"/>
      <c r="MJ83" s="44"/>
      <c r="MK83" s="44"/>
      <c r="ML83" s="44"/>
      <c r="MM83" s="44"/>
      <c r="MN83" s="44"/>
      <c r="MO83" s="44"/>
      <c r="MP83" s="44"/>
      <c r="MQ83" s="44"/>
      <c r="MR83" s="44"/>
      <c r="MS83" s="44"/>
      <c r="MT83" s="44"/>
      <c r="MU83" s="44"/>
      <c r="MV83" s="44"/>
      <c r="MW83" s="44"/>
      <c r="MX83" s="44"/>
      <c r="MY83" s="44"/>
      <c r="MZ83" s="44"/>
      <c r="NA83" s="44"/>
      <c r="NB83" s="44"/>
      <c r="NC83" s="44"/>
      <c r="ND83" s="44"/>
      <c r="NE83" s="44"/>
      <c r="NF83" s="44"/>
      <c r="NG83" s="44"/>
      <c r="NH83" s="44"/>
      <c r="NI83" s="44"/>
      <c r="NJ83" s="44"/>
      <c r="NK83" s="44"/>
      <c r="NL83" s="44"/>
      <c r="NM83" s="44"/>
      <c r="NN83" s="44"/>
      <c r="NO83" s="44"/>
      <c r="NP83" s="44"/>
      <c r="NQ83" s="44"/>
      <c r="NR83" s="44"/>
      <c r="NS83" s="44"/>
      <c r="NT83" s="44"/>
      <c r="NU83" s="44"/>
      <c r="NV83" s="44"/>
      <c r="NW83" s="44"/>
      <c r="NX83" s="44"/>
      <c r="NY83" s="44"/>
      <c r="NZ83" s="44"/>
      <c r="OA83" s="44"/>
      <c r="OB83" s="44"/>
      <c r="OC83" s="44"/>
      <c r="OD83" s="44"/>
      <c r="OE83" s="44"/>
      <c r="OF83" s="44"/>
      <c r="OG83" s="44"/>
      <c r="OH83" s="44"/>
      <c r="OI83" s="44"/>
      <c r="OJ83" s="44"/>
      <c r="OK83" s="44"/>
      <c r="OL83" s="44"/>
      <c r="OM83" s="44"/>
      <c r="ON83" s="44"/>
      <c r="OO83" s="44"/>
      <c r="OP83" s="44"/>
      <c r="OQ83" s="44"/>
      <c r="OR83" s="44"/>
      <c r="OS83" s="44"/>
      <c r="OT83" s="44"/>
      <c r="OU83" s="44"/>
      <c r="OV83" s="44"/>
      <c r="OW83" s="44"/>
      <c r="OX83" s="44"/>
      <c r="OY83" s="44"/>
      <c r="OZ83" s="44"/>
      <c r="PA83" s="44"/>
      <c r="PB83" s="44"/>
      <c r="PC83" s="44"/>
      <c r="PD83" s="44"/>
      <c r="PE83" s="44"/>
      <c r="PF83" s="44"/>
      <c r="PG83" s="44"/>
      <c r="PH83" s="44"/>
      <c r="PI83" s="44"/>
      <c r="PJ83" s="44"/>
      <c r="PK83" s="44"/>
      <c r="PL83" s="44"/>
      <c r="PM83" s="44"/>
      <c r="PN83" s="44"/>
      <c r="PO83" s="44"/>
      <c r="PP83" s="44"/>
      <c r="PQ83" s="44"/>
      <c r="PR83" s="44"/>
      <c r="PS83" s="44"/>
      <c r="PT83" s="44"/>
      <c r="PU83" s="44"/>
      <c r="PV83" s="44"/>
      <c r="PW83" s="44"/>
      <c r="PX83" s="44"/>
      <c r="PY83" s="44"/>
      <c r="PZ83" s="44"/>
      <c r="QA83" s="44"/>
      <c r="QB83" s="44"/>
      <c r="QC83" s="44"/>
      <c r="QD83" s="44"/>
      <c r="QE83" s="44"/>
      <c r="QF83" s="44"/>
      <c r="QG83" s="44"/>
      <c r="QH83" s="44"/>
      <c r="QI83" s="44"/>
      <c r="QJ83" s="44"/>
      <c r="QK83" s="44"/>
      <c r="QL83" s="44"/>
      <c r="QM83" s="44"/>
      <c r="QN83" s="44"/>
      <c r="QO83" s="44"/>
      <c r="QP83" s="44"/>
      <c r="QQ83" s="44"/>
      <c r="QR83" s="44"/>
      <c r="QS83" s="44"/>
      <c r="QT83" s="44"/>
      <c r="QU83" s="44"/>
      <c r="QV83" s="44"/>
      <c r="QW83" s="44"/>
      <c r="QX83" s="44"/>
      <c r="QY83" s="44"/>
      <c r="QZ83" s="44"/>
      <c r="RA83" s="44"/>
      <c r="RB83" s="44"/>
      <c r="RC83" s="44"/>
      <c r="RD83" s="44"/>
      <c r="RE83" s="44"/>
      <c r="RF83" s="44"/>
      <c r="RG83" s="44"/>
      <c r="RH83" s="44"/>
      <c r="RI83" s="44"/>
      <c r="RJ83" s="44"/>
      <c r="RK83" s="44"/>
      <c r="RL83" s="44"/>
      <c r="RM83" s="44"/>
      <c r="RN83" s="44"/>
      <c r="RO83" s="44"/>
      <c r="RP83" s="44"/>
      <c r="RQ83" s="44"/>
      <c r="RR83" s="44"/>
      <c r="RS83" s="44"/>
      <c r="RT83" s="44"/>
      <c r="RU83" s="44"/>
      <c r="RV83" s="44"/>
      <c r="RW83" s="44"/>
      <c r="RX83" s="44"/>
      <c r="RY83" s="44"/>
      <c r="RZ83" s="44"/>
      <c r="SA83" s="44"/>
      <c r="SB83" s="44"/>
      <c r="SC83" s="44"/>
      <c r="SD83" s="44"/>
      <c r="SE83" s="44"/>
      <c r="SF83" s="44"/>
      <c r="SG83" s="44"/>
      <c r="SH83" s="44"/>
      <c r="SI83" s="44"/>
      <c r="SJ83" s="44"/>
      <c r="SK83" s="44"/>
      <c r="SL83" s="44"/>
      <c r="SM83" s="44"/>
      <c r="SN83" s="44"/>
      <c r="SO83" s="44"/>
      <c r="SP83" s="44"/>
      <c r="SQ83" s="44"/>
      <c r="SR83" s="44"/>
      <c r="SS83" s="44"/>
      <c r="ST83" s="44"/>
      <c r="SU83" s="44"/>
      <c r="SV83" s="44"/>
      <c r="SW83" s="44"/>
      <c r="SX83" s="44"/>
      <c r="SY83" s="44"/>
      <c r="SZ83" s="44"/>
      <c r="TA83" s="44"/>
      <c r="TB83" s="44"/>
      <c r="TC83" s="44"/>
      <c r="TD83" s="44"/>
      <c r="TE83" s="44"/>
      <c r="TF83" s="44"/>
      <c r="TG83" s="44"/>
      <c r="TH83" s="44"/>
      <c r="TI83" s="44"/>
      <c r="TJ83" s="44"/>
      <c r="TK83" s="44"/>
      <c r="TL83" s="44"/>
      <c r="TM83" s="44"/>
      <c r="TN83" s="44"/>
      <c r="TO83" s="44"/>
      <c r="TP83" s="44"/>
      <c r="TQ83" s="44"/>
      <c r="TR83" s="44"/>
      <c r="TS83" s="44"/>
      <c r="TT83" s="44"/>
      <c r="TU83" s="44"/>
      <c r="TV83" s="44"/>
      <c r="TW83" s="44"/>
      <c r="TX83" s="44"/>
      <c r="TY83" s="44"/>
      <c r="TZ83" s="44"/>
      <c r="UA83" s="44"/>
      <c r="UB83" s="44"/>
      <c r="UC83" s="44"/>
      <c r="UD83" s="44"/>
      <c r="UE83" s="44"/>
      <c r="UF83" s="44"/>
      <c r="UG83" s="44"/>
      <c r="UH83" s="44"/>
      <c r="UI83" s="44"/>
      <c r="UJ83" s="44"/>
      <c r="UK83" s="44"/>
      <c r="UL83" s="44"/>
      <c r="UM83" s="44"/>
      <c r="UN83" s="44"/>
      <c r="UO83" s="44"/>
      <c r="UP83" s="44"/>
      <c r="UQ83" s="44"/>
      <c r="UR83" s="44"/>
      <c r="US83" s="44"/>
      <c r="UT83" s="44"/>
      <c r="UU83" s="44"/>
      <c r="UV83" s="44"/>
      <c r="UW83" s="44"/>
      <c r="UX83" s="44"/>
      <c r="UY83" s="44"/>
      <c r="UZ83" s="44"/>
      <c r="VA83" s="44"/>
      <c r="VB83" s="44"/>
      <c r="VC83" s="44"/>
      <c r="VD83" s="44"/>
      <c r="VE83" s="44"/>
      <c r="VF83" s="44"/>
      <c r="VG83" s="44"/>
      <c r="VH83" s="44"/>
      <c r="VI83" s="44"/>
      <c r="VJ83" s="44"/>
      <c r="VK83" s="44"/>
      <c r="VL83" s="44"/>
      <c r="VM83" s="44"/>
      <c r="VN83" s="44"/>
      <c r="VO83" s="44"/>
      <c r="VP83" s="44"/>
      <c r="VQ83" s="44"/>
      <c r="VR83" s="44"/>
      <c r="VS83" s="44"/>
      <c r="VT83" s="44"/>
      <c r="VU83" s="44"/>
      <c r="VV83" s="44"/>
      <c r="VW83" s="44"/>
      <c r="VX83" s="44"/>
      <c r="VY83" s="44"/>
      <c r="VZ83" s="44"/>
      <c r="WA83" s="44"/>
      <c r="WB83" s="44"/>
      <c r="WC83" s="44"/>
      <c r="WD83" s="44"/>
      <c r="WE83" s="44"/>
      <c r="WF83" s="44"/>
      <c r="WG83" s="44"/>
      <c r="WH83" s="44"/>
      <c r="WI83" s="44"/>
      <c r="WJ83" s="44"/>
      <c r="WK83" s="44"/>
      <c r="WL83" s="44"/>
      <c r="WM83" s="44"/>
      <c r="WN83" s="44"/>
      <c r="WO83" s="44"/>
      <c r="WP83" s="44"/>
      <c r="WQ83" s="44"/>
      <c r="WR83" s="44"/>
      <c r="WS83" s="44"/>
      <c r="WT83" s="44"/>
      <c r="WU83" s="44"/>
      <c r="WV83" s="44"/>
      <c r="WW83" s="44"/>
      <c r="WX83" s="44"/>
      <c r="WY83" s="44"/>
      <c r="WZ83" s="44"/>
      <c r="XA83" s="44"/>
      <c r="XB83" s="44"/>
      <c r="XC83" s="44"/>
      <c r="XD83" s="44"/>
      <c r="XE83" s="44"/>
      <c r="XF83" s="44"/>
      <c r="XG83" s="44"/>
      <c r="XH83" s="44"/>
      <c r="XI83" s="44"/>
      <c r="XJ83" s="44"/>
      <c r="XK83" s="44"/>
      <c r="XL83" s="44"/>
      <c r="XM83" s="44"/>
      <c r="XN83" s="44"/>
      <c r="XO83" s="44"/>
      <c r="XP83" s="44"/>
      <c r="XQ83" s="44"/>
      <c r="XR83" s="44"/>
      <c r="XS83" s="44"/>
      <c r="XT83" s="44"/>
      <c r="XU83" s="44"/>
      <c r="XV83" s="44"/>
      <c r="XW83" s="44"/>
      <c r="XX83" s="44"/>
      <c r="XY83" s="44"/>
      <c r="XZ83" s="44"/>
      <c r="YA83" s="44"/>
      <c r="YB83" s="44"/>
      <c r="YC83" s="44"/>
      <c r="YD83" s="44"/>
      <c r="YE83" s="44"/>
      <c r="YF83" s="44"/>
      <c r="YG83" s="44"/>
      <c r="YH83" s="44"/>
      <c r="YI83" s="44"/>
      <c r="YJ83" s="44"/>
      <c r="YK83" s="44"/>
      <c r="YL83" s="44"/>
      <c r="YM83" s="44"/>
      <c r="YN83" s="44"/>
      <c r="YO83" s="44"/>
      <c r="YP83" s="44"/>
      <c r="YQ83" s="44"/>
      <c r="YR83" s="44"/>
    </row>
    <row r="84" spans="1:668" ht="12.75" customHeight="1" x14ac:dyDescent="0.25">
      <c r="A84" s="4" t="s">
        <v>19</v>
      </c>
      <c r="B84" s="5" t="s">
        <v>20</v>
      </c>
      <c r="C84" s="6" t="s">
        <v>75</v>
      </c>
      <c r="D84" s="11">
        <v>44256</v>
      </c>
      <c r="E84" s="11" t="s">
        <v>120</v>
      </c>
      <c r="F84" s="7">
        <v>106500</v>
      </c>
      <c r="G84" s="6">
        <f>F84*0.0287</f>
        <v>3056.55</v>
      </c>
      <c r="H84" s="6">
        <v>13634.33</v>
      </c>
      <c r="I84" s="6">
        <f>F84*0.0304</f>
        <v>3237.6</v>
      </c>
      <c r="J84" s="6">
        <v>25</v>
      </c>
      <c r="K84" s="6">
        <v>19953.48</v>
      </c>
      <c r="L84" s="64">
        <f>F84-K84</f>
        <v>86546.52</v>
      </c>
    </row>
    <row r="85" spans="1:668" ht="18" customHeight="1" x14ac:dyDescent="0.25">
      <c r="A85" s="47" t="s">
        <v>14</v>
      </c>
      <c r="B85" s="13">
        <v>1</v>
      </c>
      <c r="C85" s="8"/>
      <c r="D85" s="47"/>
      <c r="E85" s="47"/>
      <c r="F85" s="8">
        <f t="shared" ref="F85:K85" si="12">SUM(F84:F84)</f>
        <v>106500</v>
      </c>
      <c r="G85" s="8">
        <f t="shared" si="12"/>
        <v>3056.55</v>
      </c>
      <c r="H85" s="8">
        <f t="shared" si="12"/>
        <v>13634.33</v>
      </c>
      <c r="I85" s="8">
        <f t="shared" si="12"/>
        <v>3237.6</v>
      </c>
      <c r="J85" s="8">
        <f t="shared" si="12"/>
        <v>25</v>
      </c>
      <c r="K85" s="8">
        <f t="shared" si="12"/>
        <v>19953.48</v>
      </c>
      <c r="L85" s="65">
        <f>F85-K85</f>
        <v>86546.52</v>
      </c>
    </row>
    <row r="86" spans="1:668" s="45" customFormat="1" x14ac:dyDescent="0.25">
      <c r="A86" s="43" t="s">
        <v>67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67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  <c r="IW86" s="44"/>
      <c r="IX86" s="44"/>
      <c r="IY86" s="44"/>
      <c r="IZ86" s="44"/>
      <c r="JA86" s="44"/>
      <c r="JB86" s="44"/>
      <c r="JC86" s="44"/>
      <c r="JD86" s="44"/>
      <c r="JE86" s="44"/>
      <c r="JF86" s="44"/>
      <c r="JG86" s="44"/>
      <c r="JH86" s="44"/>
      <c r="JI86" s="44"/>
      <c r="JJ86" s="44"/>
      <c r="JK86" s="44"/>
      <c r="JL86" s="44"/>
      <c r="JM86" s="44"/>
      <c r="JN86" s="44"/>
      <c r="JO86" s="44"/>
      <c r="JP86" s="44"/>
      <c r="JQ86" s="44"/>
      <c r="JR86" s="44"/>
      <c r="JS86" s="44"/>
      <c r="JT86" s="44"/>
      <c r="JU86" s="44"/>
      <c r="JV86" s="44"/>
      <c r="JW86" s="44"/>
      <c r="JX86" s="44"/>
      <c r="JY86" s="44"/>
      <c r="JZ86" s="44"/>
      <c r="KA86" s="44"/>
      <c r="KB86" s="44"/>
      <c r="KC86" s="44"/>
      <c r="KD86" s="44"/>
      <c r="KE86" s="44"/>
      <c r="KF86" s="44"/>
      <c r="KG86" s="44"/>
      <c r="KH86" s="44"/>
      <c r="KI86" s="44"/>
      <c r="KJ86" s="44"/>
      <c r="KK86" s="44"/>
      <c r="KL86" s="44"/>
      <c r="KM86" s="44"/>
      <c r="KN86" s="44"/>
      <c r="KO86" s="44"/>
      <c r="KP86" s="44"/>
      <c r="KQ86" s="44"/>
      <c r="KR86" s="44"/>
      <c r="KS86" s="44"/>
      <c r="KT86" s="44"/>
      <c r="KU86" s="44"/>
      <c r="KV86" s="44"/>
      <c r="KW86" s="44"/>
      <c r="KX86" s="44"/>
      <c r="KY86" s="44"/>
      <c r="KZ86" s="44"/>
      <c r="LA86" s="44"/>
      <c r="LB86" s="44"/>
      <c r="LC86" s="44"/>
      <c r="LD86" s="44"/>
      <c r="LE86" s="44"/>
      <c r="LF86" s="44"/>
      <c r="LG86" s="44"/>
      <c r="LH86" s="44"/>
      <c r="LI86" s="44"/>
      <c r="LJ86" s="44"/>
      <c r="LK86" s="44"/>
      <c r="LL86" s="44"/>
      <c r="LM86" s="44"/>
      <c r="LN86" s="44"/>
      <c r="LO86" s="44"/>
      <c r="LP86" s="44"/>
      <c r="LQ86" s="44"/>
      <c r="LR86" s="44"/>
      <c r="LS86" s="44"/>
      <c r="LT86" s="44"/>
      <c r="LU86" s="44"/>
      <c r="LV86" s="44"/>
      <c r="LW86" s="44"/>
      <c r="LX86" s="44"/>
      <c r="LY86" s="44"/>
      <c r="LZ86" s="44"/>
      <c r="MA86" s="44"/>
      <c r="MB86" s="44"/>
      <c r="MC86" s="44"/>
      <c r="MD86" s="44"/>
      <c r="ME86" s="44"/>
      <c r="MF86" s="44"/>
      <c r="MG86" s="44"/>
      <c r="MH86" s="44"/>
      <c r="MI86" s="44"/>
      <c r="MJ86" s="44"/>
      <c r="MK86" s="44"/>
      <c r="ML86" s="44"/>
      <c r="MM86" s="44"/>
      <c r="MN86" s="44"/>
      <c r="MO86" s="44"/>
      <c r="MP86" s="44"/>
      <c r="MQ86" s="44"/>
      <c r="MR86" s="44"/>
      <c r="MS86" s="44"/>
      <c r="MT86" s="44"/>
      <c r="MU86" s="44"/>
      <c r="MV86" s="44"/>
      <c r="MW86" s="44"/>
      <c r="MX86" s="44"/>
      <c r="MY86" s="44"/>
      <c r="MZ86" s="44"/>
      <c r="NA86" s="44"/>
      <c r="NB86" s="44"/>
      <c r="NC86" s="44"/>
      <c r="ND86" s="44"/>
      <c r="NE86" s="44"/>
      <c r="NF86" s="44"/>
      <c r="NG86" s="44"/>
      <c r="NH86" s="44"/>
      <c r="NI86" s="44"/>
      <c r="NJ86" s="44"/>
      <c r="NK86" s="44"/>
      <c r="NL86" s="44"/>
      <c r="NM86" s="44"/>
      <c r="NN86" s="44"/>
      <c r="NO86" s="44"/>
      <c r="NP86" s="44"/>
      <c r="NQ86" s="44"/>
      <c r="NR86" s="44"/>
      <c r="NS86" s="44"/>
      <c r="NT86" s="44"/>
      <c r="NU86" s="44"/>
      <c r="NV86" s="44"/>
      <c r="NW86" s="44"/>
      <c r="NX86" s="44"/>
      <c r="NY86" s="44"/>
      <c r="NZ86" s="44"/>
      <c r="OA86" s="44"/>
      <c r="OB86" s="44"/>
      <c r="OC86" s="44"/>
      <c r="OD86" s="44"/>
      <c r="OE86" s="44"/>
      <c r="OF86" s="44"/>
      <c r="OG86" s="44"/>
      <c r="OH86" s="44"/>
      <c r="OI86" s="44"/>
      <c r="OJ86" s="44"/>
      <c r="OK86" s="44"/>
      <c r="OL86" s="44"/>
      <c r="OM86" s="44"/>
      <c r="ON86" s="44"/>
      <c r="OO86" s="44"/>
      <c r="OP86" s="44"/>
      <c r="OQ86" s="44"/>
      <c r="OR86" s="44"/>
      <c r="OS86" s="44"/>
      <c r="OT86" s="44"/>
      <c r="OU86" s="44"/>
      <c r="OV86" s="44"/>
      <c r="OW86" s="44"/>
      <c r="OX86" s="44"/>
      <c r="OY86" s="44"/>
      <c r="OZ86" s="44"/>
      <c r="PA86" s="44"/>
      <c r="PB86" s="44"/>
      <c r="PC86" s="44"/>
      <c r="PD86" s="44"/>
      <c r="PE86" s="44"/>
      <c r="PF86" s="44"/>
      <c r="PG86" s="44"/>
      <c r="PH86" s="44"/>
      <c r="PI86" s="44"/>
      <c r="PJ86" s="44"/>
      <c r="PK86" s="44"/>
      <c r="PL86" s="44"/>
      <c r="PM86" s="44"/>
      <c r="PN86" s="44"/>
      <c r="PO86" s="44"/>
      <c r="PP86" s="44"/>
      <c r="PQ86" s="44"/>
      <c r="PR86" s="44"/>
      <c r="PS86" s="44"/>
      <c r="PT86" s="44"/>
      <c r="PU86" s="44"/>
      <c r="PV86" s="44"/>
      <c r="PW86" s="44"/>
      <c r="PX86" s="44"/>
      <c r="PY86" s="44"/>
      <c r="PZ86" s="44"/>
      <c r="QA86" s="44"/>
      <c r="QB86" s="44"/>
      <c r="QC86" s="44"/>
      <c r="QD86" s="44"/>
      <c r="QE86" s="44"/>
      <c r="QF86" s="44"/>
      <c r="QG86" s="44"/>
      <c r="QH86" s="44"/>
      <c r="QI86" s="44"/>
      <c r="QJ86" s="44"/>
      <c r="QK86" s="44"/>
      <c r="QL86" s="44"/>
      <c r="QM86" s="44"/>
      <c r="QN86" s="44"/>
      <c r="QO86" s="44"/>
      <c r="QP86" s="44"/>
      <c r="QQ86" s="44"/>
      <c r="QR86" s="44"/>
      <c r="QS86" s="44"/>
      <c r="QT86" s="44"/>
      <c r="QU86" s="44"/>
      <c r="QV86" s="44"/>
      <c r="QW86" s="44"/>
      <c r="QX86" s="44"/>
      <c r="QY86" s="44"/>
      <c r="QZ86" s="44"/>
      <c r="RA86" s="44"/>
      <c r="RB86" s="44"/>
      <c r="RC86" s="44"/>
      <c r="RD86" s="44"/>
      <c r="RE86" s="44"/>
      <c r="RF86" s="44"/>
      <c r="RG86" s="44"/>
      <c r="RH86" s="44"/>
      <c r="RI86" s="44"/>
      <c r="RJ86" s="44"/>
      <c r="RK86" s="44"/>
      <c r="RL86" s="44"/>
      <c r="RM86" s="44"/>
      <c r="RN86" s="44"/>
      <c r="RO86" s="44"/>
      <c r="RP86" s="44"/>
      <c r="RQ86" s="44"/>
      <c r="RR86" s="44"/>
      <c r="RS86" s="44"/>
      <c r="RT86" s="44"/>
      <c r="RU86" s="44"/>
      <c r="RV86" s="44"/>
      <c r="RW86" s="44"/>
      <c r="RX86" s="44"/>
      <c r="RY86" s="44"/>
      <c r="RZ86" s="44"/>
      <c r="SA86" s="44"/>
      <c r="SB86" s="44"/>
      <c r="SC86" s="44"/>
      <c r="SD86" s="44"/>
      <c r="SE86" s="44"/>
      <c r="SF86" s="44"/>
      <c r="SG86" s="44"/>
      <c r="SH86" s="44"/>
      <c r="SI86" s="44"/>
      <c r="SJ86" s="44"/>
      <c r="SK86" s="44"/>
      <c r="SL86" s="44"/>
      <c r="SM86" s="44"/>
      <c r="SN86" s="44"/>
      <c r="SO86" s="44"/>
      <c r="SP86" s="44"/>
      <c r="SQ86" s="44"/>
      <c r="SR86" s="44"/>
      <c r="SS86" s="44"/>
      <c r="ST86" s="44"/>
      <c r="SU86" s="44"/>
      <c r="SV86" s="44"/>
      <c r="SW86" s="44"/>
      <c r="SX86" s="44"/>
      <c r="SY86" s="44"/>
      <c r="SZ86" s="44"/>
      <c r="TA86" s="44"/>
      <c r="TB86" s="44"/>
      <c r="TC86" s="44"/>
      <c r="TD86" s="44"/>
      <c r="TE86" s="44"/>
      <c r="TF86" s="44"/>
      <c r="TG86" s="44"/>
      <c r="TH86" s="44"/>
      <c r="TI86" s="44"/>
      <c r="TJ86" s="44"/>
      <c r="TK86" s="44"/>
      <c r="TL86" s="44"/>
      <c r="TM86" s="44"/>
      <c r="TN86" s="44"/>
      <c r="TO86" s="44"/>
      <c r="TP86" s="44"/>
      <c r="TQ86" s="44"/>
      <c r="TR86" s="44"/>
      <c r="TS86" s="44"/>
      <c r="TT86" s="44"/>
      <c r="TU86" s="44"/>
      <c r="TV86" s="44"/>
      <c r="TW86" s="44"/>
      <c r="TX86" s="44"/>
      <c r="TY86" s="44"/>
      <c r="TZ86" s="44"/>
      <c r="UA86" s="44"/>
      <c r="UB86" s="44"/>
      <c r="UC86" s="44"/>
      <c r="UD86" s="44"/>
      <c r="UE86" s="44"/>
      <c r="UF86" s="44"/>
      <c r="UG86" s="44"/>
      <c r="UH86" s="44"/>
      <c r="UI86" s="44"/>
      <c r="UJ86" s="44"/>
      <c r="UK86" s="44"/>
      <c r="UL86" s="44"/>
      <c r="UM86" s="44"/>
      <c r="UN86" s="44"/>
      <c r="UO86" s="44"/>
      <c r="UP86" s="44"/>
      <c r="UQ86" s="44"/>
      <c r="UR86" s="44"/>
      <c r="US86" s="44"/>
      <c r="UT86" s="44"/>
      <c r="UU86" s="44"/>
      <c r="UV86" s="44"/>
      <c r="UW86" s="44"/>
      <c r="UX86" s="44"/>
      <c r="UY86" s="44"/>
      <c r="UZ86" s="44"/>
      <c r="VA86" s="44"/>
      <c r="VB86" s="44"/>
      <c r="VC86" s="44"/>
      <c r="VD86" s="44"/>
      <c r="VE86" s="44"/>
      <c r="VF86" s="44"/>
      <c r="VG86" s="44"/>
      <c r="VH86" s="44"/>
      <c r="VI86" s="44"/>
      <c r="VJ86" s="44"/>
      <c r="VK86" s="44"/>
      <c r="VL86" s="44"/>
      <c r="VM86" s="44"/>
      <c r="VN86" s="44"/>
      <c r="VO86" s="44"/>
      <c r="VP86" s="44"/>
      <c r="VQ86" s="44"/>
      <c r="VR86" s="44"/>
      <c r="VS86" s="44"/>
      <c r="VT86" s="44"/>
      <c r="VU86" s="44"/>
      <c r="VV86" s="44"/>
      <c r="VW86" s="44"/>
      <c r="VX86" s="44"/>
      <c r="VY86" s="44"/>
      <c r="VZ86" s="44"/>
      <c r="WA86" s="44"/>
      <c r="WB86" s="44"/>
      <c r="WC86" s="44"/>
      <c r="WD86" s="44"/>
      <c r="WE86" s="44"/>
      <c r="WF86" s="44"/>
      <c r="WG86" s="44"/>
      <c r="WH86" s="44"/>
      <c r="WI86" s="44"/>
      <c r="WJ86" s="44"/>
      <c r="WK86" s="44"/>
      <c r="WL86" s="44"/>
      <c r="WM86" s="44"/>
      <c r="WN86" s="44"/>
      <c r="WO86" s="44"/>
      <c r="WP86" s="44"/>
      <c r="WQ86" s="44"/>
      <c r="WR86" s="44"/>
      <c r="WS86" s="44"/>
      <c r="WT86" s="44"/>
      <c r="WU86" s="44"/>
      <c r="WV86" s="44"/>
      <c r="WW86" s="44"/>
      <c r="WX86" s="44"/>
      <c r="WY86" s="44"/>
      <c r="WZ86" s="44"/>
      <c r="XA86" s="44"/>
      <c r="XB86" s="44"/>
      <c r="XC86" s="44"/>
      <c r="XD86" s="44"/>
      <c r="XE86" s="44"/>
      <c r="XF86" s="44"/>
      <c r="XG86" s="44"/>
      <c r="XH86" s="44"/>
      <c r="XI86" s="44"/>
      <c r="XJ86" s="44"/>
      <c r="XK86" s="44"/>
      <c r="XL86" s="44"/>
      <c r="XM86" s="44"/>
      <c r="XN86" s="44"/>
      <c r="XO86" s="44"/>
      <c r="XP86" s="44"/>
      <c r="XQ86" s="44"/>
      <c r="XR86" s="44"/>
      <c r="XS86" s="44"/>
      <c r="XT86" s="44"/>
      <c r="XU86" s="44"/>
      <c r="XV86" s="44"/>
      <c r="XW86" s="44"/>
      <c r="XX86" s="44"/>
      <c r="XY86" s="44"/>
      <c r="XZ86" s="44"/>
      <c r="YA86" s="44"/>
      <c r="YB86" s="44"/>
      <c r="YC86" s="44"/>
      <c r="YD86" s="44"/>
      <c r="YE86" s="44"/>
      <c r="YF86" s="44"/>
      <c r="YG86" s="44"/>
      <c r="YH86" s="44"/>
      <c r="YI86" s="44"/>
      <c r="YJ86" s="44"/>
      <c r="YK86" s="44"/>
      <c r="YL86" s="44"/>
      <c r="YM86" s="44"/>
      <c r="YN86" s="44"/>
      <c r="YO86" s="44"/>
      <c r="YP86" s="44"/>
      <c r="YQ86" s="44"/>
      <c r="YR86" s="44"/>
    </row>
    <row r="87" spans="1:668" ht="12.75" customHeight="1" x14ac:dyDescent="0.25">
      <c r="A87" s="4" t="s">
        <v>42</v>
      </c>
      <c r="B87" s="5" t="s">
        <v>43</v>
      </c>
      <c r="C87" s="6" t="s">
        <v>75</v>
      </c>
      <c r="D87" s="11">
        <v>44286</v>
      </c>
      <c r="E87" s="11" t="s">
        <v>120</v>
      </c>
      <c r="F87" s="7">
        <v>50000</v>
      </c>
      <c r="G87" s="6">
        <f>F87*0.0287</f>
        <v>1435</v>
      </c>
      <c r="H87" s="6">
        <v>1854</v>
      </c>
      <c r="I87" s="6">
        <f>F87*0.0304</f>
        <v>1520</v>
      </c>
      <c r="J87" s="6">
        <v>25</v>
      </c>
      <c r="K87" s="6">
        <v>4834</v>
      </c>
      <c r="L87" s="64">
        <v>45166</v>
      </c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</row>
    <row r="88" spans="1:668" ht="12.75" customHeight="1" x14ac:dyDescent="0.25">
      <c r="A88" s="4" t="s">
        <v>77</v>
      </c>
      <c r="B88" s="5" t="s">
        <v>43</v>
      </c>
      <c r="C88" s="6" t="s">
        <v>74</v>
      </c>
      <c r="D88" s="11">
        <v>44256</v>
      </c>
      <c r="E88" s="11" t="s">
        <v>120</v>
      </c>
      <c r="F88" s="7">
        <v>35000</v>
      </c>
      <c r="G88" s="6">
        <v>1004.5</v>
      </c>
      <c r="H88" s="6">
        <v>0</v>
      </c>
      <c r="I88" s="6">
        <v>1064</v>
      </c>
      <c r="J88" s="6">
        <v>6901.46</v>
      </c>
      <c r="K88" s="6">
        <v>8969.9599999999991</v>
      </c>
      <c r="L88" s="64">
        <v>26030.04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</row>
    <row r="89" spans="1:668" ht="18" customHeight="1" x14ac:dyDescent="0.25">
      <c r="A89" s="47" t="s">
        <v>14</v>
      </c>
      <c r="B89" s="13">
        <v>2</v>
      </c>
      <c r="C89" s="8"/>
      <c r="D89" s="47"/>
      <c r="E89" s="47"/>
      <c r="F89" s="8">
        <f>SUM(F87:F87)+F88</f>
        <v>85000</v>
      </c>
      <c r="G89" s="8">
        <f>SUM(G87:G87)+G88</f>
        <v>2439.5</v>
      </c>
      <c r="H89" s="8">
        <f>SUM(H87:H87)+H88</f>
        <v>1854</v>
      </c>
      <c r="I89" s="8">
        <f>SUM(I87:I87)+I88</f>
        <v>2584</v>
      </c>
      <c r="J89" s="8">
        <f>SUM(J87:J87)</f>
        <v>25</v>
      </c>
      <c r="K89" s="8">
        <f>SUM(K87:K87)+K88</f>
        <v>13803.96</v>
      </c>
      <c r="L89" s="65">
        <f>SUM(L87:L87)+L88</f>
        <v>71196.040000000008</v>
      </c>
      <c r="IA89" s="57"/>
      <c r="IB89" s="57"/>
    </row>
    <row r="90" spans="1:668" s="52" customFormat="1" ht="18" customHeight="1" x14ac:dyDescent="0.25">
      <c r="A90" s="46" t="s">
        <v>128</v>
      </c>
      <c r="B90" s="20"/>
      <c r="C90" s="21"/>
      <c r="D90" s="46"/>
      <c r="E90" s="46"/>
      <c r="F90" s="21"/>
      <c r="G90" s="21"/>
      <c r="H90" s="21"/>
      <c r="I90" s="21"/>
      <c r="J90" s="21"/>
      <c r="K90" s="21"/>
      <c r="L90" s="70"/>
      <c r="IA90" s="138"/>
      <c r="IB90" s="138"/>
    </row>
    <row r="91" spans="1:668" ht="12.75" customHeight="1" x14ac:dyDescent="0.25">
      <c r="A91" s="4" t="s">
        <v>108</v>
      </c>
      <c r="B91" s="5" t="s">
        <v>32</v>
      </c>
      <c r="C91" s="6" t="s">
        <v>74</v>
      </c>
      <c r="D91" s="11">
        <v>44440</v>
      </c>
      <c r="E91" s="11" t="s">
        <v>120</v>
      </c>
      <c r="F91" s="7">
        <v>165000</v>
      </c>
      <c r="G91" s="6">
        <f>F91*0.0287</f>
        <v>4735.5</v>
      </c>
      <c r="H91" s="6">
        <v>27463.39</v>
      </c>
      <c r="I91" s="6">
        <v>4943.8</v>
      </c>
      <c r="J91" s="6">
        <v>25</v>
      </c>
      <c r="K91" s="6">
        <v>37117.339999999997</v>
      </c>
      <c r="L91" s="64">
        <v>127882.66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IA91" s="57"/>
      <c r="IB91" s="57"/>
    </row>
    <row r="92" spans="1:668" s="58" customFormat="1" ht="18" customHeight="1" x14ac:dyDescent="0.25">
      <c r="A92" s="105" t="s">
        <v>14</v>
      </c>
      <c r="B92" s="144">
        <v>1</v>
      </c>
      <c r="C92" s="111"/>
      <c r="D92" s="105"/>
      <c r="E92" s="105"/>
      <c r="F92" s="111">
        <f t="shared" ref="F92:L92" si="13">F91</f>
        <v>165000</v>
      </c>
      <c r="G92" s="111">
        <f t="shared" si="13"/>
        <v>4735.5</v>
      </c>
      <c r="H92" s="111">
        <f t="shared" si="13"/>
        <v>27463.39</v>
      </c>
      <c r="I92" s="111">
        <f t="shared" si="13"/>
        <v>4943.8</v>
      </c>
      <c r="J92" s="111">
        <f t="shared" si="13"/>
        <v>25</v>
      </c>
      <c r="K92" s="111">
        <f t="shared" si="13"/>
        <v>37117.339999999997</v>
      </c>
      <c r="L92" s="112">
        <f t="shared" si="13"/>
        <v>127882.66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IA92" s="143"/>
      <c r="IB92" s="143"/>
    </row>
    <row r="93" spans="1:668" s="52" customFormat="1" ht="15.75" customHeight="1" x14ac:dyDescent="0.25">
      <c r="A93" s="46" t="s">
        <v>88</v>
      </c>
      <c r="B93" s="20"/>
      <c r="C93" s="21"/>
      <c r="D93" s="46"/>
      <c r="E93" s="46"/>
      <c r="F93" s="21"/>
      <c r="G93" s="21"/>
      <c r="H93" s="21"/>
      <c r="I93" s="21"/>
      <c r="J93" s="21"/>
      <c r="K93" s="21"/>
      <c r="L93" s="70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57"/>
      <c r="IB93" s="57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  <c r="ME93" s="44"/>
      <c r="MF93" s="44"/>
      <c r="MG93" s="44"/>
      <c r="MH93" s="44"/>
      <c r="MI93" s="44"/>
      <c r="MJ93" s="44"/>
      <c r="MK93" s="44"/>
      <c r="ML93" s="44"/>
      <c r="MM93" s="44"/>
      <c r="MN93" s="44"/>
      <c r="MO93" s="44"/>
      <c r="MP93" s="44"/>
      <c r="MQ93" s="44"/>
      <c r="MR93" s="44"/>
      <c r="MS93" s="44"/>
      <c r="MT93" s="44"/>
      <c r="MU93" s="44"/>
      <c r="MV93" s="44"/>
      <c r="MW93" s="44"/>
      <c r="MX93" s="44"/>
      <c r="MY93" s="44"/>
      <c r="MZ93" s="44"/>
      <c r="NA93" s="44"/>
      <c r="NB93" s="44"/>
      <c r="NC93" s="44"/>
      <c r="ND93" s="44"/>
      <c r="NE93" s="44"/>
      <c r="NF93" s="44"/>
      <c r="NG93" s="44"/>
      <c r="NH93" s="44"/>
      <c r="NI93" s="44"/>
      <c r="NJ93" s="44"/>
      <c r="NK93" s="44"/>
      <c r="NL93" s="44"/>
      <c r="NM93" s="44"/>
      <c r="NN93" s="44"/>
      <c r="NO93" s="44"/>
      <c r="NP93" s="44"/>
      <c r="NQ93" s="44"/>
      <c r="NR93" s="44"/>
      <c r="NS93" s="44"/>
      <c r="NT93" s="44"/>
      <c r="NU93" s="44"/>
      <c r="NV93" s="44"/>
      <c r="NW93" s="44"/>
      <c r="NX93" s="44"/>
      <c r="NY93" s="44"/>
      <c r="NZ93" s="44"/>
      <c r="OA93" s="44"/>
      <c r="OB93" s="44"/>
      <c r="OC93" s="44"/>
      <c r="OD93" s="44"/>
      <c r="OE93" s="44"/>
      <c r="OF93" s="44"/>
      <c r="OG93" s="44"/>
      <c r="OH93" s="44"/>
      <c r="OI93" s="44"/>
      <c r="OJ93" s="44"/>
      <c r="OK93" s="44"/>
      <c r="OL93" s="44"/>
      <c r="OM93" s="44"/>
      <c r="ON93" s="44"/>
      <c r="OO93" s="44"/>
      <c r="OP93" s="44"/>
      <c r="OQ93" s="44"/>
      <c r="OR93" s="44"/>
      <c r="OS93" s="44"/>
      <c r="OT93" s="44"/>
      <c r="OU93" s="44"/>
      <c r="OV93" s="44"/>
      <c r="OW93" s="44"/>
      <c r="OX93" s="44"/>
      <c r="OY93" s="44"/>
      <c r="OZ93" s="44"/>
      <c r="PA93" s="44"/>
      <c r="PB93" s="44"/>
      <c r="PC93" s="44"/>
      <c r="PD93" s="44"/>
      <c r="PE93" s="44"/>
      <c r="PF93" s="44"/>
      <c r="PG93" s="44"/>
      <c r="PH93" s="44"/>
      <c r="PI93" s="44"/>
      <c r="PJ93" s="44"/>
      <c r="PK93" s="44"/>
      <c r="PL93" s="44"/>
      <c r="PM93" s="44"/>
      <c r="PN93" s="44"/>
      <c r="PO93" s="44"/>
      <c r="PP93" s="44"/>
      <c r="PQ93" s="44"/>
      <c r="PR93" s="44"/>
      <c r="PS93" s="44"/>
      <c r="PT93" s="44"/>
      <c r="PU93" s="44"/>
      <c r="PV93" s="44"/>
      <c r="PW93" s="44"/>
      <c r="PX93" s="44"/>
      <c r="PY93" s="44"/>
      <c r="PZ93" s="44"/>
      <c r="QA93" s="44"/>
      <c r="QB93" s="44"/>
      <c r="QC93" s="44"/>
      <c r="QD93" s="44"/>
      <c r="QE93" s="44"/>
      <c r="QF93" s="44"/>
      <c r="QG93" s="44"/>
      <c r="QH93" s="44"/>
      <c r="QI93" s="44"/>
      <c r="QJ93" s="44"/>
      <c r="QK93" s="44"/>
      <c r="QL93" s="44"/>
      <c r="QM93" s="44"/>
      <c r="QN93" s="44"/>
      <c r="QO93" s="44"/>
      <c r="QP93" s="44"/>
      <c r="QQ93" s="44"/>
      <c r="QR93" s="44"/>
      <c r="QS93" s="44"/>
      <c r="QT93" s="44"/>
      <c r="QU93" s="44"/>
      <c r="QV93" s="44"/>
      <c r="QW93" s="44"/>
      <c r="QX93" s="44"/>
      <c r="QY93" s="44"/>
      <c r="QZ93" s="44"/>
      <c r="RA93" s="44"/>
      <c r="RB93" s="44"/>
      <c r="RC93" s="44"/>
      <c r="RD93" s="44"/>
      <c r="RE93" s="44"/>
      <c r="RF93" s="44"/>
      <c r="RG93" s="44"/>
      <c r="RH93" s="44"/>
      <c r="RI93" s="44"/>
      <c r="RJ93" s="44"/>
      <c r="RK93" s="44"/>
      <c r="RL93" s="44"/>
      <c r="RM93" s="44"/>
      <c r="RN93" s="44"/>
      <c r="RO93" s="44"/>
      <c r="RP93" s="44"/>
      <c r="RQ93" s="44"/>
      <c r="RR93" s="44"/>
      <c r="RS93" s="44"/>
      <c r="RT93" s="44"/>
      <c r="RU93" s="44"/>
      <c r="RV93" s="44"/>
      <c r="RW93" s="44"/>
      <c r="RX93" s="44"/>
      <c r="RY93" s="44"/>
      <c r="RZ93" s="44"/>
      <c r="SA93" s="44"/>
      <c r="SB93" s="44"/>
      <c r="SC93" s="44"/>
      <c r="SD93" s="44"/>
      <c r="SE93" s="44"/>
      <c r="SF93" s="44"/>
      <c r="SG93" s="44"/>
      <c r="SH93" s="44"/>
      <c r="SI93" s="44"/>
      <c r="SJ93" s="44"/>
      <c r="SK93" s="44"/>
      <c r="SL93" s="44"/>
      <c r="SM93" s="44"/>
      <c r="SN93" s="44"/>
      <c r="SO93" s="44"/>
      <c r="SP93" s="44"/>
      <c r="SQ93" s="44"/>
      <c r="SR93" s="44"/>
      <c r="SS93" s="44"/>
      <c r="ST93" s="44"/>
      <c r="SU93" s="44"/>
      <c r="SV93" s="44"/>
      <c r="SW93" s="44"/>
      <c r="SX93" s="44"/>
      <c r="SY93" s="44"/>
      <c r="SZ93" s="44"/>
      <c r="TA93" s="44"/>
      <c r="TB93" s="44"/>
      <c r="TC93" s="44"/>
      <c r="TD93" s="44"/>
      <c r="TE93" s="44"/>
      <c r="TF93" s="44"/>
      <c r="TG93" s="44"/>
      <c r="TH93" s="44"/>
      <c r="TI93" s="44"/>
      <c r="TJ93" s="44"/>
      <c r="TK93" s="44"/>
      <c r="TL93" s="44"/>
      <c r="TM93" s="44"/>
      <c r="TN93" s="44"/>
      <c r="TO93" s="44"/>
      <c r="TP93" s="44"/>
      <c r="TQ93" s="44"/>
      <c r="TR93" s="44"/>
      <c r="TS93" s="44"/>
      <c r="TT93" s="44"/>
      <c r="TU93" s="44"/>
      <c r="TV93" s="44"/>
      <c r="TW93" s="44"/>
      <c r="TX93" s="44"/>
      <c r="TY93" s="44"/>
      <c r="TZ93" s="44"/>
      <c r="UA93" s="44"/>
      <c r="UB93" s="44"/>
      <c r="UC93" s="44"/>
      <c r="UD93" s="44"/>
      <c r="UE93" s="44"/>
      <c r="UF93" s="44"/>
      <c r="UG93" s="44"/>
      <c r="UH93" s="44"/>
      <c r="UI93" s="44"/>
      <c r="UJ93" s="44"/>
      <c r="UK93" s="44"/>
      <c r="UL93" s="44"/>
      <c r="UM93" s="44"/>
      <c r="UN93" s="44"/>
      <c r="UO93" s="44"/>
      <c r="UP93" s="44"/>
      <c r="UQ93" s="44"/>
      <c r="UR93" s="44"/>
      <c r="US93" s="44"/>
      <c r="UT93" s="44"/>
      <c r="UU93" s="44"/>
      <c r="UV93" s="44"/>
      <c r="UW93" s="44"/>
      <c r="UX93" s="44"/>
      <c r="UY93" s="44"/>
      <c r="UZ93" s="44"/>
      <c r="VA93" s="44"/>
      <c r="VB93" s="44"/>
      <c r="VC93" s="44"/>
      <c r="VD93" s="44"/>
      <c r="VE93" s="44"/>
      <c r="VF93" s="44"/>
      <c r="VG93" s="44"/>
      <c r="VH93" s="44"/>
      <c r="VI93" s="44"/>
      <c r="VJ93" s="44"/>
      <c r="VK93" s="44"/>
      <c r="VL93" s="44"/>
      <c r="VM93" s="44"/>
      <c r="VN93" s="44"/>
      <c r="VO93" s="44"/>
      <c r="VP93" s="44"/>
      <c r="VQ93" s="44"/>
      <c r="VR93" s="44"/>
      <c r="VS93" s="44"/>
      <c r="VT93" s="44"/>
      <c r="VU93" s="44"/>
      <c r="VV93" s="44"/>
      <c r="VW93" s="44"/>
      <c r="VX93" s="44"/>
      <c r="VY93" s="44"/>
      <c r="VZ93" s="44"/>
      <c r="WA93" s="44"/>
      <c r="WB93" s="44"/>
      <c r="WC93" s="44"/>
      <c r="WD93" s="44"/>
      <c r="WE93" s="44"/>
      <c r="WF93" s="44"/>
      <c r="WG93" s="44"/>
      <c r="WH93" s="44"/>
      <c r="WI93" s="44"/>
      <c r="WJ93" s="44"/>
      <c r="WK93" s="44"/>
      <c r="WL93" s="44"/>
      <c r="WM93" s="44"/>
      <c r="WN93" s="44"/>
      <c r="WO93" s="44"/>
      <c r="WP93" s="44"/>
      <c r="WQ93" s="44"/>
      <c r="WR93" s="44"/>
      <c r="WS93" s="44"/>
      <c r="WT93" s="44"/>
      <c r="WU93" s="44"/>
      <c r="WV93" s="44"/>
      <c r="WW93" s="44"/>
      <c r="WX93" s="44"/>
      <c r="WY93" s="44"/>
      <c r="WZ93" s="44"/>
      <c r="XA93" s="44"/>
      <c r="XB93" s="44"/>
      <c r="XC93" s="44"/>
      <c r="XD93" s="44"/>
      <c r="XE93" s="44"/>
      <c r="XF93" s="44"/>
      <c r="XG93" s="44"/>
      <c r="XH93" s="44"/>
      <c r="XI93" s="44"/>
      <c r="XJ93" s="44"/>
      <c r="XK93" s="44"/>
      <c r="XL93" s="44"/>
      <c r="XM93" s="44"/>
      <c r="XN93" s="44"/>
      <c r="XO93" s="44"/>
      <c r="XP93" s="44"/>
      <c r="XQ93" s="44"/>
      <c r="XR93" s="44"/>
      <c r="XS93" s="44"/>
      <c r="XT93" s="44"/>
      <c r="XU93" s="44"/>
      <c r="XV93" s="44"/>
      <c r="XW93" s="44"/>
      <c r="XX93" s="44"/>
      <c r="XY93" s="44"/>
      <c r="XZ93" s="44"/>
      <c r="YA93" s="44"/>
      <c r="YB93" s="44"/>
      <c r="YC93" s="44"/>
      <c r="YD93" s="44"/>
      <c r="YE93" s="44"/>
      <c r="YF93" s="44"/>
      <c r="YG93" s="44"/>
      <c r="YH93" s="44"/>
      <c r="YI93" s="44"/>
      <c r="YJ93" s="44"/>
      <c r="YK93" s="44"/>
      <c r="YL93" s="44"/>
      <c r="YM93" s="44"/>
      <c r="YN93" s="44"/>
      <c r="YO93" s="44"/>
      <c r="YP93" s="44"/>
      <c r="YQ93" s="44"/>
      <c r="YR93" s="44"/>
    </row>
    <row r="94" spans="1:668" s="53" customFormat="1" ht="18" customHeight="1" x14ac:dyDescent="0.25">
      <c r="A94" s="53" t="s">
        <v>89</v>
      </c>
      <c r="B94" s="5" t="s">
        <v>92</v>
      </c>
      <c r="C94" s="23" t="s">
        <v>75</v>
      </c>
      <c r="D94" s="24">
        <v>44287</v>
      </c>
      <c r="E94" s="11" t="s">
        <v>120</v>
      </c>
      <c r="F94" s="23">
        <v>86000</v>
      </c>
      <c r="G94" s="23">
        <v>2468.1999999999998</v>
      </c>
      <c r="H94" s="23">
        <v>8812.33</v>
      </c>
      <c r="I94" s="23">
        <v>2614.4</v>
      </c>
      <c r="J94" s="23">
        <v>25</v>
      </c>
      <c r="K94" s="23">
        <v>13919.82</v>
      </c>
      <c r="L94" s="69">
        <v>72080.179999999993</v>
      </c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44"/>
      <c r="AS94" s="44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7"/>
      <c r="IB94" s="57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  <c r="IW94" s="44"/>
      <c r="IX94" s="44"/>
      <c r="IY94" s="44"/>
      <c r="IZ94" s="44"/>
      <c r="JA94" s="44"/>
      <c r="JB94" s="44"/>
      <c r="JC94" s="44"/>
      <c r="JD94" s="44"/>
      <c r="JE94" s="44"/>
      <c r="JF94" s="44"/>
      <c r="JG94" s="44"/>
      <c r="JH94" s="44"/>
      <c r="JI94" s="44"/>
      <c r="JJ94" s="44"/>
      <c r="JK94" s="44"/>
      <c r="JL94" s="44"/>
      <c r="JM94" s="44"/>
      <c r="JN94" s="44"/>
      <c r="JO94" s="44"/>
      <c r="JP94" s="44"/>
      <c r="JQ94" s="44"/>
      <c r="JR94" s="44"/>
      <c r="JS94" s="44"/>
      <c r="JT94" s="44"/>
      <c r="JU94" s="44"/>
      <c r="JV94" s="44"/>
      <c r="JW94" s="44"/>
      <c r="JX94" s="44"/>
      <c r="JY94" s="44"/>
      <c r="JZ94" s="44"/>
      <c r="KA94" s="44"/>
      <c r="KB94" s="44"/>
      <c r="KC94" s="44"/>
      <c r="KD94" s="44"/>
      <c r="KE94" s="44"/>
      <c r="KF94" s="44"/>
      <c r="KG94" s="44"/>
      <c r="KH94" s="44"/>
      <c r="KI94" s="44"/>
      <c r="KJ94" s="44"/>
      <c r="KK94" s="44"/>
      <c r="KL94" s="44"/>
      <c r="KM94" s="44"/>
      <c r="KN94" s="44"/>
      <c r="KO94" s="44"/>
      <c r="KP94" s="44"/>
      <c r="KQ94" s="44"/>
      <c r="KR94" s="44"/>
      <c r="KS94" s="44"/>
      <c r="KT94" s="44"/>
      <c r="KU94" s="44"/>
      <c r="KV94" s="44"/>
      <c r="KW94" s="44"/>
      <c r="KX94" s="44"/>
      <c r="KY94" s="44"/>
      <c r="KZ94" s="44"/>
      <c r="LA94" s="44"/>
      <c r="LB94" s="44"/>
      <c r="LC94" s="44"/>
      <c r="LD94" s="44"/>
      <c r="LE94" s="44"/>
      <c r="LF94" s="44"/>
      <c r="LG94" s="44"/>
      <c r="LH94" s="44"/>
      <c r="LI94" s="44"/>
      <c r="LJ94" s="44"/>
      <c r="LK94" s="44"/>
      <c r="LL94" s="44"/>
      <c r="LM94" s="44"/>
      <c r="LN94" s="44"/>
      <c r="LO94" s="44"/>
      <c r="LP94" s="44"/>
      <c r="LQ94" s="44"/>
      <c r="LR94" s="44"/>
      <c r="LS94" s="44"/>
      <c r="LT94" s="44"/>
      <c r="LU94" s="44"/>
      <c r="LV94" s="44"/>
      <c r="LW94" s="44"/>
      <c r="LX94" s="44"/>
      <c r="LY94" s="44"/>
      <c r="LZ94" s="44"/>
      <c r="MA94" s="44"/>
      <c r="MB94" s="44"/>
      <c r="MC94" s="44"/>
      <c r="MD94" s="44"/>
      <c r="ME94" s="44"/>
      <c r="MF94" s="44"/>
      <c r="MG94" s="44"/>
      <c r="MH94" s="44"/>
      <c r="MI94" s="44"/>
      <c r="MJ94" s="44"/>
      <c r="MK94" s="44"/>
      <c r="ML94" s="44"/>
      <c r="MM94" s="44"/>
      <c r="MN94" s="44"/>
      <c r="MO94" s="44"/>
      <c r="MP94" s="44"/>
      <c r="MQ94" s="44"/>
      <c r="MR94" s="44"/>
      <c r="MS94" s="44"/>
      <c r="MT94" s="44"/>
      <c r="MU94" s="44"/>
      <c r="MV94" s="44"/>
      <c r="MW94" s="44"/>
      <c r="MX94" s="44"/>
      <c r="MY94" s="44"/>
      <c r="MZ94" s="44"/>
      <c r="NA94" s="44"/>
      <c r="NB94" s="44"/>
      <c r="NC94" s="44"/>
      <c r="ND94" s="44"/>
      <c r="NE94" s="44"/>
      <c r="NF94" s="44"/>
      <c r="NG94" s="44"/>
      <c r="NH94" s="44"/>
      <c r="NI94" s="44"/>
      <c r="NJ94" s="44"/>
      <c r="NK94" s="44"/>
      <c r="NL94" s="44"/>
      <c r="NM94" s="44"/>
      <c r="NN94" s="44"/>
      <c r="NO94" s="44"/>
      <c r="NP94" s="44"/>
      <c r="NQ94" s="44"/>
      <c r="NR94" s="44"/>
      <c r="NS94" s="44"/>
      <c r="NT94" s="44"/>
      <c r="NU94" s="44"/>
      <c r="NV94" s="44"/>
      <c r="NW94" s="44"/>
      <c r="NX94" s="44"/>
      <c r="NY94" s="44"/>
      <c r="NZ94" s="44"/>
      <c r="OA94" s="44"/>
      <c r="OB94" s="44"/>
      <c r="OC94" s="44"/>
      <c r="OD94" s="44"/>
      <c r="OE94" s="44"/>
      <c r="OF94" s="44"/>
      <c r="OG94" s="44"/>
      <c r="OH94" s="44"/>
      <c r="OI94" s="44"/>
      <c r="OJ94" s="44"/>
      <c r="OK94" s="44"/>
      <c r="OL94" s="44"/>
      <c r="OM94" s="44"/>
      <c r="ON94" s="44"/>
      <c r="OO94" s="44"/>
      <c r="OP94" s="44"/>
      <c r="OQ94" s="44"/>
      <c r="OR94" s="44"/>
      <c r="OS94" s="44"/>
      <c r="OT94" s="44"/>
      <c r="OU94" s="44"/>
      <c r="OV94" s="44"/>
      <c r="OW94" s="44"/>
      <c r="OX94" s="44"/>
      <c r="OY94" s="44"/>
      <c r="OZ94" s="44"/>
      <c r="PA94" s="44"/>
      <c r="PB94" s="44"/>
      <c r="PC94" s="44"/>
      <c r="PD94" s="44"/>
      <c r="PE94" s="44"/>
      <c r="PF94" s="44"/>
      <c r="PG94" s="44"/>
      <c r="PH94" s="44"/>
      <c r="PI94" s="44"/>
      <c r="PJ94" s="44"/>
      <c r="PK94" s="44"/>
      <c r="PL94" s="44"/>
      <c r="PM94" s="44"/>
      <c r="PN94" s="44"/>
      <c r="PO94" s="44"/>
      <c r="PP94" s="44"/>
      <c r="PQ94" s="44"/>
      <c r="PR94" s="44"/>
      <c r="PS94" s="44"/>
      <c r="PT94" s="44"/>
      <c r="PU94" s="44"/>
      <c r="PV94" s="44"/>
      <c r="PW94" s="44"/>
      <c r="PX94" s="44"/>
      <c r="PY94" s="44"/>
      <c r="PZ94" s="44"/>
      <c r="QA94" s="44"/>
      <c r="QB94" s="44"/>
      <c r="QC94" s="44"/>
      <c r="QD94" s="44"/>
      <c r="QE94" s="44"/>
      <c r="QF94" s="44"/>
      <c r="QG94" s="44"/>
      <c r="QH94" s="44"/>
      <c r="QI94" s="44"/>
      <c r="QJ94" s="44"/>
      <c r="QK94" s="44"/>
      <c r="QL94" s="44"/>
      <c r="QM94" s="44"/>
      <c r="QN94" s="44"/>
      <c r="QO94" s="44"/>
      <c r="QP94" s="44"/>
      <c r="QQ94" s="44"/>
      <c r="QR94" s="44"/>
      <c r="QS94" s="44"/>
      <c r="QT94" s="44"/>
      <c r="QU94" s="44"/>
      <c r="QV94" s="44"/>
      <c r="QW94" s="44"/>
      <c r="QX94" s="44"/>
      <c r="QY94" s="44"/>
      <c r="QZ94" s="44"/>
      <c r="RA94" s="44"/>
      <c r="RB94" s="44"/>
      <c r="RC94" s="44"/>
      <c r="RD94" s="44"/>
      <c r="RE94" s="44"/>
      <c r="RF94" s="44"/>
      <c r="RG94" s="44"/>
      <c r="RH94" s="44"/>
      <c r="RI94" s="44"/>
      <c r="RJ94" s="44"/>
      <c r="RK94" s="44"/>
      <c r="RL94" s="44"/>
      <c r="RM94" s="44"/>
      <c r="RN94" s="44"/>
      <c r="RO94" s="44"/>
      <c r="RP94" s="44"/>
      <c r="RQ94" s="44"/>
      <c r="RR94" s="44"/>
      <c r="RS94" s="44"/>
      <c r="RT94" s="44"/>
      <c r="RU94" s="44"/>
      <c r="RV94" s="44"/>
      <c r="RW94" s="44"/>
      <c r="RX94" s="44"/>
      <c r="RY94" s="44"/>
      <c r="RZ94" s="44"/>
      <c r="SA94" s="44"/>
      <c r="SB94" s="44"/>
      <c r="SC94" s="44"/>
      <c r="SD94" s="44"/>
      <c r="SE94" s="44"/>
      <c r="SF94" s="44"/>
      <c r="SG94" s="44"/>
      <c r="SH94" s="44"/>
      <c r="SI94" s="44"/>
      <c r="SJ94" s="44"/>
      <c r="SK94" s="44"/>
      <c r="SL94" s="44"/>
      <c r="SM94" s="44"/>
      <c r="SN94" s="44"/>
      <c r="SO94" s="44"/>
      <c r="SP94" s="44"/>
      <c r="SQ94" s="44"/>
      <c r="SR94" s="44"/>
      <c r="SS94" s="44"/>
      <c r="ST94" s="44"/>
      <c r="SU94" s="44"/>
      <c r="SV94" s="44"/>
      <c r="SW94" s="44"/>
      <c r="SX94" s="44"/>
      <c r="SY94" s="44"/>
      <c r="SZ94" s="44"/>
      <c r="TA94" s="44"/>
      <c r="TB94" s="44"/>
      <c r="TC94" s="44"/>
      <c r="TD94" s="44"/>
      <c r="TE94" s="44"/>
      <c r="TF94" s="44"/>
      <c r="TG94" s="44"/>
      <c r="TH94" s="44"/>
      <c r="TI94" s="44"/>
      <c r="TJ94" s="44"/>
      <c r="TK94" s="44"/>
      <c r="TL94" s="44"/>
      <c r="TM94" s="44"/>
      <c r="TN94" s="44"/>
      <c r="TO94" s="44"/>
      <c r="TP94" s="44"/>
      <c r="TQ94" s="44"/>
      <c r="TR94" s="44"/>
      <c r="TS94" s="44"/>
      <c r="TT94" s="44"/>
      <c r="TU94" s="44"/>
      <c r="TV94" s="44"/>
      <c r="TW94" s="44"/>
      <c r="TX94" s="44"/>
      <c r="TY94" s="44"/>
      <c r="TZ94" s="44"/>
      <c r="UA94" s="44"/>
      <c r="UB94" s="44"/>
      <c r="UC94" s="44"/>
      <c r="UD94" s="44"/>
      <c r="UE94" s="44"/>
      <c r="UF94" s="44"/>
      <c r="UG94" s="44"/>
      <c r="UH94" s="44"/>
      <c r="UI94" s="44"/>
      <c r="UJ94" s="44"/>
      <c r="UK94" s="44"/>
      <c r="UL94" s="44"/>
      <c r="UM94" s="44"/>
      <c r="UN94" s="44"/>
      <c r="UO94" s="44"/>
      <c r="UP94" s="44"/>
      <c r="UQ94" s="44"/>
      <c r="UR94" s="44"/>
      <c r="US94" s="44"/>
      <c r="UT94" s="44"/>
      <c r="UU94" s="44"/>
      <c r="UV94" s="44"/>
      <c r="UW94" s="44"/>
      <c r="UX94" s="44"/>
      <c r="UY94" s="44"/>
      <c r="UZ94" s="44"/>
      <c r="VA94" s="44"/>
      <c r="VB94" s="44"/>
      <c r="VC94" s="44"/>
      <c r="VD94" s="44"/>
      <c r="VE94" s="44"/>
      <c r="VF94" s="44"/>
      <c r="VG94" s="44"/>
      <c r="VH94" s="44"/>
      <c r="VI94" s="44"/>
      <c r="VJ94" s="44"/>
      <c r="VK94" s="44"/>
      <c r="VL94" s="44"/>
      <c r="VM94" s="44"/>
      <c r="VN94" s="44"/>
      <c r="VO94" s="44"/>
      <c r="VP94" s="44"/>
      <c r="VQ94" s="44"/>
      <c r="VR94" s="44"/>
      <c r="VS94" s="44"/>
      <c r="VT94" s="44"/>
      <c r="VU94" s="44"/>
      <c r="VV94" s="44"/>
      <c r="VW94" s="44"/>
      <c r="VX94" s="44"/>
      <c r="VY94" s="44"/>
      <c r="VZ94" s="44"/>
      <c r="WA94" s="44"/>
      <c r="WB94" s="44"/>
      <c r="WC94" s="44"/>
      <c r="WD94" s="44"/>
      <c r="WE94" s="44"/>
      <c r="WF94" s="44"/>
      <c r="WG94" s="44"/>
      <c r="WH94" s="44"/>
      <c r="WI94" s="44"/>
      <c r="WJ94" s="44"/>
      <c r="WK94" s="44"/>
      <c r="WL94" s="44"/>
      <c r="WM94" s="44"/>
      <c r="WN94" s="44"/>
      <c r="WO94" s="44"/>
      <c r="WP94" s="44"/>
      <c r="WQ94" s="44"/>
      <c r="WR94" s="44"/>
      <c r="WS94" s="44"/>
      <c r="WT94" s="44"/>
      <c r="WU94" s="44"/>
      <c r="WV94" s="44"/>
      <c r="WW94" s="44"/>
      <c r="WX94" s="44"/>
      <c r="WY94" s="44"/>
      <c r="WZ94" s="44"/>
      <c r="XA94" s="44"/>
      <c r="XB94" s="44"/>
      <c r="XC94" s="44"/>
      <c r="XD94" s="44"/>
      <c r="XE94" s="44"/>
      <c r="XF94" s="44"/>
      <c r="XG94" s="44"/>
      <c r="XH94" s="44"/>
      <c r="XI94" s="44"/>
      <c r="XJ94" s="44"/>
      <c r="XK94" s="44"/>
      <c r="XL94" s="44"/>
      <c r="XM94" s="44"/>
      <c r="XN94" s="44"/>
      <c r="XO94" s="44"/>
      <c r="XP94" s="44"/>
      <c r="XQ94" s="44"/>
      <c r="XR94" s="44"/>
      <c r="XS94" s="44"/>
      <c r="XT94" s="44"/>
      <c r="XU94" s="44"/>
      <c r="XV94" s="44"/>
      <c r="XW94" s="44"/>
      <c r="XX94" s="44"/>
      <c r="XY94" s="44"/>
      <c r="XZ94" s="44"/>
      <c r="YA94" s="44"/>
      <c r="YB94" s="44"/>
      <c r="YC94" s="44"/>
      <c r="YD94" s="44"/>
      <c r="YE94" s="44"/>
      <c r="YF94" s="44"/>
      <c r="YG94" s="44"/>
      <c r="YH94" s="44"/>
      <c r="YI94" s="44"/>
      <c r="YJ94" s="44"/>
      <c r="YK94" s="44"/>
      <c r="YL94" s="44"/>
      <c r="YM94" s="44"/>
      <c r="YN94" s="44"/>
      <c r="YO94" s="44"/>
      <c r="YP94" s="44"/>
      <c r="YQ94" s="44"/>
      <c r="YR94" s="44"/>
    </row>
    <row r="95" spans="1:668" s="53" customFormat="1" ht="18" customHeight="1" x14ac:dyDescent="0.25">
      <c r="A95" s="53" t="s">
        <v>131</v>
      </c>
      <c r="B95" s="5" t="s">
        <v>16</v>
      </c>
      <c r="C95" s="23" t="s">
        <v>74</v>
      </c>
      <c r="D95" s="24">
        <v>44197</v>
      </c>
      <c r="E95" s="11" t="s">
        <v>120</v>
      </c>
      <c r="F95" s="23">
        <v>45000</v>
      </c>
      <c r="G95" s="23">
        <v>1291.5</v>
      </c>
      <c r="H95" s="23">
        <v>1148.33</v>
      </c>
      <c r="I95" s="23">
        <v>1368</v>
      </c>
      <c r="J95" s="23">
        <v>1650</v>
      </c>
      <c r="K95" s="23">
        <v>5457.83</v>
      </c>
      <c r="L95" s="69">
        <v>39542.17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44"/>
      <c r="AS95" s="44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7"/>
      <c r="IB95" s="57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/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/>
      <c r="JY95" s="44"/>
      <c r="JZ95" s="44"/>
      <c r="KA95" s="44"/>
      <c r="KB95" s="44"/>
      <c r="KC95" s="44"/>
      <c r="KD95" s="44"/>
      <c r="KE95" s="44"/>
      <c r="KF95" s="44"/>
      <c r="KG95" s="44"/>
      <c r="KH95" s="44"/>
      <c r="KI95" s="44"/>
      <c r="KJ95" s="44"/>
      <c r="KK95" s="44"/>
      <c r="KL95" s="44"/>
      <c r="KM95" s="44"/>
      <c r="KN95" s="44"/>
      <c r="KO95" s="44"/>
      <c r="KP95" s="44"/>
      <c r="KQ95" s="44"/>
      <c r="KR95" s="44"/>
      <c r="KS95" s="44"/>
      <c r="KT95" s="44"/>
      <c r="KU95" s="44"/>
      <c r="KV95" s="44"/>
      <c r="KW95" s="44"/>
      <c r="KX95" s="44"/>
      <c r="KY95" s="44"/>
      <c r="KZ95" s="44"/>
      <c r="LA95" s="44"/>
      <c r="LB95" s="44"/>
      <c r="LC95" s="44"/>
      <c r="LD95" s="44"/>
      <c r="LE95" s="44"/>
      <c r="LF95" s="44"/>
      <c r="LG95" s="44"/>
      <c r="LH95" s="44"/>
      <c r="LI95" s="44"/>
      <c r="LJ95" s="44"/>
      <c r="LK95" s="44"/>
      <c r="LL95" s="44"/>
      <c r="LM95" s="44"/>
      <c r="LN95" s="44"/>
      <c r="LO95" s="44"/>
      <c r="LP95" s="44"/>
      <c r="LQ95" s="44"/>
      <c r="LR95" s="44"/>
      <c r="LS95" s="44"/>
      <c r="LT95" s="44"/>
      <c r="LU95" s="44"/>
      <c r="LV95" s="44"/>
      <c r="LW95" s="44"/>
      <c r="LX95" s="44"/>
      <c r="LY95" s="44"/>
      <c r="LZ95" s="44"/>
      <c r="MA95" s="44"/>
      <c r="MB95" s="44"/>
      <c r="MC95" s="44"/>
      <c r="MD95" s="44"/>
      <c r="ME95" s="44"/>
      <c r="MF95" s="44"/>
      <c r="MG95" s="44"/>
      <c r="MH95" s="44"/>
      <c r="MI95" s="44"/>
      <c r="MJ95" s="44"/>
      <c r="MK95" s="44"/>
      <c r="ML95" s="44"/>
      <c r="MM95" s="44"/>
      <c r="MN95" s="44"/>
      <c r="MO95" s="44"/>
      <c r="MP95" s="44"/>
      <c r="MQ95" s="44"/>
      <c r="MR95" s="44"/>
      <c r="MS95" s="44"/>
      <c r="MT95" s="44"/>
      <c r="MU95" s="44"/>
      <c r="MV95" s="44"/>
      <c r="MW95" s="44"/>
      <c r="MX95" s="44"/>
      <c r="MY95" s="44"/>
      <c r="MZ95" s="44"/>
      <c r="NA95" s="44"/>
      <c r="NB95" s="44"/>
      <c r="NC95" s="44"/>
      <c r="ND95" s="44"/>
      <c r="NE95" s="44"/>
      <c r="NF95" s="44"/>
      <c r="NG95" s="44"/>
      <c r="NH95" s="44"/>
      <c r="NI95" s="44"/>
      <c r="NJ95" s="44"/>
      <c r="NK95" s="44"/>
      <c r="NL95" s="44"/>
      <c r="NM95" s="44"/>
      <c r="NN95" s="44"/>
      <c r="NO95" s="44"/>
      <c r="NP95" s="44"/>
      <c r="NQ95" s="44"/>
      <c r="NR95" s="44"/>
      <c r="NS95" s="44"/>
      <c r="NT95" s="44"/>
      <c r="NU95" s="44"/>
      <c r="NV95" s="44"/>
      <c r="NW95" s="44"/>
      <c r="NX95" s="44"/>
      <c r="NY95" s="44"/>
      <c r="NZ95" s="44"/>
      <c r="OA95" s="44"/>
      <c r="OB95" s="44"/>
      <c r="OC95" s="44"/>
      <c r="OD95" s="44"/>
      <c r="OE95" s="44"/>
      <c r="OF95" s="44"/>
      <c r="OG95" s="44"/>
      <c r="OH95" s="44"/>
      <c r="OI95" s="44"/>
      <c r="OJ95" s="44"/>
      <c r="OK95" s="44"/>
      <c r="OL95" s="44"/>
      <c r="OM95" s="44"/>
      <c r="ON95" s="44"/>
      <c r="OO95" s="44"/>
      <c r="OP95" s="44"/>
      <c r="OQ95" s="44"/>
      <c r="OR95" s="44"/>
      <c r="OS95" s="44"/>
      <c r="OT95" s="44"/>
      <c r="OU95" s="44"/>
      <c r="OV95" s="44"/>
      <c r="OW95" s="44"/>
      <c r="OX95" s="44"/>
      <c r="OY95" s="44"/>
      <c r="OZ95" s="44"/>
      <c r="PA95" s="44"/>
      <c r="PB95" s="44"/>
      <c r="PC95" s="44"/>
      <c r="PD95" s="44"/>
      <c r="PE95" s="44"/>
      <c r="PF95" s="44"/>
      <c r="PG95" s="44"/>
      <c r="PH95" s="44"/>
      <c r="PI95" s="44"/>
      <c r="PJ95" s="44"/>
      <c r="PK95" s="44"/>
      <c r="PL95" s="44"/>
      <c r="PM95" s="44"/>
      <c r="PN95" s="44"/>
      <c r="PO95" s="44"/>
      <c r="PP95" s="44"/>
      <c r="PQ95" s="44"/>
      <c r="PR95" s="44"/>
      <c r="PS95" s="44"/>
      <c r="PT95" s="44"/>
      <c r="PU95" s="44"/>
      <c r="PV95" s="44"/>
      <c r="PW95" s="44"/>
      <c r="PX95" s="44"/>
      <c r="PY95" s="44"/>
      <c r="PZ95" s="44"/>
      <c r="QA95" s="44"/>
      <c r="QB95" s="44"/>
      <c r="QC95" s="44"/>
      <c r="QD95" s="44"/>
      <c r="QE95" s="44"/>
      <c r="QF95" s="44"/>
      <c r="QG95" s="44"/>
      <c r="QH95" s="44"/>
      <c r="QI95" s="44"/>
      <c r="QJ95" s="44"/>
      <c r="QK95" s="44"/>
      <c r="QL95" s="44"/>
      <c r="QM95" s="44"/>
      <c r="QN95" s="44"/>
      <c r="QO95" s="44"/>
      <c r="QP95" s="44"/>
      <c r="QQ95" s="44"/>
      <c r="QR95" s="44"/>
      <c r="QS95" s="44"/>
      <c r="QT95" s="44"/>
      <c r="QU95" s="44"/>
      <c r="QV95" s="44"/>
      <c r="QW95" s="44"/>
      <c r="QX95" s="44"/>
      <c r="QY95" s="44"/>
      <c r="QZ95" s="44"/>
      <c r="RA95" s="44"/>
      <c r="RB95" s="44"/>
      <c r="RC95" s="44"/>
      <c r="RD95" s="44"/>
      <c r="RE95" s="44"/>
      <c r="RF95" s="44"/>
      <c r="RG95" s="44"/>
      <c r="RH95" s="44"/>
      <c r="RI95" s="44"/>
      <c r="RJ95" s="44"/>
      <c r="RK95" s="44"/>
      <c r="RL95" s="44"/>
      <c r="RM95" s="44"/>
      <c r="RN95" s="44"/>
      <c r="RO95" s="44"/>
      <c r="RP95" s="44"/>
      <c r="RQ95" s="44"/>
      <c r="RR95" s="44"/>
      <c r="RS95" s="44"/>
      <c r="RT95" s="44"/>
      <c r="RU95" s="44"/>
      <c r="RV95" s="44"/>
      <c r="RW95" s="44"/>
      <c r="RX95" s="44"/>
      <c r="RY95" s="44"/>
      <c r="RZ95" s="44"/>
      <c r="SA95" s="44"/>
      <c r="SB95" s="44"/>
      <c r="SC95" s="44"/>
      <c r="SD95" s="44"/>
      <c r="SE95" s="44"/>
      <c r="SF95" s="44"/>
      <c r="SG95" s="44"/>
      <c r="SH95" s="44"/>
      <c r="SI95" s="44"/>
      <c r="SJ95" s="44"/>
      <c r="SK95" s="44"/>
      <c r="SL95" s="44"/>
      <c r="SM95" s="44"/>
      <c r="SN95" s="44"/>
      <c r="SO95" s="44"/>
      <c r="SP95" s="44"/>
      <c r="SQ95" s="44"/>
      <c r="SR95" s="44"/>
      <c r="SS95" s="44"/>
      <c r="ST95" s="44"/>
      <c r="SU95" s="44"/>
      <c r="SV95" s="44"/>
      <c r="SW95" s="44"/>
      <c r="SX95" s="44"/>
      <c r="SY95" s="44"/>
      <c r="SZ95" s="44"/>
      <c r="TA95" s="44"/>
      <c r="TB95" s="44"/>
      <c r="TC95" s="44"/>
      <c r="TD95" s="44"/>
      <c r="TE95" s="44"/>
      <c r="TF95" s="44"/>
      <c r="TG95" s="44"/>
      <c r="TH95" s="44"/>
      <c r="TI95" s="44"/>
      <c r="TJ95" s="44"/>
      <c r="TK95" s="44"/>
      <c r="TL95" s="44"/>
      <c r="TM95" s="44"/>
      <c r="TN95" s="44"/>
      <c r="TO95" s="44"/>
      <c r="TP95" s="44"/>
      <c r="TQ95" s="44"/>
      <c r="TR95" s="44"/>
      <c r="TS95" s="44"/>
      <c r="TT95" s="44"/>
      <c r="TU95" s="44"/>
      <c r="TV95" s="44"/>
      <c r="TW95" s="44"/>
      <c r="TX95" s="44"/>
      <c r="TY95" s="44"/>
      <c r="TZ95" s="44"/>
      <c r="UA95" s="44"/>
      <c r="UB95" s="44"/>
      <c r="UC95" s="44"/>
      <c r="UD95" s="44"/>
      <c r="UE95" s="44"/>
      <c r="UF95" s="44"/>
      <c r="UG95" s="44"/>
      <c r="UH95" s="44"/>
      <c r="UI95" s="44"/>
      <c r="UJ95" s="44"/>
      <c r="UK95" s="44"/>
      <c r="UL95" s="44"/>
      <c r="UM95" s="44"/>
      <c r="UN95" s="44"/>
      <c r="UO95" s="44"/>
      <c r="UP95" s="44"/>
      <c r="UQ95" s="44"/>
      <c r="UR95" s="44"/>
      <c r="US95" s="44"/>
      <c r="UT95" s="44"/>
      <c r="UU95" s="44"/>
      <c r="UV95" s="44"/>
      <c r="UW95" s="44"/>
      <c r="UX95" s="44"/>
      <c r="UY95" s="44"/>
      <c r="UZ95" s="44"/>
      <c r="VA95" s="44"/>
      <c r="VB95" s="44"/>
      <c r="VC95" s="44"/>
      <c r="VD95" s="44"/>
      <c r="VE95" s="44"/>
      <c r="VF95" s="44"/>
      <c r="VG95" s="44"/>
      <c r="VH95" s="44"/>
      <c r="VI95" s="44"/>
      <c r="VJ95" s="44"/>
      <c r="VK95" s="44"/>
      <c r="VL95" s="44"/>
      <c r="VM95" s="44"/>
      <c r="VN95" s="44"/>
      <c r="VO95" s="44"/>
      <c r="VP95" s="44"/>
      <c r="VQ95" s="44"/>
      <c r="VR95" s="44"/>
      <c r="VS95" s="44"/>
      <c r="VT95" s="44"/>
      <c r="VU95" s="44"/>
      <c r="VV95" s="44"/>
      <c r="VW95" s="44"/>
      <c r="VX95" s="44"/>
      <c r="VY95" s="44"/>
      <c r="VZ95" s="44"/>
      <c r="WA95" s="44"/>
      <c r="WB95" s="44"/>
      <c r="WC95" s="44"/>
      <c r="WD95" s="44"/>
      <c r="WE95" s="44"/>
      <c r="WF95" s="44"/>
      <c r="WG95" s="44"/>
      <c r="WH95" s="44"/>
      <c r="WI95" s="44"/>
      <c r="WJ95" s="44"/>
      <c r="WK95" s="44"/>
      <c r="WL95" s="44"/>
      <c r="WM95" s="44"/>
      <c r="WN95" s="44"/>
      <c r="WO95" s="44"/>
      <c r="WP95" s="44"/>
      <c r="WQ95" s="44"/>
      <c r="WR95" s="44"/>
      <c r="WS95" s="44"/>
      <c r="WT95" s="44"/>
      <c r="WU95" s="44"/>
      <c r="WV95" s="44"/>
      <c r="WW95" s="44"/>
      <c r="WX95" s="44"/>
      <c r="WY95" s="44"/>
      <c r="WZ95" s="44"/>
      <c r="XA95" s="44"/>
      <c r="XB95" s="44"/>
      <c r="XC95" s="44"/>
      <c r="XD95" s="44"/>
      <c r="XE95" s="44"/>
      <c r="XF95" s="44"/>
      <c r="XG95" s="44"/>
      <c r="XH95" s="44"/>
      <c r="XI95" s="44"/>
      <c r="XJ95" s="44"/>
      <c r="XK95" s="44"/>
      <c r="XL95" s="44"/>
      <c r="XM95" s="44"/>
      <c r="XN95" s="44"/>
      <c r="XO95" s="44"/>
      <c r="XP95" s="44"/>
      <c r="XQ95" s="44"/>
      <c r="XR95" s="44"/>
      <c r="XS95" s="44"/>
      <c r="XT95" s="44"/>
      <c r="XU95" s="44"/>
      <c r="XV95" s="44"/>
      <c r="XW95" s="44"/>
      <c r="XX95" s="44"/>
      <c r="XY95" s="44"/>
      <c r="XZ95" s="44"/>
      <c r="YA95" s="44"/>
      <c r="YB95" s="44"/>
      <c r="YC95" s="44"/>
      <c r="YD95" s="44"/>
      <c r="YE95" s="44"/>
      <c r="YF95" s="44"/>
      <c r="YG95" s="44"/>
      <c r="YH95" s="44"/>
      <c r="YI95" s="44"/>
      <c r="YJ95" s="44"/>
      <c r="YK95" s="44"/>
      <c r="YL95" s="44"/>
      <c r="YM95" s="44"/>
      <c r="YN95" s="44"/>
      <c r="YO95" s="44"/>
      <c r="YP95" s="44"/>
      <c r="YQ95" s="44"/>
      <c r="YR95" s="44"/>
    </row>
    <row r="96" spans="1:668" ht="18" customHeight="1" x14ac:dyDescent="0.25">
      <c r="A96" s="47" t="s">
        <v>14</v>
      </c>
      <c r="B96" s="13">
        <v>2</v>
      </c>
      <c r="C96" s="8"/>
      <c r="D96" s="47"/>
      <c r="E96" s="47"/>
      <c r="F96" s="8">
        <f t="shared" ref="F96:L96" si="14">SUM(F94:F94)+F95</f>
        <v>131000</v>
      </c>
      <c r="G96" s="8">
        <f t="shared" si="14"/>
        <v>3759.7</v>
      </c>
      <c r="H96" s="8">
        <f t="shared" si="14"/>
        <v>9960.66</v>
      </c>
      <c r="I96" s="8">
        <f t="shared" si="14"/>
        <v>3982.4</v>
      </c>
      <c r="J96" s="8">
        <f t="shared" si="14"/>
        <v>1675</v>
      </c>
      <c r="K96" s="8">
        <f t="shared" si="14"/>
        <v>19377.650000000001</v>
      </c>
      <c r="L96" s="65">
        <f t="shared" si="14"/>
        <v>111622.34999999999</v>
      </c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7"/>
      <c r="IB96" s="57"/>
    </row>
    <row r="97" spans="1:668" s="45" customFormat="1" ht="15.75" x14ac:dyDescent="0.25">
      <c r="B97" s="14"/>
      <c r="C97" s="12"/>
      <c r="F97" s="12"/>
      <c r="G97" s="12"/>
      <c r="H97" s="12"/>
      <c r="I97" s="12"/>
      <c r="J97" s="12"/>
      <c r="K97" s="12"/>
      <c r="L97" s="71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44"/>
      <c r="AS97" s="44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7"/>
      <c r="IB97" s="57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/>
      <c r="JL97" s="44"/>
      <c r="JM97" s="44"/>
      <c r="JN97" s="44"/>
      <c r="JO97" s="44"/>
      <c r="JP97" s="44"/>
      <c r="JQ97" s="44"/>
      <c r="JR97" s="44"/>
      <c r="JS97" s="44"/>
      <c r="JT97" s="44"/>
      <c r="JU97" s="44"/>
      <c r="JV97" s="44"/>
      <c r="JW97" s="44"/>
      <c r="JX97" s="44"/>
      <c r="JY97" s="44"/>
      <c r="JZ97" s="44"/>
      <c r="KA97" s="44"/>
      <c r="KB97" s="44"/>
      <c r="KC97" s="44"/>
      <c r="KD97" s="44"/>
      <c r="KE97" s="44"/>
      <c r="KF97" s="44"/>
      <c r="KG97" s="44"/>
      <c r="KH97" s="44"/>
      <c r="KI97" s="44"/>
      <c r="KJ97" s="44"/>
      <c r="KK97" s="44"/>
      <c r="KL97" s="44"/>
      <c r="KM97" s="44"/>
      <c r="KN97" s="44"/>
      <c r="KO97" s="44"/>
      <c r="KP97" s="44"/>
      <c r="KQ97" s="44"/>
      <c r="KR97" s="44"/>
      <c r="KS97" s="44"/>
      <c r="KT97" s="44"/>
      <c r="KU97" s="44"/>
      <c r="KV97" s="44"/>
      <c r="KW97" s="44"/>
      <c r="KX97" s="44"/>
      <c r="KY97" s="44"/>
      <c r="KZ97" s="44"/>
      <c r="LA97" s="44"/>
      <c r="LB97" s="44"/>
      <c r="LC97" s="44"/>
      <c r="LD97" s="44"/>
      <c r="LE97" s="44"/>
      <c r="LF97" s="44"/>
      <c r="LG97" s="44"/>
      <c r="LH97" s="44"/>
      <c r="LI97" s="44"/>
      <c r="LJ97" s="44"/>
      <c r="LK97" s="44"/>
      <c r="LL97" s="44"/>
      <c r="LM97" s="44"/>
      <c r="LN97" s="44"/>
      <c r="LO97" s="44"/>
      <c r="LP97" s="44"/>
      <c r="LQ97" s="44"/>
      <c r="LR97" s="44"/>
      <c r="LS97" s="44"/>
      <c r="LT97" s="44"/>
      <c r="LU97" s="44"/>
      <c r="LV97" s="44"/>
      <c r="LW97" s="44"/>
      <c r="LX97" s="44"/>
      <c r="LY97" s="44"/>
      <c r="LZ97" s="44"/>
      <c r="MA97" s="44"/>
      <c r="MB97" s="44"/>
      <c r="MC97" s="44"/>
      <c r="MD97" s="44"/>
      <c r="ME97" s="44"/>
      <c r="MF97" s="44"/>
      <c r="MG97" s="44"/>
      <c r="MH97" s="44"/>
      <c r="MI97" s="44"/>
      <c r="MJ97" s="44"/>
      <c r="MK97" s="44"/>
      <c r="ML97" s="44"/>
      <c r="MM97" s="44"/>
      <c r="MN97" s="44"/>
      <c r="MO97" s="44"/>
      <c r="MP97" s="44"/>
      <c r="MQ97" s="44"/>
      <c r="MR97" s="44"/>
      <c r="MS97" s="44"/>
      <c r="MT97" s="44"/>
      <c r="MU97" s="44"/>
      <c r="MV97" s="44"/>
      <c r="MW97" s="44"/>
      <c r="MX97" s="44"/>
      <c r="MY97" s="44"/>
      <c r="MZ97" s="44"/>
      <c r="NA97" s="44"/>
      <c r="NB97" s="44"/>
      <c r="NC97" s="44"/>
      <c r="ND97" s="44"/>
      <c r="NE97" s="44"/>
      <c r="NF97" s="44"/>
      <c r="NG97" s="44"/>
      <c r="NH97" s="44"/>
      <c r="NI97" s="44"/>
      <c r="NJ97" s="44"/>
      <c r="NK97" s="44"/>
      <c r="NL97" s="44"/>
      <c r="NM97" s="44"/>
      <c r="NN97" s="44"/>
      <c r="NO97" s="44"/>
      <c r="NP97" s="44"/>
      <c r="NQ97" s="44"/>
      <c r="NR97" s="44"/>
      <c r="NS97" s="44"/>
      <c r="NT97" s="44"/>
      <c r="NU97" s="44"/>
      <c r="NV97" s="44"/>
      <c r="NW97" s="44"/>
      <c r="NX97" s="44"/>
      <c r="NY97" s="44"/>
      <c r="NZ97" s="44"/>
      <c r="OA97" s="44"/>
      <c r="OB97" s="44"/>
      <c r="OC97" s="44"/>
      <c r="OD97" s="44"/>
      <c r="OE97" s="44"/>
      <c r="OF97" s="44"/>
      <c r="OG97" s="44"/>
      <c r="OH97" s="44"/>
      <c r="OI97" s="44"/>
      <c r="OJ97" s="44"/>
      <c r="OK97" s="44"/>
      <c r="OL97" s="44"/>
      <c r="OM97" s="44"/>
      <c r="ON97" s="44"/>
      <c r="OO97" s="44"/>
      <c r="OP97" s="44"/>
      <c r="OQ97" s="44"/>
      <c r="OR97" s="44"/>
      <c r="OS97" s="44"/>
      <c r="OT97" s="44"/>
      <c r="OU97" s="44"/>
      <c r="OV97" s="44"/>
      <c r="OW97" s="44"/>
      <c r="OX97" s="44"/>
      <c r="OY97" s="44"/>
      <c r="OZ97" s="44"/>
      <c r="PA97" s="44"/>
      <c r="PB97" s="44"/>
      <c r="PC97" s="44"/>
      <c r="PD97" s="44"/>
      <c r="PE97" s="44"/>
      <c r="PF97" s="44"/>
      <c r="PG97" s="44"/>
      <c r="PH97" s="44"/>
      <c r="PI97" s="44"/>
      <c r="PJ97" s="44"/>
      <c r="PK97" s="44"/>
      <c r="PL97" s="44"/>
      <c r="PM97" s="44"/>
      <c r="PN97" s="44"/>
      <c r="PO97" s="44"/>
      <c r="PP97" s="44"/>
      <c r="PQ97" s="44"/>
      <c r="PR97" s="44"/>
      <c r="PS97" s="44"/>
      <c r="PT97" s="44"/>
      <c r="PU97" s="44"/>
      <c r="PV97" s="44"/>
      <c r="PW97" s="44"/>
      <c r="PX97" s="44"/>
      <c r="PY97" s="44"/>
      <c r="PZ97" s="44"/>
      <c r="QA97" s="44"/>
      <c r="QB97" s="44"/>
      <c r="QC97" s="44"/>
      <c r="QD97" s="44"/>
      <c r="QE97" s="44"/>
      <c r="QF97" s="44"/>
      <c r="QG97" s="44"/>
      <c r="QH97" s="44"/>
      <c r="QI97" s="44"/>
      <c r="QJ97" s="44"/>
      <c r="QK97" s="44"/>
      <c r="QL97" s="44"/>
      <c r="QM97" s="44"/>
      <c r="QN97" s="44"/>
      <c r="QO97" s="44"/>
      <c r="QP97" s="44"/>
      <c r="QQ97" s="44"/>
      <c r="QR97" s="44"/>
      <c r="QS97" s="44"/>
      <c r="QT97" s="44"/>
      <c r="QU97" s="44"/>
      <c r="QV97" s="44"/>
      <c r="QW97" s="44"/>
      <c r="QX97" s="44"/>
      <c r="QY97" s="44"/>
      <c r="QZ97" s="44"/>
      <c r="RA97" s="44"/>
      <c r="RB97" s="44"/>
      <c r="RC97" s="44"/>
      <c r="RD97" s="44"/>
      <c r="RE97" s="44"/>
      <c r="RF97" s="44"/>
      <c r="RG97" s="44"/>
      <c r="RH97" s="44"/>
      <c r="RI97" s="44"/>
      <c r="RJ97" s="44"/>
      <c r="RK97" s="44"/>
      <c r="RL97" s="44"/>
      <c r="RM97" s="44"/>
      <c r="RN97" s="44"/>
      <c r="RO97" s="44"/>
      <c r="RP97" s="44"/>
      <c r="RQ97" s="44"/>
      <c r="RR97" s="44"/>
      <c r="RS97" s="44"/>
      <c r="RT97" s="44"/>
      <c r="RU97" s="44"/>
      <c r="RV97" s="44"/>
      <c r="RW97" s="44"/>
      <c r="RX97" s="44"/>
      <c r="RY97" s="44"/>
      <c r="RZ97" s="44"/>
      <c r="SA97" s="44"/>
      <c r="SB97" s="44"/>
      <c r="SC97" s="44"/>
      <c r="SD97" s="44"/>
      <c r="SE97" s="44"/>
      <c r="SF97" s="44"/>
      <c r="SG97" s="44"/>
      <c r="SH97" s="44"/>
      <c r="SI97" s="44"/>
      <c r="SJ97" s="44"/>
      <c r="SK97" s="44"/>
      <c r="SL97" s="44"/>
      <c r="SM97" s="44"/>
      <c r="SN97" s="44"/>
      <c r="SO97" s="44"/>
      <c r="SP97" s="44"/>
      <c r="SQ97" s="44"/>
      <c r="SR97" s="44"/>
      <c r="SS97" s="44"/>
      <c r="ST97" s="44"/>
      <c r="SU97" s="44"/>
      <c r="SV97" s="44"/>
      <c r="SW97" s="44"/>
      <c r="SX97" s="44"/>
      <c r="SY97" s="44"/>
      <c r="SZ97" s="44"/>
      <c r="TA97" s="44"/>
      <c r="TB97" s="44"/>
      <c r="TC97" s="44"/>
      <c r="TD97" s="44"/>
      <c r="TE97" s="44"/>
      <c r="TF97" s="44"/>
      <c r="TG97" s="44"/>
      <c r="TH97" s="44"/>
      <c r="TI97" s="44"/>
      <c r="TJ97" s="44"/>
      <c r="TK97" s="44"/>
      <c r="TL97" s="44"/>
      <c r="TM97" s="44"/>
      <c r="TN97" s="44"/>
      <c r="TO97" s="44"/>
      <c r="TP97" s="44"/>
      <c r="TQ97" s="44"/>
      <c r="TR97" s="44"/>
      <c r="TS97" s="44"/>
      <c r="TT97" s="44"/>
      <c r="TU97" s="44"/>
      <c r="TV97" s="44"/>
      <c r="TW97" s="44"/>
      <c r="TX97" s="44"/>
      <c r="TY97" s="44"/>
      <c r="TZ97" s="44"/>
      <c r="UA97" s="44"/>
      <c r="UB97" s="44"/>
      <c r="UC97" s="44"/>
      <c r="UD97" s="44"/>
      <c r="UE97" s="44"/>
      <c r="UF97" s="44"/>
      <c r="UG97" s="44"/>
      <c r="UH97" s="44"/>
      <c r="UI97" s="44"/>
      <c r="UJ97" s="44"/>
      <c r="UK97" s="44"/>
      <c r="UL97" s="44"/>
      <c r="UM97" s="44"/>
      <c r="UN97" s="44"/>
      <c r="UO97" s="44"/>
      <c r="UP97" s="44"/>
      <c r="UQ97" s="44"/>
      <c r="UR97" s="44"/>
      <c r="US97" s="44"/>
      <c r="UT97" s="44"/>
      <c r="UU97" s="44"/>
      <c r="UV97" s="44"/>
      <c r="UW97" s="44"/>
      <c r="UX97" s="44"/>
      <c r="UY97" s="44"/>
      <c r="UZ97" s="44"/>
      <c r="VA97" s="44"/>
      <c r="VB97" s="44"/>
      <c r="VC97" s="44"/>
      <c r="VD97" s="44"/>
      <c r="VE97" s="44"/>
      <c r="VF97" s="44"/>
      <c r="VG97" s="44"/>
      <c r="VH97" s="44"/>
      <c r="VI97" s="44"/>
      <c r="VJ97" s="44"/>
      <c r="VK97" s="44"/>
      <c r="VL97" s="44"/>
      <c r="VM97" s="44"/>
      <c r="VN97" s="44"/>
      <c r="VO97" s="44"/>
      <c r="VP97" s="44"/>
      <c r="VQ97" s="44"/>
      <c r="VR97" s="44"/>
      <c r="VS97" s="44"/>
      <c r="VT97" s="44"/>
      <c r="VU97" s="44"/>
      <c r="VV97" s="44"/>
      <c r="VW97" s="44"/>
      <c r="VX97" s="44"/>
      <c r="VY97" s="44"/>
      <c r="VZ97" s="44"/>
      <c r="WA97" s="44"/>
      <c r="WB97" s="44"/>
      <c r="WC97" s="44"/>
      <c r="WD97" s="44"/>
      <c r="WE97" s="44"/>
      <c r="WF97" s="44"/>
      <c r="WG97" s="44"/>
      <c r="WH97" s="44"/>
      <c r="WI97" s="44"/>
      <c r="WJ97" s="44"/>
      <c r="WK97" s="44"/>
      <c r="WL97" s="44"/>
      <c r="WM97" s="44"/>
      <c r="WN97" s="44"/>
      <c r="WO97" s="44"/>
      <c r="WP97" s="44"/>
      <c r="WQ97" s="44"/>
      <c r="WR97" s="44"/>
      <c r="WS97" s="44"/>
      <c r="WT97" s="44"/>
      <c r="WU97" s="44"/>
      <c r="WV97" s="44"/>
      <c r="WW97" s="44"/>
      <c r="WX97" s="44"/>
      <c r="WY97" s="44"/>
      <c r="WZ97" s="44"/>
      <c r="XA97" s="44"/>
      <c r="XB97" s="44"/>
      <c r="XC97" s="44"/>
      <c r="XD97" s="44"/>
      <c r="XE97" s="44"/>
      <c r="XF97" s="44"/>
      <c r="XG97" s="44"/>
      <c r="XH97" s="44"/>
      <c r="XI97" s="44"/>
      <c r="XJ97" s="44"/>
      <c r="XK97" s="44"/>
      <c r="XL97" s="44"/>
      <c r="XM97" s="44"/>
      <c r="XN97" s="44"/>
      <c r="XO97" s="44"/>
      <c r="XP97" s="44"/>
      <c r="XQ97" s="44"/>
      <c r="XR97" s="44"/>
      <c r="XS97" s="44"/>
      <c r="XT97" s="44"/>
      <c r="XU97" s="44"/>
      <c r="XV97" s="44"/>
      <c r="XW97" s="44"/>
      <c r="XX97" s="44"/>
      <c r="XY97" s="44"/>
      <c r="XZ97" s="44"/>
      <c r="YA97" s="44"/>
      <c r="YB97" s="44"/>
      <c r="YC97" s="44"/>
      <c r="YD97" s="44"/>
      <c r="YE97" s="44"/>
      <c r="YF97" s="44"/>
      <c r="YG97" s="44"/>
      <c r="YH97" s="44"/>
      <c r="YI97" s="44"/>
      <c r="YJ97" s="44"/>
      <c r="YK97" s="44"/>
      <c r="YL97" s="44"/>
      <c r="YM97" s="44"/>
      <c r="YN97" s="44"/>
      <c r="YO97" s="44"/>
      <c r="YP97" s="44"/>
      <c r="YQ97" s="44"/>
      <c r="YR97" s="44"/>
    </row>
    <row r="98" spans="1:668" s="45" customFormat="1" ht="15.75" x14ac:dyDescent="0.25">
      <c r="A98" s="43" t="s">
        <v>107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67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57"/>
      <c r="IB98" s="57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/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4"/>
      <c r="KK98" s="44"/>
      <c r="KL98" s="44"/>
      <c r="KM98" s="44"/>
      <c r="KN98" s="44"/>
      <c r="KO98" s="44"/>
      <c r="KP98" s="44"/>
      <c r="KQ98" s="44"/>
      <c r="KR98" s="44"/>
      <c r="KS98" s="44"/>
      <c r="KT98" s="44"/>
      <c r="KU98" s="44"/>
      <c r="KV98" s="44"/>
      <c r="KW98" s="44"/>
      <c r="KX98" s="44"/>
      <c r="KY98" s="44"/>
      <c r="KZ98" s="44"/>
      <c r="LA98" s="44"/>
      <c r="LB98" s="44"/>
      <c r="LC98" s="44"/>
      <c r="LD98" s="44"/>
      <c r="LE98" s="44"/>
      <c r="LF98" s="44"/>
      <c r="LG98" s="44"/>
      <c r="LH98" s="44"/>
      <c r="LI98" s="44"/>
      <c r="LJ98" s="44"/>
      <c r="LK98" s="44"/>
      <c r="LL98" s="44"/>
      <c r="LM98" s="44"/>
      <c r="LN98" s="44"/>
      <c r="LO98" s="44"/>
      <c r="LP98" s="44"/>
      <c r="LQ98" s="44"/>
      <c r="LR98" s="44"/>
      <c r="LS98" s="44"/>
      <c r="LT98" s="44"/>
      <c r="LU98" s="44"/>
      <c r="LV98" s="44"/>
      <c r="LW98" s="44"/>
      <c r="LX98" s="44"/>
      <c r="LY98" s="44"/>
      <c r="LZ98" s="44"/>
      <c r="MA98" s="44"/>
      <c r="MB98" s="44"/>
      <c r="MC98" s="44"/>
      <c r="MD98" s="44"/>
      <c r="ME98" s="44"/>
      <c r="MF98" s="44"/>
      <c r="MG98" s="44"/>
      <c r="MH98" s="44"/>
      <c r="MI98" s="44"/>
      <c r="MJ98" s="44"/>
      <c r="MK98" s="44"/>
      <c r="ML98" s="44"/>
      <c r="MM98" s="44"/>
      <c r="MN98" s="44"/>
      <c r="MO98" s="44"/>
      <c r="MP98" s="44"/>
      <c r="MQ98" s="44"/>
      <c r="MR98" s="44"/>
      <c r="MS98" s="44"/>
      <c r="MT98" s="44"/>
      <c r="MU98" s="44"/>
      <c r="MV98" s="44"/>
      <c r="MW98" s="44"/>
      <c r="MX98" s="44"/>
      <c r="MY98" s="44"/>
      <c r="MZ98" s="44"/>
      <c r="NA98" s="44"/>
      <c r="NB98" s="44"/>
      <c r="NC98" s="44"/>
      <c r="ND98" s="44"/>
      <c r="NE98" s="44"/>
      <c r="NF98" s="44"/>
      <c r="NG98" s="44"/>
      <c r="NH98" s="44"/>
      <c r="NI98" s="44"/>
      <c r="NJ98" s="44"/>
      <c r="NK98" s="44"/>
      <c r="NL98" s="44"/>
      <c r="NM98" s="44"/>
      <c r="NN98" s="44"/>
      <c r="NO98" s="44"/>
      <c r="NP98" s="44"/>
      <c r="NQ98" s="44"/>
      <c r="NR98" s="44"/>
      <c r="NS98" s="44"/>
      <c r="NT98" s="44"/>
      <c r="NU98" s="44"/>
      <c r="NV98" s="44"/>
      <c r="NW98" s="44"/>
      <c r="NX98" s="44"/>
      <c r="NY98" s="44"/>
      <c r="NZ98" s="44"/>
      <c r="OA98" s="44"/>
      <c r="OB98" s="44"/>
      <c r="OC98" s="44"/>
      <c r="OD98" s="44"/>
      <c r="OE98" s="44"/>
      <c r="OF98" s="44"/>
      <c r="OG98" s="44"/>
      <c r="OH98" s="44"/>
      <c r="OI98" s="44"/>
      <c r="OJ98" s="44"/>
      <c r="OK98" s="44"/>
      <c r="OL98" s="44"/>
      <c r="OM98" s="44"/>
      <c r="ON98" s="44"/>
      <c r="OO98" s="44"/>
      <c r="OP98" s="44"/>
      <c r="OQ98" s="44"/>
      <c r="OR98" s="44"/>
      <c r="OS98" s="44"/>
      <c r="OT98" s="44"/>
      <c r="OU98" s="44"/>
      <c r="OV98" s="44"/>
      <c r="OW98" s="44"/>
      <c r="OX98" s="44"/>
      <c r="OY98" s="44"/>
      <c r="OZ98" s="44"/>
      <c r="PA98" s="44"/>
      <c r="PB98" s="44"/>
      <c r="PC98" s="44"/>
      <c r="PD98" s="44"/>
      <c r="PE98" s="44"/>
      <c r="PF98" s="44"/>
      <c r="PG98" s="44"/>
      <c r="PH98" s="44"/>
      <c r="PI98" s="44"/>
      <c r="PJ98" s="44"/>
      <c r="PK98" s="44"/>
      <c r="PL98" s="44"/>
      <c r="PM98" s="44"/>
      <c r="PN98" s="44"/>
      <c r="PO98" s="44"/>
      <c r="PP98" s="44"/>
      <c r="PQ98" s="44"/>
      <c r="PR98" s="44"/>
      <c r="PS98" s="44"/>
      <c r="PT98" s="44"/>
      <c r="PU98" s="44"/>
      <c r="PV98" s="44"/>
      <c r="PW98" s="44"/>
      <c r="PX98" s="44"/>
      <c r="PY98" s="44"/>
      <c r="PZ98" s="44"/>
      <c r="QA98" s="44"/>
      <c r="QB98" s="44"/>
      <c r="QC98" s="44"/>
      <c r="QD98" s="44"/>
      <c r="QE98" s="44"/>
      <c r="QF98" s="44"/>
      <c r="QG98" s="44"/>
      <c r="QH98" s="44"/>
      <c r="QI98" s="44"/>
      <c r="QJ98" s="44"/>
      <c r="QK98" s="44"/>
      <c r="QL98" s="44"/>
      <c r="QM98" s="44"/>
      <c r="QN98" s="44"/>
      <c r="QO98" s="44"/>
      <c r="QP98" s="44"/>
      <c r="QQ98" s="44"/>
      <c r="QR98" s="44"/>
      <c r="QS98" s="44"/>
      <c r="QT98" s="44"/>
      <c r="QU98" s="44"/>
      <c r="QV98" s="44"/>
      <c r="QW98" s="44"/>
      <c r="QX98" s="44"/>
      <c r="QY98" s="44"/>
      <c r="QZ98" s="44"/>
      <c r="RA98" s="44"/>
      <c r="RB98" s="44"/>
      <c r="RC98" s="44"/>
      <c r="RD98" s="44"/>
      <c r="RE98" s="44"/>
      <c r="RF98" s="44"/>
      <c r="RG98" s="44"/>
      <c r="RH98" s="44"/>
      <c r="RI98" s="44"/>
      <c r="RJ98" s="44"/>
      <c r="RK98" s="44"/>
      <c r="RL98" s="44"/>
      <c r="RM98" s="44"/>
      <c r="RN98" s="44"/>
      <c r="RO98" s="44"/>
      <c r="RP98" s="44"/>
      <c r="RQ98" s="44"/>
      <c r="RR98" s="44"/>
      <c r="RS98" s="44"/>
      <c r="RT98" s="44"/>
      <c r="RU98" s="44"/>
      <c r="RV98" s="44"/>
      <c r="RW98" s="44"/>
      <c r="RX98" s="44"/>
      <c r="RY98" s="44"/>
      <c r="RZ98" s="44"/>
      <c r="SA98" s="44"/>
      <c r="SB98" s="44"/>
      <c r="SC98" s="44"/>
      <c r="SD98" s="44"/>
      <c r="SE98" s="44"/>
      <c r="SF98" s="44"/>
      <c r="SG98" s="44"/>
      <c r="SH98" s="44"/>
      <c r="SI98" s="44"/>
      <c r="SJ98" s="44"/>
      <c r="SK98" s="44"/>
      <c r="SL98" s="44"/>
      <c r="SM98" s="44"/>
      <c r="SN98" s="44"/>
      <c r="SO98" s="44"/>
      <c r="SP98" s="44"/>
      <c r="SQ98" s="44"/>
      <c r="SR98" s="44"/>
      <c r="SS98" s="44"/>
      <c r="ST98" s="44"/>
      <c r="SU98" s="44"/>
      <c r="SV98" s="44"/>
      <c r="SW98" s="44"/>
      <c r="SX98" s="44"/>
      <c r="SY98" s="44"/>
      <c r="SZ98" s="44"/>
      <c r="TA98" s="44"/>
      <c r="TB98" s="44"/>
      <c r="TC98" s="44"/>
      <c r="TD98" s="44"/>
      <c r="TE98" s="44"/>
      <c r="TF98" s="44"/>
      <c r="TG98" s="44"/>
      <c r="TH98" s="44"/>
      <c r="TI98" s="44"/>
      <c r="TJ98" s="44"/>
      <c r="TK98" s="44"/>
      <c r="TL98" s="44"/>
      <c r="TM98" s="44"/>
      <c r="TN98" s="44"/>
      <c r="TO98" s="44"/>
      <c r="TP98" s="44"/>
      <c r="TQ98" s="44"/>
      <c r="TR98" s="44"/>
      <c r="TS98" s="44"/>
      <c r="TT98" s="44"/>
      <c r="TU98" s="44"/>
      <c r="TV98" s="44"/>
      <c r="TW98" s="44"/>
      <c r="TX98" s="44"/>
      <c r="TY98" s="44"/>
      <c r="TZ98" s="44"/>
      <c r="UA98" s="44"/>
      <c r="UB98" s="44"/>
      <c r="UC98" s="44"/>
      <c r="UD98" s="44"/>
      <c r="UE98" s="44"/>
      <c r="UF98" s="44"/>
      <c r="UG98" s="44"/>
      <c r="UH98" s="44"/>
      <c r="UI98" s="44"/>
      <c r="UJ98" s="44"/>
      <c r="UK98" s="44"/>
      <c r="UL98" s="44"/>
      <c r="UM98" s="44"/>
      <c r="UN98" s="44"/>
      <c r="UO98" s="44"/>
      <c r="UP98" s="44"/>
      <c r="UQ98" s="44"/>
      <c r="UR98" s="44"/>
      <c r="US98" s="44"/>
      <c r="UT98" s="44"/>
      <c r="UU98" s="44"/>
      <c r="UV98" s="44"/>
      <c r="UW98" s="44"/>
      <c r="UX98" s="44"/>
      <c r="UY98" s="44"/>
      <c r="UZ98" s="44"/>
      <c r="VA98" s="44"/>
      <c r="VB98" s="44"/>
      <c r="VC98" s="44"/>
      <c r="VD98" s="44"/>
      <c r="VE98" s="44"/>
      <c r="VF98" s="44"/>
      <c r="VG98" s="44"/>
      <c r="VH98" s="44"/>
      <c r="VI98" s="44"/>
      <c r="VJ98" s="44"/>
      <c r="VK98" s="44"/>
      <c r="VL98" s="44"/>
      <c r="VM98" s="44"/>
      <c r="VN98" s="44"/>
      <c r="VO98" s="44"/>
      <c r="VP98" s="44"/>
      <c r="VQ98" s="44"/>
      <c r="VR98" s="44"/>
      <c r="VS98" s="44"/>
      <c r="VT98" s="44"/>
      <c r="VU98" s="44"/>
      <c r="VV98" s="44"/>
      <c r="VW98" s="44"/>
      <c r="VX98" s="44"/>
      <c r="VY98" s="44"/>
      <c r="VZ98" s="44"/>
      <c r="WA98" s="44"/>
      <c r="WB98" s="44"/>
      <c r="WC98" s="44"/>
      <c r="WD98" s="44"/>
      <c r="WE98" s="44"/>
      <c r="WF98" s="44"/>
      <c r="WG98" s="44"/>
      <c r="WH98" s="44"/>
      <c r="WI98" s="44"/>
      <c r="WJ98" s="44"/>
      <c r="WK98" s="44"/>
      <c r="WL98" s="44"/>
      <c r="WM98" s="44"/>
      <c r="WN98" s="44"/>
      <c r="WO98" s="44"/>
      <c r="WP98" s="44"/>
      <c r="WQ98" s="44"/>
      <c r="WR98" s="44"/>
      <c r="WS98" s="44"/>
      <c r="WT98" s="44"/>
      <c r="WU98" s="44"/>
      <c r="WV98" s="44"/>
      <c r="WW98" s="44"/>
      <c r="WX98" s="44"/>
      <c r="WY98" s="44"/>
      <c r="WZ98" s="44"/>
      <c r="XA98" s="44"/>
      <c r="XB98" s="44"/>
      <c r="XC98" s="44"/>
      <c r="XD98" s="44"/>
      <c r="XE98" s="44"/>
      <c r="XF98" s="44"/>
      <c r="XG98" s="44"/>
      <c r="XH98" s="44"/>
      <c r="XI98" s="44"/>
      <c r="XJ98" s="44"/>
      <c r="XK98" s="44"/>
      <c r="XL98" s="44"/>
      <c r="XM98" s="44"/>
      <c r="XN98" s="44"/>
      <c r="XO98" s="44"/>
      <c r="XP98" s="44"/>
      <c r="XQ98" s="44"/>
      <c r="XR98" s="44"/>
      <c r="XS98" s="44"/>
      <c r="XT98" s="44"/>
      <c r="XU98" s="44"/>
      <c r="XV98" s="44"/>
      <c r="XW98" s="44"/>
      <c r="XX98" s="44"/>
      <c r="XY98" s="44"/>
      <c r="XZ98" s="44"/>
      <c r="YA98" s="44"/>
      <c r="YB98" s="44"/>
      <c r="YC98" s="44"/>
      <c r="YD98" s="44"/>
      <c r="YE98" s="44"/>
      <c r="YF98" s="44"/>
      <c r="YG98" s="44"/>
      <c r="YH98" s="44"/>
      <c r="YI98" s="44"/>
      <c r="YJ98" s="44"/>
      <c r="YK98" s="44"/>
      <c r="YL98" s="44"/>
      <c r="YM98" s="44"/>
      <c r="YN98" s="44"/>
      <c r="YO98" s="44"/>
      <c r="YP98" s="44"/>
      <c r="YQ98" s="44"/>
      <c r="YR98" s="44"/>
    </row>
    <row r="99" spans="1:668" s="45" customFormat="1" ht="15.75" x14ac:dyDescent="0.25">
      <c r="A99" s="4" t="s">
        <v>98</v>
      </c>
      <c r="B99" s="5" t="s">
        <v>99</v>
      </c>
      <c r="C99" s="5" t="s">
        <v>74</v>
      </c>
      <c r="D99" s="11">
        <v>44317</v>
      </c>
      <c r="E99" s="11" t="s">
        <v>120</v>
      </c>
      <c r="F99" s="7">
        <v>32000</v>
      </c>
      <c r="G99" s="6">
        <f t="shared" ref="G99:G102" si="15">F99*0.0287</f>
        <v>918.4</v>
      </c>
      <c r="H99" s="6">
        <v>0</v>
      </c>
      <c r="I99" s="37">
        <v>972.8</v>
      </c>
      <c r="J99" s="38">
        <v>25</v>
      </c>
      <c r="K99" s="6">
        <v>1916.2</v>
      </c>
      <c r="L99" s="64">
        <v>30083.8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57"/>
      <c r="IB99" s="57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4"/>
      <c r="LF99" s="44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S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44"/>
      <c r="MW99" s="44"/>
      <c r="MX99" s="44"/>
      <c r="MY99" s="44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M99" s="44"/>
      <c r="NN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44"/>
      <c r="OC99" s="44"/>
      <c r="OD99" s="44"/>
      <c r="OE99" s="44"/>
      <c r="OF99" s="44"/>
      <c r="OG99" s="44"/>
      <c r="OH99" s="44"/>
      <c r="OI99" s="44"/>
      <c r="OJ99" s="44"/>
      <c r="OK99" s="44"/>
      <c r="OL99" s="44"/>
      <c r="OM99" s="44"/>
      <c r="ON99" s="44"/>
      <c r="OO99" s="44"/>
      <c r="OP99" s="44"/>
      <c r="OQ99" s="44"/>
      <c r="OR99" s="44"/>
      <c r="OS99" s="44"/>
      <c r="OT99" s="44"/>
      <c r="OU99" s="44"/>
      <c r="OV99" s="44"/>
      <c r="OW99" s="44"/>
      <c r="OX99" s="44"/>
      <c r="OY99" s="44"/>
      <c r="OZ99" s="44"/>
      <c r="PA99" s="44"/>
      <c r="PB99" s="44"/>
      <c r="PC99" s="44"/>
      <c r="PD99" s="44"/>
      <c r="PE99" s="44"/>
      <c r="PF99" s="44"/>
      <c r="PG99" s="44"/>
      <c r="PH99" s="44"/>
      <c r="PI99" s="44"/>
      <c r="PJ99" s="44"/>
      <c r="PK99" s="44"/>
      <c r="PL99" s="44"/>
      <c r="PM99" s="44"/>
      <c r="PN99" s="44"/>
      <c r="PO99" s="44"/>
      <c r="PP99" s="44"/>
      <c r="PQ99" s="44"/>
      <c r="PR99" s="44"/>
      <c r="PS99" s="44"/>
      <c r="PT99" s="44"/>
      <c r="PU99" s="44"/>
      <c r="PV99" s="44"/>
      <c r="PW99" s="44"/>
      <c r="PX99" s="44"/>
      <c r="PY99" s="44"/>
      <c r="PZ99" s="44"/>
      <c r="QA99" s="44"/>
      <c r="QB99" s="44"/>
      <c r="QC99" s="44"/>
      <c r="QD99" s="44"/>
      <c r="QE99" s="44"/>
      <c r="QF99" s="44"/>
      <c r="QG99" s="44"/>
      <c r="QH99" s="44"/>
      <c r="QI99" s="44"/>
      <c r="QJ99" s="44"/>
      <c r="QK99" s="44"/>
      <c r="QL99" s="44"/>
      <c r="QM99" s="44"/>
      <c r="QN99" s="44"/>
      <c r="QO99" s="44"/>
      <c r="QP99" s="44"/>
      <c r="QQ99" s="44"/>
      <c r="QR99" s="44"/>
      <c r="QS99" s="44"/>
      <c r="QT99" s="44"/>
      <c r="QU99" s="44"/>
      <c r="QV99" s="44"/>
      <c r="QW99" s="44"/>
      <c r="QX99" s="44"/>
      <c r="QY99" s="44"/>
      <c r="QZ99" s="44"/>
      <c r="RA99" s="44"/>
      <c r="RB99" s="44"/>
      <c r="RC99" s="44"/>
      <c r="RD99" s="44"/>
      <c r="RE99" s="44"/>
      <c r="RF99" s="44"/>
      <c r="RG99" s="44"/>
      <c r="RH99" s="44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4"/>
      <c r="SW99" s="44"/>
      <c r="SX99" s="44"/>
      <c r="SY99" s="44"/>
      <c r="SZ99" s="44"/>
      <c r="TA99" s="44"/>
      <c r="TB99" s="44"/>
      <c r="TC99" s="44"/>
      <c r="TD99" s="44"/>
      <c r="TE99" s="44"/>
      <c r="TF99" s="44"/>
      <c r="TG99" s="44"/>
      <c r="TH99" s="44"/>
      <c r="TI99" s="44"/>
      <c r="TJ99" s="44"/>
      <c r="TK99" s="44"/>
      <c r="TL99" s="44"/>
      <c r="TM99" s="44"/>
      <c r="TN99" s="44"/>
      <c r="TO99" s="44"/>
      <c r="TP99" s="44"/>
      <c r="TQ99" s="44"/>
      <c r="TR99" s="44"/>
      <c r="TS99" s="44"/>
      <c r="TT99" s="44"/>
      <c r="TU99" s="44"/>
      <c r="TV99" s="44"/>
      <c r="TW99" s="44"/>
      <c r="TX99" s="44"/>
      <c r="TY99" s="44"/>
      <c r="TZ99" s="44"/>
      <c r="UA99" s="44"/>
      <c r="UB99" s="44"/>
      <c r="UC99" s="44"/>
      <c r="UD99" s="44"/>
      <c r="UE99" s="44"/>
      <c r="UF99" s="44"/>
      <c r="UG99" s="44"/>
      <c r="UH99" s="44"/>
      <c r="UI99" s="44"/>
      <c r="UJ99" s="44"/>
      <c r="UK99" s="44"/>
      <c r="UL99" s="44"/>
      <c r="UM99" s="44"/>
      <c r="UN99" s="44"/>
      <c r="UO99" s="44"/>
      <c r="UP99" s="44"/>
      <c r="UQ99" s="44"/>
      <c r="UR99" s="44"/>
      <c r="US99" s="44"/>
      <c r="UT99" s="44"/>
      <c r="UU99" s="44"/>
      <c r="UV99" s="44"/>
      <c r="UW99" s="44"/>
      <c r="UX99" s="44"/>
      <c r="UY99" s="44"/>
      <c r="UZ99" s="44"/>
      <c r="VA99" s="44"/>
      <c r="VB99" s="44"/>
      <c r="VC99" s="44"/>
      <c r="VD99" s="44"/>
      <c r="VE99" s="44"/>
      <c r="VF99" s="44"/>
      <c r="VG99" s="44"/>
      <c r="VH99" s="44"/>
      <c r="VI99" s="44"/>
      <c r="VJ99" s="44"/>
      <c r="VK99" s="44"/>
      <c r="VL99" s="44"/>
      <c r="VM99" s="44"/>
      <c r="VN99" s="44"/>
      <c r="VO99" s="44"/>
      <c r="VP99" s="44"/>
      <c r="VQ99" s="44"/>
      <c r="VR99" s="44"/>
      <c r="VS99" s="44"/>
      <c r="VT99" s="44"/>
      <c r="VU99" s="44"/>
      <c r="VV99" s="44"/>
      <c r="VW99" s="44"/>
      <c r="VX99" s="44"/>
      <c r="VY99" s="44"/>
      <c r="VZ99" s="44"/>
      <c r="WA99" s="44"/>
      <c r="WB99" s="44"/>
      <c r="WC99" s="44"/>
      <c r="WD99" s="44"/>
      <c r="WE99" s="44"/>
      <c r="WF99" s="44"/>
      <c r="WG99" s="44"/>
      <c r="WH99" s="44"/>
      <c r="WI99" s="44"/>
      <c r="WJ99" s="44"/>
      <c r="WK99" s="44"/>
      <c r="WL99" s="44"/>
      <c r="WM99" s="44"/>
      <c r="WN99" s="44"/>
      <c r="WO99" s="44"/>
      <c r="WP99" s="44"/>
      <c r="WQ99" s="44"/>
      <c r="WR99" s="44"/>
      <c r="WS99" s="44"/>
      <c r="WT99" s="44"/>
      <c r="WU99" s="44"/>
      <c r="WV99" s="44"/>
      <c r="WW99" s="44"/>
      <c r="WX99" s="44"/>
      <c r="WY99" s="44"/>
      <c r="WZ99" s="44"/>
      <c r="XA99" s="44"/>
      <c r="XB99" s="44"/>
      <c r="XC99" s="44"/>
      <c r="XD99" s="44"/>
      <c r="XE99" s="44"/>
      <c r="XF99" s="44"/>
      <c r="XG99" s="44"/>
      <c r="XH99" s="44"/>
      <c r="XI99" s="44"/>
      <c r="XJ99" s="44"/>
      <c r="XK99" s="44"/>
      <c r="XL99" s="44"/>
      <c r="XM99" s="44"/>
      <c r="XN99" s="44"/>
      <c r="XO99" s="44"/>
      <c r="XP99" s="44"/>
      <c r="XQ99" s="44"/>
      <c r="XR99" s="44"/>
      <c r="XS99" s="44"/>
      <c r="XT99" s="44"/>
      <c r="XU99" s="44"/>
      <c r="XV99" s="44"/>
      <c r="XW99" s="44"/>
      <c r="XX99" s="44"/>
      <c r="XY99" s="44"/>
      <c r="XZ99" s="44"/>
      <c r="YA99" s="44"/>
      <c r="YB99" s="44"/>
      <c r="YC99" s="44"/>
      <c r="YD99" s="44"/>
      <c r="YE99" s="44"/>
      <c r="YF99" s="44"/>
      <c r="YG99" s="44"/>
      <c r="YH99" s="44"/>
      <c r="YI99" s="44"/>
      <c r="YJ99" s="44"/>
      <c r="YK99" s="44"/>
      <c r="YL99" s="44"/>
      <c r="YM99" s="44"/>
      <c r="YN99" s="44"/>
      <c r="YO99" s="44"/>
      <c r="YP99" s="44"/>
      <c r="YQ99" s="44"/>
      <c r="YR99" s="44"/>
    </row>
    <row r="100" spans="1:668" s="45" customFormat="1" ht="15.75" x14ac:dyDescent="0.25">
      <c r="A100" s="4" t="s">
        <v>100</v>
      </c>
      <c r="B100" s="5" t="s">
        <v>99</v>
      </c>
      <c r="C100" s="5" t="s">
        <v>74</v>
      </c>
      <c r="D100" s="11">
        <v>44317</v>
      </c>
      <c r="E100" s="11" t="s">
        <v>120</v>
      </c>
      <c r="F100" s="7">
        <v>3200</v>
      </c>
      <c r="G100" s="6">
        <f t="shared" si="15"/>
        <v>91.84</v>
      </c>
      <c r="H100" s="6">
        <v>0</v>
      </c>
      <c r="I100" s="37">
        <v>972.8</v>
      </c>
      <c r="J100" s="38">
        <v>825</v>
      </c>
      <c r="K100" s="6">
        <v>1014.14</v>
      </c>
      <c r="L100" s="64">
        <v>2185.88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57"/>
      <c r="IB100" s="57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/>
      <c r="JT100" s="44"/>
      <c r="JU100" s="44"/>
      <c r="JV100" s="44"/>
      <c r="JW100" s="44"/>
      <c r="JX100" s="44"/>
      <c r="JY100" s="44"/>
      <c r="JZ100" s="44"/>
      <c r="KA100" s="44"/>
      <c r="KB100" s="44"/>
      <c r="KC100" s="44"/>
      <c r="KD100" s="44"/>
      <c r="KE100" s="44"/>
      <c r="KF100" s="44"/>
      <c r="KG100" s="44"/>
      <c r="KH100" s="44"/>
      <c r="KI100" s="44"/>
      <c r="KJ100" s="44"/>
      <c r="KK100" s="44"/>
      <c r="KL100" s="44"/>
      <c r="KM100" s="44"/>
      <c r="KN100" s="44"/>
      <c r="KO100" s="44"/>
      <c r="KP100" s="44"/>
      <c r="KQ100" s="44"/>
      <c r="KR100" s="44"/>
      <c r="KS100" s="44"/>
      <c r="KT100" s="44"/>
      <c r="KU100" s="44"/>
      <c r="KV100" s="44"/>
      <c r="KW100" s="44"/>
      <c r="KX100" s="44"/>
      <c r="KY100" s="44"/>
      <c r="KZ100" s="44"/>
      <c r="LA100" s="44"/>
      <c r="LB100" s="44"/>
      <c r="LC100" s="44"/>
      <c r="LD100" s="44"/>
      <c r="LE100" s="44"/>
      <c r="LF100" s="44"/>
      <c r="LG100" s="44"/>
      <c r="LH100" s="44"/>
      <c r="LI100" s="44"/>
      <c r="LJ100" s="44"/>
      <c r="LK100" s="44"/>
      <c r="LL100" s="44"/>
      <c r="LM100" s="44"/>
      <c r="LN100" s="44"/>
      <c r="LO100" s="44"/>
      <c r="LP100" s="44"/>
      <c r="LQ100" s="44"/>
      <c r="LR100" s="44"/>
      <c r="LS100" s="44"/>
      <c r="LT100" s="44"/>
      <c r="LU100" s="44"/>
      <c r="LV100" s="44"/>
      <c r="LW100" s="44"/>
      <c r="LX100" s="44"/>
      <c r="LY100" s="44"/>
      <c r="LZ100" s="44"/>
      <c r="MA100" s="44"/>
      <c r="MB100" s="44"/>
      <c r="MC100" s="44"/>
      <c r="MD100" s="44"/>
      <c r="ME100" s="44"/>
      <c r="MF100" s="44"/>
      <c r="MG100" s="44"/>
      <c r="MH100" s="44"/>
      <c r="MI100" s="44"/>
      <c r="MJ100" s="44"/>
      <c r="MK100" s="44"/>
      <c r="ML100" s="44"/>
      <c r="MM100" s="44"/>
      <c r="MN100" s="44"/>
      <c r="MO100" s="44"/>
      <c r="MP100" s="44"/>
      <c r="MQ100" s="44"/>
      <c r="MR100" s="44"/>
      <c r="MS100" s="44"/>
      <c r="MT100" s="44"/>
      <c r="MU100" s="44"/>
      <c r="MV100" s="44"/>
      <c r="MW100" s="44"/>
      <c r="MX100" s="44"/>
      <c r="MY100" s="44"/>
      <c r="MZ100" s="44"/>
      <c r="NA100" s="44"/>
      <c r="NB100" s="44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44"/>
      <c r="NZ100" s="44"/>
      <c r="OA100" s="44"/>
      <c r="OB100" s="44"/>
      <c r="OC100" s="44"/>
      <c r="OD100" s="44"/>
      <c r="OE100" s="44"/>
      <c r="OF100" s="44"/>
      <c r="OG100" s="44"/>
      <c r="OH100" s="44"/>
      <c r="OI100" s="44"/>
      <c r="OJ100" s="44"/>
      <c r="OK100" s="44"/>
      <c r="OL100" s="44"/>
      <c r="OM100" s="44"/>
      <c r="ON100" s="44"/>
      <c r="OO100" s="44"/>
      <c r="OP100" s="44"/>
      <c r="OQ100" s="44"/>
      <c r="OR100" s="44"/>
      <c r="OS100" s="44"/>
      <c r="OT100" s="44"/>
      <c r="OU100" s="44"/>
      <c r="OV100" s="44"/>
      <c r="OW100" s="44"/>
      <c r="OX100" s="44"/>
      <c r="OY100" s="44"/>
      <c r="OZ100" s="44"/>
      <c r="PA100" s="44"/>
      <c r="PB100" s="44"/>
      <c r="PC100" s="44"/>
      <c r="PD100" s="44"/>
      <c r="PE100" s="44"/>
      <c r="PF100" s="44"/>
      <c r="PG100" s="44"/>
      <c r="PH100" s="44"/>
      <c r="PI100" s="44"/>
      <c r="PJ100" s="44"/>
      <c r="PK100" s="44"/>
      <c r="PL100" s="44"/>
      <c r="PM100" s="44"/>
      <c r="PN100" s="44"/>
      <c r="PO100" s="44"/>
      <c r="PP100" s="44"/>
      <c r="PQ100" s="44"/>
      <c r="PR100" s="44"/>
      <c r="PS100" s="44"/>
      <c r="PT100" s="44"/>
      <c r="PU100" s="44"/>
      <c r="PV100" s="44"/>
      <c r="PW100" s="44"/>
      <c r="PX100" s="44"/>
      <c r="PY100" s="44"/>
      <c r="PZ100" s="44"/>
      <c r="QA100" s="44"/>
      <c r="QB100" s="44"/>
      <c r="QC100" s="44"/>
      <c r="QD100" s="44"/>
      <c r="QE100" s="44"/>
      <c r="QF100" s="44"/>
      <c r="QG100" s="44"/>
      <c r="QH100" s="44"/>
      <c r="QI100" s="44"/>
      <c r="QJ100" s="44"/>
      <c r="QK100" s="44"/>
      <c r="QL100" s="44"/>
      <c r="QM100" s="44"/>
      <c r="QN100" s="44"/>
      <c r="QO100" s="44"/>
      <c r="QP100" s="44"/>
      <c r="QQ100" s="44"/>
      <c r="QR100" s="44"/>
      <c r="QS100" s="44"/>
      <c r="QT100" s="44"/>
      <c r="QU100" s="44"/>
      <c r="QV100" s="44"/>
      <c r="QW100" s="44"/>
      <c r="QX100" s="44"/>
      <c r="QY100" s="44"/>
      <c r="QZ100" s="44"/>
      <c r="RA100" s="44"/>
      <c r="RB100" s="44"/>
      <c r="RC100" s="44"/>
      <c r="RD100" s="44"/>
      <c r="RE100" s="44"/>
      <c r="RF100" s="44"/>
      <c r="RG100" s="44"/>
      <c r="RH100" s="44"/>
      <c r="RI100" s="44"/>
      <c r="RJ100" s="44"/>
      <c r="RK100" s="44"/>
      <c r="RL100" s="44"/>
      <c r="RM100" s="44"/>
      <c r="RN100" s="44"/>
      <c r="RO100" s="44"/>
      <c r="RP100" s="44"/>
      <c r="RQ100" s="44"/>
      <c r="RR100" s="44"/>
      <c r="RS100" s="44"/>
      <c r="RT100" s="44"/>
      <c r="RU100" s="44"/>
      <c r="RV100" s="44"/>
      <c r="RW100" s="44"/>
      <c r="RX100" s="44"/>
      <c r="RY100" s="44"/>
      <c r="RZ100" s="44"/>
      <c r="SA100" s="44"/>
      <c r="SB100" s="44"/>
      <c r="SC100" s="44"/>
      <c r="SD100" s="44"/>
      <c r="SE100" s="44"/>
      <c r="SF100" s="44"/>
      <c r="SG100" s="44"/>
      <c r="SH100" s="44"/>
      <c r="SI100" s="44"/>
      <c r="SJ100" s="44"/>
      <c r="SK100" s="44"/>
      <c r="SL100" s="44"/>
      <c r="SM100" s="44"/>
      <c r="SN100" s="44"/>
      <c r="SO100" s="44"/>
      <c r="SP100" s="44"/>
      <c r="SQ100" s="44"/>
      <c r="SR100" s="44"/>
      <c r="SS100" s="44"/>
      <c r="ST100" s="44"/>
      <c r="SU100" s="44"/>
      <c r="SV100" s="44"/>
      <c r="SW100" s="44"/>
      <c r="SX100" s="44"/>
      <c r="SY100" s="44"/>
      <c r="SZ100" s="44"/>
      <c r="TA100" s="44"/>
      <c r="TB100" s="44"/>
      <c r="TC100" s="44"/>
      <c r="TD100" s="44"/>
      <c r="TE100" s="44"/>
      <c r="TF100" s="44"/>
      <c r="TG100" s="44"/>
      <c r="TH100" s="44"/>
      <c r="TI100" s="44"/>
      <c r="TJ100" s="44"/>
      <c r="TK100" s="44"/>
      <c r="TL100" s="44"/>
      <c r="TM100" s="44"/>
      <c r="TN100" s="44"/>
      <c r="TO100" s="44"/>
      <c r="TP100" s="44"/>
      <c r="TQ100" s="44"/>
      <c r="TR100" s="44"/>
      <c r="TS100" s="44"/>
      <c r="TT100" s="44"/>
      <c r="TU100" s="44"/>
      <c r="TV100" s="44"/>
      <c r="TW100" s="44"/>
      <c r="TX100" s="44"/>
      <c r="TY100" s="44"/>
      <c r="TZ100" s="44"/>
      <c r="UA100" s="44"/>
      <c r="UB100" s="44"/>
      <c r="UC100" s="44"/>
      <c r="UD100" s="44"/>
      <c r="UE100" s="44"/>
      <c r="UF100" s="44"/>
      <c r="UG100" s="44"/>
      <c r="UH100" s="44"/>
      <c r="UI100" s="44"/>
      <c r="UJ100" s="44"/>
      <c r="UK100" s="44"/>
      <c r="UL100" s="44"/>
      <c r="UM100" s="44"/>
      <c r="UN100" s="44"/>
      <c r="UO100" s="44"/>
      <c r="UP100" s="44"/>
      <c r="UQ100" s="44"/>
      <c r="UR100" s="44"/>
      <c r="US100" s="44"/>
      <c r="UT100" s="44"/>
      <c r="UU100" s="44"/>
      <c r="UV100" s="44"/>
      <c r="UW100" s="44"/>
      <c r="UX100" s="44"/>
      <c r="UY100" s="44"/>
      <c r="UZ100" s="44"/>
      <c r="VA100" s="44"/>
      <c r="VB100" s="44"/>
      <c r="VC100" s="44"/>
      <c r="VD100" s="44"/>
      <c r="VE100" s="44"/>
      <c r="VF100" s="44"/>
      <c r="VG100" s="44"/>
      <c r="VH100" s="44"/>
      <c r="VI100" s="44"/>
      <c r="VJ100" s="44"/>
      <c r="VK100" s="44"/>
      <c r="VL100" s="44"/>
      <c r="VM100" s="44"/>
      <c r="VN100" s="44"/>
      <c r="VO100" s="44"/>
      <c r="VP100" s="44"/>
      <c r="VQ100" s="44"/>
      <c r="VR100" s="44"/>
      <c r="VS100" s="44"/>
      <c r="VT100" s="44"/>
      <c r="VU100" s="44"/>
      <c r="VV100" s="44"/>
      <c r="VW100" s="44"/>
      <c r="VX100" s="44"/>
      <c r="VY100" s="44"/>
      <c r="VZ100" s="44"/>
      <c r="WA100" s="44"/>
      <c r="WB100" s="44"/>
      <c r="WC100" s="44"/>
      <c r="WD100" s="44"/>
      <c r="WE100" s="44"/>
      <c r="WF100" s="44"/>
      <c r="WG100" s="44"/>
      <c r="WH100" s="44"/>
      <c r="WI100" s="44"/>
      <c r="WJ100" s="44"/>
      <c r="WK100" s="44"/>
      <c r="WL100" s="44"/>
      <c r="WM100" s="44"/>
      <c r="WN100" s="44"/>
      <c r="WO100" s="44"/>
      <c r="WP100" s="44"/>
      <c r="WQ100" s="44"/>
      <c r="WR100" s="44"/>
      <c r="WS100" s="44"/>
      <c r="WT100" s="44"/>
      <c r="WU100" s="44"/>
      <c r="WV100" s="44"/>
      <c r="WW100" s="44"/>
      <c r="WX100" s="44"/>
      <c r="WY100" s="44"/>
      <c r="WZ100" s="44"/>
      <c r="XA100" s="44"/>
      <c r="XB100" s="44"/>
      <c r="XC100" s="44"/>
      <c r="XD100" s="44"/>
      <c r="XE100" s="44"/>
      <c r="XF100" s="44"/>
      <c r="XG100" s="44"/>
      <c r="XH100" s="44"/>
      <c r="XI100" s="44"/>
      <c r="XJ100" s="44"/>
      <c r="XK100" s="44"/>
      <c r="XL100" s="44"/>
      <c r="XM100" s="44"/>
      <c r="XN100" s="44"/>
      <c r="XO100" s="44"/>
      <c r="XP100" s="44"/>
      <c r="XQ100" s="44"/>
      <c r="XR100" s="44"/>
      <c r="XS100" s="44"/>
      <c r="XT100" s="44"/>
      <c r="XU100" s="44"/>
      <c r="XV100" s="44"/>
      <c r="XW100" s="44"/>
      <c r="XX100" s="44"/>
      <c r="XY100" s="44"/>
      <c r="XZ100" s="44"/>
      <c r="YA100" s="44"/>
      <c r="YB100" s="44"/>
      <c r="YC100" s="44"/>
      <c r="YD100" s="44"/>
      <c r="YE100" s="44"/>
      <c r="YF100" s="44"/>
      <c r="YG100" s="44"/>
      <c r="YH100" s="44"/>
      <c r="YI100" s="44"/>
      <c r="YJ100" s="44"/>
      <c r="YK100" s="44"/>
      <c r="YL100" s="44"/>
      <c r="YM100" s="44"/>
      <c r="YN100" s="44"/>
      <c r="YO100" s="44"/>
      <c r="YP100" s="44"/>
      <c r="YQ100" s="44"/>
      <c r="YR100" s="44"/>
    </row>
    <row r="101" spans="1:668" s="45" customFormat="1" ht="15.75" x14ac:dyDescent="0.25">
      <c r="A101" s="4" t="s">
        <v>101</v>
      </c>
      <c r="B101" s="5" t="s">
        <v>99</v>
      </c>
      <c r="C101" s="5" t="s">
        <v>74</v>
      </c>
      <c r="D101" s="11">
        <v>44318</v>
      </c>
      <c r="E101" s="11" t="s">
        <v>120</v>
      </c>
      <c r="F101" s="7">
        <v>32000</v>
      </c>
      <c r="G101" s="6">
        <f t="shared" si="15"/>
        <v>918.4</v>
      </c>
      <c r="H101" s="6">
        <v>0</v>
      </c>
      <c r="I101" s="37">
        <v>972.8</v>
      </c>
      <c r="J101" s="38">
        <v>25</v>
      </c>
      <c r="K101" s="6">
        <v>1916.2</v>
      </c>
      <c r="L101" s="64">
        <v>30083.8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57"/>
      <c r="IB101" s="57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/>
      <c r="KR101" s="44"/>
      <c r="KS101" s="44"/>
      <c r="KT101" s="44"/>
      <c r="KU101" s="44"/>
      <c r="KV101" s="44"/>
      <c r="KW101" s="44"/>
      <c r="KX101" s="44"/>
      <c r="KY101" s="44"/>
      <c r="KZ101" s="44"/>
      <c r="LA101" s="44"/>
      <c r="LB101" s="44"/>
      <c r="LC101" s="44"/>
      <c r="LD101" s="44"/>
      <c r="LE101" s="44"/>
      <c r="LF101" s="44"/>
      <c r="LG101" s="44"/>
      <c r="LH101" s="44"/>
      <c r="LI101" s="44"/>
      <c r="LJ101" s="44"/>
      <c r="LK101" s="44"/>
      <c r="LL101" s="44"/>
      <c r="LM101" s="44"/>
      <c r="LN101" s="44"/>
      <c r="LO101" s="44"/>
      <c r="LP101" s="44"/>
      <c r="LQ101" s="44"/>
      <c r="LR101" s="44"/>
      <c r="LS101" s="44"/>
      <c r="LT101" s="44"/>
      <c r="LU101" s="44"/>
      <c r="LV101" s="44"/>
      <c r="LW101" s="44"/>
      <c r="LX101" s="44"/>
      <c r="LY101" s="44"/>
      <c r="LZ101" s="44"/>
      <c r="MA101" s="44"/>
      <c r="MB101" s="44"/>
      <c r="MC101" s="44"/>
      <c r="MD101" s="44"/>
      <c r="ME101" s="44"/>
      <c r="MF101" s="44"/>
      <c r="MG101" s="44"/>
      <c r="MH101" s="44"/>
      <c r="MI101" s="44"/>
      <c r="MJ101" s="44"/>
      <c r="MK101" s="44"/>
      <c r="ML101" s="44"/>
      <c r="MM101" s="44"/>
      <c r="MN101" s="44"/>
      <c r="MO101" s="44"/>
      <c r="MP101" s="44"/>
      <c r="MQ101" s="44"/>
      <c r="MR101" s="44"/>
      <c r="MS101" s="44"/>
      <c r="MT101" s="44"/>
      <c r="MU101" s="44"/>
      <c r="MV101" s="44"/>
      <c r="MW101" s="44"/>
      <c r="MX101" s="44"/>
      <c r="MY101" s="44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44"/>
      <c r="NZ101" s="44"/>
      <c r="OA101" s="44"/>
      <c r="OB101" s="44"/>
      <c r="OC101" s="44"/>
      <c r="OD101" s="44"/>
      <c r="OE101" s="44"/>
      <c r="OF101" s="44"/>
      <c r="OG101" s="44"/>
      <c r="OH101" s="44"/>
      <c r="OI101" s="44"/>
      <c r="OJ101" s="44"/>
      <c r="OK101" s="44"/>
      <c r="OL101" s="44"/>
      <c r="OM101" s="44"/>
      <c r="ON101" s="44"/>
      <c r="OO101" s="44"/>
      <c r="OP101" s="44"/>
      <c r="OQ101" s="44"/>
      <c r="OR101" s="44"/>
      <c r="OS101" s="44"/>
      <c r="OT101" s="44"/>
      <c r="OU101" s="44"/>
      <c r="OV101" s="44"/>
      <c r="OW101" s="44"/>
      <c r="OX101" s="44"/>
      <c r="OY101" s="44"/>
      <c r="OZ101" s="44"/>
      <c r="PA101" s="44"/>
      <c r="PB101" s="44"/>
      <c r="PC101" s="44"/>
      <c r="PD101" s="44"/>
      <c r="PE101" s="44"/>
      <c r="PF101" s="44"/>
      <c r="PG101" s="44"/>
      <c r="PH101" s="44"/>
      <c r="PI101" s="44"/>
      <c r="PJ101" s="44"/>
      <c r="PK101" s="44"/>
      <c r="PL101" s="44"/>
      <c r="PM101" s="44"/>
      <c r="PN101" s="44"/>
      <c r="PO101" s="44"/>
      <c r="PP101" s="44"/>
      <c r="PQ101" s="44"/>
      <c r="PR101" s="44"/>
      <c r="PS101" s="44"/>
      <c r="PT101" s="44"/>
      <c r="PU101" s="44"/>
      <c r="PV101" s="44"/>
      <c r="PW101" s="44"/>
      <c r="PX101" s="44"/>
      <c r="PY101" s="44"/>
      <c r="PZ101" s="44"/>
      <c r="QA101" s="44"/>
      <c r="QB101" s="44"/>
      <c r="QC101" s="44"/>
      <c r="QD101" s="44"/>
      <c r="QE101" s="44"/>
      <c r="QF101" s="44"/>
      <c r="QG101" s="44"/>
      <c r="QH101" s="44"/>
      <c r="QI101" s="44"/>
      <c r="QJ101" s="44"/>
      <c r="QK101" s="44"/>
      <c r="QL101" s="44"/>
      <c r="QM101" s="44"/>
      <c r="QN101" s="44"/>
      <c r="QO101" s="44"/>
      <c r="QP101" s="44"/>
      <c r="QQ101" s="44"/>
      <c r="QR101" s="44"/>
      <c r="QS101" s="44"/>
      <c r="QT101" s="44"/>
      <c r="QU101" s="44"/>
      <c r="QV101" s="44"/>
      <c r="QW101" s="44"/>
      <c r="QX101" s="44"/>
      <c r="QY101" s="44"/>
      <c r="QZ101" s="44"/>
      <c r="RA101" s="44"/>
      <c r="RB101" s="44"/>
      <c r="RC101" s="44"/>
      <c r="RD101" s="44"/>
      <c r="RE101" s="44"/>
      <c r="RF101" s="44"/>
      <c r="RG101" s="44"/>
      <c r="RH101" s="44"/>
      <c r="RI101" s="44"/>
      <c r="RJ101" s="44"/>
      <c r="RK101" s="44"/>
      <c r="RL101" s="44"/>
      <c r="RM101" s="44"/>
      <c r="RN101" s="44"/>
      <c r="RO101" s="44"/>
      <c r="RP101" s="44"/>
      <c r="RQ101" s="44"/>
      <c r="RR101" s="44"/>
      <c r="RS101" s="44"/>
      <c r="RT101" s="44"/>
      <c r="RU101" s="44"/>
      <c r="RV101" s="44"/>
      <c r="RW101" s="44"/>
      <c r="RX101" s="44"/>
      <c r="RY101" s="44"/>
      <c r="RZ101" s="44"/>
      <c r="SA101" s="44"/>
      <c r="SB101" s="44"/>
      <c r="SC101" s="44"/>
      <c r="SD101" s="44"/>
      <c r="SE101" s="44"/>
      <c r="SF101" s="44"/>
      <c r="SG101" s="44"/>
      <c r="SH101" s="44"/>
      <c r="SI101" s="44"/>
      <c r="SJ101" s="44"/>
      <c r="SK101" s="44"/>
      <c r="SL101" s="44"/>
      <c r="SM101" s="44"/>
      <c r="SN101" s="44"/>
      <c r="SO101" s="44"/>
      <c r="SP101" s="44"/>
      <c r="SQ101" s="44"/>
      <c r="SR101" s="44"/>
      <c r="SS101" s="44"/>
      <c r="ST101" s="44"/>
      <c r="SU101" s="44"/>
      <c r="SV101" s="44"/>
      <c r="SW101" s="44"/>
      <c r="SX101" s="44"/>
      <c r="SY101" s="44"/>
      <c r="SZ101" s="44"/>
      <c r="TA101" s="44"/>
      <c r="TB101" s="44"/>
      <c r="TC101" s="44"/>
      <c r="TD101" s="44"/>
      <c r="TE101" s="44"/>
      <c r="TF101" s="44"/>
      <c r="TG101" s="44"/>
      <c r="TH101" s="44"/>
      <c r="TI101" s="44"/>
      <c r="TJ101" s="44"/>
      <c r="TK101" s="44"/>
      <c r="TL101" s="44"/>
      <c r="TM101" s="44"/>
      <c r="TN101" s="44"/>
      <c r="TO101" s="44"/>
      <c r="TP101" s="44"/>
      <c r="TQ101" s="44"/>
      <c r="TR101" s="44"/>
      <c r="TS101" s="44"/>
      <c r="TT101" s="44"/>
      <c r="TU101" s="44"/>
      <c r="TV101" s="44"/>
      <c r="TW101" s="44"/>
      <c r="TX101" s="44"/>
      <c r="TY101" s="44"/>
      <c r="TZ101" s="44"/>
      <c r="UA101" s="44"/>
      <c r="UB101" s="44"/>
      <c r="UC101" s="44"/>
      <c r="UD101" s="44"/>
      <c r="UE101" s="44"/>
      <c r="UF101" s="44"/>
      <c r="UG101" s="44"/>
      <c r="UH101" s="44"/>
      <c r="UI101" s="44"/>
      <c r="UJ101" s="44"/>
      <c r="UK101" s="44"/>
      <c r="UL101" s="44"/>
      <c r="UM101" s="44"/>
      <c r="UN101" s="44"/>
      <c r="UO101" s="44"/>
      <c r="UP101" s="44"/>
      <c r="UQ101" s="44"/>
      <c r="UR101" s="44"/>
      <c r="US101" s="44"/>
      <c r="UT101" s="44"/>
      <c r="UU101" s="44"/>
      <c r="UV101" s="44"/>
      <c r="UW101" s="44"/>
      <c r="UX101" s="44"/>
      <c r="UY101" s="44"/>
      <c r="UZ101" s="44"/>
      <c r="VA101" s="44"/>
      <c r="VB101" s="44"/>
      <c r="VC101" s="44"/>
      <c r="VD101" s="44"/>
      <c r="VE101" s="44"/>
      <c r="VF101" s="44"/>
      <c r="VG101" s="44"/>
      <c r="VH101" s="44"/>
      <c r="VI101" s="44"/>
      <c r="VJ101" s="44"/>
      <c r="VK101" s="44"/>
      <c r="VL101" s="44"/>
      <c r="VM101" s="44"/>
      <c r="VN101" s="44"/>
      <c r="VO101" s="44"/>
      <c r="VP101" s="44"/>
      <c r="VQ101" s="44"/>
      <c r="VR101" s="44"/>
      <c r="VS101" s="44"/>
      <c r="VT101" s="44"/>
      <c r="VU101" s="44"/>
      <c r="VV101" s="44"/>
      <c r="VW101" s="44"/>
      <c r="VX101" s="44"/>
      <c r="VY101" s="44"/>
      <c r="VZ101" s="44"/>
      <c r="WA101" s="44"/>
      <c r="WB101" s="44"/>
      <c r="WC101" s="44"/>
      <c r="WD101" s="44"/>
      <c r="WE101" s="44"/>
      <c r="WF101" s="44"/>
      <c r="WG101" s="44"/>
      <c r="WH101" s="44"/>
      <c r="WI101" s="44"/>
      <c r="WJ101" s="44"/>
      <c r="WK101" s="44"/>
      <c r="WL101" s="44"/>
      <c r="WM101" s="44"/>
      <c r="WN101" s="44"/>
      <c r="WO101" s="44"/>
      <c r="WP101" s="44"/>
      <c r="WQ101" s="44"/>
      <c r="WR101" s="44"/>
      <c r="WS101" s="44"/>
      <c r="WT101" s="44"/>
      <c r="WU101" s="44"/>
      <c r="WV101" s="44"/>
      <c r="WW101" s="44"/>
      <c r="WX101" s="44"/>
      <c r="WY101" s="44"/>
      <c r="WZ101" s="44"/>
      <c r="XA101" s="44"/>
      <c r="XB101" s="44"/>
      <c r="XC101" s="44"/>
      <c r="XD101" s="44"/>
      <c r="XE101" s="44"/>
      <c r="XF101" s="44"/>
      <c r="XG101" s="44"/>
      <c r="XH101" s="44"/>
      <c r="XI101" s="44"/>
      <c r="XJ101" s="44"/>
      <c r="XK101" s="44"/>
      <c r="XL101" s="44"/>
      <c r="XM101" s="44"/>
      <c r="XN101" s="44"/>
      <c r="XO101" s="44"/>
      <c r="XP101" s="44"/>
      <c r="XQ101" s="44"/>
      <c r="XR101" s="44"/>
      <c r="XS101" s="44"/>
      <c r="XT101" s="44"/>
      <c r="XU101" s="44"/>
      <c r="XV101" s="44"/>
      <c r="XW101" s="44"/>
      <c r="XX101" s="44"/>
      <c r="XY101" s="44"/>
      <c r="XZ101" s="44"/>
      <c r="YA101" s="44"/>
      <c r="YB101" s="44"/>
      <c r="YC101" s="44"/>
      <c r="YD101" s="44"/>
      <c r="YE101" s="44"/>
      <c r="YF101" s="44"/>
      <c r="YG101" s="44"/>
      <c r="YH101" s="44"/>
      <c r="YI101" s="44"/>
      <c r="YJ101" s="44"/>
      <c r="YK101" s="44"/>
      <c r="YL101" s="44"/>
      <c r="YM101" s="44"/>
      <c r="YN101" s="44"/>
      <c r="YO101" s="44"/>
      <c r="YP101" s="44"/>
      <c r="YQ101" s="44"/>
      <c r="YR101" s="44"/>
    </row>
    <row r="102" spans="1:668" s="45" customFormat="1" ht="15.75" x14ac:dyDescent="0.25">
      <c r="A102" s="4" t="s">
        <v>102</v>
      </c>
      <c r="B102" s="5" t="s">
        <v>99</v>
      </c>
      <c r="C102" s="5" t="s">
        <v>74</v>
      </c>
      <c r="D102" s="11">
        <v>44317</v>
      </c>
      <c r="E102" s="11" t="s">
        <v>120</v>
      </c>
      <c r="F102" s="7">
        <v>32000</v>
      </c>
      <c r="G102" s="6">
        <f t="shared" si="15"/>
        <v>918.4</v>
      </c>
      <c r="H102" s="6">
        <v>0</v>
      </c>
      <c r="I102" s="37">
        <v>972.8</v>
      </c>
      <c r="J102" s="38">
        <v>25</v>
      </c>
      <c r="K102" s="6">
        <v>1916.2</v>
      </c>
      <c r="L102" s="64">
        <v>30083.8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57"/>
      <c r="IB102" s="57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44"/>
      <c r="PS102" s="44"/>
      <c r="PT102" s="44"/>
      <c r="PU102" s="44"/>
      <c r="PV102" s="44"/>
      <c r="PW102" s="44"/>
      <c r="PX102" s="44"/>
      <c r="PY102" s="44"/>
      <c r="PZ102" s="44"/>
      <c r="QA102" s="44"/>
      <c r="QB102" s="44"/>
      <c r="QC102" s="44"/>
      <c r="QD102" s="44"/>
      <c r="QE102" s="44"/>
      <c r="QF102" s="44"/>
      <c r="QG102" s="44"/>
      <c r="QH102" s="44"/>
      <c r="QI102" s="44"/>
      <c r="QJ102" s="44"/>
      <c r="QK102" s="44"/>
      <c r="QL102" s="44"/>
      <c r="QM102" s="44"/>
      <c r="QN102" s="44"/>
      <c r="QO102" s="44"/>
      <c r="QP102" s="44"/>
      <c r="QQ102" s="44"/>
      <c r="QR102" s="44"/>
      <c r="QS102" s="44"/>
      <c r="QT102" s="44"/>
      <c r="QU102" s="44"/>
      <c r="QV102" s="44"/>
      <c r="QW102" s="44"/>
      <c r="QX102" s="44"/>
      <c r="QY102" s="44"/>
      <c r="QZ102" s="44"/>
      <c r="RA102" s="44"/>
      <c r="RB102" s="44"/>
      <c r="RC102" s="44"/>
      <c r="RD102" s="44"/>
      <c r="RE102" s="44"/>
      <c r="RF102" s="44"/>
      <c r="RG102" s="44"/>
      <c r="RH102" s="44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4"/>
      <c r="SW102" s="44"/>
      <c r="SX102" s="44"/>
      <c r="SY102" s="44"/>
      <c r="SZ102" s="44"/>
      <c r="TA102" s="44"/>
      <c r="TB102" s="44"/>
      <c r="TC102" s="44"/>
      <c r="TD102" s="44"/>
      <c r="TE102" s="44"/>
      <c r="TF102" s="44"/>
      <c r="TG102" s="44"/>
      <c r="TH102" s="44"/>
      <c r="TI102" s="44"/>
      <c r="TJ102" s="44"/>
      <c r="TK102" s="44"/>
      <c r="TL102" s="44"/>
      <c r="TM102" s="44"/>
      <c r="TN102" s="44"/>
      <c r="TO102" s="44"/>
      <c r="TP102" s="44"/>
      <c r="TQ102" s="44"/>
      <c r="TR102" s="44"/>
      <c r="TS102" s="44"/>
      <c r="TT102" s="44"/>
      <c r="TU102" s="44"/>
      <c r="TV102" s="44"/>
      <c r="TW102" s="44"/>
      <c r="TX102" s="44"/>
      <c r="TY102" s="44"/>
      <c r="TZ102" s="44"/>
      <c r="UA102" s="44"/>
      <c r="UB102" s="44"/>
      <c r="UC102" s="44"/>
      <c r="UD102" s="44"/>
      <c r="UE102" s="44"/>
      <c r="UF102" s="44"/>
      <c r="UG102" s="44"/>
      <c r="UH102" s="44"/>
      <c r="UI102" s="44"/>
      <c r="UJ102" s="44"/>
      <c r="UK102" s="44"/>
      <c r="UL102" s="44"/>
      <c r="UM102" s="44"/>
      <c r="UN102" s="44"/>
      <c r="UO102" s="44"/>
      <c r="UP102" s="44"/>
      <c r="UQ102" s="44"/>
      <c r="UR102" s="44"/>
      <c r="US102" s="44"/>
      <c r="UT102" s="44"/>
      <c r="UU102" s="44"/>
      <c r="UV102" s="44"/>
      <c r="UW102" s="44"/>
      <c r="UX102" s="44"/>
      <c r="UY102" s="44"/>
      <c r="UZ102" s="44"/>
      <c r="VA102" s="44"/>
      <c r="VB102" s="44"/>
      <c r="VC102" s="44"/>
      <c r="VD102" s="44"/>
      <c r="VE102" s="44"/>
      <c r="VF102" s="44"/>
      <c r="VG102" s="44"/>
      <c r="VH102" s="44"/>
      <c r="VI102" s="44"/>
      <c r="VJ102" s="44"/>
      <c r="VK102" s="44"/>
      <c r="VL102" s="44"/>
      <c r="VM102" s="44"/>
      <c r="VN102" s="44"/>
      <c r="VO102" s="44"/>
      <c r="VP102" s="44"/>
      <c r="VQ102" s="44"/>
      <c r="VR102" s="44"/>
      <c r="VS102" s="44"/>
      <c r="VT102" s="44"/>
      <c r="VU102" s="44"/>
      <c r="VV102" s="44"/>
      <c r="VW102" s="44"/>
      <c r="VX102" s="44"/>
      <c r="VY102" s="44"/>
      <c r="VZ102" s="44"/>
      <c r="WA102" s="44"/>
      <c r="WB102" s="44"/>
      <c r="WC102" s="44"/>
      <c r="WD102" s="44"/>
      <c r="WE102" s="44"/>
      <c r="WF102" s="44"/>
      <c r="WG102" s="44"/>
      <c r="WH102" s="44"/>
      <c r="WI102" s="44"/>
      <c r="WJ102" s="44"/>
      <c r="WK102" s="44"/>
      <c r="WL102" s="44"/>
      <c r="WM102" s="44"/>
      <c r="WN102" s="44"/>
      <c r="WO102" s="44"/>
      <c r="WP102" s="44"/>
      <c r="WQ102" s="44"/>
      <c r="WR102" s="44"/>
      <c r="WS102" s="44"/>
      <c r="WT102" s="44"/>
      <c r="WU102" s="44"/>
      <c r="WV102" s="44"/>
      <c r="WW102" s="44"/>
      <c r="WX102" s="44"/>
      <c r="WY102" s="44"/>
      <c r="WZ102" s="44"/>
      <c r="XA102" s="44"/>
      <c r="XB102" s="44"/>
      <c r="XC102" s="44"/>
      <c r="XD102" s="44"/>
      <c r="XE102" s="44"/>
      <c r="XF102" s="44"/>
      <c r="XG102" s="44"/>
      <c r="XH102" s="44"/>
      <c r="XI102" s="44"/>
      <c r="XJ102" s="44"/>
      <c r="XK102" s="44"/>
      <c r="XL102" s="44"/>
      <c r="XM102" s="44"/>
      <c r="XN102" s="44"/>
      <c r="XO102" s="44"/>
      <c r="XP102" s="44"/>
      <c r="XQ102" s="44"/>
      <c r="XR102" s="44"/>
      <c r="XS102" s="44"/>
      <c r="XT102" s="44"/>
      <c r="XU102" s="44"/>
      <c r="XV102" s="44"/>
      <c r="XW102" s="44"/>
      <c r="XX102" s="44"/>
      <c r="XY102" s="44"/>
      <c r="XZ102" s="44"/>
      <c r="YA102" s="44"/>
      <c r="YB102" s="44"/>
      <c r="YC102" s="44"/>
      <c r="YD102" s="44"/>
      <c r="YE102" s="44"/>
      <c r="YF102" s="44"/>
      <c r="YG102" s="44"/>
      <c r="YH102" s="44"/>
      <c r="YI102" s="44"/>
      <c r="YJ102" s="44"/>
      <c r="YK102" s="44"/>
      <c r="YL102" s="44"/>
      <c r="YM102" s="44"/>
      <c r="YN102" s="44"/>
      <c r="YO102" s="44"/>
      <c r="YP102" s="44"/>
      <c r="YQ102" s="44"/>
      <c r="YR102" s="44"/>
    </row>
    <row r="103" spans="1:668" ht="18" customHeight="1" x14ac:dyDescent="0.25">
      <c r="A103" s="47" t="s">
        <v>14</v>
      </c>
      <c r="B103" s="13">
        <v>4</v>
      </c>
      <c r="C103" s="8"/>
      <c r="D103" s="47"/>
      <c r="E103" s="47"/>
      <c r="F103" s="8">
        <f t="shared" ref="F103:L103" si="16">SUM(F99:F102)</f>
        <v>99200</v>
      </c>
      <c r="G103" s="8">
        <f t="shared" si="16"/>
        <v>2847.04</v>
      </c>
      <c r="H103" s="8">
        <f t="shared" si="16"/>
        <v>0</v>
      </c>
      <c r="I103" s="8">
        <f t="shared" si="16"/>
        <v>3891.2</v>
      </c>
      <c r="J103" s="8">
        <f t="shared" si="16"/>
        <v>900</v>
      </c>
      <c r="K103" s="8">
        <f t="shared" si="16"/>
        <v>6762.74</v>
      </c>
      <c r="L103" s="65">
        <f t="shared" si="16"/>
        <v>92437.28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4"/>
      <c r="AS103" s="54"/>
      <c r="IA103" s="57"/>
      <c r="IB103" s="57"/>
    </row>
    <row r="104" spans="1:668" x14ac:dyDescent="0.25">
      <c r="A104" s="43" t="s">
        <v>68</v>
      </c>
      <c r="B104" s="3"/>
      <c r="C104" s="48"/>
      <c r="D104" s="44"/>
      <c r="E104" s="44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:668" x14ac:dyDescent="0.25">
      <c r="A105" s="4" t="s">
        <v>52</v>
      </c>
      <c r="B105" s="5" t="s">
        <v>16</v>
      </c>
      <c r="C105" s="6" t="s">
        <v>75</v>
      </c>
      <c r="D105" s="11">
        <v>44197</v>
      </c>
      <c r="E105" s="11" t="s">
        <v>120</v>
      </c>
      <c r="F105" s="7">
        <v>86000</v>
      </c>
      <c r="G105" s="6">
        <f t="shared" ref="G105" si="17">F105*0.0287</f>
        <v>2468.1999999999998</v>
      </c>
      <c r="H105" s="6">
        <v>8812.2199999999993</v>
      </c>
      <c r="I105" s="6">
        <f t="shared" ref="I105" si="18">F105*0.0304</f>
        <v>2614.4</v>
      </c>
      <c r="J105" s="6">
        <v>25</v>
      </c>
      <c r="K105" s="6">
        <v>13919.82</v>
      </c>
      <c r="L105" s="64">
        <v>72080.179999999993</v>
      </c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  <c r="KF105" s="52"/>
      <c r="KG105" s="52"/>
      <c r="KH105" s="52"/>
      <c r="KI105" s="52"/>
      <c r="KJ105" s="52"/>
      <c r="KK105" s="52"/>
      <c r="KL105" s="52"/>
      <c r="KM105" s="52"/>
      <c r="KN105" s="52"/>
      <c r="KO105" s="52"/>
      <c r="KP105" s="52"/>
      <c r="KQ105" s="52"/>
      <c r="KR105" s="52"/>
      <c r="KS105" s="52"/>
      <c r="KT105" s="52"/>
      <c r="KU105" s="52"/>
      <c r="KV105" s="52"/>
      <c r="KW105" s="52"/>
      <c r="KX105" s="52"/>
      <c r="KY105" s="52"/>
      <c r="KZ105" s="52"/>
      <c r="LA105" s="52"/>
      <c r="LB105" s="52"/>
      <c r="LC105" s="52"/>
      <c r="LD105" s="52"/>
      <c r="LE105" s="52"/>
      <c r="LF105" s="52"/>
      <c r="LG105" s="52"/>
      <c r="LH105" s="52"/>
      <c r="LI105" s="52"/>
      <c r="LJ105" s="52"/>
      <c r="LK105" s="52"/>
      <c r="LL105" s="52"/>
      <c r="LM105" s="52"/>
      <c r="LN105" s="52"/>
      <c r="LO105" s="52"/>
      <c r="LP105" s="52"/>
      <c r="LQ105" s="52"/>
      <c r="LR105" s="52"/>
      <c r="LS105" s="52"/>
      <c r="LT105" s="52"/>
      <c r="LU105" s="52"/>
      <c r="LV105" s="52"/>
      <c r="LW105" s="52"/>
      <c r="LX105" s="52"/>
      <c r="LY105" s="52"/>
      <c r="LZ105" s="52"/>
      <c r="MA105" s="52"/>
      <c r="MB105" s="52"/>
      <c r="MC105" s="52"/>
      <c r="MD105" s="52"/>
      <c r="ME105" s="52"/>
      <c r="MF105" s="52"/>
      <c r="MG105" s="52"/>
      <c r="MH105" s="52"/>
      <c r="MI105" s="52"/>
      <c r="MJ105" s="52"/>
      <c r="MK105" s="52"/>
      <c r="ML105" s="52"/>
      <c r="MM105" s="52"/>
      <c r="MN105" s="52"/>
      <c r="MO105" s="52"/>
      <c r="MP105" s="52"/>
      <c r="MQ105" s="52"/>
      <c r="MR105" s="52"/>
      <c r="MS105" s="52"/>
      <c r="MT105" s="52"/>
      <c r="MU105" s="52"/>
      <c r="MV105" s="52"/>
      <c r="MW105" s="52"/>
      <c r="MX105" s="52"/>
      <c r="MY105" s="52"/>
      <c r="MZ105" s="52"/>
      <c r="NA105" s="52"/>
      <c r="NB105" s="52"/>
      <c r="NC105" s="52"/>
      <c r="ND105" s="52"/>
      <c r="NE105" s="52"/>
      <c r="NF105" s="52"/>
      <c r="NG105" s="52"/>
      <c r="NH105" s="52"/>
      <c r="NI105" s="52"/>
      <c r="NJ105" s="52"/>
      <c r="NK105" s="52"/>
      <c r="NL105" s="52"/>
      <c r="NM105" s="52"/>
      <c r="NN105" s="52"/>
      <c r="NO105" s="52"/>
      <c r="NP105" s="52"/>
      <c r="NQ105" s="52"/>
      <c r="NR105" s="52"/>
      <c r="NS105" s="52"/>
      <c r="NT105" s="52"/>
      <c r="NU105" s="52"/>
      <c r="NV105" s="52"/>
      <c r="NW105" s="52"/>
      <c r="NX105" s="52"/>
      <c r="NY105" s="52"/>
      <c r="NZ105" s="52"/>
      <c r="OA105" s="52"/>
      <c r="OB105" s="52"/>
      <c r="OC105" s="52"/>
      <c r="OD105" s="52"/>
      <c r="OE105" s="52"/>
      <c r="OF105" s="52"/>
      <c r="OG105" s="52"/>
      <c r="OH105" s="52"/>
      <c r="OI105" s="52"/>
      <c r="OJ105" s="52"/>
      <c r="OK105" s="52"/>
      <c r="OL105" s="52"/>
      <c r="OM105" s="52"/>
      <c r="ON105" s="52"/>
      <c r="OO105" s="52"/>
      <c r="OP105" s="52"/>
      <c r="OQ105" s="52"/>
      <c r="OR105" s="52"/>
      <c r="OS105" s="52"/>
      <c r="OT105" s="52"/>
      <c r="OU105" s="52"/>
      <c r="OV105" s="52"/>
      <c r="OW105" s="52"/>
      <c r="OX105" s="52"/>
      <c r="OY105" s="52"/>
      <c r="OZ105" s="52"/>
      <c r="PA105" s="52"/>
      <c r="PB105" s="52"/>
      <c r="PC105" s="52"/>
      <c r="PD105" s="52"/>
      <c r="PE105" s="52"/>
      <c r="PF105" s="52"/>
      <c r="PG105" s="52"/>
      <c r="PH105" s="52"/>
      <c r="PI105" s="52"/>
      <c r="PJ105" s="52"/>
      <c r="PK105" s="52"/>
      <c r="PL105" s="52"/>
      <c r="PM105" s="52"/>
      <c r="PN105" s="52"/>
      <c r="PO105" s="52"/>
      <c r="PP105" s="52"/>
      <c r="PQ105" s="52"/>
      <c r="PR105" s="52"/>
      <c r="PS105" s="52"/>
      <c r="PT105" s="52"/>
      <c r="PU105" s="52"/>
      <c r="PV105" s="52"/>
      <c r="PW105" s="52"/>
      <c r="PX105" s="52"/>
      <c r="PY105" s="52"/>
      <c r="PZ105" s="52"/>
      <c r="QA105" s="52"/>
      <c r="QB105" s="52"/>
      <c r="QC105" s="52"/>
      <c r="QD105" s="52"/>
      <c r="QE105" s="52"/>
      <c r="QF105" s="52"/>
      <c r="QG105" s="52"/>
      <c r="QH105" s="52"/>
      <c r="QI105" s="52"/>
      <c r="QJ105" s="52"/>
      <c r="QK105" s="52"/>
      <c r="QL105" s="52"/>
      <c r="QM105" s="52"/>
      <c r="QN105" s="52"/>
      <c r="QO105" s="52"/>
      <c r="QP105" s="52"/>
      <c r="QQ105" s="52"/>
      <c r="QR105" s="52"/>
      <c r="QS105" s="52"/>
      <c r="QT105" s="52"/>
      <c r="QU105" s="52"/>
      <c r="QV105" s="52"/>
      <c r="QW105" s="52"/>
      <c r="QX105" s="52"/>
      <c r="QY105" s="52"/>
      <c r="QZ105" s="52"/>
      <c r="RA105" s="52"/>
      <c r="RB105" s="52"/>
      <c r="RC105" s="52"/>
      <c r="RD105" s="52"/>
      <c r="RE105" s="52"/>
      <c r="RF105" s="52"/>
      <c r="RG105" s="52"/>
      <c r="RH105" s="52"/>
      <c r="RI105" s="52"/>
      <c r="RJ105" s="52"/>
      <c r="RK105" s="52"/>
      <c r="RL105" s="52"/>
      <c r="RM105" s="52"/>
      <c r="RN105" s="52"/>
      <c r="RO105" s="52"/>
      <c r="RP105" s="52"/>
      <c r="RQ105" s="52"/>
      <c r="RR105" s="52"/>
      <c r="RS105" s="52"/>
      <c r="RT105" s="52"/>
      <c r="RU105" s="52"/>
      <c r="RV105" s="52"/>
      <c r="RW105" s="52"/>
      <c r="RX105" s="52"/>
      <c r="RY105" s="52"/>
      <c r="RZ105" s="52"/>
      <c r="SA105" s="52"/>
      <c r="SB105" s="52"/>
      <c r="SC105" s="52"/>
      <c r="SD105" s="52"/>
      <c r="SE105" s="52"/>
      <c r="SF105" s="52"/>
      <c r="SG105" s="52"/>
      <c r="SH105" s="52"/>
      <c r="SI105" s="52"/>
      <c r="SJ105" s="52"/>
      <c r="SK105" s="52"/>
      <c r="SL105" s="52"/>
      <c r="SM105" s="52"/>
      <c r="SN105" s="52"/>
      <c r="SO105" s="52"/>
      <c r="SP105" s="52"/>
      <c r="SQ105" s="52"/>
      <c r="SR105" s="52"/>
      <c r="SS105" s="52"/>
      <c r="ST105" s="52"/>
      <c r="SU105" s="52"/>
      <c r="SV105" s="52"/>
      <c r="SW105" s="52"/>
      <c r="SX105" s="52"/>
      <c r="SY105" s="52"/>
      <c r="SZ105" s="52"/>
      <c r="TA105" s="52"/>
      <c r="TB105" s="52"/>
      <c r="TC105" s="52"/>
      <c r="TD105" s="52"/>
      <c r="TE105" s="52"/>
      <c r="TF105" s="52"/>
      <c r="TG105" s="52"/>
      <c r="TH105" s="52"/>
      <c r="TI105" s="52"/>
      <c r="TJ105" s="52"/>
      <c r="TK105" s="52"/>
      <c r="TL105" s="52"/>
      <c r="TM105" s="52"/>
      <c r="TN105" s="52"/>
      <c r="TO105" s="52"/>
      <c r="TP105" s="52"/>
      <c r="TQ105" s="52"/>
      <c r="TR105" s="52"/>
      <c r="TS105" s="52"/>
      <c r="TT105" s="52"/>
      <c r="TU105" s="52"/>
      <c r="TV105" s="52"/>
      <c r="TW105" s="52"/>
      <c r="TX105" s="52"/>
      <c r="TY105" s="52"/>
      <c r="TZ105" s="52"/>
      <c r="UA105" s="52"/>
      <c r="UB105" s="52"/>
      <c r="UC105" s="52"/>
      <c r="UD105" s="52"/>
      <c r="UE105" s="52"/>
      <c r="UF105" s="52"/>
      <c r="UG105" s="52"/>
      <c r="UH105" s="52"/>
      <c r="UI105" s="52"/>
      <c r="UJ105" s="52"/>
      <c r="UK105" s="52"/>
      <c r="UL105" s="52"/>
      <c r="UM105" s="52"/>
      <c r="UN105" s="52"/>
      <c r="UO105" s="52"/>
      <c r="UP105" s="52"/>
      <c r="UQ105" s="52"/>
      <c r="UR105" s="52"/>
      <c r="US105" s="52"/>
      <c r="UT105" s="52"/>
      <c r="UU105" s="52"/>
      <c r="UV105" s="52"/>
      <c r="UW105" s="52"/>
      <c r="UX105" s="52"/>
      <c r="UY105" s="52"/>
      <c r="UZ105" s="52"/>
      <c r="VA105" s="52"/>
      <c r="VB105" s="52"/>
      <c r="VC105" s="52"/>
      <c r="VD105" s="52"/>
      <c r="VE105" s="52"/>
      <c r="VF105" s="52"/>
      <c r="VG105" s="52"/>
      <c r="VH105" s="52"/>
      <c r="VI105" s="52"/>
      <c r="VJ105" s="52"/>
      <c r="VK105" s="52"/>
      <c r="VL105" s="52"/>
      <c r="VM105" s="52"/>
      <c r="VN105" s="52"/>
      <c r="VO105" s="52"/>
      <c r="VP105" s="52"/>
      <c r="VQ105" s="52"/>
      <c r="VR105" s="52"/>
      <c r="VS105" s="52"/>
      <c r="VT105" s="52"/>
      <c r="VU105" s="52"/>
      <c r="VV105" s="52"/>
      <c r="VW105" s="52"/>
      <c r="VX105" s="52"/>
      <c r="VY105" s="52"/>
      <c r="VZ105" s="52"/>
      <c r="WA105" s="52"/>
      <c r="WB105" s="52"/>
      <c r="WC105" s="52"/>
      <c r="WD105" s="52"/>
      <c r="WE105" s="52"/>
      <c r="WF105" s="52"/>
      <c r="WG105" s="52"/>
      <c r="WH105" s="52"/>
      <c r="WI105" s="52"/>
      <c r="WJ105" s="52"/>
      <c r="WK105" s="52"/>
      <c r="WL105" s="52"/>
      <c r="WM105" s="52"/>
      <c r="WN105" s="52"/>
      <c r="WO105" s="52"/>
      <c r="WP105" s="52"/>
      <c r="WQ105" s="52"/>
      <c r="WR105" s="52"/>
      <c r="WS105" s="52"/>
      <c r="WT105" s="52"/>
      <c r="WU105" s="52"/>
      <c r="WV105" s="52"/>
      <c r="WW105" s="52"/>
      <c r="WX105" s="52"/>
      <c r="WY105" s="52"/>
      <c r="WZ105" s="52"/>
      <c r="XA105" s="52"/>
      <c r="XB105" s="52"/>
      <c r="XC105" s="52"/>
      <c r="XD105" s="52"/>
      <c r="XE105" s="52"/>
      <c r="XF105" s="52"/>
      <c r="XG105" s="52"/>
      <c r="XH105" s="52"/>
      <c r="XI105" s="52"/>
      <c r="XJ105" s="52"/>
      <c r="XK105" s="52"/>
      <c r="XL105" s="52"/>
      <c r="XM105" s="52"/>
      <c r="XN105" s="52"/>
      <c r="XO105" s="52"/>
      <c r="XP105" s="52"/>
      <c r="XQ105" s="52"/>
      <c r="XR105" s="52"/>
      <c r="XS105" s="52"/>
      <c r="XT105" s="52"/>
      <c r="XU105" s="52"/>
      <c r="XV105" s="52"/>
      <c r="XW105" s="52"/>
      <c r="XX105" s="52"/>
      <c r="XY105" s="52"/>
      <c r="XZ105" s="52"/>
      <c r="YA105" s="52"/>
      <c r="YB105" s="52"/>
      <c r="YC105" s="52"/>
      <c r="YD105" s="52"/>
      <c r="YE105" s="52"/>
      <c r="YF105" s="52"/>
      <c r="YG105" s="52"/>
      <c r="YH105" s="52"/>
      <c r="YI105" s="52"/>
      <c r="YJ105" s="52"/>
      <c r="YK105" s="52"/>
      <c r="YL105" s="52"/>
      <c r="YM105" s="52"/>
      <c r="YN105" s="52"/>
      <c r="YO105" s="52"/>
      <c r="YP105" s="52"/>
      <c r="YQ105" s="52"/>
      <c r="YR105" s="52"/>
    </row>
    <row r="106" spans="1:668" x14ac:dyDescent="0.25">
      <c r="A106" s="4" t="s">
        <v>54</v>
      </c>
      <c r="B106" s="5" t="s">
        <v>16</v>
      </c>
      <c r="C106" s="6" t="s">
        <v>74</v>
      </c>
      <c r="D106" s="11">
        <v>44197</v>
      </c>
      <c r="E106" s="11" t="s">
        <v>120</v>
      </c>
      <c r="F106" s="7">
        <v>45000</v>
      </c>
      <c r="G106" s="6">
        <f t="shared" ref="G106:G112" si="19">F106*0.0287</f>
        <v>1291.5</v>
      </c>
      <c r="H106" s="6">
        <v>1148.33</v>
      </c>
      <c r="I106" s="6">
        <f t="shared" ref="I106:I112" si="20">F106*0.0304</f>
        <v>1368</v>
      </c>
      <c r="J106" s="6">
        <v>25</v>
      </c>
      <c r="K106" s="6">
        <v>3832.83</v>
      </c>
      <c r="L106" s="64">
        <f t="shared" ref="L106:L112" si="21">F106-K106</f>
        <v>41167.17</v>
      </c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668" x14ac:dyDescent="0.25">
      <c r="A107" s="4" t="s">
        <v>53</v>
      </c>
      <c r="B107" s="5" t="s">
        <v>16</v>
      </c>
      <c r="C107" s="6" t="s">
        <v>74</v>
      </c>
      <c r="D107" s="11">
        <v>44197</v>
      </c>
      <c r="E107" s="11" t="s">
        <v>120</v>
      </c>
      <c r="F107" s="7">
        <v>45000</v>
      </c>
      <c r="G107" s="6">
        <f t="shared" si="19"/>
        <v>1291.5</v>
      </c>
      <c r="H107" s="6">
        <v>945.81</v>
      </c>
      <c r="I107" s="6">
        <f t="shared" si="20"/>
        <v>1368</v>
      </c>
      <c r="J107" s="6">
        <v>1375.12</v>
      </c>
      <c r="K107" s="6">
        <v>4980.43</v>
      </c>
      <c r="L107" s="64">
        <f t="shared" si="21"/>
        <v>40019.57</v>
      </c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668" x14ac:dyDescent="0.25">
      <c r="A108" s="4" t="s">
        <v>51</v>
      </c>
      <c r="B108" s="5" t="s">
        <v>16</v>
      </c>
      <c r="C108" s="6" t="s">
        <v>75</v>
      </c>
      <c r="D108" s="11">
        <v>44197</v>
      </c>
      <c r="E108" s="11" t="s">
        <v>120</v>
      </c>
      <c r="F108" s="7">
        <v>45000</v>
      </c>
      <c r="G108" s="6">
        <f t="shared" si="19"/>
        <v>1291.5</v>
      </c>
      <c r="H108" s="6">
        <v>1148.33</v>
      </c>
      <c r="I108" s="6">
        <f t="shared" si="20"/>
        <v>1368</v>
      </c>
      <c r="J108" s="6">
        <v>25</v>
      </c>
      <c r="K108" s="6">
        <v>3832.83</v>
      </c>
      <c r="L108" s="64">
        <f t="shared" si="21"/>
        <v>41167.17</v>
      </c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8"/>
      <c r="AS108" s="58"/>
    </row>
    <row r="109" spans="1:668" x14ac:dyDescent="0.25">
      <c r="A109" s="4" t="s">
        <v>137</v>
      </c>
      <c r="B109" s="5" t="s">
        <v>16</v>
      </c>
      <c r="C109" s="6" t="s">
        <v>75</v>
      </c>
      <c r="D109" s="11">
        <v>44197</v>
      </c>
      <c r="E109" s="11" t="s">
        <v>120</v>
      </c>
      <c r="F109" s="7">
        <v>45000</v>
      </c>
      <c r="G109" s="6">
        <f t="shared" si="19"/>
        <v>1291.5</v>
      </c>
      <c r="H109" s="6">
        <v>1148.33</v>
      </c>
      <c r="I109" s="6">
        <f t="shared" si="20"/>
        <v>1368</v>
      </c>
      <c r="J109" s="6">
        <v>25</v>
      </c>
      <c r="K109" s="6">
        <v>3832.83</v>
      </c>
      <c r="L109" s="64">
        <f t="shared" si="21"/>
        <v>41167.17</v>
      </c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668" x14ac:dyDescent="0.25">
      <c r="A110" s="4" t="s">
        <v>50</v>
      </c>
      <c r="B110" s="5" t="s">
        <v>16</v>
      </c>
      <c r="C110" s="6" t="s">
        <v>74</v>
      </c>
      <c r="D110" s="11">
        <v>44197</v>
      </c>
      <c r="E110" s="11" t="s">
        <v>120</v>
      </c>
      <c r="F110" s="7">
        <v>66000</v>
      </c>
      <c r="G110" s="6">
        <f t="shared" si="19"/>
        <v>1894.2</v>
      </c>
      <c r="H110" s="6">
        <v>4615.76</v>
      </c>
      <c r="I110" s="6">
        <f t="shared" si="20"/>
        <v>2006.4</v>
      </c>
      <c r="J110" s="6">
        <v>25</v>
      </c>
      <c r="K110" s="6">
        <v>8541.36</v>
      </c>
      <c r="L110" s="64">
        <f t="shared" si="21"/>
        <v>57458.64</v>
      </c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668" x14ac:dyDescent="0.25">
      <c r="A111" s="4" t="s">
        <v>138</v>
      </c>
      <c r="B111" s="5" t="s">
        <v>17</v>
      </c>
      <c r="C111" s="6" t="s">
        <v>74</v>
      </c>
      <c r="D111" s="11">
        <v>44562</v>
      </c>
      <c r="E111" s="11" t="s">
        <v>120</v>
      </c>
      <c r="F111" s="7">
        <v>45000</v>
      </c>
      <c r="G111" s="6">
        <f t="shared" si="19"/>
        <v>1291.5</v>
      </c>
      <c r="H111" s="6">
        <v>1148.33</v>
      </c>
      <c r="I111" s="6">
        <f t="shared" si="20"/>
        <v>1368</v>
      </c>
      <c r="J111" s="6">
        <v>25</v>
      </c>
      <c r="K111" s="6">
        <v>3832.83</v>
      </c>
      <c r="L111" s="64">
        <v>41167.17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668" x14ac:dyDescent="0.25">
      <c r="A112" s="4" t="s">
        <v>139</v>
      </c>
      <c r="B112" s="5" t="s">
        <v>17</v>
      </c>
      <c r="C112" s="6" t="s">
        <v>74</v>
      </c>
      <c r="D112" s="11">
        <v>44866</v>
      </c>
      <c r="E112" s="11" t="s">
        <v>120</v>
      </c>
      <c r="F112" s="7">
        <v>45000</v>
      </c>
      <c r="G112" s="6">
        <f t="shared" si="19"/>
        <v>1291.5</v>
      </c>
      <c r="H112" s="6">
        <v>1148.33</v>
      </c>
      <c r="I112" s="6">
        <f t="shared" si="20"/>
        <v>1368</v>
      </c>
      <c r="J112" s="6">
        <v>25</v>
      </c>
      <c r="K112" s="6">
        <v>3832.83</v>
      </c>
      <c r="L112" s="64">
        <f t="shared" si="21"/>
        <v>41167.17</v>
      </c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668" x14ac:dyDescent="0.25">
      <c r="A113" s="47" t="s">
        <v>14</v>
      </c>
      <c r="B113" s="13">
        <v>8</v>
      </c>
      <c r="C113" s="8"/>
      <c r="D113" s="47"/>
      <c r="E113" s="47"/>
      <c r="F113" s="8">
        <f>SUM(F105:F105)+F106+F107+F108+F109+F110+F111+F112</f>
        <v>422000</v>
      </c>
      <c r="G113" s="8">
        <f>SUM(G105:G105)+G106+G107+G108+G109+G110</f>
        <v>9528.4</v>
      </c>
      <c r="H113" s="8">
        <f>SUM(H105:H105)+H106+H107+H108+H109+H110</f>
        <v>17818.78</v>
      </c>
      <c r="I113" s="8">
        <f>SUM(I105:I105)+I106+I107+I108+I109+I110</f>
        <v>10092.799999999999</v>
      </c>
      <c r="J113" s="8">
        <f>SUM(J105:J105)+J106+J107+J108+J109+J110</f>
        <v>1500.12</v>
      </c>
      <c r="K113" s="8">
        <f>SUM(K105:K105)+K106+K107+K108+K109+K110+K111+K112</f>
        <v>46605.760000000009</v>
      </c>
      <c r="L113" s="65">
        <f>+L105+L106+L107+L108+L109+L110+L111+L112</f>
        <v>375394.23999999993</v>
      </c>
      <c r="M113" s="54"/>
      <c r="N113" s="54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58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8"/>
      <c r="JW113" s="58"/>
      <c r="JX113" s="58"/>
      <c r="JY113" s="58"/>
      <c r="JZ113" s="58"/>
      <c r="KA113" s="58"/>
      <c r="KB113" s="58"/>
      <c r="KC113" s="58"/>
      <c r="KD113" s="58"/>
      <c r="KE113" s="58"/>
      <c r="KF113" s="58"/>
      <c r="KG113" s="58"/>
      <c r="KH113" s="58"/>
      <c r="KI113" s="58"/>
      <c r="KJ113" s="58"/>
      <c r="KK113" s="58"/>
      <c r="KL113" s="58"/>
      <c r="KM113" s="58"/>
      <c r="KN113" s="58"/>
      <c r="KO113" s="58"/>
      <c r="KP113" s="58"/>
      <c r="KQ113" s="58"/>
      <c r="KR113" s="58"/>
      <c r="KS113" s="58"/>
      <c r="KT113" s="58"/>
      <c r="KU113" s="58"/>
      <c r="KV113" s="58"/>
      <c r="KW113" s="58"/>
      <c r="KX113" s="58"/>
      <c r="KY113" s="58"/>
      <c r="KZ113" s="58"/>
      <c r="LA113" s="58"/>
      <c r="LB113" s="58"/>
      <c r="LC113" s="58"/>
      <c r="LD113" s="58"/>
      <c r="LE113" s="58"/>
      <c r="LF113" s="58"/>
      <c r="LG113" s="58"/>
      <c r="LH113" s="58"/>
      <c r="LI113" s="58"/>
      <c r="LJ113" s="58"/>
      <c r="LK113" s="58"/>
      <c r="LL113" s="58"/>
      <c r="LM113" s="58"/>
      <c r="LN113" s="58"/>
      <c r="LO113" s="58"/>
      <c r="LP113" s="58"/>
      <c r="LQ113" s="58"/>
      <c r="LR113" s="58"/>
      <c r="LS113" s="58"/>
      <c r="LT113" s="58"/>
      <c r="LU113" s="58"/>
      <c r="LV113" s="58"/>
      <c r="LW113" s="58"/>
      <c r="LX113" s="58"/>
      <c r="LY113" s="58"/>
      <c r="LZ113" s="58"/>
      <c r="MA113" s="58"/>
      <c r="MB113" s="58"/>
      <c r="MC113" s="58"/>
      <c r="MD113" s="58"/>
      <c r="ME113" s="58"/>
      <c r="MF113" s="58"/>
      <c r="MG113" s="58"/>
      <c r="MH113" s="58"/>
      <c r="MI113" s="58"/>
      <c r="MJ113" s="58"/>
      <c r="MK113" s="58"/>
      <c r="ML113" s="58"/>
      <c r="MM113" s="58"/>
      <c r="MN113" s="58"/>
      <c r="MO113" s="58"/>
      <c r="MP113" s="58"/>
      <c r="MQ113" s="58"/>
      <c r="MR113" s="58"/>
      <c r="MS113" s="58"/>
      <c r="MT113" s="58"/>
      <c r="MU113" s="58"/>
      <c r="MV113" s="58"/>
      <c r="MW113" s="58"/>
      <c r="MX113" s="58"/>
      <c r="MY113" s="58"/>
      <c r="MZ113" s="58"/>
      <c r="NA113" s="58"/>
      <c r="NB113" s="58"/>
      <c r="NC113" s="58"/>
      <c r="ND113" s="58"/>
      <c r="NE113" s="58"/>
      <c r="NF113" s="58"/>
      <c r="NG113" s="58"/>
      <c r="NH113" s="58"/>
      <c r="NI113" s="58"/>
      <c r="NJ113" s="58"/>
      <c r="NK113" s="58"/>
      <c r="NL113" s="58"/>
      <c r="NM113" s="58"/>
      <c r="NN113" s="58"/>
      <c r="NO113" s="58"/>
      <c r="NP113" s="58"/>
      <c r="NQ113" s="58"/>
      <c r="NR113" s="58"/>
      <c r="NS113" s="58"/>
      <c r="NT113" s="58"/>
      <c r="NU113" s="58"/>
      <c r="NV113" s="58"/>
      <c r="NW113" s="58"/>
      <c r="NX113" s="58"/>
      <c r="NY113" s="58"/>
      <c r="NZ113" s="58"/>
      <c r="OA113" s="58"/>
      <c r="OB113" s="58"/>
      <c r="OC113" s="58"/>
      <c r="OD113" s="58"/>
      <c r="OE113" s="58"/>
      <c r="OF113" s="58"/>
      <c r="OG113" s="58"/>
      <c r="OH113" s="58"/>
      <c r="OI113" s="58"/>
      <c r="OJ113" s="58"/>
      <c r="OK113" s="58"/>
      <c r="OL113" s="58"/>
      <c r="OM113" s="58"/>
      <c r="ON113" s="58"/>
      <c r="OO113" s="58"/>
      <c r="OP113" s="58"/>
      <c r="OQ113" s="58"/>
      <c r="OR113" s="58"/>
      <c r="OS113" s="58"/>
      <c r="OT113" s="58"/>
      <c r="OU113" s="58"/>
      <c r="OV113" s="58"/>
      <c r="OW113" s="58"/>
      <c r="OX113" s="58"/>
      <c r="OY113" s="58"/>
      <c r="OZ113" s="58"/>
      <c r="PA113" s="58"/>
      <c r="PB113" s="58"/>
      <c r="PC113" s="58"/>
      <c r="PD113" s="58"/>
      <c r="PE113" s="58"/>
      <c r="PF113" s="58"/>
      <c r="PG113" s="58"/>
      <c r="PH113" s="58"/>
      <c r="PI113" s="58"/>
      <c r="PJ113" s="58"/>
      <c r="PK113" s="58"/>
      <c r="PL113" s="58"/>
      <c r="PM113" s="58"/>
      <c r="PN113" s="58"/>
      <c r="PO113" s="58"/>
      <c r="PP113" s="58"/>
      <c r="PQ113" s="58"/>
      <c r="PR113" s="58"/>
      <c r="PS113" s="58"/>
      <c r="PT113" s="58"/>
      <c r="PU113" s="58"/>
      <c r="PV113" s="58"/>
      <c r="PW113" s="58"/>
      <c r="PX113" s="58"/>
      <c r="PY113" s="58"/>
      <c r="PZ113" s="58"/>
      <c r="QA113" s="58"/>
      <c r="QB113" s="58"/>
      <c r="QC113" s="58"/>
      <c r="QD113" s="58"/>
      <c r="QE113" s="58"/>
      <c r="QF113" s="58"/>
      <c r="QG113" s="58"/>
      <c r="QH113" s="58"/>
      <c r="QI113" s="58"/>
      <c r="QJ113" s="58"/>
      <c r="QK113" s="58"/>
      <c r="QL113" s="58"/>
      <c r="QM113" s="58"/>
      <c r="QN113" s="58"/>
      <c r="QO113" s="58"/>
      <c r="QP113" s="58"/>
      <c r="QQ113" s="58"/>
      <c r="QR113" s="58"/>
      <c r="QS113" s="58"/>
      <c r="QT113" s="58"/>
      <c r="QU113" s="58"/>
      <c r="QV113" s="58"/>
      <c r="QW113" s="58"/>
      <c r="QX113" s="58"/>
      <c r="QY113" s="58"/>
      <c r="QZ113" s="58"/>
      <c r="RA113" s="58"/>
      <c r="RB113" s="58"/>
      <c r="RC113" s="58"/>
      <c r="RD113" s="58"/>
      <c r="RE113" s="58"/>
      <c r="RF113" s="58"/>
      <c r="RG113" s="58"/>
      <c r="RH113" s="58"/>
      <c r="RI113" s="58"/>
      <c r="RJ113" s="58"/>
      <c r="RK113" s="58"/>
      <c r="RL113" s="58"/>
      <c r="RM113" s="58"/>
      <c r="RN113" s="58"/>
      <c r="RO113" s="58"/>
      <c r="RP113" s="58"/>
      <c r="RQ113" s="58"/>
      <c r="RR113" s="58"/>
      <c r="RS113" s="58"/>
      <c r="RT113" s="58"/>
      <c r="RU113" s="58"/>
      <c r="RV113" s="58"/>
      <c r="RW113" s="58"/>
      <c r="RX113" s="58"/>
      <c r="RY113" s="58"/>
      <c r="RZ113" s="58"/>
      <c r="SA113" s="58"/>
      <c r="SB113" s="58"/>
      <c r="SC113" s="58"/>
      <c r="SD113" s="58"/>
      <c r="SE113" s="58"/>
      <c r="SF113" s="58"/>
      <c r="SG113" s="58"/>
      <c r="SH113" s="58"/>
      <c r="SI113" s="58"/>
      <c r="SJ113" s="58"/>
      <c r="SK113" s="58"/>
      <c r="SL113" s="58"/>
      <c r="SM113" s="58"/>
      <c r="SN113" s="58"/>
      <c r="SO113" s="58"/>
      <c r="SP113" s="58"/>
      <c r="SQ113" s="58"/>
      <c r="SR113" s="58"/>
      <c r="SS113" s="58"/>
      <c r="ST113" s="58"/>
      <c r="SU113" s="58"/>
      <c r="SV113" s="58"/>
      <c r="SW113" s="58"/>
      <c r="SX113" s="58"/>
      <c r="SY113" s="58"/>
      <c r="SZ113" s="58"/>
      <c r="TA113" s="58"/>
      <c r="TB113" s="58"/>
      <c r="TC113" s="58"/>
      <c r="TD113" s="58"/>
      <c r="TE113" s="58"/>
      <c r="TF113" s="58"/>
      <c r="TG113" s="58"/>
      <c r="TH113" s="58"/>
      <c r="TI113" s="58"/>
      <c r="TJ113" s="58"/>
      <c r="TK113" s="58"/>
      <c r="TL113" s="58"/>
      <c r="TM113" s="58"/>
      <c r="TN113" s="58"/>
      <c r="TO113" s="58"/>
      <c r="TP113" s="58"/>
      <c r="TQ113" s="58"/>
      <c r="TR113" s="58"/>
      <c r="TS113" s="58"/>
      <c r="TT113" s="58"/>
      <c r="TU113" s="58"/>
      <c r="TV113" s="58"/>
      <c r="TW113" s="58"/>
      <c r="TX113" s="58"/>
      <c r="TY113" s="58"/>
      <c r="TZ113" s="58"/>
      <c r="UA113" s="58"/>
      <c r="UB113" s="58"/>
      <c r="UC113" s="58"/>
      <c r="UD113" s="58"/>
      <c r="UE113" s="58"/>
      <c r="UF113" s="58"/>
      <c r="UG113" s="58"/>
      <c r="UH113" s="58"/>
      <c r="UI113" s="58"/>
      <c r="UJ113" s="58"/>
      <c r="UK113" s="58"/>
      <c r="UL113" s="58"/>
      <c r="UM113" s="58"/>
      <c r="UN113" s="58"/>
      <c r="UO113" s="58"/>
      <c r="UP113" s="58"/>
      <c r="UQ113" s="58"/>
      <c r="UR113" s="58"/>
      <c r="US113" s="58"/>
      <c r="UT113" s="58"/>
      <c r="UU113" s="58"/>
      <c r="UV113" s="58"/>
      <c r="UW113" s="58"/>
      <c r="UX113" s="58"/>
      <c r="UY113" s="58"/>
      <c r="UZ113" s="58"/>
      <c r="VA113" s="58"/>
      <c r="VB113" s="58"/>
      <c r="VC113" s="58"/>
      <c r="VD113" s="58"/>
      <c r="VE113" s="58"/>
      <c r="VF113" s="58"/>
      <c r="VG113" s="58"/>
      <c r="VH113" s="58"/>
      <c r="VI113" s="58"/>
      <c r="VJ113" s="58"/>
      <c r="VK113" s="58"/>
      <c r="VL113" s="58"/>
      <c r="VM113" s="58"/>
      <c r="VN113" s="58"/>
      <c r="VO113" s="58"/>
      <c r="VP113" s="58"/>
      <c r="VQ113" s="58"/>
      <c r="VR113" s="58"/>
      <c r="VS113" s="58"/>
      <c r="VT113" s="58"/>
      <c r="VU113" s="58"/>
      <c r="VV113" s="58"/>
      <c r="VW113" s="58"/>
      <c r="VX113" s="58"/>
      <c r="VY113" s="58"/>
      <c r="VZ113" s="58"/>
      <c r="WA113" s="58"/>
      <c r="WB113" s="58"/>
      <c r="WC113" s="58"/>
      <c r="WD113" s="58"/>
      <c r="WE113" s="58"/>
      <c r="WF113" s="58"/>
      <c r="WG113" s="58"/>
      <c r="WH113" s="58"/>
      <c r="WI113" s="58"/>
      <c r="WJ113" s="58"/>
      <c r="WK113" s="58"/>
      <c r="WL113" s="58"/>
      <c r="WM113" s="58"/>
      <c r="WN113" s="58"/>
      <c r="WO113" s="58"/>
      <c r="WP113" s="58"/>
      <c r="WQ113" s="58"/>
      <c r="WR113" s="58"/>
      <c r="WS113" s="58"/>
      <c r="WT113" s="58"/>
      <c r="WU113" s="58"/>
      <c r="WV113" s="58"/>
      <c r="WW113" s="58"/>
      <c r="WX113" s="58"/>
      <c r="WY113" s="58"/>
      <c r="WZ113" s="58"/>
      <c r="XA113" s="58"/>
      <c r="XB113" s="58"/>
      <c r="XC113" s="58"/>
      <c r="XD113" s="58"/>
      <c r="XE113" s="58"/>
      <c r="XF113" s="58"/>
      <c r="XG113" s="58"/>
      <c r="XH113" s="58"/>
      <c r="XI113" s="58"/>
      <c r="XJ113" s="58"/>
      <c r="XK113" s="58"/>
      <c r="XL113" s="58"/>
      <c r="XM113" s="58"/>
      <c r="XN113" s="58"/>
      <c r="XO113" s="58"/>
      <c r="XP113" s="58"/>
      <c r="XQ113" s="58"/>
      <c r="XR113" s="58"/>
      <c r="XS113" s="58"/>
      <c r="XT113" s="58"/>
      <c r="XU113" s="58"/>
      <c r="XV113" s="58"/>
      <c r="XW113" s="58"/>
      <c r="XX113" s="58"/>
      <c r="XY113" s="58"/>
      <c r="XZ113" s="58"/>
      <c r="YA113" s="58"/>
      <c r="YB113" s="58"/>
      <c r="YC113" s="58"/>
      <c r="YD113" s="58"/>
      <c r="YE113" s="58"/>
      <c r="YF113" s="58"/>
      <c r="YG113" s="58"/>
      <c r="YH113" s="58"/>
      <c r="YI113" s="58"/>
      <c r="YJ113" s="58"/>
      <c r="YK113" s="58"/>
      <c r="YL113" s="58"/>
      <c r="YM113" s="58"/>
      <c r="YN113" s="58"/>
      <c r="YO113" s="58"/>
      <c r="YP113" s="58"/>
      <c r="YQ113" s="58"/>
      <c r="YR113" s="58"/>
    </row>
    <row r="114" spans="1:668" s="52" customFormat="1" x14ac:dyDescent="0.25">
      <c r="A114" s="46" t="s">
        <v>140</v>
      </c>
      <c r="B114" s="20"/>
      <c r="C114" s="21"/>
      <c r="D114" s="46"/>
      <c r="E114" s="46"/>
      <c r="F114" s="21"/>
      <c r="G114" s="21"/>
      <c r="H114" s="21"/>
      <c r="I114" s="21"/>
      <c r="J114" s="21"/>
      <c r="K114" s="21"/>
      <c r="L114" s="70"/>
    </row>
    <row r="115" spans="1:668" s="53" customFormat="1" ht="13.5" customHeight="1" x14ac:dyDescent="0.25">
      <c r="A115" s="53" t="s">
        <v>141</v>
      </c>
      <c r="B115" s="22" t="s">
        <v>57</v>
      </c>
      <c r="C115" s="23" t="s">
        <v>75</v>
      </c>
      <c r="D115" s="168">
        <v>44197</v>
      </c>
      <c r="E115" s="169" t="s">
        <v>120</v>
      </c>
      <c r="F115" s="23">
        <v>125000</v>
      </c>
      <c r="G115" s="23">
        <v>3587.5</v>
      </c>
      <c r="H115" s="23">
        <v>17648.46</v>
      </c>
      <c r="I115" s="23">
        <v>3800</v>
      </c>
      <c r="J115" s="23">
        <v>1375.12</v>
      </c>
      <c r="K115" s="23">
        <v>26411.08</v>
      </c>
      <c r="L115" s="69">
        <v>98588.92</v>
      </c>
    </row>
    <row r="116" spans="1:668" s="53" customFormat="1" x14ac:dyDescent="0.25">
      <c r="A116" s="53" t="s">
        <v>103</v>
      </c>
      <c r="B116" s="22" t="s">
        <v>142</v>
      </c>
      <c r="C116" s="23" t="s">
        <v>74</v>
      </c>
      <c r="D116" s="24">
        <v>44197</v>
      </c>
      <c r="E116" s="22" t="s">
        <v>120</v>
      </c>
      <c r="F116" s="23">
        <v>60000</v>
      </c>
      <c r="G116" s="23">
        <v>1722</v>
      </c>
      <c r="H116" s="23">
        <v>3486.68</v>
      </c>
      <c r="I116" s="23">
        <v>1824</v>
      </c>
      <c r="J116" s="23">
        <v>25</v>
      </c>
      <c r="K116" s="23">
        <v>7057.68</v>
      </c>
      <c r="L116" s="69">
        <v>52942.32</v>
      </c>
    </row>
    <row r="117" spans="1:668" s="53" customFormat="1" x14ac:dyDescent="0.25">
      <c r="A117" s="53" t="s">
        <v>170</v>
      </c>
      <c r="B117" s="22" t="s">
        <v>171</v>
      </c>
      <c r="C117" s="23" t="s">
        <v>75</v>
      </c>
      <c r="D117" s="24">
        <v>44593</v>
      </c>
      <c r="E117" s="22" t="s">
        <v>120</v>
      </c>
      <c r="F117" s="23">
        <v>60000</v>
      </c>
      <c r="G117" s="23">
        <v>1722</v>
      </c>
      <c r="H117" s="23">
        <v>3486.68</v>
      </c>
      <c r="I117" s="23">
        <v>1824</v>
      </c>
      <c r="J117" s="23">
        <v>25</v>
      </c>
      <c r="K117" s="23">
        <v>7057.68</v>
      </c>
      <c r="L117" s="69">
        <v>52942.32</v>
      </c>
    </row>
    <row r="118" spans="1:668" s="105" customFormat="1" x14ac:dyDescent="0.25">
      <c r="A118" s="105" t="s">
        <v>14</v>
      </c>
      <c r="B118" s="144">
        <v>3</v>
      </c>
      <c r="C118" s="111"/>
      <c r="F118" s="111">
        <f>F115+F116+F117</f>
        <v>245000</v>
      </c>
      <c r="G118" s="111">
        <f>G116+G115+G117</f>
        <v>7031.5</v>
      </c>
      <c r="H118" s="111">
        <f>H115+H116+H117</f>
        <v>24621.82</v>
      </c>
      <c r="I118" s="111">
        <f>I116+I115+I117</f>
        <v>7448</v>
      </c>
      <c r="J118" s="111">
        <f>J116+J115+J117</f>
        <v>1425.12</v>
      </c>
      <c r="K118" s="111">
        <f>K116+K115+K117</f>
        <v>40526.44</v>
      </c>
      <c r="L118" s="112">
        <f>L116+L115+L117</f>
        <v>204473.56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</row>
    <row r="119" spans="1:668" s="53" customFormat="1" x14ac:dyDescent="0.25">
      <c r="A119" s="46" t="s">
        <v>172</v>
      </c>
      <c r="B119" s="20"/>
      <c r="C119" s="23"/>
      <c r="D119" s="24"/>
      <c r="E119" s="22"/>
      <c r="F119" s="23"/>
      <c r="G119" s="23"/>
      <c r="H119" s="23"/>
      <c r="I119" s="23"/>
      <c r="J119" s="23"/>
      <c r="K119" s="23"/>
      <c r="L119" s="69"/>
    </row>
    <row r="120" spans="1:668" s="53" customFormat="1" x14ac:dyDescent="0.25">
      <c r="A120" s="53" t="s">
        <v>173</v>
      </c>
      <c r="B120" s="169" t="s">
        <v>16</v>
      </c>
      <c r="C120" s="23" t="s">
        <v>74</v>
      </c>
      <c r="D120" s="24">
        <v>44593</v>
      </c>
      <c r="E120" s="22" t="s">
        <v>120</v>
      </c>
      <c r="F120" s="23">
        <v>60000</v>
      </c>
      <c r="G120" s="23">
        <v>1722</v>
      </c>
      <c r="H120" s="23">
        <v>3486.68</v>
      </c>
      <c r="I120" s="23">
        <v>1824</v>
      </c>
      <c r="J120" s="23">
        <v>25</v>
      </c>
      <c r="K120" s="23">
        <v>7057.68</v>
      </c>
      <c r="L120" s="69">
        <v>52942.32</v>
      </c>
    </row>
    <row r="121" spans="1:668" s="105" customFormat="1" x14ac:dyDescent="0.25">
      <c r="A121" s="105" t="s">
        <v>14</v>
      </c>
      <c r="B121" s="203">
        <v>1</v>
      </c>
      <c r="C121" s="203"/>
      <c r="D121" s="204"/>
      <c r="E121" s="204"/>
      <c r="F121" s="111">
        <f>F120</f>
        <v>60000</v>
      </c>
      <c r="G121" s="111">
        <f>G120</f>
        <v>1722</v>
      </c>
      <c r="H121" s="111">
        <f>H120</f>
        <v>3486.68</v>
      </c>
      <c r="I121" s="111">
        <f>I120</f>
        <v>1824</v>
      </c>
      <c r="J121" s="111">
        <f>J120</f>
        <v>25</v>
      </c>
      <c r="K121" s="111">
        <f>K120</f>
        <v>7057.68</v>
      </c>
      <c r="L121" s="112">
        <f>L120</f>
        <v>52942.32</v>
      </c>
      <c r="M121" s="205"/>
      <c r="N121" s="20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</row>
    <row r="122" spans="1:668" x14ac:dyDescent="0.25">
      <c r="A122" s="43" t="s">
        <v>30</v>
      </c>
      <c r="B122" s="3"/>
      <c r="C122" s="48"/>
      <c r="D122" s="44"/>
      <c r="E122" s="44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</row>
    <row r="123" spans="1:668" ht="18" customHeight="1" x14ac:dyDescent="0.25">
      <c r="A123" s="4" t="s">
        <v>45</v>
      </c>
      <c r="B123" s="5" t="s">
        <v>46</v>
      </c>
      <c r="C123" s="6" t="s">
        <v>74</v>
      </c>
      <c r="D123" s="11">
        <v>44276</v>
      </c>
      <c r="E123" s="11" t="s">
        <v>120</v>
      </c>
      <c r="F123" s="7">
        <v>85000</v>
      </c>
      <c r="G123" s="6">
        <f>F123*0.0287</f>
        <v>2439.5</v>
      </c>
      <c r="H123" s="6">
        <v>8576.99</v>
      </c>
      <c r="I123" s="6">
        <v>2584</v>
      </c>
      <c r="J123" s="6">
        <v>3045</v>
      </c>
      <c r="K123" s="6">
        <v>16645.490000000002</v>
      </c>
      <c r="L123" s="64">
        <f>F123-K123</f>
        <v>68354.509999999995</v>
      </c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</row>
    <row r="124" spans="1:668" ht="18" customHeight="1" x14ac:dyDescent="0.25">
      <c r="A124" s="4" t="s">
        <v>31</v>
      </c>
      <c r="B124" s="5" t="s">
        <v>32</v>
      </c>
      <c r="C124" s="6" t="s">
        <v>74</v>
      </c>
      <c r="D124" s="11">
        <v>43839</v>
      </c>
      <c r="E124" s="11" t="s">
        <v>120</v>
      </c>
      <c r="F124" s="7">
        <v>165000</v>
      </c>
      <c r="G124" s="6">
        <f>F124*0.0287</f>
        <v>4735.5</v>
      </c>
      <c r="H124" s="6">
        <v>27413.040000000001</v>
      </c>
      <c r="I124" s="6">
        <v>4943.8</v>
      </c>
      <c r="J124" s="6">
        <v>5675</v>
      </c>
      <c r="K124" s="6">
        <v>42767.34</v>
      </c>
      <c r="L124" s="64">
        <v>122232.66</v>
      </c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</row>
    <row r="125" spans="1:668" ht="18" customHeight="1" x14ac:dyDescent="0.25">
      <c r="A125" s="4" t="s">
        <v>157</v>
      </c>
      <c r="B125" s="5" t="s">
        <v>158</v>
      </c>
      <c r="C125" s="6" t="s">
        <v>75</v>
      </c>
      <c r="D125" s="11">
        <v>44593</v>
      </c>
      <c r="E125" s="11" t="s">
        <v>120</v>
      </c>
      <c r="F125" s="7">
        <v>40000</v>
      </c>
      <c r="G125" s="6">
        <v>1148</v>
      </c>
      <c r="H125" s="6">
        <v>442.65</v>
      </c>
      <c r="I125" s="6">
        <f t="shared" ref="I125" si="22">F125*0.0304</f>
        <v>1216</v>
      </c>
      <c r="J125" s="6">
        <v>25</v>
      </c>
      <c r="K125" s="6">
        <v>2831.65</v>
      </c>
      <c r="L125" s="64">
        <v>37168.35</v>
      </c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</row>
    <row r="126" spans="1:668" ht="19.5" customHeight="1" x14ac:dyDescent="0.25">
      <c r="A126" s="47" t="s">
        <v>14</v>
      </c>
      <c r="B126" s="13">
        <v>3</v>
      </c>
      <c r="C126" s="8"/>
      <c r="D126" s="47"/>
      <c r="E126" s="47"/>
      <c r="F126" s="8">
        <f>SUM(F123:F125)</f>
        <v>290000</v>
      </c>
      <c r="G126" s="8">
        <f>SUM(G123:G125)</f>
        <v>8323</v>
      </c>
      <c r="H126" s="8">
        <f>SUM(H123:H125)</f>
        <v>36432.68</v>
      </c>
      <c r="I126" s="8">
        <f>SUM(I123:I125)</f>
        <v>8743.7999999999993</v>
      </c>
      <c r="J126" s="8">
        <f>SUM(J123:J125)</f>
        <v>8745</v>
      </c>
      <c r="K126" s="8">
        <f>SUM(K123:K125)</f>
        <v>62244.480000000003</v>
      </c>
      <c r="L126" s="65">
        <f>SUM(L123:L125)</f>
        <v>227755.51999999999</v>
      </c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</row>
    <row r="127" spans="1:668" ht="15.75" x14ac:dyDescent="0.25">
      <c r="A127" s="43" t="s">
        <v>69</v>
      </c>
      <c r="B127" s="3"/>
      <c r="C127" s="48"/>
      <c r="D127" s="44"/>
      <c r="E127" s="4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3"/>
      <c r="AS127" s="3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</row>
    <row r="128" spans="1:668" ht="15.75" x14ac:dyDescent="0.25">
      <c r="A128" s="41" t="s">
        <v>78</v>
      </c>
      <c r="B128" s="5" t="s">
        <v>16</v>
      </c>
      <c r="C128" s="6" t="s">
        <v>74</v>
      </c>
      <c r="D128" s="11">
        <v>44270</v>
      </c>
      <c r="E128" s="11" t="s">
        <v>120</v>
      </c>
      <c r="F128" s="7">
        <v>43000</v>
      </c>
      <c r="G128" s="6">
        <v>1234.0999999999999</v>
      </c>
      <c r="H128" s="6">
        <v>866.06</v>
      </c>
      <c r="I128" s="6">
        <v>1307.2</v>
      </c>
      <c r="J128" s="6">
        <v>25</v>
      </c>
      <c r="K128" s="6">
        <v>3432.36</v>
      </c>
      <c r="L128" s="64">
        <v>39567.64</v>
      </c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</row>
    <row r="129" spans="1:234" ht="15.75" x14ac:dyDescent="0.25">
      <c r="A129" s="41" t="s">
        <v>162</v>
      </c>
      <c r="B129" s="5" t="s">
        <v>16</v>
      </c>
      <c r="C129" s="6" t="s">
        <v>74</v>
      </c>
      <c r="D129" s="11">
        <v>44593</v>
      </c>
      <c r="E129" s="11" t="s">
        <v>120</v>
      </c>
      <c r="F129" s="7">
        <v>35000</v>
      </c>
      <c r="G129" s="6">
        <v>1004.5</v>
      </c>
      <c r="H129" s="6">
        <v>0</v>
      </c>
      <c r="I129" s="6">
        <v>1064</v>
      </c>
      <c r="J129" s="6">
        <v>25</v>
      </c>
      <c r="K129" s="6">
        <v>2093.5</v>
      </c>
      <c r="L129" s="64">
        <v>32906.5</v>
      </c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</row>
    <row r="130" spans="1:234" ht="15.75" x14ac:dyDescent="0.25">
      <c r="A130" s="47" t="s">
        <v>14</v>
      </c>
      <c r="B130" s="13">
        <v>2</v>
      </c>
      <c r="C130" s="8"/>
      <c r="D130" s="47"/>
      <c r="E130" s="47"/>
      <c r="F130" s="8">
        <f>F128+F129</f>
        <v>78000</v>
      </c>
      <c r="G130" s="8">
        <f>G128+G129</f>
        <v>2238.6</v>
      </c>
      <c r="H130" s="8">
        <f>H128+H129</f>
        <v>866.06</v>
      </c>
      <c r="I130" s="8">
        <f>I128+I129</f>
        <v>2371.1999999999998</v>
      </c>
      <c r="J130" s="8">
        <f>J128+J129</f>
        <v>50</v>
      </c>
      <c r="K130" s="8">
        <f>K128+K129</f>
        <v>5525.8600000000006</v>
      </c>
      <c r="L130" s="65">
        <f>L128+L129</f>
        <v>72474.14</v>
      </c>
      <c r="M130" s="54"/>
      <c r="N130" s="54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</row>
    <row r="131" spans="1:234" s="54" customFormat="1" ht="15.75" x14ac:dyDescent="0.25">
      <c r="A131" s="45" t="s">
        <v>163</v>
      </c>
      <c r="B131" s="14"/>
      <c r="C131" s="12"/>
      <c r="D131" s="45"/>
      <c r="E131" s="45"/>
      <c r="F131" s="12"/>
      <c r="G131" s="12"/>
      <c r="H131" s="12"/>
      <c r="I131" s="12"/>
      <c r="J131" s="12"/>
      <c r="K131" s="12"/>
      <c r="L131" s="71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</row>
    <row r="132" spans="1:234" s="51" customFormat="1" ht="15.75" x14ac:dyDescent="0.25">
      <c r="A132" s="51" t="s">
        <v>164</v>
      </c>
      <c r="B132" s="26" t="s">
        <v>17</v>
      </c>
      <c r="C132" s="27" t="s">
        <v>74</v>
      </c>
      <c r="D132" s="28">
        <v>44593</v>
      </c>
      <c r="E132" s="166" t="s">
        <v>120</v>
      </c>
      <c r="F132" s="27">
        <v>25000</v>
      </c>
      <c r="G132" s="27">
        <v>717.5</v>
      </c>
      <c r="H132" s="27">
        <v>0</v>
      </c>
      <c r="I132" s="27">
        <v>760</v>
      </c>
      <c r="J132" s="27">
        <v>25</v>
      </c>
      <c r="K132" s="27">
        <v>1502.5</v>
      </c>
      <c r="L132" s="72">
        <v>23497.5</v>
      </c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</row>
    <row r="133" spans="1:234" s="51" customFormat="1" ht="15.75" x14ac:dyDescent="0.25">
      <c r="A133" s="51" t="s">
        <v>165</v>
      </c>
      <c r="B133" s="26" t="s">
        <v>17</v>
      </c>
      <c r="C133" s="27" t="s">
        <v>74</v>
      </c>
      <c r="D133" s="28">
        <v>44594</v>
      </c>
      <c r="E133" s="166" t="s">
        <v>120</v>
      </c>
      <c r="F133" s="27">
        <v>25000</v>
      </c>
      <c r="G133" s="27">
        <v>717.5</v>
      </c>
      <c r="H133" s="27">
        <v>0</v>
      </c>
      <c r="I133" s="27">
        <v>760</v>
      </c>
      <c r="J133" s="27">
        <v>25</v>
      </c>
      <c r="K133" s="27">
        <v>1502.5</v>
      </c>
      <c r="L133" s="72">
        <v>23497.5</v>
      </c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</row>
    <row r="134" spans="1:234" s="51" customFormat="1" ht="15.75" x14ac:dyDescent="0.25">
      <c r="A134" s="51" t="s">
        <v>166</v>
      </c>
      <c r="B134" s="26" t="s">
        <v>17</v>
      </c>
      <c r="C134" s="27" t="s">
        <v>74</v>
      </c>
      <c r="D134" s="28">
        <v>44594</v>
      </c>
      <c r="E134" s="166" t="s">
        <v>120</v>
      </c>
      <c r="F134" s="27">
        <v>35000</v>
      </c>
      <c r="G134" s="27">
        <v>1004.5</v>
      </c>
      <c r="H134" s="27">
        <v>0</v>
      </c>
      <c r="I134" s="27">
        <v>1064</v>
      </c>
      <c r="J134" s="27">
        <v>25</v>
      </c>
      <c r="K134" s="27">
        <v>2093.5</v>
      </c>
      <c r="L134" s="72">
        <v>32906.5</v>
      </c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117"/>
      <c r="GZ134" s="117"/>
      <c r="HA134" s="117"/>
      <c r="HB134" s="117"/>
      <c r="HC134" s="117"/>
      <c r="HD134" s="117"/>
      <c r="HE134" s="117"/>
      <c r="HF134" s="117"/>
      <c r="HG134" s="117"/>
      <c r="HH134" s="117"/>
      <c r="HI134" s="117"/>
      <c r="HJ134" s="117"/>
      <c r="HK134" s="117"/>
      <c r="HL134" s="117"/>
      <c r="HM134" s="117"/>
      <c r="HN134" s="117"/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</row>
    <row r="135" spans="1:234" s="51" customFormat="1" ht="15.75" x14ac:dyDescent="0.25">
      <c r="A135" s="51" t="s">
        <v>167</v>
      </c>
      <c r="B135" s="26" t="s">
        <v>16</v>
      </c>
      <c r="C135" s="27" t="s">
        <v>75</v>
      </c>
      <c r="D135" s="28">
        <v>44594</v>
      </c>
      <c r="E135" s="166" t="s">
        <v>120</v>
      </c>
      <c r="F135" s="27">
        <v>35000</v>
      </c>
      <c r="G135" s="27">
        <v>1004.5</v>
      </c>
      <c r="H135" s="27">
        <v>0</v>
      </c>
      <c r="I135" s="27">
        <v>1064</v>
      </c>
      <c r="J135" s="27">
        <v>25</v>
      </c>
      <c r="K135" s="27">
        <v>2093.5</v>
      </c>
      <c r="L135" s="72">
        <v>32906.5</v>
      </c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</row>
    <row r="136" spans="1:234" s="51" customFormat="1" ht="15.75" x14ac:dyDescent="0.25">
      <c r="A136" s="51" t="s">
        <v>168</v>
      </c>
      <c r="B136" s="26" t="s">
        <v>169</v>
      </c>
      <c r="C136" s="27" t="s">
        <v>75</v>
      </c>
      <c r="D136" s="28">
        <v>44594</v>
      </c>
      <c r="E136" s="166" t="s">
        <v>120</v>
      </c>
      <c r="F136" s="27">
        <v>25000</v>
      </c>
      <c r="G136" s="27">
        <v>717.5</v>
      </c>
      <c r="H136" s="27">
        <v>0</v>
      </c>
      <c r="I136" s="27">
        <v>760</v>
      </c>
      <c r="J136" s="27">
        <v>25</v>
      </c>
      <c r="K136" s="27">
        <v>1502.5</v>
      </c>
      <c r="L136" s="72">
        <v>23497.5</v>
      </c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  <c r="GQ136" s="117"/>
      <c r="GR136" s="117"/>
      <c r="GS136" s="117"/>
      <c r="GT136" s="117"/>
      <c r="GU136" s="117"/>
      <c r="GV136" s="117"/>
      <c r="GW136" s="117"/>
      <c r="GX136" s="117"/>
      <c r="GY136" s="117"/>
      <c r="GZ136" s="117"/>
      <c r="HA136" s="117"/>
      <c r="HB136" s="117"/>
      <c r="HC136" s="117"/>
      <c r="HD136" s="117"/>
      <c r="HE136" s="117"/>
      <c r="HF136" s="117"/>
      <c r="HG136" s="117"/>
      <c r="HH136" s="117"/>
      <c r="HI136" s="117"/>
      <c r="HJ136" s="117"/>
      <c r="HK136" s="117"/>
      <c r="HL136" s="117"/>
      <c r="HM136" s="117"/>
      <c r="HN136" s="117"/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</row>
    <row r="137" spans="1:234" s="105" customFormat="1" ht="15.75" x14ac:dyDescent="0.25">
      <c r="A137" s="105" t="s">
        <v>14</v>
      </c>
      <c r="B137" s="144">
        <v>5</v>
      </c>
      <c r="C137" s="111"/>
      <c r="D137" s="193"/>
      <c r="E137" s="194"/>
      <c r="F137" s="111">
        <f>F132+F133+F134+F135+F136</f>
        <v>145000</v>
      </c>
      <c r="G137" s="111">
        <f>G132+G133+G134+G135+G136</f>
        <v>4161.5</v>
      </c>
      <c r="H137" s="111">
        <f>H132+H133+H134+H135+H136</f>
        <v>0</v>
      </c>
      <c r="I137" s="111">
        <f>I132+I133+I134+I135+I136</f>
        <v>4408</v>
      </c>
      <c r="J137" s="111">
        <f>J132+J133+J134+J135+J136</f>
        <v>125</v>
      </c>
      <c r="K137" s="111">
        <f>K132+K134+K133+K135+K136</f>
        <v>8694.5</v>
      </c>
      <c r="L137" s="112">
        <f>L132+L133+L134+L135+L136</f>
        <v>136305.5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5"/>
      <c r="DI137" s="195"/>
      <c r="DJ137" s="195"/>
      <c r="DK137" s="195"/>
      <c r="DL137" s="195"/>
      <c r="DM137" s="195"/>
      <c r="DN137" s="195"/>
      <c r="DO137" s="195"/>
      <c r="DP137" s="195"/>
      <c r="DQ137" s="195"/>
      <c r="DR137" s="195"/>
      <c r="DS137" s="195"/>
      <c r="DT137" s="195"/>
      <c r="DU137" s="195"/>
      <c r="DV137" s="195"/>
      <c r="DW137" s="195"/>
      <c r="DX137" s="195"/>
      <c r="DY137" s="195"/>
      <c r="DZ137" s="195"/>
      <c r="EA137" s="195"/>
      <c r="EB137" s="195"/>
      <c r="EC137" s="195"/>
      <c r="ED137" s="195"/>
      <c r="EE137" s="195"/>
      <c r="EF137" s="195"/>
      <c r="EG137" s="195"/>
      <c r="EH137" s="195"/>
      <c r="EI137" s="195"/>
      <c r="EJ137" s="195"/>
      <c r="EK137" s="195"/>
      <c r="EL137" s="195"/>
      <c r="EM137" s="195"/>
      <c r="EN137" s="195"/>
      <c r="EO137" s="195"/>
      <c r="EP137" s="195"/>
      <c r="EQ137" s="195"/>
      <c r="ER137" s="195"/>
      <c r="ES137" s="195"/>
      <c r="ET137" s="195"/>
      <c r="EU137" s="195"/>
      <c r="EV137" s="195"/>
      <c r="EW137" s="195"/>
      <c r="EX137" s="195"/>
      <c r="EY137" s="195"/>
      <c r="EZ137" s="195"/>
      <c r="FA137" s="195"/>
      <c r="FB137" s="195"/>
      <c r="FC137" s="195"/>
      <c r="FD137" s="195"/>
      <c r="FE137" s="195"/>
      <c r="FF137" s="195"/>
      <c r="FG137" s="195"/>
      <c r="FH137" s="195"/>
      <c r="FI137" s="195"/>
      <c r="FJ137" s="195"/>
      <c r="FK137" s="195"/>
      <c r="FL137" s="195"/>
      <c r="FM137" s="195"/>
      <c r="FN137" s="195"/>
      <c r="FO137" s="195"/>
      <c r="FP137" s="195"/>
      <c r="FQ137" s="195"/>
      <c r="FR137" s="195"/>
      <c r="FS137" s="195"/>
      <c r="FT137" s="195"/>
      <c r="FU137" s="195"/>
      <c r="FV137" s="195"/>
      <c r="FW137" s="195"/>
      <c r="FX137" s="195"/>
      <c r="FY137" s="195"/>
      <c r="FZ137" s="195"/>
      <c r="GA137" s="195"/>
      <c r="GB137" s="195"/>
      <c r="GC137" s="195"/>
      <c r="GD137" s="195"/>
      <c r="GE137" s="195"/>
      <c r="GF137" s="195"/>
      <c r="GG137" s="195"/>
      <c r="GH137" s="195"/>
      <c r="GI137" s="195"/>
      <c r="GJ137" s="195"/>
      <c r="GK137" s="195"/>
      <c r="GL137" s="195"/>
      <c r="GM137" s="195"/>
      <c r="GN137" s="195"/>
      <c r="GO137" s="195"/>
      <c r="GP137" s="195"/>
      <c r="GQ137" s="195"/>
      <c r="GR137" s="195"/>
      <c r="GS137" s="195"/>
      <c r="GT137" s="195"/>
      <c r="GU137" s="195"/>
      <c r="GV137" s="195"/>
      <c r="GW137" s="195"/>
      <c r="GX137" s="195"/>
      <c r="GY137" s="195"/>
      <c r="GZ137" s="195"/>
      <c r="HA137" s="195"/>
      <c r="HB137" s="195"/>
      <c r="HC137" s="195"/>
      <c r="HD137" s="195"/>
      <c r="HE137" s="195"/>
      <c r="HF137" s="195"/>
      <c r="HG137" s="195"/>
      <c r="HH137" s="195"/>
      <c r="HI137" s="195"/>
      <c r="HJ137" s="195"/>
      <c r="HK137" s="195"/>
      <c r="HL137" s="195"/>
      <c r="HM137" s="195"/>
      <c r="HN137" s="195"/>
      <c r="HO137" s="195"/>
      <c r="HP137" s="195"/>
      <c r="HQ137" s="195"/>
      <c r="HR137" s="195"/>
      <c r="HS137" s="195"/>
      <c r="HT137" s="195"/>
      <c r="HU137" s="195"/>
      <c r="HV137" s="195"/>
      <c r="HW137" s="195"/>
      <c r="HX137" s="195"/>
      <c r="HY137" s="195"/>
      <c r="HZ137" s="195"/>
    </row>
    <row r="138" spans="1:234" ht="15.75" x14ac:dyDescent="0.25">
      <c r="A138" s="43" t="s">
        <v>70</v>
      </c>
      <c r="C138" s="48"/>
      <c r="F138" s="66"/>
      <c r="J138" s="66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</row>
    <row r="139" spans="1:234" ht="15.75" x14ac:dyDescent="0.25">
      <c r="A139" s="4" t="s">
        <v>48</v>
      </c>
      <c r="B139" s="5" t="s">
        <v>16</v>
      </c>
      <c r="C139" s="6" t="s">
        <v>75</v>
      </c>
      <c r="D139" s="11">
        <v>44197</v>
      </c>
      <c r="E139" s="11" t="s">
        <v>120</v>
      </c>
      <c r="F139" s="81">
        <v>45000</v>
      </c>
      <c r="G139" s="6">
        <f>F139*0.0287</f>
        <v>1291.5</v>
      </c>
      <c r="H139" s="6">
        <v>1148.33</v>
      </c>
      <c r="I139" s="6">
        <f>F139*0.0304</f>
        <v>1368</v>
      </c>
      <c r="J139" s="64">
        <v>1625</v>
      </c>
      <c r="K139" s="6">
        <v>5457.83</v>
      </c>
      <c r="L139" s="64">
        <f>F139-K139</f>
        <v>39542.17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</row>
    <row r="140" spans="1:234" ht="15.75" x14ac:dyDescent="0.25">
      <c r="A140" s="4" t="s">
        <v>34</v>
      </c>
      <c r="B140" s="5" t="s">
        <v>28</v>
      </c>
      <c r="C140" s="6" t="s">
        <v>75</v>
      </c>
      <c r="D140" s="11">
        <v>44283</v>
      </c>
      <c r="E140" s="11" t="s">
        <v>120</v>
      </c>
      <c r="F140" s="81">
        <v>125000</v>
      </c>
      <c r="G140" s="6">
        <f>F140*0.0287</f>
        <v>3587.5</v>
      </c>
      <c r="H140" s="6">
        <v>17985.990000000002</v>
      </c>
      <c r="I140" s="6">
        <f>F140*0.0304</f>
        <v>3800</v>
      </c>
      <c r="J140" s="64">
        <v>8717.59</v>
      </c>
      <c r="K140" s="6">
        <v>34091.08</v>
      </c>
      <c r="L140" s="64">
        <v>90908.92</v>
      </c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</row>
    <row r="141" spans="1:234" ht="15.75" x14ac:dyDescent="0.25">
      <c r="A141" s="4" t="s">
        <v>121</v>
      </c>
      <c r="B141" s="5" t="s">
        <v>122</v>
      </c>
      <c r="C141" s="6" t="s">
        <v>75</v>
      </c>
      <c r="D141" s="11">
        <v>44470</v>
      </c>
      <c r="E141" s="11" t="s">
        <v>120</v>
      </c>
      <c r="F141" s="81">
        <v>35000</v>
      </c>
      <c r="G141" s="6">
        <v>1004.5</v>
      </c>
      <c r="H141" s="6">
        <v>0</v>
      </c>
      <c r="I141" s="6">
        <v>1064</v>
      </c>
      <c r="J141" s="64">
        <v>2900</v>
      </c>
      <c r="K141" s="6">
        <v>4968.5</v>
      </c>
      <c r="L141" s="64">
        <f>F141-K141</f>
        <v>30031.5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</row>
    <row r="142" spans="1:234" ht="15.75" x14ac:dyDescent="0.25">
      <c r="A142" s="47" t="s">
        <v>14</v>
      </c>
      <c r="B142" s="13">
        <v>3</v>
      </c>
      <c r="C142" s="8"/>
      <c r="D142" s="47"/>
      <c r="E142" s="47"/>
      <c r="F142" s="65">
        <f>+SUM(F139:F140)+F141</f>
        <v>205000</v>
      </c>
      <c r="G142" s="8">
        <f>+SUM(G139:G140)+G141</f>
        <v>5883.5</v>
      </c>
      <c r="H142" s="8">
        <f>+SUM(H139:H140)+H141</f>
        <v>19134.32</v>
      </c>
      <c r="I142" s="8">
        <f>+SUM(I139:I140)+I141</f>
        <v>6232</v>
      </c>
      <c r="J142" s="65">
        <f>+SUM(J139:J140)+J141</f>
        <v>13242.59</v>
      </c>
      <c r="K142" s="8">
        <f>+SUM(K139:K141)</f>
        <v>44517.41</v>
      </c>
      <c r="L142" s="65">
        <f>+SUM(L139:L140)+L141</f>
        <v>160482.59</v>
      </c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</row>
    <row r="143" spans="1:234" s="52" customFormat="1" ht="17.25" customHeight="1" x14ac:dyDescent="0.25">
      <c r="A143" s="46" t="s">
        <v>123</v>
      </c>
      <c r="B143" s="20"/>
      <c r="C143" s="21"/>
      <c r="D143" s="46"/>
      <c r="E143" s="46"/>
      <c r="F143" s="70"/>
      <c r="G143" s="21"/>
      <c r="H143" s="21"/>
      <c r="I143" s="21"/>
      <c r="J143" s="70"/>
      <c r="K143" s="21"/>
      <c r="L143" s="70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</row>
    <row r="144" spans="1:234" s="53" customFormat="1" ht="15.75" x14ac:dyDescent="0.25">
      <c r="A144" s="53" t="s">
        <v>125</v>
      </c>
      <c r="B144" s="22" t="s">
        <v>124</v>
      </c>
      <c r="C144" s="23" t="s">
        <v>74</v>
      </c>
      <c r="D144" s="24">
        <v>44487</v>
      </c>
      <c r="E144" s="22" t="s">
        <v>120</v>
      </c>
      <c r="F144" s="69">
        <v>90000</v>
      </c>
      <c r="G144" s="23">
        <v>2583</v>
      </c>
      <c r="H144" s="23">
        <v>9753.1200000000008</v>
      </c>
      <c r="I144" s="23">
        <v>2736</v>
      </c>
      <c r="J144" s="69">
        <v>25</v>
      </c>
      <c r="K144" s="23">
        <v>15097.12</v>
      </c>
      <c r="L144" s="69">
        <f>F144-K144</f>
        <v>74902.880000000005</v>
      </c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</row>
    <row r="145" spans="1:668" s="139" customFormat="1" ht="15.75" x14ac:dyDescent="0.25">
      <c r="A145" s="105" t="s">
        <v>14</v>
      </c>
      <c r="B145" s="144">
        <v>1</v>
      </c>
      <c r="C145" s="141"/>
      <c r="D145" s="142"/>
      <c r="E145" s="140"/>
      <c r="F145" s="112">
        <f t="shared" ref="F145:K145" si="23">F144</f>
        <v>90000</v>
      </c>
      <c r="G145" s="111">
        <f t="shared" si="23"/>
        <v>2583</v>
      </c>
      <c r="H145" s="111">
        <f t="shared" si="23"/>
        <v>9753.1200000000008</v>
      </c>
      <c r="I145" s="111">
        <f t="shared" si="23"/>
        <v>2736</v>
      </c>
      <c r="J145" s="112">
        <f t="shared" si="23"/>
        <v>25</v>
      </c>
      <c r="K145" s="111">
        <f t="shared" si="23"/>
        <v>15097.12</v>
      </c>
      <c r="L145" s="112">
        <f>L144</f>
        <v>74902.880000000005</v>
      </c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53"/>
      <c r="AO145" s="53"/>
      <c r="AP145" s="53"/>
      <c r="AQ145" s="5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3"/>
      <c r="HA145" s="143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</row>
    <row r="146" spans="1:668" s="54" customFormat="1" x14ac:dyDescent="0.25">
      <c r="A146" s="45" t="s">
        <v>90</v>
      </c>
      <c r="C146" s="12"/>
      <c r="D146" s="45"/>
      <c r="E146" s="45"/>
      <c r="F146" s="71"/>
      <c r="G146" s="12"/>
      <c r="H146" s="12"/>
      <c r="I146" s="12"/>
      <c r="J146" s="71"/>
      <c r="K146" s="12"/>
      <c r="L146" s="71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</row>
    <row r="147" spans="1:668" s="51" customFormat="1" ht="15" customHeight="1" x14ac:dyDescent="0.25">
      <c r="A147" s="51" t="s">
        <v>91</v>
      </c>
      <c r="B147" s="26" t="s">
        <v>16</v>
      </c>
      <c r="C147" s="27" t="s">
        <v>74</v>
      </c>
      <c r="D147" s="28">
        <v>44348</v>
      </c>
      <c r="E147" s="11" t="s">
        <v>120</v>
      </c>
      <c r="F147" s="72">
        <v>38000</v>
      </c>
      <c r="G147" s="27">
        <v>1090.5999999999999</v>
      </c>
      <c r="H147" s="27">
        <v>160.38</v>
      </c>
      <c r="I147" s="27">
        <v>1155.2</v>
      </c>
      <c r="J147" s="72">
        <v>25</v>
      </c>
      <c r="K147" s="27">
        <v>2431.1799999999998</v>
      </c>
      <c r="L147" s="72">
        <v>35568.82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  <c r="JC147" s="44"/>
      <c r="JD147" s="44"/>
      <c r="JE147" s="44"/>
      <c r="JF147" s="44"/>
      <c r="JG147" s="44"/>
      <c r="JH147" s="44"/>
      <c r="JI147" s="44"/>
      <c r="JJ147" s="44"/>
      <c r="JK147" s="44"/>
      <c r="JL147" s="44"/>
      <c r="JM147" s="44"/>
      <c r="JN147" s="44"/>
      <c r="JO147" s="44"/>
      <c r="JP147" s="44"/>
      <c r="JQ147" s="44"/>
      <c r="JR147" s="44"/>
      <c r="JS147" s="44"/>
      <c r="JT147" s="44"/>
      <c r="JU147" s="44"/>
      <c r="JV147" s="44"/>
      <c r="JW147" s="44"/>
      <c r="JX147" s="44"/>
      <c r="JY147" s="44"/>
      <c r="JZ147" s="44"/>
      <c r="KA147" s="44"/>
      <c r="KB147" s="44"/>
      <c r="KC147" s="44"/>
      <c r="KD147" s="44"/>
      <c r="KE147" s="44"/>
      <c r="KF147" s="44"/>
      <c r="KG147" s="44"/>
      <c r="KH147" s="44"/>
      <c r="KI147" s="44"/>
      <c r="KJ147" s="44"/>
      <c r="KK147" s="44"/>
      <c r="KL147" s="44"/>
      <c r="KM147" s="44"/>
      <c r="KN147" s="44"/>
      <c r="KO147" s="44"/>
      <c r="KP147" s="44"/>
      <c r="KQ147" s="44"/>
      <c r="KR147" s="44"/>
      <c r="KS147" s="44"/>
      <c r="KT147" s="44"/>
      <c r="KU147" s="44"/>
      <c r="KV147" s="44"/>
      <c r="KW147" s="44"/>
      <c r="KX147" s="44"/>
      <c r="KY147" s="44"/>
      <c r="KZ147" s="44"/>
      <c r="LA147" s="44"/>
      <c r="LB147" s="44"/>
      <c r="LC147" s="44"/>
      <c r="LD147" s="44"/>
      <c r="LE147" s="44"/>
      <c r="LF147" s="44"/>
      <c r="LG147" s="44"/>
      <c r="LH147" s="44"/>
      <c r="LI147" s="44"/>
      <c r="LJ147" s="44"/>
      <c r="LK147" s="44"/>
      <c r="LL147" s="44"/>
      <c r="LM147" s="44"/>
      <c r="LN147" s="44"/>
      <c r="LO147" s="44"/>
      <c r="LP147" s="44"/>
      <c r="LQ147" s="44"/>
      <c r="LR147" s="44"/>
      <c r="LS147" s="44"/>
      <c r="LT147" s="44"/>
      <c r="LU147" s="44"/>
      <c r="LV147" s="44"/>
      <c r="LW147" s="44"/>
      <c r="LX147" s="44"/>
      <c r="LY147" s="44"/>
      <c r="LZ147" s="44"/>
      <c r="MA147" s="44"/>
      <c r="MB147" s="44"/>
      <c r="MC147" s="44"/>
      <c r="MD147" s="44"/>
      <c r="ME147" s="44"/>
      <c r="MF147" s="44"/>
      <c r="MG147" s="44"/>
      <c r="MH147" s="44"/>
      <c r="MI147" s="44"/>
      <c r="MJ147" s="44"/>
      <c r="MK147" s="44"/>
      <c r="ML147" s="44"/>
      <c r="MM147" s="44"/>
      <c r="MN147" s="44"/>
      <c r="MO147" s="44"/>
      <c r="MP147" s="44"/>
      <c r="MQ147" s="44"/>
      <c r="MR147" s="44"/>
      <c r="MS147" s="44"/>
      <c r="MT147" s="44"/>
      <c r="MU147" s="44"/>
      <c r="MV147" s="44"/>
      <c r="MW147" s="44"/>
      <c r="MX147" s="44"/>
      <c r="MY147" s="44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44"/>
      <c r="NZ147" s="44"/>
      <c r="OA147" s="44"/>
      <c r="OB147" s="44"/>
      <c r="OC147" s="44"/>
      <c r="OD147" s="44"/>
      <c r="OE147" s="44"/>
      <c r="OF147" s="44"/>
      <c r="OG147" s="44"/>
      <c r="OH147" s="44"/>
      <c r="OI147" s="44"/>
      <c r="OJ147" s="44"/>
      <c r="OK147" s="44"/>
      <c r="OL147" s="44"/>
      <c r="OM147" s="44"/>
      <c r="ON147" s="44"/>
      <c r="OO147" s="44"/>
      <c r="OP147" s="44"/>
      <c r="OQ147" s="44"/>
      <c r="OR147" s="44"/>
      <c r="OS147" s="44"/>
      <c r="OT147" s="44"/>
      <c r="OU147" s="44"/>
      <c r="OV147" s="44"/>
      <c r="OW147" s="44"/>
      <c r="OX147" s="44"/>
      <c r="OY147" s="44"/>
      <c r="OZ147" s="44"/>
      <c r="PA147" s="44"/>
      <c r="PB147" s="44"/>
      <c r="PC147" s="44"/>
      <c r="PD147" s="44"/>
      <c r="PE147" s="44"/>
      <c r="PF147" s="44"/>
      <c r="PG147" s="44"/>
      <c r="PH147" s="44"/>
      <c r="PI147" s="44"/>
      <c r="PJ147" s="44"/>
      <c r="PK147" s="44"/>
      <c r="PL147" s="44"/>
      <c r="PM147" s="44"/>
      <c r="PN147" s="44"/>
      <c r="PO147" s="44"/>
      <c r="PP147" s="44"/>
      <c r="PQ147" s="44"/>
      <c r="PR147" s="44"/>
      <c r="PS147" s="44"/>
      <c r="PT147" s="44"/>
      <c r="PU147" s="44"/>
      <c r="PV147" s="44"/>
      <c r="PW147" s="44"/>
      <c r="PX147" s="44"/>
      <c r="PY147" s="44"/>
      <c r="PZ147" s="44"/>
      <c r="QA147" s="44"/>
      <c r="QB147" s="44"/>
      <c r="QC147" s="44"/>
      <c r="QD147" s="44"/>
      <c r="QE147" s="44"/>
      <c r="QF147" s="44"/>
      <c r="QG147" s="44"/>
      <c r="QH147" s="44"/>
      <c r="QI147" s="44"/>
      <c r="QJ147" s="44"/>
      <c r="QK147" s="44"/>
      <c r="QL147" s="44"/>
      <c r="QM147" s="44"/>
      <c r="QN147" s="44"/>
      <c r="QO147" s="44"/>
      <c r="QP147" s="44"/>
      <c r="QQ147" s="44"/>
      <c r="QR147" s="44"/>
      <c r="QS147" s="44"/>
      <c r="QT147" s="44"/>
      <c r="QU147" s="44"/>
      <c r="QV147" s="44"/>
      <c r="QW147" s="44"/>
      <c r="QX147" s="44"/>
      <c r="QY147" s="44"/>
      <c r="QZ147" s="44"/>
      <c r="RA147" s="44"/>
      <c r="RB147" s="44"/>
      <c r="RC147" s="44"/>
      <c r="RD147" s="44"/>
      <c r="RE147" s="44"/>
      <c r="RF147" s="44"/>
      <c r="RG147" s="44"/>
      <c r="RH147" s="44"/>
      <c r="RI147" s="44"/>
      <c r="RJ147" s="44"/>
      <c r="RK147" s="44"/>
      <c r="RL147" s="44"/>
      <c r="RM147" s="44"/>
      <c r="RN147" s="44"/>
      <c r="RO147" s="44"/>
      <c r="RP147" s="44"/>
      <c r="RQ147" s="44"/>
      <c r="RR147" s="44"/>
      <c r="RS147" s="44"/>
      <c r="RT147" s="44"/>
      <c r="RU147" s="44"/>
      <c r="RV147" s="44"/>
      <c r="RW147" s="44"/>
      <c r="RX147" s="44"/>
      <c r="RY147" s="44"/>
      <c r="RZ147" s="44"/>
      <c r="SA147" s="44"/>
      <c r="SB147" s="44"/>
      <c r="SC147" s="44"/>
      <c r="SD147" s="44"/>
      <c r="SE147" s="44"/>
      <c r="SF147" s="44"/>
      <c r="SG147" s="44"/>
      <c r="SH147" s="44"/>
      <c r="SI147" s="44"/>
      <c r="SJ147" s="44"/>
      <c r="SK147" s="44"/>
      <c r="SL147" s="44"/>
      <c r="SM147" s="44"/>
      <c r="SN147" s="44"/>
      <c r="SO147" s="44"/>
      <c r="SP147" s="44"/>
      <c r="SQ147" s="44"/>
      <c r="SR147" s="44"/>
      <c r="SS147" s="44"/>
      <c r="ST147" s="44"/>
      <c r="SU147" s="44"/>
      <c r="SV147" s="44"/>
      <c r="SW147" s="44"/>
      <c r="SX147" s="44"/>
      <c r="SY147" s="44"/>
      <c r="SZ147" s="44"/>
      <c r="TA147" s="44"/>
      <c r="TB147" s="44"/>
      <c r="TC147" s="44"/>
      <c r="TD147" s="44"/>
      <c r="TE147" s="44"/>
      <c r="TF147" s="44"/>
      <c r="TG147" s="44"/>
      <c r="TH147" s="44"/>
      <c r="TI147" s="44"/>
      <c r="TJ147" s="44"/>
      <c r="TK147" s="44"/>
      <c r="TL147" s="44"/>
      <c r="TM147" s="44"/>
      <c r="TN147" s="44"/>
      <c r="TO147" s="44"/>
      <c r="TP147" s="44"/>
      <c r="TQ147" s="44"/>
      <c r="TR147" s="44"/>
      <c r="TS147" s="44"/>
      <c r="TT147" s="44"/>
      <c r="TU147" s="44"/>
      <c r="TV147" s="44"/>
      <c r="TW147" s="44"/>
      <c r="TX147" s="44"/>
      <c r="TY147" s="44"/>
      <c r="TZ147" s="44"/>
      <c r="UA147" s="44"/>
      <c r="UB147" s="44"/>
      <c r="UC147" s="44"/>
      <c r="UD147" s="44"/>
      <c r="UE147" s="44"/>
      <c r="UF147" s="44"/>
      <c r="UG147" s="44"/>
      <c r="UH147" s="44"/>
      <c r="UI147" s="44"/>
      <c r="UJ147" s="44"/>
      <c r="UK147" s="44"/>
      <c r="UL147" s="44"/>
      <c r="UM147" s="44"/>
      <c r="UN147" s="44"/>
      <c r="UO147" s="44"/>
      <c r="UP147" s="44"/>
      <c r="UQ147" s="44"/>
      <c r="UR147" s="44"/>
      <c r="US147" s="44"/>
      <c r="UT147" s="44"/>
      <c r="UU147" s="44"/>
      <c r="UV147" s="44"/>
      <c r="UW147" s="44"/>
      <c r="UX147" s="44"/>
      <c r="UY147" s="44"/>
      <c r="UZ147" s="44"/>
      <c r="VA147" s="44"/>
      <c r="VB147" s="44"/>
      <c r="VC147" s="44"/>
      <c r="VD147" s="44"/>
      <c r="VE147" s="44"/>
      <c r="VF147" s="44"/>
      <c r="VG147" s="44"/>
      <c r="VH147" s="44"/>
      <c r="VI147" s="44"/>
      <c r="VJ147" s="44"/>
      <c r="VK147" s="44"/>
      <c r="VL147" s="44"/>
      <c r="VM147" s="44"/>
      <c r="VN147" s="44"/>
      <c r="VO147" s="44"/>
      <c r="VP147" s="44"/>
      <c r="VQ147" s="44"/>
      <c r="VR147" s="44"/>
      <c r="VS147" s="44"/>
      <c r="VT147" s="44"/>
      <c r="VU147" s="44"/>
      <c r="VV147" s="44"/>
      <c r="VW147" s="44"/>
      <c r="VX147" s="44"/>
      <c r="VY147" s="44"/>
      <c r="VZ147" s="44"/>
      <c r="WA147" s="44"/>
      <c r="WB147" s="44"/>
      <c r="WC147" s="44"/>
      <c r="WD147" s="44"/>
      <c r="WE147" s="44"/>
      <c r="WF147" s="44"/>
      <c r="WG147" s="44"/>
      <c r="WH147" s="44"/>
      <c r="WI147" s="44"/>
      <c r="WJ147" s="44"/>
      <c r="WK147" s="44"/>
      <c r="WL147" s="44"/>
      <c r="WM147" s="44"/>
      <c r="WN147" s="44"/>
      <c r="WO147" s="44"/>
      <c r="WP147" s="44"/>
      <c r="WQ147" s="44"/>
      <c r="WR147" s="44"/>
      <c r="WS147" s="44"/>
      <c r="WT147" s="44"/>
      <c r="WU147" s="44"/>
      <c r="WV147" s="44"/>
      <c r="WW147" s="44"/>
      <c r="WX147" s="44"/>
      <c r="WY147" s="44"/>
      <c r="WZ147" s="44"/>
      <c r="XA147" s="44"/>
      <c r="XB147" s="44"/>
      <c r="XC147" s="44"/>
      <c r="XD147" s="44"/>
      <c r="XE147" s="44"/>
      <c r="XF147" s="44"/>
      <c r="XG147" s="44"/>
      <c r="XH147" s="44"/>
      <c r="XI147" s="44"/>
      <c r="XJ147" s="44"/>
      <c r="XK147" s="44"/>
      <c r="XL147" s="44"/>
      <c r="XM147" s="44"/>
      <c r="XN147" s="44"/>
      <c r="XO147" s="44"/>
      <c r="XP147" s="44"/>
      <c r="XQ147" s="44"/>
      <c r="XR147" s="44"/>
      <c r="XS147" s="44"/>
      <c r="XT147" s="44"/>
      <c r="XU147" s="44"/>
      <c r="XV147" s="44"/>
      <c r="XW147" s="44"/>
      <c r="XX147" s="44"/>
      <c r="XY147" s="44"/>
      <c r="XZ147" s="44"/>
      <c r="YA147" s="44"/>
      <c r="YB147" s="44"/>
      <c r="YC147" s="44"/>
      <c r="YD147" s="44"/>
      <c r="YE147" s="44"/>
      <c r="YF147" s="44"/>
      <c r="YG147" s="44"/>
      <c r="YH147" s="44"/>
      <c r="YI147" s="44"/>
      <c r="YJ147" s="44"/>
      <c r="YK147" s="44"/>
      <c r="YL147" s="44"/>
      <c r="YM147" s="44"/>
      <c r="YN147" s="44"/>
      <c r="YO147" s="44"/>
      <c r="YP147" s="44"/>
      <c r="YQ147" s="44"/>
      <c r="YR147" s="44"/>
    </row>
    <row r="148" spans="1:668" ht="19.5" customHeight="1" x14ac:dyDescent="0.25">
      <c r="A148" s="47" t="s">
        <v>14</v>
      </c>
      <c r="B148" s="13">
        <v>1</v>
      </c>
      <c r="C148" s="13"/>
      <c r="D148" s="47"/>
      <c r="E148" s="47"/>
      <c r="F148" s="75">
        <f t="shared" ref="F148:K148" si="24">+SUM(F147)</f>
        <v>38000</v>
      </c>
      <c r="G148" s="18">
        <f t="shared" si="24"/>
        <v>1090.5999999999999</v>
      </c>
      <c r="H148" s="18">
        <f t="shared" si="24"/>
        <v>160.38</v>
      </c>
      <c r="I148" s="18">
        <f t="shared" si="24"/>
        <v>1155.2</v>
      </c>
      <c r="J148" s="75">
        <f t="shared" si="24"/>
        <v>25</v>
      </c>
      <c r="K148" s="18">
        <f t="shared" si="24"/>
        <v>2431.1799999999998</v>
      </c>
      <c r="L148" s="75">
        <f>+SUM(L147)</f>
        <v>35568.82</v>
      </c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</row>
    <row r="149" spans="1:668" ht="15.75" x14ac:dyDescent="0.25">
      <c r="A149" s="43" t="s">
        <v>71</v>
      </c>
      <c r="B149" s="43"/>
      <c r="C149" s="137"/>
      <c r="D149" s="43"/>
      <c r="E149" s="43"/>
      <c r="F149" s="67"/>
      <c r="G149" s="43"/>
      <c r="H149" s="43"/>
      <c r="I149" s="43"/>
      <c r="J149" s="67"/>
      <c r="K149" s="43"/>
      <c r="L149" s="67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  <c r="IW149" s="57"/>
      <c r="IX149" s="57"/>
      <c r="IY149" s="57"/>
      <c r="IZ149" s="57"/>
      <c r="JA149" s="57"/>
      <c r="JB149" s="57"/>
      <c r="JC149" s="57"/>
      <c r="JD149" s="57"/>
      <c r="JE149" s="57"/>
      <c r="JF149" s="57"/>
      <c r="JG149" s="57"/>
      <c r="JH149" s="57"/>
      <c r="JI149" s="57"/>
      <c r="JJ149" s="57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57"/>
      <c r="KZ149" s="57"/>
      <c r="LA149" s="57"/>
      <c r="LB149" s="57"/>
      <c r="LC149" s="57"/>
      <c r="LD149" s="57"/>
      <c r="LE149" s="57"/>
      <c r="LF149" s="57"/>
      <c r="LG149" s="57"/>
      <c r="LH149" s="57"/>
      <c r="LI149" s="57"/>
      <c r="LJ149" s="57"/>
      <c r="LK149" s="57"/>
      <c r="LL149" s="57"/>
      <c r="LM149" s="57"/>
      <c r="LN149" s="57"/>
      <c r="LO149" s="57"/>
      <c r="LP149" s="57"/>
      <c r="LQ149" s="57"/>
      <c r="LR149" s="57"/>
      <c r="LS149" s="57"/>
      <c r="LT149" s="57"/>
      <c r="LU149" s="57"/>
      <c r="LV149" s="57"/>
      <c r="LW149" s="57"/>
      <c r="LX149" s="57"/>
      <c r="LY149" s="57"/>
      <c r="LZ149" s="57"/>
      <c r="MA149" s="57"/>
      <c r="MB149" s="57"/>
      <c r="MC149" s="57"/>
      <c r="MD149" s="57"/>
      <c r="ME149" s="57"/>
      <c r="MF149" s="57"/>
      <c r="MG149" s="57"/>
      <c r="MH149" s="57"/>
      <c r="MI149" s="57"/>
      <c r="MJ149" s="57"/>
      <c r="MK149" s="57"/>
      <c r="ML149" s="57"/>
      <c r="MM149" s="57"/>
      <c r="MN149" s="57"/>
      <c r="MO149" s="57"/>
      <c r="MP149" s="57"/>
      <c r="MQ149" s="57"/>
      <c r="MR149" s="57"/>
      <c r="MS149" s="57"/>
      <c r="MT149" s="57"/>
      <c r="MU149" s="57"/>
      <c r="MV149" s="57"/>
      <c r="MW149" s="57"/>
      <c r="MX149" s="57"/>
      <c r="MY149" s="57"/>
      <c r="MZ149" s="57"/>
      <c r="NA149" s="57"/>
      <c r="NB149" s="57"/>
      <c r="NC149" s="57"/>
      <c r="ND149" s="57"/>
      <c r="NE149" s="57"/>
      <c r="NF149" s="57"/>
      <c r="NG149" s="57"/>
      <c r="NH149" s="57"/>
      <c r="NI149" s="57"/>
      <c r="NJ149" s="57"/>
      <c r="NK149" s="57"/>
      <c r="NL149" s="57"/>
      <c r="NM149" s="57"/>
      <c r="NN149" s="57"/>
      <c r="NO149" s="57"/>
      <c r="NP149" s="57"/>
      <c r="NQ149" s="57"/>
      <c r="NR149" s="57"/>
      <c r="NS149" s="57"/>
      <c r="NT149" s="57"/>
      <c r="NU149" s="57"/>
      <c r="NV149" s="57"/>
      <c r="NW149" s="57"/>
      <c r="NX149" s="57"/>
      <c r="NY149" s="57"/>
      <c r="NZ149" s="57"/>
      <c r="OA149" s="57"/>
      <c r="OB149" s="57"/>
      <c r="OC149" s="57"/>
      <c r="OD149" s="57"/>
      <c r="OE149" s="57"/>
      <c r="OF149" s="57"/>
      <c r="OG149" s="57"/>
      <c r="OH149" s="57"/>
      <c r="OI149" s="57"/>
      <c r="OJ149" s="57"/>
      <c r="OK149" s="57"/>
      <c r="OL149" s="57"/>
      <c r="OM149" s="57"/>
      <c r="ON149" s="57"/>
      <c r="OO149" s="57"/>
      <c r="OP149" s="57"/>
      <c r="OQ149" s="57"/>
      <c r="OR149" s="57"/>
      <c r="OS149" s="57"/>
      <c r="OT149" s="57"/>
      <c r="OU149" s="57"/>
      <c r="OV149" s="57"/>
      <c r="OW149" s="57"/>
      <c r="OX149" s="57"/>
      <c r="OY149" s="57"/>
      <c r="OZ149" s="57"/>
      <c r="PA149" s="57"/>
      <c r="PB149" s="57"/>
      <c r="PC149" s="57"/>
      <c r="PD149" s="57"/>
      <c r="PE149" s="57"/>
      <c r="PF149" s="57"/>
      <c r="PG149" s="57"/>
      <c r="PH149" s="57"/>
      <c r="PI149" s="57"/>
      <c r="PJ149" s="57"/>
      <c r="PK149" s="57"/>
      <c r="PL149" s="57"/>
      <c r="PM149" s="57"/>
      <c r="PN149" s="57"/>
      <c r="PO149" s="57"/>
      <c r="PP149" s="57"/>
      <c r="PQ149" s="57"/>
      <c r="PR149" s="57"/>
      <c r="PS149" s="57"/>
      <c r="PT149" s="57"/>
      <c r="PU149" s="57"/>
      <c r="PV149" s="57"/>
      <c r="PW149" s="57"/>
      <c r="PX149" s="57"/>
      <c r="PY149" s="57"/>
      <c r="PZ149" s="57"/>
      <c r="QA149" s="57"/>
      <c r="QB149" s="57"/>
      <c r="QC149" s="57"/>
      <c r="QD149" s="57"/>
      <c r="QE149" s="57"/>
      <c r="QF149" s="57"/>
      <c r="QG149" s="57"/>
      <c r="QH149" s="57"/>
      <c r="QI149" s="57"/>
      <c r="QJ149" s="57"/>
      <c r="QK149" s="57"/>
      <c r="QL149" s="57"/>
      <c r="QM149" s="57"/>
      <c r="QN149" s="57"/>
      <c r="QO149" s="57"/>
      <c r="QP149" s="57"/>
      <c r="QQ149" s="57"/>
      <c r="QR149" s="57"/>
      <c r="QS149" s="57"/>
      <c r="QT149" s="57"/>
      <c r="QU149" s="57"/>
      <c r="QV149" s="57"/>
      <c r="QW149" s="57"/>
      <c r="QX149" s="57"/>
      <c r="QY149" s="57"/>
      <c r="QZ149" s="57"/>
      <c r="RA149" s="57"/>
      <c r="RB149" s="57"/>
      <c r="RC149" s="57"/>
      <c r="RD149" s="57"/>
      <c r="RE149" s="57"/>
      <c r="RF149" s="57"/>
      <c r="RG149" s="57"/>
      <c r="RH149" s="57"/>
      <c r="RI149" s="57"/>
      <c r="RJ149" s="57"/>
      <c r="RK149" s="57"/>
      <c r="RL149" s="57"/>
      <c r="RM149" s="57"/>
      <c r="RN149" s="57"/>
      <c r="RO149" s="57"/>
      <c r="RP149" s="57"/>
      <c r="RQ149" s="57"/>
      <c r="RR149" s="57"/>
      <c r="RS149" s="57"/>
      <c r="RT149" s="57"/>
      <c r="RU149" s="57"/>
      <c r="RV149" s="57"/>
      <c r="RW149" s="57"/>
      <c r="RX149" s="57"/>
      <c r="RY149" s="57"/>
      <c r="RZ149" s="57"/>
      <c r="SA149" s="57"/>
      <c r="SB149" s="57"/>
      <c r="SC149" s="57"/>
      <c r="SD149" s="57"/>
      <c r="SE149" s="57"/>
      <c r="SF149" s="57"/>
      <c r="SG149" s="57"/>
      <c r="SH149" s="57"/>
      <c r="SI149" s="57"/>
      <c r="SJ149" s="57"/>
      <c r="SK149" s="57"/>
      <c r="SL149" s="57"/>
      <c r="SM149" s="57"/>
      <c r="SN149" s="57"/>
      <c r="SO149" s="57"/>
      <c r="SP149" s="57"/>
      <c r="SQ149" s="57"/>
      <c r="SR149" s="57"/>
      <c r="SS149" s="57"/>
      <c r="ST149" s="57"/>
      <c r="SU149" s="57"/>
      <c r="SV149" s="57"/>
      <c r="SW149" s="57"/>
      <c r="SX149" s="57"/>
      <c r="SY149" s="57"/>
      <c r="SZ149" s="57"/>
      <c r="TA149" s="57"/>
      <c r="TB149" s="57"/>
      <c r="TC149" s="57"/>
      <c r="TD149" s="57"/>
      <c r="TE149" s="57"/>
      <c r="TF149" s="57"/>
      <c r="TG149" s="57"/>
      <c r="TH149" s="57"/>
      <c r="TI149" s="57"/>
      <c r="TJ149" s="57"/>
      <c r="TK149" s="57"/>
      <c r="TL149" s="57"/>
      <c r="TM149" s="57"/>
      <c r="TN149" s="57"/>
      <c r="TO149" s="57"/>
      <c r="TP149" s="57"/>
      <c r="TQ149" s="57"/>
      <c r="TR149" s="57"/>
      <c r="TS149" s="57"/>
      <c r="TT149" s="57"/>
      <c r="TU149" s="57"/>
      <c r="TV149" s="57"/>
      <c r="TW149" s="57"/>
      <c r="TX149" s="57"/>
      <c r="TY149" s="57"/>
      <c r="TZ149" s="57"/>
      <c r="UA149" s="57"/>
      <c r="UB149" s="57"/>
      <c r="UC149" s="57"/>
      <c r="UD149" s="57"/>
      <c r="UE149" s="57"/>
      <c r="UF149" s="57"/>
      <c r="UG149" s="57"/>
      <c r="UH149" s="57"/>
      <c r="UI149" s="57"/>
      <c r="UJ149" s="57"/>
      <c r="UK149" s="57"/>
      <c r="UL149" s="57"/>
      <c r="UM149" s="57"/>
      <c r="UN149" s="57"/>
      <c r="UO149" s="57"/>
      <c r="UP149" s="57"/>
      <c r="UQ149" s="57"/>
      <c r="UR149" s="57"/>
      <c r="US149" s="57"/>
      <c r="UT149" s="57"/>
      <c r="UU149" s="57"/>
      <c r="UV149" s="57"/>
      <c r="UW149" s="57"/>
      <c r="UX149" s="57"/>
      <c r="UY149" s="57"/>
      <c r="UZ149" s="57"/>
      <c r="VA149" s="57"/>
      <c r="VB149" s="57"/>
      <c r="VC149" s="57"/>
      <c r="VD149" s="57"/>
      <c r="VE149" s="57"/>
      <c r="VF149" s="57"/>
      <c r="VG149" s="57"/>
      <c r="VH149" s="57"/>
      <c r="VI149" s="57"/>
      <c r="VJ149" s="57"/>
      <c r="VK149" s="57"/>
      <c r="VL149" s="57"/>
      <c r="VM149" s="57"/>
      <c r="VN149" s="57"/>
      <c r="VO149" s="57"/>
      <c r="VP149" s="57"/>
      <c r="VQ149" s="57"/>
      <c r="VR149" s="57"/>
      <c r="VS149" s="57"/>
      <c r="VT149" s="57"/>
      <c r="VU149" s="57"/>
      <c r="VV149" s="57"/>
      <c r="VW149" s="57"/>
      <c r="VX149" s="57"/>
      <c r="VY149" s="57"/>
      <c r="VZ149" s="57"/>
      <c r="WA149" s="57"/>
      <c r="WB149" s="57"/>
      <c r="WC149" s="57"/>
      <c r="WD149" s="57"/>
      <c r="WE149" s="57"/>
      <c r="WF149" s="57"/>
      <c r="WG149" s="57"/>
      <c r="WH149" s="57"/>
      <c r="WI149" s="57"/>
      <c r="WJ149" s="57"/>
      <c r="WK149" s="57"/>
      <c r="WL149" s="57"/>
      <c r="WM149" s="57"/>
      <c r="WN149" s="57"/>
      <c r="WO149" s="57"/>
      <c r="WP149" s="57"/>
      <c r="WQ149" s="57"/>
      <c r="WR149" s="57"/>
      <c r="WS149" s="57"/>
      <c r="WT149" s="57"/>
      <c r="WU149" s="57"/>
      <c r="WV149" s="57"/>
      <c r="WW149" s="57"/>
      <c r="WX149" s="57"/>
      <c r="WY149" s="57"/>
      <c r="WZ149" s="57"/>
      <c r="XA149" s="57"/>
      <c r="XB149" s="57"/>
      <c r="XC149" s="57"/>
      <c r="XD149" s="57"/>
      <c r="XE149" s="57"/>
      <c r="XF149" s="57"/>
      <c r="XG149" s="57"/>
      <c r="XH149" s="57"/>
      <c r="XI149" s="57"/>
      <c r="XJ149" s="57"/>
      <c r="XK149" s="57"/>
      <c r="XL149" s="57"/>
      <c r="XM149" s="57"/>
      <c r="XN149" s="57"/>
      <c r="XO149" s="57"/>
      <c r="XP149" s="57"/>
      <c r="XQ149" s="57"/>
      <c r="XR149" s="57"/>
      <c r="XS149" s="57"/>
      <c r="XT149" s="57"/>
      <c r="XU149" s="57"/>
      <c r="XV149" s="57"/>
      <c r="XW149" s="57"/>
      <c r="XX149" s="57"/>
      <c r="XY149" s="57"/>
      <c r="XZ149" s="57"/>
      <c r="YA149" s="57"/>
      <c r="YB149" s="57"/>
      <c r="YC149" s="57"/>
      <c r="YD149" s="57"/>
      <c r="YE149" s="57"/>
      <c r="YF149" s="57"/>
      <c r="YG149" s="57"/>
      <c r="YH149" s="57"/>
      <c r="YI149" s="57"/>
      <c r="YJ149" s="57"/>
      <c r="YK149" s="57"/>
      <c r="YL149" s="57"/>
      <c r="YM149" s="57"/>
      <c r="YN149" s="57"/>
      <c r="YO149" s="57"/>
      <c r="YP149" s="57"/>
      <c r="YQ149" s="57"/>
      <c r="YR149" s="57"/>
    </row>
    <row r="150" spans="1:668" ht="18" customHeight="1" x14ac:dyDescent="0.25">
      <c r="A150" s="4" t="s">
        <v>33</v>
      </c>
      <c r="B150" s="5" t="s">
        <v>17</v>
      </c>
      <c r="C150" s="6" t="s">
        <v>74</v>
      </c>
      <c r="D150" s="11">
        <v>44276</v>
      </c>
      <c r="E150" s="11" t="s">
        <v>120</v>
      </c>
      <c r="F150" s="81">
        <v>36500</v>
      </c>
      <c r="G150" s="6">
        <f>F150*0.0287</f>
        <v>1047.55</v>
      </c>
      <c r="H150" s="6">
        <v>0</v>
      </c>
      <c r="I150" s="6">
        <f>F150*0.0304</f>
        <v>1109.5999999999999</v>
      </c>
      <c r="J150" s="64">
        <v>937.5</v>
      </c>
      <c r="K150" s="6">
        <v>3094.65</v>
      </c>
      <c r="L150" s="64">
        <v>33405.35</v>
      </c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IC150" s="57"/>
      <c r="ID150" s="57"/>
      <c r="IE150" s="57"/>
      <c r="IF150" s="57"/>
      <c r="IG150" s="57"/>
      <c r="IH150" s="57"/>
      <c r="II150" s="57"/>
      <c r="IJ150" s="57"/>
      <c r="IK150" s="57"/>
      <c r="IL150" s="57"/>
      <c r="IM150" s="57"/>
      <c r="IN150" s="57"/>
      <c r="IO150" s="57"/>
      <c r="IP150" s="57"/>
      <c r="IQ150" s="57"/>
      <c r="IR150" s="57"/>
      <c r="IS150" s="57"/>
      <c r="IT150" s="57"/>
      <c r="IU150" s="57"/>
      <c r="IV150" s="57"/>
      <c r="IW150" s="57"/>
      <c r="IX150" s="57"/>
      <c r="IY150" s="57"/>
      <c r="IZ150" s="57"/>
      <c r="JA150" s="57"/>
      <c r="JB150" s="57"/>
      <c r="JC150" s="57"/>
      <c r="JD150" s="57"/>
      <c r="JE150" s="57"/>
      <c r="JF150" s="57"/>
      <c r="JG150" s="57"/>
      <c r="JH150" s="57"/>
      <c r="JI150" s="57"/>
      <c r="JJ150" s="57"/>
      <c r="JK150" s="57"/>
      <c r="JL150" s="57"/>
      <c r="JM150" s="57"/>
      <c r="JN150" s="57"/>
      <c r="JO150" s="57"/>
      <c r="JP150" s="57"/>
      <c r="JQ150" s="57"/>
      <c r="JR150" s="57"/>
      <c r="JS150" s="57"/>
      <c r="JT150" s="57"/>
      <c r="JU150" s="57"/>
      <c r="JV150" s="57"/>
      <c r="JW150" s="57"/>
      <c r="JX150" s="57"/>
      <c r="JY150" s="57"/>
      <c r="JZ150" s="57"/>
      <c r="KA150" s="57"/>
      <c r="KB150" s="57"/>
      <c r="KC150" s="57"/>
      <c r="KD150" s="57"/>
      <c r="KE150" s="57"/>
      <c r="KF150" s="57"/>
      <c r="KG150" s="57"/>
      <c r="KH150" s="57"/>
      <c r="KI150" s="57"/>
      <c r="KJ150" s="57"/>
      <c r="KK150" s="57"/>
      <c r="KL150" s="57"/>
      <c r="KM150" s="57"/>
      <c r="KN150" s="57"/>
      <c r="KO150" s="57"/>
      <c r="KP150" s="57"/>
      <c r="KQ150" s="57"/>
      <c r="KR150" s="57"/>
      <c r="KS150" s="57"/>
      <c r="KT150" s="57"/>
      <c r="KU150" s="57"/>
      <c r="KV150" s="57"/>
      <c r="KW150" s="57"/>
      <c r="KX150" s="57"/>
      <c r="KY150" s="57"/>
      <c r="KZ150" s="57"/>
      <c r="LA150" s="57"/>
      <c r="LB150" s="57"/>
      <c r="LC150" s="57"/>
      <c r="LD150" s="57"/>
      <c r="LE150" s="57"/>
      <c r="LF150" s="57"/>
      <c r="LG150" s="57"/>
      <c r="LH150" s="57"/>
      <c r="LI150" s="57"/>
      <c r="LJ150" s="57"/>
      <c r="LK150" s="57"/>
      <c r="LL150" s="57"/>
      <c r="LM150" s="57"/>
      <c r="LN150" s="57"/>
      <c r="LO150" s="57"/>
      <c r="LP150" s="57"/>
      <c r="LQ150" s="57"/>
      <c r="LR150" s="57"/>
      <c r="LS150" s="57"/>
      <c r="LT150" s="57"/>
      <c r="LU150" s="57"/>
      <c r="LV150" s="57"/>
      <c r="LW150" s="57"/>
      <c r="LX150" s="57"/>
      <c r="LY150" s="57"/>
      <c r="LZ150" s="57"/>
      <c r="MA150" s="57"/>
      <c r="MB150" s="57"/>
      <c r="MC150" s="57"/>
      <c r="MD150" s="57"/>
      <c r="ME150" s="57"/>
      <c r="MF150" s="57"/>
      <c r="MG150" s="57"/>
      <c r="MH150" s="57"/>
      <c r="MI150" s="57"/>
      <c r="MJ150" s="57"/>
      <c r="MK150" s="57"/>
      <c r="ML150" s="57"/>
      <c r="MM150" s="57"/>
      <c r="MN150" s="57"/>
      <c r="MO150" s="57"/>
      <c r="MP150" s="57"/>
      <c r="MQ150" s="57"/>
      <c r="MR150" s="57"/>
      <c r="MS150" s="57"/>
      <c r="MT150" s="57"/>
      <c r="MU150" s="57"/>
      <c r="MV150" s="57"/>
      <c r="MW150" s="57"/>
      <c r="MX150" s="57"/>
      <c r="MY150" s="57"/>
      <c r="MZ150" s="57"/>
      <c r="NA150" s="57"/>
      <c r="NB150" s="57"/>
      <c r="NC150" s="57"/>
      <c r="ND150" s="57"/>
      <c r="NE150" s="57"/>
      <c r="NF150" s="57"/>
      <c r="NG150" s="57"/>
      <c r="NH150" s="57"/>
      <c r="NI150" s="57"/>
      <c r="NJ150" s="57"/>
      <c r="NK150" s="57"/>
      <c r="NL150" s="57"/>
      <c r="NM150" s="57"/>
      <c r="NN150" s="57"/>
      <c r="NO150" s="57"/>
      <c r="NP150" s="57"/>
      <c r="NQ150" s="57"/>
      <c r="NR150" s="57"/>
      <c r="NS150" s="57"/>
      <c r="NT150" s="57"/>
      <c r="NU150" s="57"/>
      <c r="NV150" s="57"/>
      <c r="NW150" s="57"/>
      <c r="NX150" s="57"/>
      <c r="NY150" s="57"/>
      <c r="NZ150" s="57"/>
      <c r="OA150" s="57"/>
      <c r="OB150" s="57"/>
      <c r="OC150" s="57"/>
      <c r="OD150" s="57"/>
      <c r="OE150" s="57"/>
      <c r="OF150" s="57"/>
      <c r="OG150" s="57"/>
      <c r="OH150" s="57"/>
      <c r="OI150" s="57"/>
      <c r="OJ150" s="57"/>
      <c r="OK150" s="57"/>
      <c r="OL150" s="57"/>
      <c r="OM150" s="57"/>
      <c r="ON150" s="57"/>
      <c r="OO150" s="57"/>
      <c r="OP150" s="57"/>
      <c r="OQ150" s="57"/>
      <c r="OR150" s="57"/>
      <c r="OS150" s="57"/>
      <c r="OT150" s="57"/>
      <c r="OU150" s="57"/>
      <c r="OV150" s="57"/>
      <c r="OW150" s="57"/>
      <c r="OX150" s="57"/>
      <c r="OY150" s="57"/>
      <c r="OZ150" s="57"/>
      <c r="PA150" s="57"/>
      <c r="PB150" s="57"/>
      <c r="PC150" s="57"/>
      <c r="PD150" s="57"/>
      <c r="PE150" s="57"/>
      <c r="PF150" s="57"/>
      <c r="PG150" s="57"/>
      <c r="PH150" s="57"/>
      <c r="PI150" s="57"/>
      <c r="PJ150" s="57"/>
      <c r="PK150" s="57"/>
      <c r="PL150" s="57"/>
      <c r="PM150" s="57"/>
      <c r="PN150" s="57"/>
      <c r="PO150" s="57"/>
      <c r="PP150" s="57"/>
      <c r="PQ150" s="57"/>
      <c r="PR150" s="57"/>
      <c r="PS150" s="57"/>
      <c r="PT150" s="57"/>
      <c r="PU150" s="57"/>
      <c r="PV150" s="57"/>
      <c r="PW150" s="57"/>
      <c r="PX150" s="57"/>
      <c r="PY150" s="57"/>
      <c r="PZ150" s="57"/>
      <c r="QA150" s="57"/>
      <c r="QB150" s="57"/>
      <c r="QC150" s="57"/>
      <c r="QD150" s="57"/>
      <c r="QE150" s="57"/>
      <c r="QF150" s="57"/>
      <c r="QG150" s="57"/>
      <c r="QH150" s="57"/>
      <c r="QI150" s="57"/>
      <c r="QJ150" s="57"/>
      <c r="QK150" s="57"/>
      <c r="QL150" s="57"/>
      <c r="QM150" s="57"/>
      <c r="QN150" s="57"/>
      <c r="QO150" s="57"/>
      <c r="QP150" s="57"/>
      <c r="QQ150" s="57"/>
      <c r="QR150" s="57"/>
      <c r="QS150" s="57"/>
      <c r="QT150" s="57"/>
      <c r="QU150" s="57"/>
      <c r="QV150" s="57"/>
      <c r="QW150" s="57"/>
      <c r="QX150" s="57"/>
      <c r="QY150" s="57"/>
      <c r="QZ150" s="57"/>
      <c r="RA150" s="57"/>
      <c r="RB150" s="57"/>
      <c r="RC150" s="57"/>
      <c r="RD150" s="57"/>
      <c r="RE150" s="57"/>
      <c r="RF150" s="57"/>
      <c r="RG150" s="57"/>
      <c r="RH150" s="57"/>
      <c r="RI150" s="57"/>
      <c r="RJ150" s="57"/>
      <c r="RK150" s="57"/>
      <c r="RL150" s="57"/>
      <c r="RM150" s="57"/>
      <c r="RN150" s="57"/>
      <c r="RO150" s="57"/>
      <c r="RP150" s="57"/>
      <c r="RQ150" s="57"/>
      <c r="RR150" s="57"/>
      <c r="RS150" s="57"/>
      <c r="RT150" s="57"/>
      <c r="RU150" s="57"/>
      <c r="RV150" s="57"/>
      <c r="RW150" s="57"/>
      <c r="RX150" s="57"/>
      <c r="RY150" s="57"/>
      <c r="RZ150" s="57"/>
      <c r="SA150" s="57"/>
      <c r="SB150" s="57"/>
      <c r="SC150" s="57"/>
      <c r="SD150" s="57"/>
      <c r="SE150" s="57"/>
      <c r="SF150" s="57"/>
      <c r="SG150" s="57"/>
      <c r="SH150" s="57"/>
      <c r="SI150" s="57"/>
      <c r="SJ150" s="57"/>
      <c r="SK150" s="57"/>
      <c r="SL150" s="57"/>
      <c r="SM150" s="57"/>
      <c r="SN150" s="57"/>
      <c r="SO150" s="57"/>
      <c r="SP150" s="57"/>
      <c r="SQ150" s="57"/>
      <c r="SR150" s="57"/>
      <c r="SS150" s="57"/>
      <c r="ST150" s="57"/>
      <c r="SU150" s="57"/>
      <c r="SV150" s="57"/>
      <c r="SW150" s="57"/>
      <c r="SX150" s="57"/>
      <c r="SY150" s="57"/>
      <c r="SZ150" s="57"/>
      <c r="TA150" s="57"/>
      <c r="TB150" s="57"/>
      <c r="TC150" s="57"/>
      <c r="TD150" s="57"/>
      <c r="TE150" s="57"/>
      <c r="TF150" s="57"/>
      <c r="TG150" s="57"/>
      <c r="TH150" s="57"/>
      <c r="TI150" s="57"/>
      <c r="TJ150" s="57"/>
      <c r="TK150" s="57"/>
      <c r="TL150" s="57"/>
      <c r="TM150" s="57"/>
      <c r="TN150" s="57"/>
      <c r="TO150" s="57"/>
      <c r="TP150" s="57"/>
      <c r="TQ150" s="57"/>
      <c r="TR150" s="57"/>
      <c r="TS150" s="57"/>
      <c r="TT150" s="57"/>
      <c r="TU150" s="57"/>
      <c r="TV150" s="57"/>
      <c r="TW150" s="57"/>
      <c r="TX150" s="57"/>
      <c r="TY150" s="57"/>
      <c r="TZ150" s="57"/>
      <c r="UA150" s="57"/>
      <c r="UB150" s="57"/>
      <c r="UC150" s="57"/>
      <c r="UD150" s="57"/>
      <c r="UE150" s="57"/>
      <c r="UF150" s="57"/>
      <c r="UG150" s="57"/>
      <c r="UH150" s="57"/>
      <c r="UI150" s="57"/>
      <c r="UJ150" s="57"/>
      <c r="UK150" s="57"/>
      <c r="UL150" s="57"/>
      <c r="UM150" s="57"/>
      <c r="UN150" s="57"/>
      <c r="UO150" s="57"/>
      <c r="UP150" s="57"/>
      <c r="UQ150" s="57"/>
      <c r="UR150" s="57"/>
      <c r="US150" s="57"/>
      <c r="UT150" s="57"/>
      <c r="UU150" s="57"/>
      <c r="UV150" s="57"/>
      <c r="UW150" s="57"/>
      <c r="UX150" s="57"/>
      <c r="UY150" s="57"/>
      <c r="UZ150" s="57"/>
      <c r="VA150" s="57"/>
      <c r="VB150" s="57"/>
      <c r="VC150" s="57"/>
      <c r="VD150" s="57"/>
      <c r="VE150" s="57"/>
      <c r="VF150" s="57"/>
      <c r="VG150" s="57"/>
      <c r="VH150" s="57"/>
      <c r="VI150" s="57"/>
      <c r="VJ150" s="57"/>
      <c r="VK150" s="57"/>
      <c r="VL150" s="57"/>
      <c r="VM150" s="57"/>
      <c r="VN150" s="57"/>
      <c r="VO150" s="57"/>
      <c r="VP150" s="57"/>
      <c r="VQ150" s="57"/>
      <c r="VR150" s="57"/>
      <c r="VS150" s="57"/>
      <c r="VT150" s="57"/>
      <c r="VU150" s="57"/>
      <c r="VV150" s="57"/>
      <c r="VW150" s="57"/>
      <c r="VX150" s="57"/>
      <c r="VY150" s="57"/>
      <c r="VZ150" s="57"/>
      <c r="WA150" s="57"/>
      <c r="WB150" s="57"/>
      <c r="WC150" s="57"/>
      <c r="WD150" s="57"/>
      <c r="WE150" s="57"/>
      <c r="WF150" s="57"/>
      <c r="WG150" s="57"/>
      <c r="WH150" s="57"/>
      <c r="WI150" s="57"/>
      <c r="WJ150" s="57"/>
      <c r="WK150" s="57"/>
      <c r="WL150" s="57"/>
      <c r="WM150" s="57"/>
      <c r="WN150" s="57"/>
      <c r="WO150" s="57"/>
      <c r="WP150" s="57"/>
      <c r="WQ150" s="57"/>
      <c r="WR150" s="57"/>
      <c r="WS150" s="57"/>
      <c r="WT150" s="57"/>
      <c r="WU150" s="57"/>
      <c r="WV150" s="57"/>
      <c r="WW150" s="57"/>
      <c r="WX150" s="57"/>
      <c r="WY150" s="57"/>
      <c r="WZ150" s="57"/>
      <c r="XA150" s="57"/>
      <c r="XB150" s="57"/>
      <c r="XC150" s="57"/>
      <c r="XD150" s="57"/>
      <c r="XE150" s="57"/>
      <c r="XF150" s="57"/>
      <c r="XG150" s="57"/>
      <c r="XH150" s="57"/>
      <c r="XI150" s="57"/>
      <c r="XJ150" s="57"/>
      <c r="XK150" s="57"/>
      <c r="XL150" s="57"/>
      <c r="XM150" s="57"/>
      <c r="XN150" s="57"/>
      <c r="XO150" s="57"/>
      <c r="XP150" s="57"/>
      <c r="XQ150" s="57"/>
      <c r="XR150" s="57"/>
      <c r="XS150" s="57"/>
      <c r="XT150" s="57"/>
      <c r="XU150" s="57"/>
      <c r="XV150" s="57"/>
      <c r="XW150" s="57"/>
      <c r="XX150" s="57"/>
      <c r="XY150" s="57"/>
      <c r="XZ150" s="57"/>
      <c r="YA150" s="57"/>
      <c r="YB150" s="57"/>
      <c r="YC150" s="57"/>
      <c r="YD150" s="57"/>
      <c r="YE150" s="57"/>
      <c r="YF150" s="57"/>
      <c r="YG150" s="57"/>
      <c r="YH150" s="57"/>
      <c r="YI150" s="57"/>
      <c r="YJ150" s="57"/>
      <c r="YK150" s="57"/>
      <c r="YL150" s="57"/>
      <c r="YM150" s="57"/>
      <c r="YN150" s="57"/>
      <c r="YO150" s="57"/>
      <c r="YP150" s="57"/>
      <c r="YQ150" s="57"/>
      <c r="YR150" s="57"/>
    </row>
    <row r="151" spans="1:668" ht="19.5" customHeight="1" x14ac:dyDescent="0.25">
      <c r="A151" s="47" t="s">
        <v>14</v>
      </c>
      <c r="B151" s="13">
        <v>1</v>
      </c>
      <c r="C151" s="13"/>
      <c r="D151" s="47"/>
      <c r="E151" s="47"/>
      <c r="F151" s="75">
        <f>+SUM(F150)</f>
        <v>36500</v>
      </c>
      <c r="G151" s="18">
        <f t="shared" ref="G151:K151" si="25">+SUM(G150)</f>
        <v>1047.55</v>
      </c>
      <c r="H151" s="18">
        <f t="shared" si="25"/>
        <v>0</v>
      </c>
      <c r="I151" s="18">
        <f t="shared" si="25"/>
        <v>1109.5999999999999</v>
      </c>
      <c r="J151" s="75">
        <f t="shared" si="25"/>
        <v>937.5</v>
      </c>
      <c r="K151" s="18">
        <f t="shared" si="25"/>
        <v>3094.65</v>
      </c>
      <c r="L151" s="75">
        <f>+SUM(L150)</f>
        <v>33405.35</v>
      </c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  <c r="IW151" s="57"/>
      <c r="IX151" s="57"/>
      <c r="IY151" s="57"/>
      <c r="IZ151" s="57"/>
      <c r="JA151" s="57"/>
      <c r="JB151" s="57"/>
      <c r="JC151" s="57"/>
      <c r="JD151" s="57"/>
      <c r="JE151" s="57"/>
      <c r="JF151" s="57"/>
      <c r="JG151" s="57"/>
      <c r="JH151" s="57"/>
      <c r="JI151" s="57"/>
      <c r="JJ151" s="57"/>
      <c r="JK151" s="57"/>
      <c r="JL151" s="57"/>
      <c r="JM151" s="57"/>
      <c r="JN151" s="57"/>
      <c r="JO151" s="57"/>
      <c r="JP151" s="57"/>
      <c r="JQ151" s="57"/>
      <c r="JR151" s="57"/>
      <c r="JS151" s="57"/>
      <c r="JT151" s="57"/>
      <c r="JU151" s="57"/>
      <c r="JV151" s="57"/>
      <c r="JW151" s="57"/>
      <c r="JX151" s="57"/>
      <c r="JY151" s="57"/>
      <c r="JZ151" s="57"/>
      <c r="KA151" s="57"/>
      <c r="KB151" s="57"/>
      <c r="KC151" s="57"/>
      <c r="KD151" s="57"/>
      <c r="KE151" s="57"/>
      <c r="KF151" s="57"/>
      <c r="KG151" s="57"/>
      <c r="KH151" s="57"/>
      <c r="KI151" s="57"/>
      <c r="KJ151" s="57"/>
      <c r="KK151" s="57"/>
      <c r="KL151" s="57"/>
      <c r="KM151" s="57"/>
      <c r="KN151" s="57"/>
      <c r="KO151" s="57"/>
      <c r="KP151" s="57"/>
      <c r="KQ151" s="57"/>
      <c r="KR151" s="57"/>
      <c r="KS151" s="57"/>
      <c r="KT151" s="57"/>
      <c r="KU151" s="57"/>
      <c r="KV151" s="57"/>
      <c r="KW151" s="57"/>
      <c r="KX151" s="57"/>
      <c r="KY151" s="57"/>
      <c r="KZ151" s="57"/>
      <c r="LA151" s="57"/>
      <c r="LB151" s="57"/>
      <c r="LC151" s="57"/>
      <c r="LD151" s="57"/>
      <c r="LE151" s="57"/>
      <c r="LF151" s="57"/>
      <c r="LG151" s="57"/>
      <c r="LH151" s="57"/>
      <c r="LI151" s="57"/>
      <c r="LJ151" s="57"/>
      <c r="LK151" s="57"/>
      <c r="LL151" s="57"/>
      <c r="LM151" s="57"/>
      <c r="LN151" s="57"/>
      <c r="LO151" s="57"/>
      <c r="LP151" s="57"/>
      <c r="LQ151" s="57"/>
      <c r="LR151" s="57"/>
      <c r="LS151" s="57"/>
      <c r="LT151" s="57"/>
      <c r="LU151" s="57"/>
      <c r="LV151" s="57"/>
      <c r="LW151" s="57"/>
      <c r="LX151" s="57"/>
      <c r="LY151" s="57"/>
      <c r="LZ151" s="57"/>
      <c r="MA151" s="57"/>
      <c r="MB151" s="57"/>
      <c r="MC151" s="57"/>
      <c r="MD151" s="57"/>
      <c r="ME151" s="57"/>
      <c r="MF151" s="57"/>
      <c r="MG151" s="57"/>
      <c r="MH151" s="57"/>
      <c r="MI151" s="57"/>
      <c r="MJ151" s="57"/>
      <c r="MK151" s="57"/>
      <c r="ML151" s="57"/>
      <c r="MM151" s="57"/>
      <c r="MN151" s="57"/>
      <c r="MO151" s="57"/>
      <c r="MP151" s="57"/>
      <c r="MQ151" s="57"/>
      <c r="MR151" s="57"/>
      <c r="MS151" s="57"/>
      <c r="MT151" s="57"/>
      <c r="MU151" s="57"/>
      <c r="MV151" s="57"/>
      <c r="MW151" s="57"/>
      <c r="MX151" s="57"/>
      <c r="MY151" s="57"/>
      <c r="MZ151" s="57"/>
      <c r="NA151" s="57"/>
      <c r="NB151" s="57"/>
      <c r="NC151" s="57"/>
      <c r="ND151" s="57"/>
      <c r="NE151" s="57"/>
      <c r="NF151" s="57"/>
      <c r="NG151" s="57"/>
      <c r="NH151" s="57"/>
      <c r="NI151" s="57"/>
      <c r="NJ151" s="57"/>
      <c r="NK151" s="57"/>
      <c r="NL151" s="57"/>
      <c r="NM151" s="57"/>
      <c r="NN151" s="57"/>
      <c r="NO151" s="57"/>
      <c r="NP151" s="57"/>
      <c r="NQ151" s="57"/>
      <c r="NR151" s="57"/>
      <c r="NS151" s="57"/>
      <c r="NT151" s="57"/>
      <c r="NU151" s="57"/>
      <c r="NV151" s="57"/>
      <c r="NW151" s="57"/>
      <c r="NX151" s="57"/>
      <c r="NY151" s="57"/>
      <c r="NZ151" s="57"/>
      <c r="OA151" s="57"/>
      <c r="OB151" s="57"/>
      <c r="OC151" s="57"/>
      <c r="OD151" s="57"/>
      <c r="OE151" s="57"/>
      <c r="OF151" s="57"/>
      <c r="OG151" s="57"/>
      <c r="OH151" s="57"/>
      <c r="OI151" s="57"/>
      <c r="OJ151" s="57"/>
      <c r="OK151" s="57"/>
      <c r="OL151" s="57"/>
      <c r="OM151" s="57"/>
      <c r="ON151" s="57"/>
      <c r="OO151" s="57"/>
      <c r="OP151" s="57"/>
      <c r="OQ151" s="57"/>
      <c r="OR151" s="57"/>
      <c r="OS151" s="57"/>
      <c r="OT151" s="57"/>
      <c r="OU151" s="57"/>
      <c r="OV151" s="57"/>
      <c r="OW151" s="57"/>
      <c r="OX151" s="57"/>
      <c r="OY151" s="57"/>
      <c r="OZ151" s="57"/>
      <c r="PA151" s="57"/>
      <c r="PB151" s="57"/>
      <c r="PC151" s="57"/>
      <c r="PD151" s="57"/>
      <c r="PE151" s="57"/>
      <c r="PF151" s="57"/>
      <c r="PG151" s="57"/>
      <c r="PH151" s="57"/>
      <c r="PI151" s="57"/>
      <c r="PJ151" s="57"/>
      <c r="PK151" s="57"/>
      <c r="PL151" s="57"/>
      <c r="PM151" s="57"/>
      <c r="PN151" s="57"/>
      <c r="PO151" s="57"/>
      <c r="PP151" s="57"/>
      <c r="PQ151" s="57"/>
      <c r="PR151" s="57"/>
      <c r="PS151" s="57"/>
      <c r="PT151" s="57"/>
      <c r="PU151" s="57"/>
      <c r="PV151" s="57"/>
      <c r="PW151" s="57"/>
      <c r="PX151" s="57"/>
      <c r="PY151" s="57"/>
      <c r="PZ151" s="57"/>
      <c r="QA151" s="57"/>
      <c r="QB151" s="57"/>
      <c r="QC151" s="57"/>
      <c r="QD151" s="57"/>
      <c r="QE151" s="57"/>
      <c r="QF151" s="57"/>
      <c r="QG151" s="57"/>
      <c r="QH151" s="57"/>
      <c r="QI151" s="57"/>
      <c r="QJ151" s="57"/>
      <c r="QK151" s="57"/>
      <c r="QL151" s="57"/>
      <c r="QM151" s="57"/>
      <c r="QN151" s="57"/>
      <c r="QO151" s="57"/>
      <c r="QP151" s="57"/>
      <c r="QQ151" s="57"/>
      <c r="QR151" s="57"/>
      <c r="QS151" s="57"/>
      <c r="QT151" s="57"/>
      <c r="QU151" s="57"/>
      <c r="QV151" s="57"/>
      <c r="QW151" s="57"/>
      <c r="QX151" s="57"/>
      <c r="QY151" s="57"/>
      <c r="QZ151" s="57"/>
      <c r="RA151" s="57"/>
      <c r="RB151" s="57"/>
      <c r="RC151" s="57"/>
      <c r="RD151" s="57"/>
      <c r="RE151" s="57"/>
      <c r="RF151" s="57"/>
      <c r="RG151" s="57"/>
      <c r="RH151" s="57"/>
      <c r="RI151" s="57"/>
      <c r="RJ151" s="57"/>
      <c r="RK151" s="57"/>
      <c r="RL151" s="57"/>
      <c r="RM151" s="57"/>
      <c r="RN151" s="57"/>
      <c r="RO151" s="57"/>
      <c r="RP151" s="57"/>
      <c r="RQ151" s="57"/>
      <c r="RR151" s="57"/>
      <c r="RS151" s="57"/>
      <c r="RT151" s="57"/>
      <c r="RU151" s="57"/>
      <c r="RV151" s="57"/>
      <c r="RW151" s="57"/>
      <c r="RX151" s="57"/>
      <c r="RY151" s="57"/>
      <c r="RZ151" s="57"/>
      <c r="SA151" s="57"/>
      <c r="SB151" s="57"/>
      <c r="SC151" s="57"/>
      <c r="SD151" s="57"/>
      <c r="SE151" s="57"/>
      <c r="SF151" s="57"/>
      <c r="SG151" s="57"/>
      <c r="SH151" s="57"/>
      <c r="SI151" s="57"/>
      <c r="SJ151" s="57"/>
      <c r="SK151" s="57"/>
      <c r="SL151" s="57"/>
      <c r="SM151" s="57"/>
      <c r="SN151" s="57"/>
      <c r="SO151" s="57"/>
      <c r="SP151" s="57"/>
      <c r="SQ151" s="57"/>
      <c r="SR151" s="57"/>
      <c r="SS151" s="57"/>
      <c r="ST151" s="57"/>
      <c r="SU151" s="57"/>
      <c r="SV151" s="57"/>
      <c r="SW151" s="57"/>
      <c r="SX151" s="57"/>
      <c r="SY151" s="57"/>
      <c r="SZ151" s="57"/>
      <c r="TA151" s="57"/>
      <c r="TB151" s="57"/>
      <c r="TC151" s="57"/>
      <c r="TD151" s="57"/>
      <c r="TE151" s="57"/>
      <c r="TF151" s="57"/>
      <c r="TG151" s="57"/>
      <c r="TH151" s="57"/>
      <c r="TI151" s="57"/>
      <c r="TJ151" s="57"/>
      <c r="TK151" s="57"/>
      <c r="TL151" s="57"/>
      <c r="TM151" s="57"/>
      <c r="TN151" s="57"/>
      <c r="TO151" s="57"/>
      <c r="TP151" s="57"/>
      <c r="TQ151" s="57"/>
      <c r="TR151" s="57"/>
      <c r="TS151" s="57"/>
      <c r="TT151" s="57"/>
      <c r="TU151" s="57"/>
      <c r="TV151" s="57"/>
      <c r="TW151" s="57"/>
      <c r="TX151" s="57"/>
      <c r="TY151" s="57"/>
      <c r="TZ151" s="57"/>
      <c r="UA151" s="57"/>
      <c r="UB151" s="57"/>
      <c r="UC151" s="57"/>
      <c r="UD151" s="57"/>
      <c r="UE151" s="57"/>
      <c r="UF151" s="57"/>
      <c r="UG151" s="57"/>
      <c r="UH151" s="57"/>
      <c r="UI151" s="57"/>
      <c r="UJ151" s="57"/>
      <c r="UK151" s="57"/>
      <c r="UL151" s="57"/>
      <c r="UM151" s="57"/>
      <c r="UN151" s="57"/>
      <c r="UO151" s="57"/>
      <c r="UP151" s="57"/>
      <c r="UQ151" s="57"/>
      <c r="UR151" s="57"/>
      <c r="US151" s="57"/>
      <c r="UT151" s="57"/>
      <c r="UU151" s="57"/>
      <c r="UV151" s="57"/>
      <c r="UW151" s="57"/>
      <c r="UX151" s="57"/>
      <c r="UY151" s="57"/>
      <c r="UZ151" s="57"/>
      <c r="VA151" s="57"/>
      <c r="VB151" s="57"/>
      <c r="VC151" s="57"/>
      <c r="VD151" s="57"/>
      <c r="VE151" s="57"/>
      <c r="VF151" s="57"/>
      <c r="VG151" s="57"/>
      <c r="VH151" s="57"/>
      <c r="VI151" s="57"/>
      <c r="VJ151" s="57"/>
      <c r="VK151" s="57"/>
      <c r="VL151" s="57"/>
      <c r="VM151" s="57"/>
      <c r="VN151" s="57"/>
      <c r="VO151" s="57"/>
      <c r="VP151" s="57"/>
      <c r="VQ151" s="57"/>
      <c r="VR151" s="57"/>
      <c r="VS151" s="57"/>
      <c r="VT151" s="57"/>
      <c r="VU151" s="57"/>
      <c r="VV151" s="57"/>
      <c r="VW151" s="57"/>
      <c r="VX151" s="57"/>
      <c r="VY151" s="57"/>
      <c r="VZ151" s="57"/>
      <c r="WA151" s="57"/>
      <c r="WB151" s="57"/>
      <c r="WC151" s="57"/>
      <c r="WD151" s="57"/>
      <c r="WE151" s="57"/>
      <c r="WF151" s="57"/>
      <c r="WG151" s="57"/>
      <c r="WH151" s="57"/>
      <c r="WI151" s="57"/>
      <c r="WJ151" s="57"/>
      <c r="WK151" s="57"/>
      <c r="WL151" s="57"/>
      <c r="WM151" s="57"/>
      <c r="WN151" s="57"/>
      <c r="WO151" s="57"/>
      <c r="WP151" s="57"/>
      <c r="WQ151" s="57"/>
      <c r="WR151" s="57"/>
      <c r="WS151" s="57"/>
      <c r="WT151" s="57"/>
      <c r="WU151" s="57"/>
      <c r="WV151" s="57"/>
      <c r="WW151" s="57"/>
      <c r="WX151" s="57"/>
      <c r="WY151" s="57"/>
      <c r="WZ151" s="57"/>
      <c r="XA151" s="57"/>
      <c r="XB151" s="57"/>
      <c r="XC151" s="57"/>
      <c r="XD151" s="57"/>
      <c r="XE151" s="57"/>
      <c r="XF151" s="57"/>
      <c r="XG151" s="57"/>
      <c r="XH151" s="57"/>
      <c r="XI151" s="57"/>
      <c r="XJ151" s="57"/>
      <c r="XK151" s="57"/>
      <c r="XL151" s="57"/>
      <c r="XM151" s="57"/>
      <c r="XN151" s="57"/>
      <c r="XO151" s="57"/>
      <c r="XP151" s="57"/>
      <c r="XQ151" s="57"/>
      <c r="XR151" s="57"/>
      <c r="XS151" s="57"/>
      <c r="XT151" s="57"/>
      <c r="XU151" s="57"/>
      <c r="XV151" s="57"/>
      <c r="XW151" s="57"/>
      <c r="XX151" s="57"/>
      <c r="XY151" s="57"/>
      <c r="XZ151" s="57"/>
      <c r="YA151" s="57"/>
      <c r="YB151" s="57"/>
      <c r="YC151" s="57"/>
      <c r="YD151" s="57"/>
      <c r="YE151" s="57"/>
      <c r="YF151" s="57"/>
      <c r="YG151" s="57"/>
      <c r="YH151" s="57"/>
      <c r="YI151" s="57"/>
      <c r="YJ151" s="57"/>
      <c r="YK151" s="57"/>
      <c r="YL151" s="57"/>
      <c r="YM151" s="57"/>
      <c r="YN151" s="57"/>
      <c r="YO151" s="57"/>
      <c r="YP151" s="57"/>
      <c r="YQ151" s="57"/>
      <c r="YR151" s="57"/>
    </row>
    <row r="152" spans="1:668" s="58" customFormat="1" ht="18" customHeight="1" x14ac:dyDescent="0.25">
      <c r="A152" s="96" t="s">
        <v>49</v>
      </c>
      <c r="B152" s="129"/>
      <c r="C152" s="130"/>
      <c r="D152" s="130"/>
      <c r="E152" s="130"/>
      <c r="F152" s="131"/>
      <c r="G152" s="132"/>
      <c r="H152" s="133"/>
      <c r="I152" s="134"/>
      <c r="J152" s="133"/>
      <c r="K152" s="133"/>
      <c r="L152" s="135"/>
      <c r="M152" s="52"/>
      <c r="N152" s="52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57"/>
      <c r="AS152" s="57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57"/>
      <c r="ID152" s="57"/>
      <c r="IE152" s="57"/>
      <c r="IF152" s="57"/>
      <c r="IG152" s="57"/>
      <c r="IH152" s="57"/>
      <c r="II152" s="57"/>
      <c r="IJ152" s="57"/>
      <c r="IK152" s="57"/>
      <c r="IL152" s="57"/>
      <c r="IM152" s="57"/>
      <c r="IN152" s="57"/>
      <c r="IO152" s="57"/>
      <c r="IP152" s="57"/>
      <c r="IQ152" s="57"/>
      <c r="IR152" s="57"/>
      <c r="IS152" s="57"/>
      <c r="IT152" s="57"/>
      <c r="IU152" s="57"/>
      <c r="IV152" s="57"/>
      <c r="IW152" s="57"/>
      <c r="IX152" s="57"/>
      <c r="IY152" s="57"/>
      <c r="IZ152" s="57"/>
      <c r="JA152" s="57"/>
      <c r="JB152" s="57"/>
      <c r="JC152" s="57"/>
      <c r="JD152" s="57"/>
      <c r="JE152" s="57"/>
      <c r="JF152" s="57"/>
      <c r="JG152" s="57"/>
      <c r="JH152" s="57"/>
      <c r="JI152" s="57"/>
      <c r="JJ152" s="57"/>
      <c r="JK152" s="57"/>
      <c r="JL152" s="57"/>
      <c r="JM152" s="57"/>
      <c r="JN152" s="57"/>
      <c r="JO152" s="57"/>
      <c r="JP152" s="57"/>
      <c r="JQ152" s="57"/>
      <c r="JR152" s="57"/>
      <c r="JS152" s="57"/>
      <c r="JT152" s="57"/>
      <c r="JU152" s="57"/>
      <c r="JV152" s="57"/>
      <c r="JW152" s="57"/>
      <c r="JX152" s="57"/>
      <c r="JY152" s="57"/>
      <c r="JZ152" s="57"/>
      <c r="KA152" s="57"/>
      <c r="KB152" s="57"/>
      <c r="KC152" s="57"/>
      <c r="KD152" s="57"/>
      <c r="KE152" s="57"/>
      <c r="KF152" s="57"/>
      <c r="KG152" s="57"/>
      <c r="KH152" s="57"/>
      <c r="KI152" s="57"/>
      <c r="KJ152" s="57"/>
      <c r="KK152" s="57"/>
      <c r="KL152" s="57"/>
      <c r="KM152" s="57"/>
      <c r="KN152" s="57"/>
      <c r="KO152" s="57"/>
      <c r="KP152" s="57"/>
      <c r="KQ152" s="57"/>
      <c r="KR152" s="57"/>
      <c r="KS152" s="57"/>
      <c r="KT152" s="57"/>
      <c r="KU152" s="57"/>
      <c r="KV152" s="57"/>
      <c r="KW152" s="57"/>
      <c r="KX152" s="57"/>
      <c r="KY152" s="57"/>
      <c r="KZ152" s="57"/>
      <c r="LA152" s="57"/>
      <c r="LB152" s="57"/>
      <c r="LC152" s="57"/>
      <c r="LD152" s="57"/>
      <c r="LE152" s="57"/>
      <c r="LF152" s="57"/>
      <c r="LG152" s="57"/>
      <c r="LH152" s="57"/>
      <c r="LI152" s="57"/>
      <c r="LJ152" s="57"/>
      <c r="LK152" s="57"/>
      <c r="LL152" s="57"/>
      <c r="LM152" s="57"/>
      <c r="LN152" s="57"/>
      <c r="LO152" s="57"/>
      <c r="LP152" s="57"/>
      <c r="LQ152" s="57"/>
      <c r="LR152" s="57"/>
      <c r="LS152" s="57"/>
      <c r="LT152" s="57"/>
      <c r="LU152" s="57"/>
      <c r="LV152" s="57"/>
      <c r="LW152" s="57"/>
      <c r="LX152" s="57"/>
      <c r="LY152" s="57"/>
      <c r="LZ152" s="57"/>
      <c r="MA152" s="57"/>
      <c r="MB152" s="57"/>
      <c r="MC152" s="57"/>
      <c r="MD152" s="57"/>
      <c r="ME152" s="57"/>
      <c r="MF152" s="57"/>
      <c r="MG152" s="57"/>
      <c r="MH152" s="57"/>
      <c r="MI152" s="57"/>
      <c r="MJ152" s="57"/>
      <c r="MK152" s="57"/>
      <c r="ML152" s="57"/>
      <c r="MM152" s="57"/>
      <c r="MN152" s="57"/>
      <c r="MO152" s="57"/>
      <c r="MP152" s="57"/>
      <c r="MQ152" s="57"/>
      <c r="MR152" s="57"/>
      <c r="MS152" s="57"/>
      <c r="MT152" s="57"/>
      <c r="MU152" s="57"/>
      <c r="MV152" s="57"/>
      <c r="MW152" s="57"/>
      <c r="MX152" s="57"/>
      <c r="MY152" s="57"/>
      <c r="MZ152" s="57"/>
      <c r="NA152" s="57"/>
      <c r="NB152" s="57"/>
      <c r="NC152" s="57"/>
      <c r="ND152" s="57"/>
      <c r="NE152" s="57"/>
      <c r="NF152" s="57"/>
      <c r="NG152" s="57"/>
      <c r="NH152" s="57"/>
      <c r="NI152" s="57"/>
      <c r="NJ152" s="57"/>
      <c r="NK152" s="57"/>
      <c r="NL152" s="57"/>
      <c r="NM152" s="57"/>
      <c r="NN152" s="57"/>
      <c r="NO152" s="57"/>
      <c r="NP152" s="57"/>
      <c r="NQ152" s="57"/>
      <c r="NR152" s="57"/>
      <c r="NS152" s="57"/>
      <c r="NT152" s="57"/>
      <c r="NU152" s="57"/>
      <c r="NV152" s="57"/>
      <c r="NW152" s="57"/>
      <c r="NX152" s="57"/>
      <c r="NY152" s="57"/>
      <c r="NZ152" s="57"/>
      <c r="OA152" s="57"/>
      <c r="OB152" s="57"/>
      <c r="OC152" s="57"/>
      <c r="OD152" s="57"/>
      <c r="OE152" s="57"/>
      <c r="OF152" s="57"/>
      <c r="OG152" s="57"/>
      <c r="OH152" s="57"/>
      <c r="OI152" s="57"/>
      <c r="OJ152" s="57"/>
      <c r="OK152" s="57"/>
      <c r="OL152" s="57"/>
      <c r="OM152" s="57"/>
      <c r="ON152" s="57"/>
      <c r="OO152" s="57"/>
      <c r="OP152" s="57"/>
      <c r="OQ152" s="57"/>
      <c r="OR152" s="57"/>
      <c r="OS152" s="57"/>
      <c r="OT152" s="57"/>
      <c r="OU152" s="57"/>
      <c r="OV152" s="57"/>
      <c r="OW152" s="57"/>
      <c r="OX152" s="57"/>
      <c r="OY152" s="57"/>
      <c r="OZ152" s="57"/>
      <c r="PA152" s="57"/>
      <c r="PB152" s="57"/>
      <c r="PC152" s="57"/>
      <c r="PD152" s="57"/>
      <c r="PE152" s="57"/>
      <c r="PF152" s="57"/>
      <c r="PG152" s="57"/>
      <c r="PH152" s="57"/>
      <c r="PI152" s="57"/>
      <c r="PJ152" s="57"/>
      <c r="PK152" s="57"/>
      <c r="PL152" s="57"/>
      <c r="PM152" s="57"/>
      <c r="PN152" s="57"/>
      <c r="PO152" s="57"/>
      <c r="PP152" s="57"/>
      <c r="PQ152" s="57"/>
      <c r="PR152" s="57"/>
      <c r="PS152" s="57"/>
      <c r="PT152" s="57"/>
      <c r="PU152" s="57"/>
      <c r="PV152" s="57"/>
      <c r="PW152" s="57"/>
      <c r="PX152" s="57"/>
      <c r="PY152" s="57"/>
      <c r="PZ152" s="57"/>
      <c r="QA152" s="57"/>
      <c r="QB152" s="57"/>
      <c r="QC152" s="57"/>
      <c r="QD152" s="57"/>
      <c r="QE152" s="57"/>
      <c r="QF152" s="57"/>
      <c r="QG152" s="57"/>
      <c r="QH152" s="57"/>
      <c r="QI152" s="57"/>
      <c r="QJ152" s="57"/>
      <c r="QK152" s="57"/>
      <c r="QL152" s="57"/>
      <c r="QM152" s="57"/>
      <c r="QN152" s="57"/>
      <c r="QO152" s="57"/>
      <c r="QP152" s="57"/>
      <c r="QQ152" s="57"/>
      <c r="QR152" s="57"/>
      <c r="QS152" s="57"/>
      <c r="QT152" s="57"/>
      <c r="QU152" s="57"/>
      <c r="QV152" s="57"/>
      <c r="QW152" s="57"/>
      <c r="QX152" s="57"/>
      <c r="QY152" s="57"/>
      <c r="QZ152" s="57"/>
      <c r="RA152" s="57"/>
      <c r="RB152" s="57"/>
      <c r="RC152" s="57"/>
      <c r="RD152" s="57"/>
      <c r="RE152" s="57"/>
      <c r="RF152" s="57"/>
      <c r="RG152" s="57"/>
      <c r="RH152" s="57"/>
      <c r="RI152" s="57"/>
      <c r="RJ152" s="57"/>
      <c r="RK152" s="57"/>
      <c r="RL152" s="57"/>
      <c r="RM152" s="57"/>
      <c r="RN152" s="57"/>
      <c r="RO152" s="57"/>
      <c r="RP152" s="57"/>
      <c r="RQ152" s="57"/>
      <c r="RR152" s="57"/>
      <c r="RS152" s="57"/>
      <c r="RT152" s="57"/>
      <c r="RU152" s="57"/>
      <c r="RV152" s="57"/>
      <c r="RW152" s="57"/>
      <c r="RX152" s="57"/>
      <c r="RY152" s="57"/>
      <c r="RZ152" s="57"/>
      <c r="SA152" s="57"/>
      <c r="SB152" s="57"/>
      <c r="SC152" s="57"/>
      <c r="SD152" s="57"/>
      <c r="SE152" s="57"/>
      <c r="SF152" s="57"/>
      <c r="SG152" s="57"/>
      <c r="SH152" s="57"/>
      <c r="SI152" s="57"/>
      <c r="SJ152" s="57"/>
      <c r="SK152" s="57"/>
      <c r="SL152" s="57"/>
      <c r="SM152" s="57"/>
      <c r="SN152" s="57"/>
      <c r="SO152" s="57"/>
      <c r="SP152" s="57"/>
      <c r="SQ152" s="57"/>
      <c r="SR152" s="57"/>
      <c r="SS152" s="57"/>
      <c r="ST152" s="57"/>
      <c r="SU152" s="57"/>
      <c r="SV152" s="57"/>
      <c r="SW152" s="57"/>
      <c r="SX152" s="57"/>
      <c r="SY152" s="57"/>
      <c r="SZ152" s="57"/>
      <c r="TA152" s="57"/>
      <c r="TB152" s="57"/>
      <c r="TC152" s="57"/>
      <c r="TD152" s="57"/>
      <c r="TE152" s="57"/>
      <c r="TF152" s="57"/>
      <c r="TG152" s="57"/>
      <c r="TH152" s="57"/>
      <c r="TI152" s="57"/>
      <c r="TJ152" s="57"/>
      <c r="TK152" s="57"/>
      <c r="TL152" s="57"/>
      <c r="TM152" s="57"/>
      <c r="TN152" s="57"/>
      <c r="TO152" s="57"/>
      <c r="TP152" s="57"/>
      <c r="TQ152" s="57"/>
      <c r="TR152" s="57"/>
      <c r="TS152" s="57"/>
      <c r="TT152" s="57"/>
      <c r="TU152" s="57"/>
      <c r="TV152" s="57"/>
      <c r="TW152" s="57"/>
      <c r="TX152" s="57"/>
      <c r="TY152" s="57"/>
      <c r="TZ152" s="57"/>
      <c r="UA152" s="57"/>
      <c r="UB152" s="57"/>
      <c r="UC152" s="57"/>
      <c r="UD152" s="57"/>
      <c r="UE152" s="57"/>
      <c r="UF152" s="57"/>
      <c r="UG152" s="57"/>
      <c r="UH152" s="57"/>
      <c r="UI152" s="57"/>
      <c r="UJ152" s="57"/>
      <c r="UK152" s="57"/>
      <c r="UL152" s="57"/>
      <c r="UM152" s="57"/>
      <c r="UN152" s="57"/>
      <c r="UO152" s="57"/>
      <c r="UP152" s="57"/>
      <c r="UQ152" s="57"/>
      <c r="UR152" s="57"/>
      <c r="US152" s="57"/>
      <c r="UT152" s="57"/>
      <c r="UU152" s="57"/>
      <c r="UV152" s="57"/>
      <c r="UW152" s="57"/>
      <c r="UX152" s="57"/>
      <c r="UY152" s="57"/>
      <c r="UZ152" s="57"/>
      <c r="VA152" s="57"/>
      <c r="VB152" s="57"/>
      <c r="VC152" s="57"/>
      <c r="VD152" s="57"/>
      <c r="VE152" s="57"/>
      <c r="VF152" s="57"/>
      <c r="VG152" s="57"/>
      <c r="VH152" s="57"/>
      <c r="VI152" s="57"/>
      <c r="VJ152" s="57"/>
      <c r="VK152" s="57"/>
      <c r="VL152" s="57"/>
      <c r="VM152" s="57"/>
      <c r="VN152" s="57"/>
      <c r="VO152" s="57"/>
      <c r="VP152" s="57"/>
      <c r="VQ152" s="57"/>
      <c r="VR152" s="57"/>
      <c r="VS152" s="57"/>
      <c r="VT152" s="57"/>
      <c r="VU152" s="57"/>
      <c r="VV152" s="57"/>
      <c r="VW152" s="57"/>
      <c r="VX152" s="57"/>
      <c r="VY152" s="57"/>
      <c r="VZ152" s="57"/>
      <c r="WA152" s="57"/>
      <c r="WB152" s="57"/>
      <c r="WC152" s="57"/>
      <c r="WD152" s="57"/>
      <c r="WE152" s="57"/>
      <c r="WF152" s="57"/>
      <c r="WG152" s="57"/>
      <c r="WH152" s="57"/>
      <c r="WI152" s="57"/>
      <c r="WJ152" s="57"/>
      <c r="WK152" s="57"/>
      <c r="WL152" s="57"/>
      <c r="WM152" s="57"/>
      <c r="WN152" s="57"/>
      <c r="WO152" s="57"/>
      <c r="WP152" s="57"/>
      <c r="WQ152" s="57"/>
      <c r="WR152" s="57"/>
      <c r="WS152" s="57"/>
      <c r="WT152" s="57"/>
      <c r="WU152" s="57"/>
      <c r="WV152" s="57"/>
      <c r="WW152" s="57"/>
      <c r="WX152" s="57"/>
      <c r="WY152" s="57"/>
      <c r="WZ152" s="57"/>
      <c r="XA152" s="57"/>
      <c r="XB152" s="57"/>
      <c r="XC152" s="57"/>
      <c r="XD152" s="57"/>
      <c r="XE152" s="57"/>
      <c r="XF152" s="57"/>
      <c r="XG152" s="57"/>
      <c r="XH152" s="57"/>
      <c r="XI152" s="57"/>
      <c r="XJ152" s="57"/>
      <c r="XK152" s="57"/>
      <c r="XL152" s="57"/>
      <c r="XM152" s="57"/>
      <c r="XN152" s="57"/>
      <c r="XO152" s="57"/>
      <c r="XP152" s="57"/>
      <c r="XQ152" s="57"/>
      <c r="XR152" s="57"/>
      <c r="XS152" s="57"/>
      <c r="XT152" s="57"/>
      <c r="XU152" s="57"/>
      <c r="XV152" s="57"/>
      <c r="XW152" s="57"/>
      <c r="XX152" s="57"/>
      <c r="XY152" s="57"/>
      <c r="XZ152" s="57"/>
      <c r="YA152" s="57"/>
      <c r="YB152" s="57"/>
      <c r="YC152" s="57"/>
      <c r="YD152" s="57"/>
      <c r="YE152" s="57"/>
      <c r="YF152" s="57"/>
      <c r="YG152" s="57"/>
      <c r="YH152" s="57"/>
      <c r="YI152" s="57"/>
      <c r="YJ152" s="57"/>
      <c r="YK152" s="57"/>
      <c r="YL152" s="57"/>
      <c r="YM152" s="57"/>
      <c r="YN152" s="57"/>
      <c r="YO152" s="57"/>
      <c r="YP152" s="57"/>
      <c r="YQ152" s="57"/>
      <c r="YR152" s="57"/>
    </row>
    <row r="153" spans="1:668" ht="18" customHeight="1" x14ac:dyDescent="0.25">
      <c r="A153" s="35" t="s">
        <v>21</v>
      </c>
      <c r="B153" s="30" t="s">
        <v>16</v>
      </c>
      <c r="C153" s="83" t="s">
        <v>75</v>
      </c>
      <c r="D153" s="93">
        <v>44448</v>
      </c>
      <c r="E153" s="11" t="s">
        <v>120</v>
      </c>
      <c r="F153" s="208">
        <v>45000</v>
      </c>
      <c r="G153" s="83">
        <f>F153*0.0287</f>
        <v>1291.5</v>
      </c>
      <c r="H153" s="91">
        <v>1148.33</v>
      </c>
      <c r="I153" s="91">
        <f>F153*0.0304</f>
        <v>1368</v>
      </c>
      <c r="J153" s="136">
        <v>25</v>
      </c>
      <c r="K153" s="91">
        <v>3832.83</v>
      </c>
      <c r="L153" s="68">
        <v>41167.17</v>
      </c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57"/>
      <c r="AS153" s="57"/>
      <c r="IC153" s="57"/>
      <c r="ID153" s="57"/>
      <c r="IE153" s="57"/>
      <c r="IF153" s="57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  <c r="IT153" s="57"/>
      <c r="IU153" s="57"/>
      <c r="IV153" s="57"/>
      <c r="IW153" s="57"/>
      <c r="IX153" s="57"/>
      <c r="IY153" s="57"/>
      <c r="IZ153" s="57"/>
      <c r="JA153" s="57"/>
      <c r="JB153" s="57"/>
      <c r="JC153" s="57"/>
      <c r="JD153" s="57"/>
      <c r="JE153" s="57"/>
      <c r="JF153" s="57"/>
      <c r="JG153" s="57"/>
      <c r="JH153" s="57"/>
      <c r="JI153" s="57"/>
      <c r="JJ153" s="57"/>
      <c r="JK153" s="57"/>
      <c r="JL153" s="57"/>
      <c r="JM153" s="57"/>
      <c r="JN153" s="57"/>
      <c r="JO153" s="57"/>
      <c r="JP153" s="57"/>
      <c r="JQ153" s="57"/>
      <c r="JR153" s="57"/>
      <c r="JS153" s="57"/>
      <c r="JT153" s="57"/>
      <c r="JU153" s="57"/>
      <c r="JV153" s="57"/>
      <c r="JW153" s="57"/>
      <c r="JX153" s="57"/>
      <c r="JY153" s="57"/>
      <c r="JZ153" s="57"/>
      <c r="KA153" s="57"/>
      <c r="KB153" s="57"/>
      <c r="KC153" s="57"/>
      <c r="KD153" s="57"/>
      <c r="KE153" s="57"/>
      <c r="KF153" s="57"/>
      <c r="KG153" s="57"/>
      <c r="KH153" s="57"/>
      <c r="KI153" s="57"/>
      <c r="KJ153" s="57"/>
      <c r="KK153" s="57"/>
      <c r="KL153" s="57"/>
      <c r="KM153" s="57"/>
      <c r="KN153" s="57"/>
      <c r="KO153" s="57"/>
      <c r="KP153" s="57"/>
      <c r="KQ153" s="57"/>
      <c r="KR153" s="57"/>
      <c r="KS153" s="57"/>
      <c r="KT153" s="57"/>
      <c r="KU153" s="57"/>
      <c r="KV153" s="57"/>
      <c r="KW153" s="57"/>
      <c r="KX153" s="57"/>
      <c r="KY153" s="57"/>
      <c r="KZ153" s="57"/>
      <c r="LA153" s="57"/>
      <c r="LB153" s="57"/>
      <c r="LC153" s="57"/>
      <c r="LD153" s="57"/>
      <c r="LE153" s="57"/>
      <c r="LF153" s="57"/>
      <c r="LG153" s="57"/>
      <c r="LH153" s="57"/>
      <c r="LI153" s="57"/>
      <c r="LJ153" s="57"/>
      <c r="LK153" s="57"/>
      <c r="LL153" s="57"/>
      <c r="LM153" s="57"/>
      <c r="LN153" s="57"/>
      <c r="LO153" s="57"/>
      <c r="LP153" s="57"/>
      <c r="LQ153" s="57"/>
      <c r="LR153" s="57"/>
      <c r="LS153" s="57"/>
      <c r="LT153" s="57"/>
      <c r="LU153" s="57"/>
      <c r="LV153" s="57"/>
      <c r="LW153" s="57"/>
      <c r="LX153" s="57"/>
      <c r="LY153" s="57"/>
      <c r="LZ153" s="57"/>
      <c r="MA153" s="57"/>
      <c r="MB153" s="57"/>
      <c r="MC153" s="57"/>
      <c r="MD153" s="57"/>
      <c r="ME153" s="57"/>
      <c r="MF153" s="57"/>
      <c r="MG153" s="57"/>
      <c r="MH153" s="57"/>
      <c r="MI153" s="57"/>
      <c r="MJ153" s="57"/>
      <c r="MK153" s="57"/>
      <c r="ML153" s="57"/>
      <c r="MM153" s="57"/>
      <c r="MN153" s="57"/>
      <c r="MO153" s="57"/>
      <c r="MP153" s="57"/>
      <c r="MQ153" s="57"/>
      <c r="MR153" s="57"/>
      <c r="MS153" s="57"/>
      <c r="MT153" s="57"/>
      <c r="MU153" s="57"/>
      <c r="MV153" s="57"/>
      <c r="MW153" s="57"/>
      <c r="MX153" s="57"/>
      <c r="MY153" s="57"/>
      <c r="MZ153" s="57"/>
      <c r="NA153" s="57"/>
      <c r="NB153" s="57"/>
      <c r="NC153" s="57"/>
      <c r="ND153" s="57"/>
      <c r="NE153" s="57"/>
      <c r="NF153" s="57"/>
      <c r="NG153" s="57"/>
      <c r="NH153" s="57"/>
      <c r="NI153" s="57"/>
      <c r="NJ153" s="57"/>
      <c r="NK153" s="57"/>
      <c r="NL153" s="57"/>
      <c r="NM153" s="57"/>
      <c r="NN153" s="57"/>
      <c r="NO153" s="57"/>
      <c r="NP153" s="57"/>
      <c r="NQ153" s="57"/>
      <c r="NR153" s="57"/>
      <c r="NS153" s="57"/>
      <c r="NT153" s="57"/>
      <c r="NU153" s="57"/>
      <c r="NV153" s="57"/>
      <c r="NW153" s="57"/>
      <c r="NX153" s="57"/>
      <c r="NY153" s="57"/>
      <c r="NZ153" s="57"/>
      <c r="OA153" s="57"/>
      <c r="OB153" s="57"/>
      <c r="OC153" s="57"/>
      <c r="OD153" s="57"/>
      <c r="OE153" s="57"/>
      <c r="OF153" s="57"/>
      <c r="OG153" s="57"/>
      <c r="OH153" s="57"/>
      <c r="OI153" s="57"/>
      <c r="OJ153" s="57"/>
      <c r="OK153" s="57"/>
      <c r="OL153" s="57"/>
      <c r="OM153" s="57"/>
      <c r="ON153" s="57"/>
      <c r="OO153" s="57"/>
      <c r="OP153" s="57"/>
      <c r="OQ153" s="57"/>
      <c r="OR153" s="57"/>
      <c r="OS153" s="57"/>
      <c r="OT153" s="57"/>
      <c r="OU153" s="57"/>
      <c r="OV153" s="57"/>
      <c r="OW153" s="57"/>
      <c r="OX153" s="57"/>
      <c r="OY153" s="57"/>
      <c r="OZ153" s="57"/>
      <c r="PA153" s="57"/>
      <c r="PB153" s="57"/>
      <c r="PC153" s="57"/>
      <c r="PD153" s="57"/>
      <c r="PE153" s="57"/>
      <c r="PF153" s="57"/>
      <c r="PG153" s="57"/>
      <c r="PH153" s="57"/>
      <c r="PI153" s="57"/>
      <c r="PJ153" s="57"/>
      <c r="PK153" s="57"/>
      <c r="PL153" s="57"/>
      <c r="PM153" s="57"/>
      <c r="PN153" s="57"/>
      <c r="PO153" s="57"/>
      <c r="PP153" s="57"/>
      <c r="PQ153" s="57"/>
      <c r="PR153" s="57"/>
      <c r="PS153" s="57"/>
      <c r="PT153" s="57"/>
      <c r="PU153" s="57"/>
      <c r="PV153" s="57"/>
      <c r="PW153" s="57"/>
      <c r="PX153" s="57"/>
      <c r="PY153" s="57"/>
      <c r="PZ153" s="57"/>
      <c r="QA153" s="57"/>
      <c r="QB153" s="57"/>
      <c r="QC153" s="57"/>
      <c r="QD153" s="57"/>
      <c r="QE153" s="57"/>
      <c r="QF153" s="57"/>
      <c r="QG153" s="57"/>
      <c r="QH153" s="57"/>
      <c r="QI153" s="57"/>
      <c r="QJ153" s="57"/>
      <c r="QK153" s="57"/>
      <c r="QL153" s="57"/>
      <c r="QM153" s="57"/>
      <c r="QN153" s="57"/>
      <c r="QO153" s="57"/>
      <c r="QP153" s="57"/>
      <c r="QQ153" s="57"/>
      <c r="QR153" s="57"/>
      <c r="QS153" s="57"/>
      <c r="QT153" s="57"/>
      <c r="QU153" s="57"/>
      <c r="QV153" s="57"/>
      <c r="QW153" s="57"/>
      <c r="QX153" s="57"/>
      <c r="QY153" s="57"/>
      <c r="QZ153" s="57"/>
      <c r="RA153" s="57"/>
      <c r="RB153" s="57"/>
      <c r="RC153" s="57"/>
      <c r="RD153" s="57"/>
      <c r="RE153" s="57"/>
      <c r="RF153" s="57"/>
      <c r="RG153" s="57"/>
      <c r="RH153" s="57"/>
      <c r="RI153" s="57"/>
      <c r="RJ153" s="57"/>
      <c r="RK153" s="57"/>
      <c r="RL153" s="57"/>
      <c r="RM153" s="57"/>
      <c r="RN153" s="57"/>
      <c r="RO153" s="57"/>
      <c r="RP153" s="57"/>
      <c r="RQ153" s="57"/>
      <c r="RR153" s="57"/>
      <c r="RS153" s="57"/>
      <c r="RT153" s="57"/>
      <c r="RU153" s="57"/>
      <c r="RV153" s="57"/>
      <c r="RW153" s="57"/>
      <c r="RX153" s="57"/>
      <c r="RY153" s="57"/>
      <c r="RZ153" s="57"/>
      <c r="SA153" s="57"/>
      <c r="SB153" s="57"/>
      <c r="SC153" s="57"/>
      <c r="SD153" s="57"/>
      <c r="SE153" s="57"/>
      <c r="SF153" s="57"/>
      <c r="SG153" s="57"/>
      <c r="SH153" s="57"/>
      <c r="SI153" s="57"/>
      <c r="SJ153" s="57"/>
      <c r="SK153" s="57"/>
      <c r="SL153" s="57"/>
      <c r="SM153" s="57"/>
      <c r="SN153" s="57"/>
      <c r="SO153" s="57"/>
      <c r="SP153" s="57"/>
      <c r="SQ153" s="57"/>
      <c r="SR153" s="57"/>
      <c r="SS153" s="57"/>
      <c r="ST153" s="57"/>
      <c r="SU153" s="57"/>
      <c r="SV153" s="57"/>
      <c r="SW153" s="57"/>
      <c r="SX153" s="57"/>
      <c r="SY153" s="57"/>
      <c r="SZ153" s="57"/>
      <c r="TA153" s="57"/>
      <c r="TB153" s="57"/>
      <c r="TC153" s="57"/>
      <c r="TD153" s="57"/>
      <c r="TE153" s="57"/>
      <c r="TF153" s="57"/>
      <c r="TG153" s="57"/>
      <c r="TH153" s="57"/>
      <c r="TI153" s="57"/>
      <c r="TJ153" s="57"/>
      <c r="TK153" s="57"/>
      <c r="TL153" s="57"/>
      <c r="TM153" s="57"/>
      <c r="TN153" s="57"/>
      <c r="TO153" s="57"/>
      <c r="TP153" s="57"/>
      <c r="TQ153" s="57"/>
      <c r="TR153" s="57"/>
      <c r="TS153" s="57"/>
      <c r="TT153" s="57"/>
      <c r="TU153" s="57"/>
      <c r="TV153" s="57"/>
      <c r="TW153" s="57"/>
      <c r="TX153" s="57"/>
      <c r="TY153" s="57"/>
      <c r="TZ153" s="57"/>
      <c r="UA153" s="57"/>
      <c r="UB153" s="57"/>
      <c r="UC153" s="57"/>
      <c r="UD153" s="57"/>
      <c r="UE153" s="57"/>
      <c r="UF153" s="57"/>
      <c r="UG153" s="57"/>
      <c r="UH153" s="57"/>
      <c r="UI153" s="57"/>
      <c r="UJ153" s="57"/>
      <c r="UK153" s="57"/>
      <c r="UL153" s="57"/>
      <c r="UM153" s="57"/>
      <c r="UN153" s="57"/>
      <c r="UO153" s="57"/>
      <c r="UP153" s="57"/>
      <c r="UQ153" s="57"/>
      <c r="UR153" s="57"/>
      <c r="US153" s="57"/>
      <c r="UT153" s="57"/>
      <c r="UU153" s="57"/>
      <c r="UV153" s="57"/>
      <c r="UW153" s="57"/>
      <c r="UX153" s="57"/>
      <c r="UY153" s="57"/>
      <c r="UZ153" s="57"/>
      <c r="VA153" s="57"/>
      <c r="VB153" s="57"/>
      <c r="VC153" s="57"/>
      <c r="VD153" s="57"/>
      <c r="VE153" s="57"/>
      <c r="VF153" s="57"/>
      <c r="VG153" s="57"/>
      <c r="VH153" s="57"/>
      <c r="VI153" s="57"/>
      <c r="VJ153" s="57"/>
      <c r="VK153" s="57"/>
      <c r="VL153" s="57"/>
      <c r="VM153" s="57"/>
      <c r="VN153" s="57"/>
      <c r="VO153" s="57"/>
      <c r="VP153" s="57"/>
      <c r="VQ153" s="57"/>
      <c r="VR153" s="57"/>
      <c r="VS153" s="57"/>
      <c r="VT153" s="57"/>
      <c r="VU153" s="57"/>
      <c r="VV153" s="57"/>
      <c r="VW153" s="57"/>
      <c r="VX153" s="57"/>
      <c r="VY153" s="57"/>
      <c r="VZ153" s="57"/>
      <c r="WA153" s="57"/>
      <c r="WB153" s="57"/>
      <c r="WC153" s="57"/>
      <c r="WD153" s="57"/>
      <c r="WE153" s="57"/>
      <c r="WF153" s="57"/>
      <c r="WG153" s="57"/>
      <c r="WH153" s="57"/>
      <c r="WI153" s="57"/>
      <c r="WJ153" s="57"/>
      <c r="WK153" s="57"/>
      <c r="WL153" s="57"/>
      <c r="WM153" s="57"/>
      <c r="WN153" s="57"/>
      <c r="WO153" s="57"/>
      <c r="WP153" s="57"/>
      <c r="WQ153" s="57"/>
      <c r="WR153" s="57"/>
      <c r="WS153" s="57"/>
      <c r="WT153" s="57"/>
      <c r="WU153" s="57"/>
      <c r="WV153" s="57"/>
      <c r="WW153" s="57"/>
      <c r="WX153" s="57"/>
      <c r="WY153" s="57"/>
      <c r="WZ153" s="57"/>
      <c r="XA153" s="57"/>
      <c r="XB153" s="57"/>
      <c r="XC153" s="57"/>
      <c r="XD153" s="57"/>
      <c r="XE153" s="57"/>
      <c r="XF153" s="57"/>
      <c r="XG153" s="57"/>
      <c r="XH153" s="57"/>
      <c r="XI153" s="57"/>
      <c r="XJ153" s="57"/>
      <c r="XK153" s="57"/>
      <c r="XL153" s="57"/>
      <c r="XM153" s="57"/>
      <c r="XN153" s="57"/>
      <c r="XO153" s="57"/>
      <c r="XP153" s="57"/>
      <c r="XQ153" s="57"/>
      <c r="XR153" s="57"/>
      <c r="XS153" s="57"/>
      <c r="XT153" s="57"/>
      <c r="XU153" s="57"/>
      <c r="XV153" s="57"/>
      <c r="XW153" s="57"/>
      <c r="XX153" s="57"/>
      <c r="XY153" s="57"/>
      <c r="XZ153" s="57"/>
      <c r="YA153" s="57"/>
      <c r="YB153" s="57"/>
      <c r="YC153" s="57"/>
      <c r="YD153" s="57"/>
      <c r="YE153" s="57"/>
      <c r="YF153" s="57"/>
      <c r="YG153" s="57"/>
      <c r="YH153" s="57"/>
      <c r="YI153" s="57"/>
      <c r="YJ153" s="57"/>
      <c r="YK153" s="57"/>
      <c r="YL153" s="57"/>
      <c r="YM153" s="57"/>
      <c r="YN153" s="57"/>
      <c r="YO153" s="57"/>
      <c r="YP153" s="57"/>
      <c r="YQ153" s="57"/>
      <c r="YR153" s="57"/>
    </row>
    <row r="154" spans="1:668" ht="15.75" x14ac:dyDescent="0.25">
      <c r="A154" s="35" t="s">
        <v>22</v>
      </c>
      <c r="B154" s="30" t="s">
        <v>16</v>
      </c>
      <c r="C154" s="83" t="s">
        <v>75</v>
      </c>
      <c r="D154" s="93">
        <v>44440</v>
      </c>
      <c r="E154" s="11" t="s">
        <v>120</v>
      </c>
      <c r="F154" s="87">
        <v>45000</v>
      </c>
      <c r="G154" s="83">
        <f>F154*0.0287</f>
        <v>1291.5</v>
      </c>
      <c r="H154" s="91">
        <v>1148.33</v>
      </c>
      <c r="I154" s="91">
        <f>F154*0.0304</f>
        <v>1368</v>
      </c>
      <c r="J154" s="136">
        <v>25</v>
      </c>
      <c r="K154" s="91">
        <v>3832.83</v>
      </c>
      <c r="L154" s="68">
        <v>41167.17</v>
      </c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IC154" s="57"/>
      <c r="ID154" s="57"/>
      <c r="IE154" s="57"/>
      <c r="IF154" s="57"/>
      <c r="IG154" s="57"/>
      <c r="IH154" s="57"/>
      <c r="II154" s="57"/>
      <c r="IJ154" s="57"/>
      <c r="IK154" s="57"/>
      <c r="IL154" s="57"/>
      <c r="IM154" s="57"/>
      <c r="IN154" s="57"/>
      <c r="IO154" s="57"/>
      <c r="IP154" s="57"/>
      <c r="IQ154" s="57"/>
      <c r="IR154" s="57"/>
      <c r="IS154" s="57"/>
      <c r="IT154" s="57"/>
      <c r="IU154" s="57"/>
      <c r="IV154" s="57"/>
      <c r="IW154" s="57"/>
      <c r="IX154" s="57"/>
      <c r="IY154" s="57"/>
      <c r="IZ154" s="57"/>
      <c r="JA154" s="57"/>
      <c r="JB154" s="57"/>
      <c r="JC154" s="57"/>
      <c r="JD154" s="57"/>
      <c r="JE154" s="57"/>
      <c r="JF154" s="57"/>
      <c r="JG154" s="57"/>
      <c r="JH154" s="57"/>
      <c r="JI154" s="57"/>
      <c r="JJ154" s="57"/>
      <c r="JK154" s="57"/>
      <c r="JL154" s="57"/>
      <c r="JM154" s="57"/>
      <c r="JN154" s="57"/>
      <c r="JO154" s="57"/>
      <c r="JP154" s="57"/>
      <c r="JQ154" s="57"/>
      <c r="JR154" s="57"/>
      <c r="JS154" s="57"/>
      <c r="JT154" s="57"/>
      <c r="JU154" s="57"/>
      <c r="JV154" s="57"/>
      <c r="JW154" s="57"/>
      <c r="JX154" s="57"/>
      <c r="JY154" s="57"/>
      <c r="JZ154" s="57"/>
      <c r="KA154" s="57"/>
      <c r="KB154" s="57"/>
      <c r="KC154" s="57"/>
      <c r="KD154" s="57"/>
      <c r="KE154" s="57"/>
      <c r="KF154" s="57"/>
      <c r="KG154" s="57"/>
      <c r="KH154" s="57"/>
      <c r="KI154" s="57"/>
      <c r="KJ154" s="57"/>
      <c r="KK154" s="57"/>
      <c r="KL154" s="57"/>
      <c r="KM154" s="57"/>
      <c r="KN154" s="57"/>
      <c r="KO154" s="57"/>
      <c r="KP154" s="57"/>
      <c r="KQ154" s="57"/>
      <c r="KR154" s="57"/>
      <c r="KS154" s="57"/>
      <c r="KT154" s="57"/>
      <c r="KU154" s="57"/>
      <c r="KV154" s="57"/>
      <c r="KW154" s="57"/>
      <c r="KX154" s="57"/>
      <c r="KY154" s="57"/>
      <c r="KZ154" s="57"/>
      <c r="LA154" s="57"/>
      <c r="LB154" s="57"/>
      <c r="LC154" s="57"/>
      <c r="LD154" s="57"/>
      <c r="LE154" s="57"/>
      <c r="LF154" s="57"/>
      <c r="LG154" s="57"/>
      <c r="LH154" s="57"/>
      <c r="LI154" s="57"/>
      <c r="LJ154" s="57"/>
      <c r="LK154" s="57"/>
      <c r="LL154" s="57"/>
      <c r="LM154" s="57"/>
      <c r="LN154" s="57"/>
      <c r="LO154" s="57"/>
      <c r="LP154" s="57"/>
      <c r="LQ154" s="57"/>
      <c r="LR154" s="57"/>
      <c r="LS154" s="57"/>
      <c r="LT154" s="57"/>
      <c r="LU154" s="57"/>
      <c r="LV154" s="57"/>
      <c r="LW154" s="57"/>
      <c r="LX154" s="57"/>
      <c r="LY154" s="57"/>
      <c r="LZ154" s="57"/>
      <c r="MA154" s="57"/>
      <c r="MB154" s="57"/>
      <c r="MC154" s="57"/>
      <c r="MD154" s="57"/>
      <c r="ME154" s="57"/>
      <c r="MF154" s="57"/>
      <c r="MG154" s="57"/>
      <c r="MH154" s="57"/>
      <c r="MI154" s="57"/>
      <c r="MJ154" s="57"/>
      <c r="MK154" s="57"/>
      <c r="ML154" s="57"/>
      <c r="MM154" s="57"/>
      <c r="MN154" s="57"/>
      <c r="MO154" s="57"/>
      <c r="MP154" s="57"/>
      <c r="MQ154" s="57"/>
      <c r="MR154" s="57"/>
      <c r="MS154" s="57"/>
      <c r="MT154" s="57"/>
      <c r="MU154" s="57"/>
      <c r="MV154" s="57"/>
      <c r="MW154" s="57"/>
      <c r="MX154" s="57"/>
      <c r="MY154" s="57"/>
      <c r="MZ154" s="57"/>
      <c r="NA154" s="57"/>
      <c r="NB154" s="57"/>
      <c r="NC154" s="57"/>
      <c r="ND154" s="57"/>
      <c r="NE154" s="57"/>
      <c r="NF154" s="57"/>
      <c r="NG154" s="57"/>
      <c r="NH154" s="57"/>
      <c r="NI154" s="57"/>
      <c r="NJ154" s="57"/>
      <c r="NK154" s="57"/>
      <c r="NL154" s="57"/>
      <c r="NM154" s="57"/>
      <c r="NN154" s="57"/>
      <c r="NO154" s="57"/>
      <c r="NP154" s="57"/>
      <c r="NQ154" s="57"/>
      <c r="NR154" s="57"/>
      <c r="NS154" s="57"/>
      <c r="NT154" s="57"/>
      <c r="NU154" s="57"/>
      <c r="NV154" s="57"/>
      <c r="NW154" s="57"/>
      <c r="NX154" s="57"/>
      <c r="NY154" s="57"/>
      <c r="NZ154" s="57"/>
      <c r="OA154" s="57"/>
      <c r="OB154" s="57"/>
      <c r="OC154" s="57"/>
      <c r="OD154" s="57"/>
      <c r="OE154" s="57"/>
      <c r="OF154" s="57"/>
      <c r="OG154" s="57"/>
      <c r="OH154" s="57"/>
      <c r="OI154" s="57"/>
      <c r="OJ154" s="57"/>
      <c r="OK154" s="57"/>
      <c r="OL154" s="57"/>
      <c r="OM154" s="57"/>
      <c r="ON154" s="57"/>
      <c r="OO154" s="57"/>
      <c r="OP154" s="57"/>
      <c r="OQ154" s="57"/>
      <c r="OR154" s="57"/>
      <c r="OS154" s="57"/>
      <c r="OT154" s="57"/>
      <c r="OU154" s="57"/>
      <c r="OV154" s="57"/>
      <c r="OW154" s="57"/>
      <c r="OX154" s="57"/>
      <c r="OY154" s="57"/>
      <c r="OZ154" s="57"/>
      <c r="PA154" s="57"/>
      <c r="PB154" s="57"/>
      <c r="PC154" s="57"/>
      <c r="PD154" s="57"/>
      <c r="PE154" s="57"/>
      <c r="PF154" s="57"/>
      <c r="PG154" s="57"/>
      <c r="PH154" s="57"/>
      <c r="PI154" s="57"/>
      <c r="PJ154" s="57"/>
      <c r="PK154" s="57"/>
      <c r="PL154" s="57"/>
      <c r="PM154" s="57"/>
      <c r="PN154" s="57"/>
      <c r="PO154" s="57"/>
      <c r="PP154" s="57"/>
      <c r="PQ154" s="57"/>
      <c r="PR154" s="57"/>
      <c r="PS154" s="57"/>
      <c r="PT154" s="57"/>
      <c r="PU154" s="57"/>
      <c r="PV154" s="57"/>
      <c r="PW154" s="57"/>
      <c r="PX154" s="57"/>
      <c r="PY154" s="57"/>
      <c r="PZ154" s="57"/>
      <c r="QA154" s="57"/>
      <c r="QB154" s="57"/>
      <c r="QC154" s="57"/>
      <c r="QD154" s="57"/>
      <c r="QE154" s="57"/>
      <c r="QF154" s="57"/>
      <c r="QG154" s="57"/>
      <c r="QH154" s="57"/>
      <c r="QI154" s="57"/>
      <c r="QJ154" s="57"/>
      <c r="QK154" s="57"/>
      <c r="QL154" s="57"/>
      <c r="QM154" s="57"/>
      <c r="QN154" s="57"/>
      <c r="QO154" s="57"/>
      <c r="QP154" s="57"/>
      <c r="QQ154" s="57"/>
      <c r="QR154" s="57"/>
      <c r="QS154" s="57"/>
      <c r="QT154" s="57"/>
      <c r="QU154" s="57"/>
      <c r="QV154" s="57"/>
      <c r="QW154" s="57"/>
      <c r="QX154" s="57"/>
      <c r="QY154" s="57"/>
      <c r="QZ154" s="57"/>
      <c r="RA154" s="57"/>
      <c r="RB154" s="57"/>
      <c r="RC154" s="57"/>
      <c r="RD154" s="57"/>
      <c r="RE154" s="57"/>
      <c r="RF154" s="57"/>
      <c r="RG154" s="57"/>
      <c r="RH154" s="57"/>
      <c r="RI154" s="57"/>
      <c r="RJ154" s="57"/>
      <c r="RK154" s="57"/>
      <c r="RL154" s="57"/>
      <c r="RM154" s="57"/>
      <c r="RN154" s="57"/>
      <c r="RO154" s="57"/>
      <c r="RP154" s="57"/>
      <c r="RQ154" s="57"/>
      <c r="RR154" s="57"/>
      <c r="RS154" s="57"/>
      <c r="RT154" s="57"/>
      <c r="RU154" s="57"/>
      <c r="RV154" s="57"/>
      <c r="RW154" s="57"/>
      <c r="RX154" s="57"/>
      <c r="RY154" s="57"/>
      <c r="RZ154" s="57"/>
      <c r="SA154" s="57"/>
      <c r="SB154" s="57"/>
      <c r="SC154" s="57"/>
      <c r="SD154" s="57"/>
      <c r="SE154" s="57"/>
      <c r="SF154" s="57"/>
      <c r="SG154" s="57"/>
      <c r="SH154" s="57"/>
      <c r="SI154" s="57"/>
      <c r="SJ154" s="57"/>
      <c r="SK154" s="57"/>
      <c r="SL154" s="57"/>
      <c r="SM154" s="57"/>
      <c r="SN154" s="57"/>
      <c r="SO154" s="57"/>
      <c r="SP154" s="57"/>
      <c r="SQ154" s="57"/>
      <c r="SR154" s="57"/>
      <c r="SS154" s="57"/>
      <c r="ST154" s="57"/>
      <c r="SU154" s="57"/>
      <c r="SV154" s="57"/>
      <c r="SW154" s="57"/>
      <c r="SX154" s="57"/>
      <c r="SY154" s="57"/>
      <c r="SZ154" s="57"/>
      <c r="TA154" s="57"/>
      <c r="TB154" s="57"/>
      <c r="TC154" s="57"/>
      <c r="TD154" s="57"/>
      <c r="TE154" s="57"/>
      <c r="TF154" s="57"/>
      <c r="TG154" s="57"/>
      <c r="TH154" s="57"/>
      <c r="TI154" s="57"/>
      <c r="TJ154" s="57"/>
      <c r="TK154" s="57"/>
      <c r="TL154" s="57"/>
      <c r="TM154" s="57"/>
      <c r="TN154" s="57"/>
      <c r="TO154" s="57"/>
      <c r="TP154" s="57"/>
      <c r="TQ154" s="57"/>
      <c r="TR154" s="57"/>
      <c r="TS154" s="57"/>
      <c r="TT154" s="57"/>
      <c r="TU154" s="57"/>
      <c r="TV154" s="57"/>
      <c r="TW154" s="57"/>
      <c r="TX154" s="57"/>
      <c r="TY154" s="57"/>
      <c r="TZ154" s="57"/>
      <c r="UA154" s="57"/>
      <c r="UB154" s="57"/>
      <c r="UC154" s="57"/>
      <c r="UD154" s="57"/>
      <c r="UE154" s="57"/>
      <c r="UF154" s="57"/>
      <c r="UG154" s="57"/>
      <c r="UH154" s="57"/>
      <c r="UI154" s="57"/>
      <c r="UJ154" s="57"/>
      <c r="UK154" s="57"/>
      <c r="UL154" s="57"/>
      <c r="UM154" s="57"/>
      <c r="UN154" s="57"/>
      <c r="UO154" s="57"/>
      <c r="UP154" s="57"/>
      <c r="UQ154" s="57"/>
      <c r="UR154" s="57"/>
      <c r="US154" s="57"/>
      <c r="UT154" s="57"/>
      <c r="UU154" s="57"/>
      <c r="UV154" s="57"/>
      <c r="UW154" s="57"/>
      <c r="UX154" s="57"/>
      <c r="UY154" s="57"/>
      <c r="UZ154" s="57"/>
      <c r="VA154" s="57"/>
      <c r="VB154" s="57"/>
      <c r="VC154" s="57"/>
      <c r="VD154" s="57"/>
      <c r="VE154" s="57"/>
      <c r="VF154" s="57"/>
      <c r="VG154" s="57"/>
      <c r="VH154" s="57"/>
      <c r="VI154" s="57"/>
      <c r="VJ154" s="57"/>
      <c r="VK154" s="57"/>
      <c r="VL154" s="57"/>
      <c r="VM154" s="57"/>
      <c r="VN154" s="57"/>
      <c r="VO154" s="57"/>
      <c r="VP154" s="57"/>
      <c r="VQ154" s="57"/>
      <c r="VR154" s="57"/>
      <c r="VS154" s="57"/>
      <c r="VT154" s="57"/>
      <c r="VU154" s="57"/>
      <c r="VV154" s="57"/>
      <c r="VW154" s="57"/>
      <c r="VX154" s="57"/>
      <c r="VY154" s="57"/>
      <c r="VZ154" s="57"/>
      <c r="WA154" s="57"/>
      <c r="WB154" s="57"/>
      <c r="WC154" s="57"/>
      <c r="WD154" s="57"/>
      <c r="WE154" s="57"/>
      <c r="WF154" s="57"/>
      <c r="WG154" s="57"/>
      <c r="WH154" s="57"/>
      <c r="WI154" s="57"/>
      <c r="WJ154" s="57"/>
      <c r="WK154" s="57"/>
      <c r="WL154" s="57"/>
      <c r="WM154" s="57"/>
      <c r="WN154" s="57"/>
      <c r="WO154" s="57"/>
      <c r="WP154" s="57"/>
      <c r="WQ154" s="57"/>
      <c r="WR154" s="57"/>
      <c r="WS154" s="57"/>
      <c r="WT154" s="57"/>
      <c r="WU154" s="57"/>
      <c r="WV154" s="57"/>
      <c r="WW154" s="57"/>
      <c r="WX154" s="57"/>
      <c r="WY154" s="57"/>
      <c r="WZ154" s="57"/>
      <c r="XA154" s="57"/>
      <c r="XB154" s="57"/>
      <c r="XC154" s="57"/>
      <c r="XD154" s="57"/>
      <c r="XE154" s="57"/>
      <c r="XF154" s="57"/>
      <c r="XG154" s="57"/>
      <c r="XH154" s="57"/>
      <c r="XI154" s="57"/>
      <c r="XJ154" s="57"/>
      <c r="XK154" s="57"/>
      <c r="XL154" s="57"/>
      <c r="XM154" s="57"/>
      <c r="XN154" s="57"/>
      <c r="XO154" s="57"/>
      <c r="XP154" s="57"/>
      <c r="XQ154" s="57"/>
      <c r="XR154" s="57"/>
      <c r="XS154" s="57"/>
      <c r="XT154" s="57"/>
      <c r="XU154" s="57"/>
      <c r="XV154" s="57"/>
      <c r="XW154" s="57"/>
      <c r="XX154" s="57"/>
      <c r="XY154" s="57"/>
      <c r="XZ154" s="57"/>
      <c r="YA154" s="57"/>
      <c r="YB154" s="57"/>
      <c r="YC154" s="57"/>
      <c r="YD154" s="57"/>
      <c r="YE154" s="57"/>
      <c r="YF154" s="57"/>
      <c r="YG154" s="57"/>
      <c r="YH154" s="57"/>
      <c r="YI154" s="57"/>
      <c r="YJ154" s="57"/>
      <c r="YK154" s="57"/>
      <c r="YL154" s="57"/>
      <c r="YM154" s="57"/>
      <c r="YN154" s="57"/>
      <c r="YO154" s="57"/>
      <c r="YP154" s="57"/>
      <c r="YQ154" s="57"/>
      <c r="YR154" s="57"/>
    </row>
    <row r="155" spans="1:668" ht="15.75" x14ac:dyDescent="0.25">
      <c r="A155" s="35" t="s">
        <v>153</v>
      </c>
      <c r="B155" s="30" t="s">
        <v>155</v>
      </c>
      <c r="C155" s="83" t="s">
        <v>75</v>
      </c>
      <c r="D155" s="93">
        <v>44593</v>
      </c>
      <c r="E155" s="11" t="s">
        <v>120</v>
      </c>
      <c r="F155" s="87">
        <v>45000</v>
      </c>
      <c r="G155" s="83">
        <v>1291.5</v>
      </c>
      <c r="H155" s="91">
        <v>1148.33</v>
      </c>
      <c r="I155" s="91">
        <v>1368</v>
      </c>
      <c r="J155" s="136">
        <v>25</v>
      </c>
      <c r="K155" s="91">
        <v>3832.83</v>
      </c>
      <c r="L155" s="68">
        <v>41167.17</v>
      </c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  <c r="IU155" s="57"/>
      <c r="IV155" s="57"/>
      <c r="IW155" s="57"/>
      <c r="IX155" s="57"/>
      <c r="IY155" s="57"/>
      <c r="IZ155" s="57"/>
      <c r="JA155" s="57"/>
      <c r="JB155" s="57"/>
      <c r="JC155" s="57"/>
      <c r="JD155" s="57"/>
      <c r="JE155" s="57"/>
      <c r="JF155" s="57"/>
      <c r="JG155" s="57"/>
      <c r="JH155" s="57"/>
      <c r="JI155" s="57"/>
      <c r="JJ155" s="57"/>
      <c r="JK155" s="57"/>
      <c r="JL155" s="57"/>
      <c r="JM155" s="57"/>
      <c r="JN155" s="57"/>
      <c r="JO155" s="57"/>
      <c r="JP155" s="57"/>
      <c r="JQ155" s="57"/>
      <c r="JR155" s="57"/>
      <c r="JS155" s="57"/>
      <c r="JT155" s="57"/>
      <c r="JU155" s="57"/>
      <c r="JV155" s="57"/>
      <c r="JW155" s="57"/>
      <c r="JX155" s="57"/>
      <c r="JY155" s="57"/>
      <c r="JZ155" s="57"/>
      <c r="KA155" s="57"/>
      <c r="KB155" s="57"/>
      <c r="KC155" s="57"/>
      <c r="KD155" s="57"/>
      <c r="KE155" s="57"/>
      <c r="KF155" s="57"/>
      <c r="KG155" s="57"/>
      <c r="KH155" s="57"/>
      <c r="KI155" s="57"/>
      <c r="KJ155" s="57"/>
      <c r="KK155" s="57"/>
      <c r="KL155" s="57"/>
      <c r="KM155" s="57"/>
      <c r="KN155" s="57"/>
      <c r="KO155" s="57"/>
      <c r="KP155" s="57"/>
      <c r="KQ155" s="57"/>
      <c r="KR155" s="57"/>
      <c r="KS155" s="57"/>
      <c r="KT155" s="57"/>
      <c r="KU155" s="57"/>
      <c r="KV155" s="57"/>
      <c r="KW155" s="57"/>
      <c r="KX155" s="57"/>
      <c r="KY155" s="57"/>
      <c r="KZ155" s="57"/>
      <c r="LA155" s="57"/>
      <c r="LB155" s="57"/>
      <c r="LC155" s="57"/>
      <c r="LD155" s="57"/>
      <c r="LE155" s="57"/>
      <c r="LF155" s="57"/>
      <c r="LG155" s="57"/>
      <c r="LH155" s="57"/>
      <c r="LI155" s="57"/>
      <c r="LJ155" s="57"/>
      <c r="LK155" s="57"/>
      <c r="LL155" s="57"/>
      <c r="LM155" s="57"/>
      <c r="LN155" s="57"/>
      <c r="LO155" s="57"/>
      <c r="LP155" s="57"/>
      <c r="LQ155" s="57"/>
      <c r="LR155" s="57"/>
      <c r="LS155" s="57"/>
      <c r="LT155" s="57"/>
      <c r="LU155" s="57"/>
      <c r="LV155" s="57"/>
      <c r="LW155" s="57"/>
      <c r="LX155" s="57"/>
      <c r="LY155" s="57"/>
      <c r="LZ155" s="57"/>
      <c r="MA155" s="57"/>
      <c r="MB155" s="57"/>
      <c r="MC155" s="57"/>
      <c r="MD155" s="57"/>
      <c r="ME155" s="57"/>
      <c r="MF155" s="57"/>
      <c r="MG155" s="57"/>
      <c r="MH155" s="57"/>
      <c r="MI155" s="57"/>
      <c r="MJ155" s="57"/>
      <c r="MK155" s="57"/>
      <c r="ML155" s="57"/>
      <c r="MM155" s="57"/>
      <c r="MN155" s="57"/>
      <c r="MO155" s="57"/>
      <c r="MP155" s="57"/>
      <c r="MQ155" s="57"/>
      <c r="MR155" s="57"/>
      <c r="MS155" s="57"/>
      <c r="MT155" s="57"/>
      <c r="MU155" s="57"/>
      <c r="MV155" s="57"/>
      <c r="MW155" s="57"/>
      <c r="MX155" s="57"/>
      <c r="MY155" s="57"/>
      <c r="MZ155" s="57"/>
      <c r="NA155" s="57"/>
      <c r="NB155" s="57"/>
      <c r="NC155" s="57"/>
      <c r="ND155" s="57"/>
      <c r="NE155" s="57"/>
      <c r="NF155" s="57"/>
      <c r="NG155" s="57"/>
      <c r="NH155" s="57"/>
      <c r="NI155" s="57"/>
      <c r="NJ155" s="57"/>
      <c r="NK155" s="57"/>
      <c r="NL155" s="57"/>
      <c r="NM155" s="57"/>
      <c r="NN155" s="57"/>
      <c r="NO155" s="57"/>
      <c r="NP155" s="57"/>
      <c r="NQ155" s="57"/>
      <c r="NR155" s="57"/>
      <c r="NS155" s="57"/>
      <c r="NT155" s="57"/>
      <c r="NU155" s="57"/>
      <c r="NV155" s="57"/>
      <c r="NW155" s="57"/>
      <c r="NX155" s="57"/>
      <c r="NY155" s="57"/>
      <c r="NZ155" s="57"/>
      <c r="OA155" s="57"/>
      <c r="OB155" s="57"/>
      <c r="OC155" s="57"/>
      <c r="OD155" s="57"/>
      <c r="OE155" s="57"/>
      <c r="OF155" s="57"/>
      <c r="OG155" s="57"/>
      <c r="OH155" s="57"/>
      <c r="OI155" s="57"/>
      <c r="OJ155" s="57"/>
      <c r="OK155" s="57"/>
      <c r="OL155" s="57"/>
      <c r="OM155" s="57"/>
      <c r="ON155" s="57"/>
      <c r="OO155" s="57"/>
      <c r="OP155" s="57"/>
      <c r="OQ155" s="57"/>
      <c r="OR155" s="57"/>
      <c r="OS155" s="57"/>
      <c r="OT155" s="57"/>
      <c r="OU155" s="57"/>
      <c r="OV155" s="57"/>
      <c r="OW155" s="57"/>
      <c r="OX155" s="57"/>
      <c r="OY155" s="57"/>
      <c r="OZ155" s="57"/>
      <c r="PA155" s="57"/>
      <c r="PB155" s="57"/>
      <c r="PC155" s="57"/>
      <c r="PD155" s="57"/>
      <c r="PE155" s="57"/>
      <c r="PF155" s="57"/>
      <c r="PG155" s="57"/>
      <c r="PH155" s="57"/>
      <c r="PI155" s="57"/>
      <c r="PJ155" s="57"/>
      <c r="PK155" s="57"/>
      <c r="PL155" s="57"/>
      <c r="PM155" s="57"/>
      <c r="PN155" s="57"/>
      <c r="PO155" s="57"/>
      <c r="PP155" s="57"/>
      <c r="PQ155" s="57"/>
      <c r="PR155" s="57"/>
      <c r="PS155" s="57"/>
      <c r="PT155" s="57"/>
      <c r="PU155" s="57"/>
      <c r="PV155" s="57"/>
      <c r="PW155" s="57"/>
      <c r="PX155" s="57"/>
      <c r="PY155" s="57"/>
      <c r="PZ155" s="57"/>
      <c r="QA155" s="57"/>
      <c r="QB155" s="57"/>
      <c r="QC155" s="57"/>
      <c r="QD155" s="57"/>
      <c r="QE155" s="57"/>
      <c r="QF155" s="57"/>
      <c r="QG155" s="57"/>
      <c r="QH155" s="57"/>
      <c r="QI155" s="57"/>
      <c r="QJ155" s="57"/>
      <c r="QK155" s="57"/>
      <c r="QL155" s="57"/>
      <c r="QM155" s="57"/>
      <c r="QN155" s="57"/>
      <c r="QO155" s="57"/>
      <c r="QP155" s="57"/>
      <c r="QQ155" s="57"/>
      <c r="QR155" s="57"/>
      <c r="QS155" s="57"/>
      <c r="QT155" s="57"/>
      <c r="QU155" s="57"/>
      <c r="QV155" s="57"/>
      <c r="QW155" s="57"/>
      <c r="QX155" s="57"/>
      <c r="QY155" s="57"/>
      <c r="QZ155" s="57"/>
      <c r="RA155" s="57"/>
      <c r="RB155" s="57"/>
      <c r="RC155" s="57"/>
      <c r="RD155" s="57"/>
      <c r="RE155" s="57"/>
      <c r="RF155" s="57"/>
      <c r="RG155" s="57"/>
      <c r="RH155" s="57"/>
      <c r="RI155" s="57"/>
      <c r="RJ155" s="57"/>
      <c r="RK155" s="57"/>
      <c r="RL155" s="57"/>
      <c r="RM155" s="57"/>
      <c r="RN155" s="57"/>
      <c r="RO155" s="57"/>
      <c r="RP155" s="57"/>
      <c r="RQ155" s="57"/>
      <c r="RR155" s="57"/>
      <c r="RS155" s="57"/>
      <c r="RT155" s="57"/>
      <c r="RU155" s="57"/>
      <c r="RV155" s="57"/>
      <c r="RW155" s="57"/>
      <c r="RX155" s="57"/>
      <c r="RY155" s="57"/>
      <c r="RZ155" s="57"/>
      <c r="SA155" s="57"/>
      <c r="SB155" s="57"/>
      <c r="SC155" s="57"/>
      <c r="SD155" s="57"/>
      <c r="SE155" s="57"/>
      <c r="SF155" s="57"/>
      <c r="SG155" s="57"/>
      <c r="SH155" s="57"/>
      <c r="SI155" s="57"/>
      <c r="SJ155" s="57"/>
      <c r="SK155" s="57"/>
      <c r="SL155" s="57"/>
      <c r="SM155" s="57"/>
      <c r="SN155" s="57"/>
      <c r="SO155" s="57"/>
      <c r="SP155" s="57"/>
      <c r="SQ155" s="57"/>
      <c r="SR155" s="57"/>
      <c r="SS155" s="57"/>
      <c r="ST155" s="57"/>
      <c r="SU155" s="57"/>
      <c r="SV155" s="57"/>
      <c r="SW155" s="57"/>
      <c r="SX155" s="57"/>
      <c r="SY155" s="57"/>
      <c r="SZ155" s="57"/>
      <c r="TA155" s="57"/>
      <c r="TB155" s="57"/>
      <c r="TC155" s="57"/>
      <c r="TD155" s="57"/>
      <c r="TE155" s="57"/>
      <c r="TF155" s="57"/>
      <c r="TG155" s="57"/>
      <c r="TH155" s="57"/>
      <c r="TI155" s="57"/>
      <c r="TJ155" s="57"/>
      <c r="TK155" s="57"/>
      <c r="TL155" s="57"/>
      <c r="TM155" s="57"/>
      <c r="TN155" s="57"/>
      <c r="TO155" s="57"/>
      <c r="TP155" s="57"/>
      <c r="TQ155" s="57"/>
      <c r="TR155" s="57"/>
      <c r="TS155" s="57"/>
      <c r="TT155" s="57"/>
      <c r="TU155" s="57"/>
      <c r="TV155" s="57"/>
      <c r="TW155" s="57"/>
      <c r="TX155" s="57"/>
      <c r="TY155" s="57"/>
      <c r="TZ155" s="57"/>
      <c r="UA155" s="57"/>
      <c r="UB155" s="57"/>
      <c r="UC155" s="57"/>
      <c r="UD155" s="57"/>
      <c r="UE155" s="57"/>
      <c r="UF155" s="57"/>
      <c r="UG155" s="57"/>
      <c r="UH155" s="57"/>
      <c r="UI155" s="57"/>
      <c r="UJ155" s="57"/>
      <c r="UK155" s="57"/>
      <c r="UL155" s="57"/>
      <c r="UM155" s="57"/>
      <c r="UN155" s="57"/>
      <c r="UO155" s="57"/>
      <c r="UP155" s="57"/>
      <c r="UQ155" s="57"/>
      <c r="UR155" s="57"/>
      <c r="US155" s="57"/>
      <c r="UT155" s="57"/>
      <c r="UU155" s="57"/>
      <c r="UV155" s="57"/>
      <c r="UW155" s="57"/>
      <c r="UX155" s="57"/>
      <c r="UY155" s="57"/>
      <c r="UZ155" s="57"/>
      <c r="VA155" s="57"/>
      <c r="VB155" s="57"/>
      <c r="VC155" s="57"/>
      <c r="VD155" s="57"/>
      <c r="VE155" s="57"/>
      <c r="VF155" s="57"/>
      <c r="VG155" s="57"/>
      <c r="VH155" s="57"/>
      <c r="VI155" s="57"/>
      <c r="VJ155" s="57"/>
      <c r="VK155" s="57"/>
      <c r="VL155" s="57"/>
      <c r="VM155" s="57"/>
      <c r="VN155" s="57"/>
      <c r="VO155" s="57"/>
      <c r="VP155" s="57"/>
      <c r="VQ155" s="57"/>
      <c r="VR155" s="57"/>
      <c r="VS155" s="57"/>
      <c r="VT155" s="57"/>
      <c r="VU155" s="57"/>
      <c r="VV155" s="57"/>
      <c r="VW155" s="57"/>
      <c r="VX155" s="57"/>
      <c r="VY155" s="57"/>
      <c r="VZ155" s="57"/>
      <c r="WA155" s="57"/>
      <c r="WB155" s="57"/>
      <c r="WC155" s="57"/>
      <c r="WD155" s="57"/>
      <c r="WE155" s="57"/>
      <c r="WF155" s="57"/>
      <c r="WG155" s="57"/>
      <c r="WH155" s="57"/>
      <c r="WI155" s="57"/>
      <c r="WJ155" s="57"/>
      <c r="WK155" s="57"/>
      <c r="WL155" s="57"/>
      <c r="WM155" s="57"/>
      <c r="WN155" s="57"/>
      <c r="WO155" s="57"/>
      <c r="WP155" s="57"/>
      <c r="WQ155" s="57"/>
      <c r="WR155" s="57"/>
      <c r="WS155" s="57"/>
      <c r="WT155" s="57"/>
      <c r="WU155" s="57"/>
      <c r="WV155" s="57"/>
      <c r="WW155" s="57"/>
      <c r="WX155" s="57"/>
      <c r="WY155" s="57"/>
      <c r="WZ155" s="57"/>
      <c r="XA155" s="57"/>
      <c r="XB155" s="57"/>
      <c r="XC155" s="57"/>
      <c r="XD155" s="57"/>
      <c r="XE155" s="57"/>
      <c r="XF155" s="57"/>
      <c r="XG155" s="57"/>
      <c r="XH155" s="57"/>
      <c r="XI155" s="57"/>
      <c r="XJ155" s="57"/>
      <c r="XK155" s="57"/>
      <c r="XL155" s="57"/>
      <c r="XM155" s="57"/>
      <c r="XN155" s="57"/>
      <c r="XO155" s="57"/>
      <c r="XP155" s="57"/>
      <c r="XQ155" s="57"/>
      <c r="XR155" s="57"/>
      <c r="XS155" s="57"/>
      <c r="XT155" s="57"/>
      <c r="XU155" s="57"/>
      <c r="XV155" s="57"/>
      <c r="XW155" s="57"/>
      <c r="XX155" s="57"/>
      <c r="XY155" s="57"/>
      <c r="XZ155" s="57"/>
      <c r="YA155" s="57"/>
      <c r="YB155" s="57"/>
      <c r="YC155" s="57"/>
      <c r="YD155" s="57"/>
      <c r="YE155" s="57"/>
      <c r="YF155" s="57"/>
      <c r="YG155" s="57"/>
      <c r="YH155" s="57"/>
      <c r="YI155" s="57"/>
      <c r="YJ155" s="57"/>
      <c r="YK155" s="57"/>
      <c r="YL155" s="57"/>
      <c r="YM155" s="57"/>
      <c r="YN155" s="57"/>
      <c r="YO155" s="57"/>
      <c r="YP155" s="57"/>
      <c r="YQ155" s="57"/>
      <c r="YR155" s="57"/>
    </row>
    <row r="156" spans="1:668" ht="15.75" x14ac:dyDescent="0.25">
      <c r="A156" s="35" t="s">
        <v>154</v>
      </c>
      <c r="B156" s="30" t="s">
        <v>155</v>
      </c>
      <c r="C156" s="83" t="s">
        <v>156</v>
      </c>
      <c r="D156" s="93">
        <v>44594</v>
      </c>
      <c r="E156" s="11" t="s">
        <v>120</v>
      </c>
      <c r="F156" s="87">
        <v>45000</v>
      </c>
      <c r="G156" s="83">
        <v>1291.5</v>
      </c>
      <c r="H156" s="91">
        <v>1148.33</v>
      </c>
      <c r="I156" s="91">
        <v>1368</v>
      </c>
      <c r="J156" s="136">
        <v>25</v>
      </c>
      <c r="K156" s="91">
        <v>3832.83</v>
      </c>
      <c r="L156" s="68">
        <v>41167.17</v>
      </c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IC156" s="57"/>
      <c r="ID156" s="57"/>
      <c r="IE156" s="57"/>
      <c r="IF156" s="57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  <c r="IS156" s="57"/>
      <c r="IT156" s="57"/>
      <c r="IU156" s="57"/>
      <c r="IV156" s="57"/>
      <c r="IW156" s="57"/>
      <c r="IX156" s="57"/>
      <c r="IY156" s="57"/>
      <c r="IZ156" s="57"/>
      <c r="JA156" s="57"/>
      <c r="JB156" s="57"/>
      <c r="JC156" s="57"/>
      <c r="JD156" s="57"/>
      <c r="JE156" s="57"/>
      <c r="JF156" s="57"/>
      <c r="JG156" s="57"/>
      <c r="JH156" s="57"/>
      <c r="JI156" s="57"/>
      <c r="JJ156" s="57"/>
      <c r="JK156" s="57"/>
      <c r="JL156" s="57"/>
      <c r="JM156" s="57"/>
      <c r="JN156" s="57"/>
      <c r="JO156" s="57"/>
      <c r="JP156" s="57"/>
      <c r="JQ156" s="57"/>
      <c r="JR156" s="57"/>
      <c r="JS156" s="57"/>
      <c r="JT156" s="57"/>
      <c r="JU156" s="57"/>
      <c r="JV156" s="57"/>
      <c r="JW156" s="57"/>
      <c r="JX156" s="57"/>
      <c r="JY156" s="57"/>
      <c r="JZ156" s="57"/>
      <c r="KA156" s="57"/>
      <c r="KB156" s="57"/>
      <c r="KC156" s="57"/>
      <c r="KD156" s="57"/>
      <c r="KE156" s="57"/>
      <c r="KF156" s="57"/>
      <c r="KG156" s="57"/>
      <c r="KH156" s="57"/>
      <c r="KI156" s="57"/>
      <c r="KJ156" s="57"/>
      <c r="KK156" s="57"/>
      <c r="KL156" s="57"/>
      <c r="KM156" s="57"/>
      <c r="KN156" s="57"/>
      <c r="KO156" s="57"/>
      <c r="KP156" s="57"/>
      <c r="KQ156" s="57"/>
      <c r="KR156" s="57"/>
      <c r="KS156" s="57"/>
      <c r="KT156" s="57"/>
      <c r="KU156" s="57"/>
      <c r="KV156" s="57"/>
      <c r="KW156" s="57"/>
      <c r="KX156" s="57"/>
      <c r="KY156" s="57"/>
      <c r="KZ156" s="57"/>
      <c r="LA156" s="57"/>
      <c r="LB156" s="57"/>
      <c r="LC156" s="57"/>
      <c r="LD156" s="57"/>
      <c r="LE156" s="57"/>
      <c r="LF156" s="57"/>
      <c r="LG156" s="57"/>
      <c r="LH156" s="57"/>
      <c r="LI156" s="57"/>
      <c r="LJ156" s="57"/>
      <c r="LK156" s="57"/>
      <c r="LL156" s="57"/>
      <c r="LM156" s="57"/>
      <c r="LN156" s="57"/>
      <c r="LO156" s="57"/>
      <c r="LP156" s="57"/>
      <c r="LQ156" s="57"/>
      <c r="LR156" s="57"/>
      <c r="LS156" s="57"/>
      <c r="LT156" s="57"/>
      <c r="LU156" s="57"/>
      <c r="LV156" s="57"/>
      <c r="LW156" s="57"/>
      <c r="LX156" s="57"/>
      <c r="LY156" s="57"/>
      <c r="LZ156" s="57"/>
      <c r="MA156" s="57"/>
      <c r="MB156" s="57"/>
      <c r="MC156" s="57"/>
      <c r="MD156" s="57"/>
      <c r="ME156" s="57"/>
      <c r="MF156" s="57"/>
      <c r="MG156" s="57"/>
      <c r="MH156" s="57"/>
      <c r="MI156" s="57"/>
      <c r="MJ156" s="57"/>
      <c r="MK156" s="57"/>
      <c r="ML156" s="57"/>
      <c r="MM156" s="57"/>
      <c r="MN156" s="57"/>
      <c r="MO156" s="57"/>
      <c r="MP156" s="57"/>
      <c r="MQ156" s="57"/>
      <c r="MR156" s="57"/>
      <c r="MS156" s="57"/>
      <c r="MT156" s="57"/>
      <c r="MU156" s="57"/>
      <c r="MV156" s="57"/>
      <c r="MW156" s="57"/>
      <c r="MX156" s="57"/>
      <c r="MY156" s="57"/>
      <c r="MZ156" s="57"/>
      <c r="NA156" s="57"/>
      <c r="NB156" s="57"/>
      <c r="NC156" s="57"/>
      <c r="ND156" s="57"/>
      <c r="NE156" s="57"/>
      <c r="NF156" s="57"/>
      <c r="NG156" s="57"/>
      <c r="NH156" s="57"/>
      <c r="NI156" s="57"/>
      <c r="NJ156" s="57"/>
      <c r="NK156" s="57"/>
      <c r="NL156" s="57"/>
      <c r="NM156" s="57"/>
      <c r="NN156" s="57"/>
      <c r="NO156" s="57"/>
      <c r="NP156" s="57"/>
      <c r="NQ156" s="57"/>
      <c r="NR156" s="57"/>
      <c r="NS156" s="57"/>
      <c r="NT156" s="57"/>
      <c r="NU156" s="57"/>
      <c r="NV156" s="57"/>
      <c r="NW156" s="57"/>
      <c r="NX156" s="57"/>
      <c r="NY156" s="57"/>
      <c r="NZ156" s="57"/>
      <c r="OA156" s="57"/>
      <c r="OB156" s="57"/>
      <c r="OC156" s="57"/>
      <c r="OD156" s="57"/>
      <c r="OE156" s="57"/>
      <c r="OF156" s="57"/>
      <c r="OG156" s="57"/>
      <c r="OH156" s="57"/>
      <c r="OI156" s="57"/>
      <c r="OJ156" s="57"/>
      <c r="OK156" s="57"/>
      <c r="OL156" s="57"/>
      <c r="OM156" s="57"/>
      <c r="ON156" s="57"/>
      <c r="OO156" s="57"/>
      <c r="OP156" s="57"/>
      <c r="OQ156" s="57"/>
      <c r="OR156" s="57"/>
      <c r="OS156" s="57"/>
      <c r="OT156" s="57"/>
      <c r="OU156" s="57"/>
      <c r="OV156" s="57"/>
      <c r="OW156" s="57"/>
      <c r="OX156" s="57"/>
      <c r="OY156" s="57"/>
      <c r="OZ156" s="57"/>
      <c r="PA156" s="57"/>
      <c r="PB156" s="57"/>
      <c r="PC156" s="57"/>
      <c r="PD156" s="57"/>
      <c r="PE156" s="57"/>
      <c r="PF156" s="57"/>
      <c r="PG156" s="57"/>
      <c r="PH156" s="57"/>
      <c r="PI156" s="57"/>
      <c r="PJ156" s="57"/>
      <c r="PK156" s="57"/>
      <c r="PL156" s="57"/>
      <c r="PM156" s="57"/>
      <c r="PN156" s="57"/>
      <c r="PO156" s="57"/>
      <c r="PP156" s="57"/>
      <c r="PQ156" s="57"/>
      <c r="PR156" s="57"/>
      <c r="PS156" s="57"/>
      <c r="PT156" s="57"/>
      <c r="PU156" s="57"/>
      <c r="PV156" s="57"/>
      <c r="PW156" s="57"/>
      <c r="PX156" s="57"/>
      <c r="PY156" s="57"/>
      <c r="PZ156" s="57"/>
      <c r="QA156" s="57"/>
      <c r="QB156" s="57"/>
      <c r="QC156" s="57"/>
      <c r="QD156" s="57"/>
      <c r="QE156" s="57"/>
      <c r="QF156" s="57"/>
      <c r="QG156" s="57"/>
      <c r="QH156" s="57"/>
      <c r="QI156" s="57"/>
      <c r="QJ156" s="57"/>
      <c r="QK156" s="57"/>
      <c r="QL156" s="57"/>
      <c r="QM156" s="57"/>
      <c r="QN156" s="57"/>
      <c r="QO156" s="57"/>
      <c r="QP156" s="57"/>
      <c r="QQ156" s="57"/>
      <c r="QR156" s="57"/>
      <c r="QS156" s="57"/>
      <c r="QT156" s="57"/>
      <c r="QU156" s="57"/>
      <c r="QV156" s="57"/>
      <c r="QW156" s="57"/>
      <c r="QX156" s="57"/>
      <c r="QY156" s="57"/>
      <c r="QZ156" s="57"/>
      <c r="RA156" s="57"/>
      <c r="RB156" s="57"/>
      <c r="RC156" s="57"/>
      <c r="RD156" s="57"/>
      <c r="RE156" s="57"/>
      <c r="RF156" s="57"/>
      <c r="RG156" s="57"/>
      <c r="RH156" s="57"/>
      <c r="RI156" s="57"/>
      <c r="RJ156" s="57"/>
      <c r="RK156" s="57"/>
      <c r="RL156" s="57"/>
      <c r="RM156" s="57"/>
      <c r="RN156" s="57"/>
      <c r="RO156" s="57"/>
      <c r="RP156" s="57"/>
      <c r="RQ156" s="57"/>
      <c r="RR156" s="57"/>
      <c r="RS156" s="57"/>
      <c r="RT156" s="57"/>
      <c r="RU156" s="57"/>
      <c r="RV156" s="57"/>
      <c r="RW156" s="57"/>
      <c r="RX156" s="57"/>
      <c r="RY156" s="57"/>
      <c r="RZ156" s="57"/>
      <c r="SA156" s="57"/>
      <c r="SB156" s="57"/>
      <c r="SC156" s="57"/>
      <c r="SD156" s="57"/>
      <c r="SE156" s="57"/>
      <c r="SF156" s="57"/>
      <c r="SG156" s="57"/>
      <c r="SH156" s="57"/>
      <c r="SI156" s="57"/>
      <c r="SJ156" s="57"/>
      <c r="SK156" s="57"/>
      <c r="SL156" s="57"/>
      <c r="SM156" s="57"/>
      <c r="SN156" s="57"/>
      <c r="SO156" s="57"/>
      <c r="SP156" s="57"/>
      <c r="SQ156" s="57"/>
      <c r="SR156" s="57"/>
      <c r="SS156" s="57"/>
      <c r="ST156" s="57"/>
      <c r="SU156" s="57"/>
      <c r="SV156" s="57"/>
      <c r="SW156" s="57"/>
      <c r="SX156" s="57"/>
      <c r="SY156" s="57"/>
      <c r="SZ156" s="57"/>
      <c r="TA156" s="57"/>
      <c r="TB156" s="57"/>
      <c r="TC156" s="57"/>
      <c r="TD156" s="57"/>
      <c r="TE156" s="57"/>
      <c r="TF156" s="57"/>
      <c r="TG156" s="57"/>
      <c r="TH156" s="57"/>
      <c r="TI156" s="57"/>
      <c r="TJ156" s="57"/>
      <c r="TK156" s="57"/>
      <c r="TL156" s="57"/>
      <c r="TM156" s="57"/>
      <c r="TN156" s="57"/>
      <c r="TO156" s="57"/>
      <c r="TP156" s="57"/>
      <c r="TQ156" s="57"/>
      <c r="TR156" s="57"/>
      <c r="TS156" s="57"/>
      <c r="TT156" s="57"/>
      <c r="TU156" s="57"/>
      <c r="TV156" s="57"/>
      <c r="TW156" s="57"/>
      <c r="TX156" s="57"/>
      <c r="TY156" s="57"/>
      <c r="TZ156" s="57"/>
      <c r="UA156" s="57"/>
      <c r="UB156" s="57"/>
      <c r="UC156" s="57"/>
      <c r="UD156" s="57"/>
      <c r="UE156" s="57"/>
      <c r="UF156" s="57"/>
      <c r="UG156" s="57"/>
      <c r="UH156" s="57"/>
      <c r="UI156" s="57"/>
      <c r="UJ156" s="57"/>
      <c r="UK156" s="57"/>
      <c r="UL156" s="57"/>
      <c r="UM156" s="57"/>
      <c r="UN156" s="57"/>
      <c r="UO156" s="57"/>
      <c r="UP156" s="57"/>
      <c r="UQ156" s="57"/>
      <c r="UR156" s="57"/>
      <c r="US156" s="57"/>
      <c r="UT156" s="57"/>
      <c r="UU156" s="57"/>
      <c r="UV156" s="57"/>
      <c r="UW156" s="57"/>
      <c r="UX156" s="57"/>
      <c r="UY156" s="57"/>
      <c r="UZ156" s="57"/>
      <c r="VA156" s="57"/>
      <c r="VB156" s="57"/>
      <c r="VC156" s="57"/>
      <c r="VD156" s="57"/>
      <c r="VE156" s="57"/>
      <c r="VF156" s="57"/>
      <c r="VG156" s="57"/>
      <c r="VH156" s="57"/>
      <c r="VI156" s="57"/>
      <c r="VJ156" s="57"/>
      <c r="VK156" s="57"/>
      <c r="VL156" s="57"/>
      <c r="VM156" s="57"/>
      <c r="VN156" s="57"/>
      <c r="VO156" s="57"/>
      <c r="VP156" s="57"/>
      <c r="VQ156" s="57"/>
      <c r="VR156" s="57"/>
      <c r="VS156" s="57"/>
      <c r="VT156" s="57"/>
      <c r="VU156" s="57"/>
      <c r="VV156" s="57"/>
      <c r="VW156" s="57"/>
      <c r="VX156" s="57"/>
      <c r="VY156" s="57"/>
      <c r="VZ156" s="57"/>
      <c r="WA156" s="57"/>
      <c r="WB156" s="57"/>
      <c r="WC156" s="57"/>
      <c r="WD156" s="57"/>
      <c r="WE156" s="57"/>
      <c r="WF156" s="57"/>
      <c r="WG156" s="57"/>
      <c r="WH156" s="57"/>
      <c r="WI156" s="57"/>
      <c r="WJ156" s="57"/>
      <c r="WK156" s="57"/>
      <c r="WL156" s="57"/>
      <c r="WM156" s="57"/>
      <c r="WN156" s="57"/>
      <c r="WO156" s="57"/>
      <c r="WP156" s="57"/>
      <c r="WQ156" s="57"/>
      <c r="WR156" s="57"/>
      <c r="WS156" s="57"/>
      <c r="WT156" s="57"/>
      <c r="WU156" s="57"/>
      <c r="WV156" s="57"/>
      <c r="WW156" s="57"/>
      <c r="WX156" s="57"/>
      <c r="WY156" s="57"/>
      <c r="WZ156" s="57"/>
      <c r="XA156" s="57"/>
      <c r="XB156" s="57"/>
      <c r="XC156" s="57"/>
      <c r="XD156" s="57"/>
      <c r="XE156" s="57"/>
      <c r="XF156" s="57"/>
      <c r="XG156" s="57"/>
      <c r="XH156" s="57"/>
      <c r="XI156" s="57"/>
      <c r="XJ156" s="57"/>
      <c r="XK156" s="57"/>
      <c r="XL156" s="57"/>
      <c r="XM156" s="57"/>
      <c r="XN156" s="57"/>
      <c r="XO156" s="57"/>
      <c r="XP156" s="57"/>
      <c r="XQ156" s="57"/>
      <c r="XR156" s="57"/>
      <c r="XS156" s="57"/>
      <c r="XT156" s="57"/>
      <c r="XU156" s="57"/>
      <c r="XV156" s="57"/>
      <c r="XW156" s="57"/>
      <c r="XX156" s="57"/>
      <c r="XY156" s="57"/>
      <c r="XZ156" s="57"/>
      <c r="YA156" s="57"/>
      <c r="YB156" s="57"/>
      <c r="YC156" s="57"/>
      <c r="YD156" s="57"/>
      <c r="YE156" s="57"/>
      <c r="YF156" s="57"/>
      <c r="YG156" s="57"/>
      <c r="YH156" s="57"/>
      <c r="YI156" s="57"/>
      <c r="YJ156" s="57"/>
      <c r="YK156" s="57"/>
      <c r="YL156" s="57"/>
      <c r="YM156" s="57"/>
      <c r="YN156" s="57"/>
      <c r="YO156" s="57"/>
      <c r="YP156" s="57"/>
      <c r="YQ156" s="57"/>
      <c r="YR156" s="57"/>
    </row>
    <row r="157" spans="1:668" s="54" customFormat="1" ht="19.5" customHeight="1" x14ac:dyDescent="0.25">
      <c r="A157" s="125" t="s">
        <v>14</v>
      </c>
      <c r="B157" s="148">
        <v>4</v>
      </c>
      <c r="C157" s="76"/>
      <c r="D157" s="82"/>
      <c r="E157" s="82"/>
      <c r="F157" s="89">
        <f>SUM(F153:F156)</f>
        <v>180000</v>
      </c>
      <c r="G157" s="98">
        <f>SUM(G153:G154)+G155+G156</f>
        <v>5166</v>
      </c>
      <c r="H157" s="89">
        <f>SUM(H153:H154)+H155+H156</f>
        <v>4593.32</v>
      </c>
      <c r="I157" s="89">
        <f>SUM(I153:I154)+I155+I156</f>
        <v>5472</v>
      </c>
      <c r="J157" s="89">
        <f>SUM(J153:J154)+J155+J156</f>
        <v>100</v>
      </c>
      <c r="K157" s="89">
        <f>K153+K154+K155+K156</f>
        <v>15331.32</v>
      </c>
      <c r="L157" s="199">
        <f>SUM(L153:L156)</f>
        <v>164668.68</v>
      </c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IC157" s="117"/>
      <c r="ID157" s="117"/>
      <c r="IE157" s="117"/>
      <c r="IF157" s="117"/>
      <c r="IG157" s="117"/>
      <c r="IH157" s="117"/>
      <c r="II157" s="117"/>
      <c r="IJ157" s="117"/>
      <c r="IK157" s="117"/>
      <c r="IL157" s="117"/>
      <c r="IM157" s="117"/>
      <c r="IN157" s="117"/>
      <c r="IO157" s="117"/>
      <c r="IP157" s="117"/>
      <c r="IQ157" s="117"/>
      <c r="IR157" s="117"/>
      <c r="IS157" s="117"/>
      <c r="IT157" s="117"/>
      <c r="IU157" s="117"/>
      <c r="IV157" s="117"/>
      <c r="IW157" s="117"/>
      <c r="IX157" s="117"/>
      <c r="IY157" s="117"/>
      <c r="IZ157" s="117"/>
      <c r="JA157" s="117"/>
      <c r="JB157" s="117"/>
      <c r="JC157" s="117"/>
      <c r="JD157" s="117"/>
      <c r="JE157" s="117"/>
      <c r="JF157" s="117"/>
      <c r="JG157" s="117"/>
      <c r="JH157" s="117"/>
      <c r="JI157" s="117"/>
      <c r="JJ157" s="117"/>
      <c r="JK157" s="117"/>
      <c r="JL157" s="117"/>
      <c r="JM157" s="117"/>
      <c r="JN157" s="117"/>
      <c r="JO157" s="117"/>
      <c r="JP157" s="117"/>
      <c r="JQ157" s="117"/>
      <c r="JR157" s="117"/>
      <c r="JS157" s="117"/>
      <c r="JT157" s="117"/>
      <c r="JU157" s="117"/>
      <c r="JV157" s="117"/>
      <c r="JW157" s="117"/>
      <c r="JX157" s="117"/>
      <c r="JY157" s="117"/>
      <c r="JZ157" s="117"/>
      <c r="KA157" s="117"/>
      <c r="KB157" s="117"/>
      <c r="KC157" s="117"/>
      <c r="KD157" s="117"/>
      <c r="KE157" s="117"/>
      <c r="KF157" s="117"/>
      <c r="KG157" s="117"/>
      <c r="KH157" s="117"/>
      <c r="KI157" s="117"/>
      <c r="KJ157" s="117"/>
      <c r="KK157" s="117"/>
      <c r="KL157" s="117"/>
      <c r="KM157" s="117"/>
      <c r="KN157" s="117"/>
      <c r="KO157" s="117"/>
      <c r="KP157" s="117"/>
      <c r="KQ157" s="117"/>
      <c r="KR157" s="117"/>
      <c r="KS157" s="117"/>
      <c r="KT157" s="117"/>
      <c r="KU157" s="117"/>
      <c r="KV157" s="117"/>
      <c r="KW157" s="117"/>
      <c r="KX157" s="117"/>
      <c r="KY157" s="117"/>
      <c r="KZ157" s="117"/>
      <c r="LA157" s="117"/>
      <c r="LB157" s="117"/>
      <c r="LC157" s="117"/>
      <c r="LD157" s="117"/>
      <c r="LE157" s="117"/>
      <c r="LF157" s="117"/>
      <c r="LG157" s="117"/>
      <c r="LH157" s="117"/>
      <c r="LI157" s="117"/>
      <c r="LJ157" s="117"/>
      <c r="LK157" s="117"/>
      <c r="LL157" s="117"/>
      <c r="LM157" s="117"/>
      <c r="LN157" s="117"/>
      <c r="LO157" s="117"/>
      <c r="LP157" s="117"/>
      <c r="LQ157" s="117"/>
      <c r="LR157" s="117"/>
      <c r="LS157" s="117"/>
      <c r="LT157" s="117"/>
      <c r="LU157" s="117"/>
      <c r="LV157" s="117"/>
      <c r="LW157" s="117"/>
      <c r="LX157" s="117"/>
      <c r="LY157" s="117"/>
      <c r="LZ157" s="117"/>
      <c r="MA157" s="117"/>
      <c r="MB157" s="117"/>
      <c r="MC157" s="117"/>
      <c r="MD157" s="117"/>
      <c r="ME157" s="117"/>
      <c r="MF157" s="117"/>
      <c r="MG157" s="117"/>
      <c r="MH157" s="117"/>
      <c r="MI157" s="117"/>
      <c r="MJ157" s="117"/>
      <c r="MK157" s="117"/>
      <c r="ML157" s="117"/>
      <c r="MM157" s="117"/>
      <c r="MN157" s="117"/>
      <c r="MO157" s="117"/>
      <c r="MP157" s="117"/>
      <c r="MQ157" s="117"/>
      <c r="MR157" s="117"/>
      <c r="MS157" s="117"/>
      <c r="MT157" s="117"/>
      <c r="MU157" s="117"/>
      <c r="MV157" s="117"/>
      <c r="MW157" s="117"/>
      <c r="MX157" s="117"/>
      <c r="MY157" s="117"/>
      <c r="MZ157" s="117"/>
      <c r="NA157" s="117"/>
      <c r="NB157" s="117"/>
      <c r="NC157" s="117"/>
      <c r="ND157" s="117"/>
      <c r="NE157" s="117"/>
      <c r="NF157" s="117"/>
      <c r="NG157" s="117"/>
      <c r="NH157" s="117"/>
      <c r="NI157" s="117"/>
      <c r="NJ157" s="117"/>
      <c r="NK157" s="117"/>
      <c r="NL157" s="117"/>
      <c r="NM157" s="117"/>
      <c r="NN157" s="117"/>
      <c r="NO157" s="117"/>
      <c r="NP157" s="117"/>
      <c r="NQ157" s="117"/>
      <c r="NR157" s="117"/>
      <c r="NS157" s="117"/>
      <c r="NT157" s="117"/>
      <c r="NU157" s="117"/>
      <c r="NV157" s="117"/>
      <c r="NW157" s="117"/>
      <c r="NX157" s="117"/>
      <c r="NY157" s="117"/>
      <c r="NZ157" s="117"/>
      <c r="OA157" s="117"/>
      <c r="OB157" s="117"/>
      <c r="OC157" s="117"/>
      <c r="OD157" s="117"/>
      <c r="OE157" s="117"/>
      <c r="OF157" s="117"/>
      <c r="OG157" s="117"/>
      <c r="OH157" s="117"/>
      <c r="OI157" s="117"/>
      <c r="OJ157" s="117"/>
      <c r="OK157" s="117"/>
      <c r="OL157" s="117"/>
      <c r="OM157" s="117"/>
      <c r="ON157" s="117"/>
      <c r="OO157" s="117"/>
      <c r="OP157" s="117"/>
      <c r="OQ157" s="117"/>
      <c r="OR157" s="117"/>
      <c r="OS157" s="117"/>
      <c r="OT157" s="117"/>
      <c r="OU157" s="117"/>
      <c r="OV157" s="117"/>
      <c r="OW157" s="117"/>
      <c r="OX157" s="117"/>
      <c r="OY157" s="117"/>
      <c r="OZ157" s="117"/>
      <c r="PA157" s="117"/>
      <c r="PB157" s="117"/>
      <c r="PC157" s="117"/>
      <c r="PD157" s="117"/>
      <c r="PE157" s="117"/>
      <c r="PF157" s="117"/>
      <c r="PG157" s="117"/>
      <c r="PH157" s="117"/>
      <c r="PI157" s="117"/>
      <c r="PJ157" s="117"/>
      <c r="PK157" s="117"/>
      <c r="PL157" s="117"/>
      <c r="PM157" s="117"/>
      <c r="PN157" s="117"/>
      <c r="PO157" s="117"/>
      <c r="PP157" s="117"/>
      <c r="PQ157" s="117"/>
      <c r="PR157" s="117"/>
      <c r="PS157" s="117"/>
      <c r="PT157" s="117"/>
      <c r="PU157" s="117"/>
      <c r="PV157" s="117"/>
      <c r="PW157" s="117"/>
      <c r="PX157" s="117"/>
      <c r="PY157" s="117"/>
      <c r="PZ157" s="117"/>
      <c r="QA157" s="117"/>
      <c r="QB157" s="117"/>
      <c r="QC157" s="117"/>
      <c r="QD157" s="117"/>
      <c r="QE157" s="117"/>
      <c r="QF157" s="117"/>
      <c r="QG157" s="117"/>
      <c r="QH157" s="117"/>
      <c r="QI157" s="117"/>
      <c r="QJ157" s="117"/>
      <c r="QK157" s="117"/>
      <c r="QL157" s="117"/>
      <c r="QM157" s="117"/>
      <c r="QN157" s="117"/>
      <c r="QO157" s="117"/>
      <c r="QP157" s="117"/>
      <c r="QQ157" s="117"/>
      <c r="QR157" s="117"/>
      <c r="QS157" s="117"/>
      <c r="QT157" s="117"/>
      <c r="QU157" s="117"/>
      <c r="QV157" s="117"/>
      <c r="QW157" s="117"/>
      <c r="QX157" s="117"/>
      <c r="QY157" s="117"/>
      <c r="QZ157" s="117"/>
      <c r="RA157" s="117"/>
      <c r="RB157" s="117"/>
      <c r="RC157" s="117"/>
      <c r="RD157" s="117"/>
      <c r="RE157" s="117"/>
      <c r="RF157" s="117"/>
      <c r="RG157" s="117"/>
      <c r="RH157" s="117"/>
      <c r="RI157" s="117"/>
      <c r="RJ157" s="117"/>
      <c r="RK157" s="117"/>
      <c r="RL157" s="117"/>
      <c r="RM157" s="117"/>
      <c r="RN157" s="117"/>
      <c r="RO157" s="117"/>
      <c r="RP157" s="117"/>
      <c r="RQ157" s="117"/>
      <c r="RR157" s="117"/>
      <c r="RS157" s="117"/>
      <c r="RT157" s="117"/>
      <c r="RU157" s="117"/>
      <c r="RV157" s="117"/>
      <c r="RW157" s="117"/>
      <c r="RX157" s="117"/>
      <c r="RY157" s="117"/>
      <c r="RZ157" s="117"/>
      <c r="SA157" s="117"/>
      <c r="SB157" s="117"/>
      <c r="SC157" s="117"/>
      <c r="SD157" s="117"/>
      <c r="SE157" s="117"/>
      <c r="SF157" s="117"/>
      <c r="SG157" s="117"/>
      <c r="SH157" s="117"/>
      <c r="SI157" s="117"/>
      <c r="SJ157" s="117"/>
      <c r="SK157" s="117"/>
      <c r="SL157" s="117"/>
      <c r="SM157" s="117"/>
      <c r="SN157" s="117"/>
      <c r="SO157" s="117"/>
      <c r="SP157" s="117"/>
      <c r="SQ157" s="117"/>
      <c r="SR157" s="117"/>
      <c r="SS157" s="117"/>
      <c r="ST157" s="117"/>
      <c r="SU157" s="117"/>
      <c r="SV157" s="117"/>
      <c r="SW157" s="117"/>
      <c r="SX157" s="117"/>
      <c r="SY157" s="117"/>
      <c r="SZ157" s="117"/>
      <c r="TA157" s="117"/>
      <c r="TB157" s="117"/>
      <c r="TC157" s="117"/>
      <c r="TD157" s="117"/>
      <c r="TE157" s="117"/>
      <c r="TF157" s="117"/>
      <c r="TG157" s="117"/>
      <c r="TH157" s="117"/>
      <c r="TI157" s="117"/>
      <c r="TJ157" s="117"/>
      <c r="TK157" s="117"/>
      <c r="TL157" s="117"/>
      <c r="TM157" s="117"/>
      <c r="TN157" s="117"/>
      <c r="TO157" s="117"/>
      <c r="TP157" s="117"/>
      <c r="TQ157" s="117"/>
      <c r="TR157" s="117"/>
      <c r="TS157" s="117"/>
      <c r="TT157" s="117"/>
      <c r="TU157" s="117"/>
      <c r="TV157" s="117"/>
      <c r="TW157" s="117"/>
      <c r="TX157" s="117"/>
      <c r="TY157" s="117"/>
      <c r="TZ157" s="117"/>
      <c r="UA157" s="117"/>
      <c r="UB157" s="117"/>
      <c r="UC157" s="117"/>
      <c r="UD157" s="117"/>
      <c r="UE157" s="117"/>
      <c r="UF157" s="117"/>
      <c r="UG157" s="117"/>
      <c r="UH157" s="117"/>
      <c r="UI157" s="117"/>
      <c r="UJ157" s="117"/>
      <c r="UK157" s="117"/>
      <c r="UL157" s="117"/>
      <c r="UM157" s="117"/>
      <c r="UN157" s="117"/>
      <c r="UO157" s="117"/>
      <c r="UP157" s="117"/>
      <c r="UQ157" s="117"/>
      <c r="UR157" s="117"/>
      <c r="US157" s="117"/>
      <c r="UT157" s="117"/>
      <c r="UU157" s="117"/>
      <c r="UV157" s="117"/>
      <c r="UW157" s="117"/>
      <c r="UX157" s="117"/>
      <c r="UY157" s="117"/>
      <c r="UZ157" s="117"/>
      <c r="VA157" s="117"/>
      <c r="VB157" s="117"/>
      <c r="VC157" s="117"/>
      <c r="VD157" s="117"/>
      <c r="VE157" s="117"/>
      <c r="VF157" s="117"/>
      <c r="VG157" s="117"/>
      <c r="VH157" s="117"/>
      <c r="VI157" s="117"/>
      <c r="VJ157" s="117"/>
      <c r="VK157" s="117"/>
      <c r="VL157" s="117"/>
      <c r="VM157" s="117"/>
      <c r="VN157" s="117"/>
      <c r="VO157" s="117"/>
      <c r="VP157" s="117"/>
      <c r="VQ157" s="117"/>
      <c r="VR157" s="117"/>
      <c r="VS157" s="117"/>
      <c r="VT157" s="117"/>
      <c r="VU157" s="117"/>
      <c r="VV157" s="117"/>
      <c r="VW157" s="117"/>
      <c r="VX157" s="117"/>
      <c r="VY157" s="117"/>
      <c r="VZ157" s="117"/>
      <c r="WA157" s="117"/>
      <c r="WB157" s="117"/>
      <c r="WC157" s="117"/>
      <c r="WD157" s="117"/>
      <c r="WE157" s="117"/>
      <c r="WF157" s="117"/>
      <c r="WG157" s="117"/>
      <c r="WH157" s="117"/>
      <c r="WI157" s="117"/>
      <c r="WJ157" s="117"/>
      <c r="WK157" s="117"/>
      <c r="WL157" s="117"/>
      <c r="WM157" s="117"/>
      <c r="WN157" s="117"/>
      <c r="WO157" s="117"/>
      <c r="WP157" s="117"/>
      <c r="WQ157" s="117"/>
      <c r="WR157" s="117"/>
      <c r="WS157" s="117"/>
      <c r="WT157" s="117"/>
      <c r="WU157" s="117"/>
      <c r="WV157" s="117"/>
      <c r="WW157" s="117"/>
      <c r="WX157" s="117"/>
      <c r="WY157" s="117"/>
      <c r="WZ157" s="117"/>
      <c r="XA157" s="117"/>
      <c r="XB157" s="117"/>
      <c r="XC157" s="117"/>
      <c r="XD157" s="117"/>
      <c r="XE157" s="117"/>
      <c r="XF157" s="117"/>
      <c r="XG157" s="117"/>
      <c r="XH157" s="117"/>
      <c r="XI157" s="117"/>
      <c r="XJ157" s="117"/>
      <c r="XK157" s="117"/>
      <c r="XL157" s="117"/>
      <c r="XM157" s="117"/>
      <c r="XN157" s="117"/>
      <c r="XO157" s="117"/>
      <c r="XP157" s="117"/>
      <c r="XQ157" s="117"/>
      <c r="XR157" s="117"/>
      <c r="XS157" s="117"/>
      <c r="XT157" s="117"/>
      <c r="XU157" s="117"/>
      <c r="XV157" s="117"/>
      <c r="XW157" s="117"/>
      <c r="XX157" s="117"/>
      <c r="XY157" s="117"/>
      <c r="XZ157" s="117"/>
      <c r="YA157" s="117"/>
      <c r="YB157" s="117"/>
      <c r="YC157" s="117"/>
      <c r="YD157" s="117"/>
      <c r="YE157" s="117"/>
      <c r="YF157" s="117"/>
      <c r="YG157" s="117"/>
      <c r="YH157" s="117"/>
      <c r="YI157" s="117"/>
      <c r="YJ157" s="117"/>
      <c r="YK157" s="117"/>
      <c r="YL157" s="117"/>
      <c r="YM157" s="117"/>
      <c r="YN157" s="117"/>
      <c r="YO157" s="117"/>
      <c r="YP157" s="117"/>
      <c r="YQ157" s="117"/>
      <c r="YR157" s="117"/>
    </row>
    <row r="158" spans="1:668" s="9" customFormat="1" ht="15.75" x14ac:dyDescent="0.25">
      <c r="A158" s="118" t="s">
        <v>115</v>
      </c>
      <c r="B158" s="113"/>
      <c r="C158" s="114"/>
      <c r="D158" s="114"/>
      <c r="E158" s="78"/>
      <c r="F158" s="115"/>
      <c r="G158" s="116"/>
      <c r="H158" s="115"/>
      <c r="I158" s="115"/>
      <c r="J158" s="115"/>
      <c r="K158" s="115"/>
      <c r="L158" s="16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  <c r="IV158" s="54"/>
      <c r="IW158" s="54"/>
      <c r="IX158" s="54"/>
      <c r="IY158" s="54"/>
      <c r="IZ158" s="54"/>
      <c r="JA158" s="54"/>
      <c r="JB158" s="54"/>
      <c r="JC158" s="54"/>
      <c r="JD158" s="54"/>
      <c r="JE158" s="54"/>
      <c r="JF158" s="54"/>
      <c r="JG158" s="54"/>
      <c r="JH158" s="54"/>
      <c r="JI158" s="54"/>
      <c r="JJ158" s="54"/>
      <c r="JK158" s="54"/>
      <c r="JL158" s="54"/>
      <c r="JM158" s="54"/>
      <c r="JN158" s="54"/>
      <c r="JO158" s="54"/>
      <c r="JP158" s="54"/>
      <c r="JQ158" s="54"/>
      <c r="JR158" s="54"/>
      <c r="JS158" s="54"/>
      <c r="JT158" s="54"/>
      <c r="JU158" s="54"/>
      <c r="JV158" s="54"/>
      <c r="JW158" s="54"/>
      <c r="JX158" s="54"/>
      <c r="JY158" s="54"/>
      <c r="JZ158" s="54"/>
      <c r="KA158" s="54"/>
      <c r="KB158" s="54"/>
      <c r="KC158" s="54"/>
      <c r="KD158" s="54"/>
      <c r="KE158" s="54"/>
      <c r="KF158" s="54"/>
      <c r="KG158" s="54"/>
      <c r="KH158" s="54"/>
      <c r="KI158" s="54"/>
      <c r="KJ158" s="54"/>
      <c r="KK158" s="54"/>
      <c r="KL158" s="54"/>
      <c r="KM158" s="54"/>
      <c r="KN158" s="54"/>
      <c r="KO158" s="54"/>
      <c r="KP158" s="54"/>
      <c r="KQ158" s="54"/>
      <c r="KR158" s="54"/>
      <c r="KS158" s="54"/>
      <c r="KT158" s="54"/>
      <c r="KU158" s="54"/>
      <c r="KV158" s="54"/>
      <c r="KW158" s="54"/>
      <c r="KX158" s="54"/>
      <c r="KY158" s="54"/>
      <c r="KZ158" s="54"/>
      <c r="LA158" s="54"/>
      <c r="LB158" s="54"/>
      <c r="LC158" s="54"/>
      <c r="LD158" s="54"/>
      <c r="LE158" s="54"/>
      <c r="LF158" s="54"/>
      <c r="LG158" s="54"/>
      <c r="LH158" s="54"/>
      <c r="LI158" s="54"/>
      <c r="LJ158" s="54"/>
      <c r="LK158" s="54"/>
      <c r="LL158" s="54"/>
      <c r="LM158" s="54"/>
      <c r="LN158" s="54"/>
      <c r="LO158" s="54"/>
      <c r="LP158" s="54"/>
      <c r="LQ158" s="54"/>
      <c r="LR158" s="54"/>
      <c r="LS158" s="54"/>
      <c r="LT158" s="54"/>
      <c r="LU158" s="54"/>
      <c r="LV158" s="54"/>
      <c r="LW158" s="54"/>
      <c r="LX158" s="54"/>
      <c r="LY158" s="54"/>
      <c r="LZ158" s="54"/>
      <c r="MA158" s="54"/>
      <c r="MB158" s="54"/>
      <c r="MC158" s="54"/>
      <c r="MD158" s="54"/>
      <c r="ME158" s="54"/>
      <c r="MF158" s="54"/>
      <c r="MG158" s="54"/>
      <c r="MH158" s="54"/>
      <c r="MI158" s="54"/>
      <c r="MJ158" s="54"/>
      <c r="MK158" s="54"/>
      <c r="ML158" s="54"/>
      <c r="MM158" s="54"/>
      <c r="MN158" s="54"/>
      <c r="MO158" s="54"/>
      <c r="MP158" s="54"/>
      <c r="MQ158" s="54"/>
      <c r="MR158" s="54"/>
      <c r="MS158" s="54"/>
      <c r="MT158" s="54"/>
      <c r="MU158" s="54"/>
      <c r="MV158" s="54"/>
      <c r="MW158" s="54"/>
      <c r="MX158" s="54"/>
      <c r="MY158" s="54"/>
      <c r="MZ158" s="54"/>
      <c r="NA158" s="54"/>
      <c r="NB158" s="54"/>
      <c r="NC158" s="54"/>
      <c r="ND158" s="54"/>
      <c r="NE158" s="54"/>
      <c r="NF158" s="54"/>
      <c r="NG158" s="54"/>
      <c r="NH158" s="54"/>
      <c r="NI158" s="54"/>
      <c r="NJ158" s="54"/>
      <c r="NK158" s="54"/>
      <c r="NL158" s="54"/>
      <c r="NM158" s="54"/>
      <c r="NN158" s="54"/>
      <c r="NO158" s="54"/>
      <c r="NP158" s="54"/>
      <c r="NQ158" s="54"/>
      <c r="NR158" s="54"/>
      <c r="NS158" s="54"/>
      <c r="NT158" s="54"/>
      <c r="NU158" s="54"/>
      <c r="NV158" s="54"/>
      <c r="NW158" s="54"/>
      <c r="NX158" s="54"/>
      <c r="NY158" s="54"/>
      <c r="NZ158" s="54"/>
      <c r="OA158" s="54"/>
      <c r="OB158" s="54"/>
      <c r="OC158" s="54"/>
      <c r="OD158" s="54"/>
      <c r="OE158" s="54"/>
      <c r="OF158" s="54"/>
      <c r="OG158" s="54"/>
      <c r="OH158" s="54"/>
      <c r="OI158" s="54"/>
      <c r="OJ158" s="54"/>
      <c r="OK158" s="54"/>
      <c r="OL158" s="54"/>
      <c r="OM158" s="54"/>
      <c r="ON158" s="54"/>
      <c r="OO158" s="54"/>
      <c r="OP158" s="54"/>
      <c r="OQ158" s="54"/>
      <c r="OR158" s="54"/>
      <c r="OS158" s="54"/>
      <c r="OT158" s="54"/>
      <c r="OU158" s="54"/>
      <c r="OV158" s="54"/>
      <c r="OW158" s="54"/>
      <c r="OX158" s="54"/>
      <c r="OY158" s="54"/>
      <c r="OZ158" s="54"/>
      <c r="PA158" s="54"/>
      <c r="PB158" s="54"/>
      <c r="PC158" s="54"/>
      <c r="PD158" s="54"/>
      <c r="PE158" s="54"/>
      <c r="PF158" s="54"/>
      <c r="PG158" s="54"/>
      <c r="PH158" s="54"/>
      <c r="PI158" s="54"/>
      <c r="PJ158" s="54"/>
      <c r="PK158" s="54"/>
      <c r="PL158" s="54"/>
      <c r="PM158" s="54"/>
      <c r="PN158" s="54"/>
      <c r="PO158" s="54"/>
      <c r="PP158" s="54"/>
      <c r="PQ158" s="54"/>
      <c r="PR158" s="54"/>
      <c r="PS158" s="54"/>
      <c r="PT158" s="54"/>
      <c r="PU158" s="54"/>
      <c r="PV158" s="54"/>
      <c r="PW158" s="54"/>
      <c r="PX158" s="54"/>
      <c r="PY158" s="54"/>
      <c r="PZ158" s="54"/>
      <c r="QA158" s="54"/>
      <c r="QB158" s="54"/>
      <c r="QC158" s="54"/>
      <c r="QD158" s="54"/>
      <c r="QE158" s="54"/>
      <c r="QF158" s="54"/>
      <c r="QG158" s="54"/>
      <c r="QH158" s="54"/>
      <c r="QI158" s="54"/>
      <c r="QJ158" s="54"/>
      <c r="QK158" s="54"/>
      <c r="QL158" s="54"/>
      <c r="QM158" s="54"/>
      <c r="QN158" s="54"/>
      <c r="QO158" s="54"/>
      <c r="QP158" s="54"/>
      <c r="QQ158" s="54"/>
      <c r="QR158" s="54"/>
      <c r="QS158" s="54"/>
      <c r="QT158" s="54"/>
      <c r="QU158" s="54"/>
      <c r="QV158" s="54"/>
      <c r="QW158" s="54"/>
      <c r="QX158" s="54"/>
      <c r="QY158" s="54"/>
      <c r="QZ158" s="54"/>
      <c r="RA158" s="54"/>
      <c r="RB158" s="54"/>
      <c r="RC158" s="54"/>
      <c r="RD158" s="54"/>
      <c r="RE158" s="54"/>
      <c r="RF158" s="54"/>
      <c r="RG158" s="54"/>
      <c r="RH158" s="54"/>
      <c r="RI158" s="54"/>
      <c r="RJ158" s="54"/>
      <c r="RK158" s="54"/>
      <c r="RL158" s="54"/>
      <c r="RM158" s="54"/>
      <c r="RN158" s="54"/>
      <c r="RO158" s="54"/>
      <c r="RP158" s="54"/>
      <c r="RQ158" s="54"/>
      <c r="RR158" s="54"/>
      <c r="RS158" s="54"/>
      <c r="RT158" s="54"/>
      <c r="RU158" s="54"/>
      <c r="RV158" s="54"/>
      <c r="RW158" s="54"/>
      <c r="RX158" s="54"/>
      <c r="RY158" s="54"/>
      <c r="RZ158" s="54"/>
      <c r="SA158" s="54"/>
      <c r="SB158" s="54"/>
      <c r="SC158" s="54"/>
      <c r="SD158" s="54"/>
      <c r="SE158" s="54"/>
      <c r="SF158" s="54"/>
      <c r="SG158" s="54"/>
      <c r="SH158" s="54"/>
      <c r="SI158" s="54"/>
      <c r="SJ158" s="54"/>
      <c r="SK158" s="54"/>
      <c r="SL158" s="54"/>
      <c r="SM158" s="54"/>
      <c r="SN158" s="54"/>
      <c r="SO158" s="54"/>
      <c r="SP158" s="54"/>
      <c r="SQ158" s="54"/>
      <c r="SR158" s="54"/>
      <c r="SS158" s="54"/>
      <c r="ST158" s="54"/>
      <c r="SU158" s="54"/>
      <c r="SV158" s="54"/>
      <c r="SW158" s="54"/>
      <c r="SX158" s="54"/>
      <c r="SY158" s="54"/>
      <c r="SZ158" s="54"/>
      <c r="TA158" s="54"/>
      <c r="TB158" s="54"/>
      <c r="TC158" s="54"/>
      <c r="TD158" s="54"/>
      <c r="TE158" s="54"/>
      <c r="TF158" s="54"/>
      <c r="TG158" s="54"/>
      <c r="TH158" s="54"/>
      <c r="TI158" s="54"/>
      <c r="TJ158" s="54"/>
      <c r="TK158" s="54"/>
      <c r="TL158" s="54"/>
      <c r="TM158" s="54"/>
      <c r="TN158" s="54"/>
      <c r="TO158" s="54"/>
      <c r="TP158" s="54"/>
      <c r="TQ158" s="54"/>
      <c r="TR158" s="54"/>
      <c r="TS158" s="54"/>
      <c r="TT158" s="54"/>
      <c r="TU158" s="54"/>
      <c r="TV158" s="54"/>
      <c r="TW158" s="54"/>
      <c r="TX158" s="54"/>
      <c r="TY158" s="54"/>
      <c r="TZ158" s="54"/>
      <c r="UA158" s="54"/>
      <c r="UB158" s="54"/>
      <c r="UC158" s="54"/>
      <c r="UD158" s="54"/>
      <c r="UE158" s="54"/>
      <c r="UF158" s="54"/>
      <c r="UG158" s="54"/>
      <c r="UH158" s="54"/>
      <c r="UI158" s="54"/>
      <c r="UJ158" s="54"/>
      <c r="UK158" s="54"/>
      <c r="UL158" s="54"/>
      <c r="UM158" s="54"/>
      <c r="UN158" s="54"/>
      <c r="UO158" s="54"/>
      <c r="UP158" s="54"/>
      <c r="UQ158" s="54"/>
      <c r="UR158" s="54"/>
      <c r="US158" s="54"/>
      <c r="UT158" s="54"/>
      <c r="UU158" s="54"/>
      <c r="UV158" s="54"/>
      <c r="UW158" s="54"/>
      <c r="UX158" s="54"/>
      <c r="UY158" s="54"/>
      <c r="UZ158" s="54"/>
      <c r="VA158" s="54"/>
      <c r="VB158" s="54"/>
      <c r="VC158" s="54"/>
      <c r="VD158" s="54"/>
      <c r="VE158" s="54"/>
      <c r="VF158" s="54"/>
      <c r="VG158" s="54"/>
      <c r="VH158" s="54"/>
      <c r="VI158" s="54"/>
      <c r="VJ158" s="54"/>
      <c r="VK158" s="54"/>
      <c r="VL158" s="54"/>
      <c r="VM158" s="54"/>
      <c r="VN158" s="54"/>
      <c r="VO158" s="54"/>
      <c r="VP158" s="54"/>
      <c r="VQ158" s="54"/>
      <c r="VR158" s="54"/>
      <c r="VS158" s="54"/>
      <c r="VT158" s="54"/>
      <c r="VU158" s="54"/>
      <c r="VV158" s="54"/>
      <c r="VW158" s="54"/>
      <c r="VX158" s="54"/>
      <c r="VY158" s="54"/>
      <c r="VZ158" s="54"/>
      <c r="WA158" s="54"/>
      <c r="WB158" s="54"/>
      <c r="WC158" s="54"/>
      <c r="WD158" s="54"/>
      <c r="WE158" s="54"/>
      <c r="WF158" s="54"/>
      <c r="WG158" s="54"/>
      <c r="WH158" s="54"/>
      <c r="WI158" s="54"/>
      <c r="WJ158" s="54"/>
      <c r="WK158" s="54"/>
      <c r="WL158" s="54"/>
      <c r="WM158" s="54"/>
      <c r="WN158" s="54"/>
      <c r="WO158" s="54"/>
      <c r="WP158" s="54"/>
      <c r="WQ158" s="54"/>
      <c r="WR158" s="54"/>
      <c r="WS158" s="54"/>
      <c r="WT158" s="54"/>
      <c r="WU158" s="54"/>
      <c r="WV158" s="54"/>
      <c r="WW158" s="54"/>
      <c r="WX158" s="54"/>
      <c r="WY158" s="54"/>
      <c r="WZ158" s="54"/>
      <c r="XA158" s="54"/>
      <c r="XB158" s="54"/>
      <c r="XC158" s="54"/>
      <c r="XD158" s="54"/>
      <c r="XE158" s="54"/>
      <c r="XF158" s="54"/>
      <c r="XG158" s="54"/>
      <c r="XH158" s="54"/>
      <c r="XI158" s="54"/>
      <c r="XJ158" s="54"/>
      <c r="XK158" s="54"/>
      <c r="XL158" s="54"/>
      <c r="XM158" s="54"/>
      <c r="XN158" s="54"/>
      <c r="XO158" s="54"/>
      <c r="XP158" s="54"/>
      <c r="XQ158" s="54"/>
      <c r="XR158" s="54"/>
      <c r="XS158" s="54"/>
      <c r="XT158" s="54"/>
      <c r="XU158" s="54"/>
      <c r="XV158" s="54"/>
      <c r="XW158" s="54"/>
      <c r="XX158" s="54"/>
      <c r="XY158" s="54"/>
      <c r="XZ158" s="54"/>
      <c r="YA158" s="54"/>
      <c r="YB158" s="54"/>
      <c r="YC158" s="54"/>
      <c r="YD158" s="54"/>
      <c r="YE158" s="54"/>
      <c r="YF158" s="54"/>
      <c r="YG158" s="54"/>
      <c r="YH158" s="54"/>
      <c r="YI158" s="54"/>
      <c r="YJ158" s="54"/>
      <c r="YK158" s="54"/>
      <c r="YL158" s="54"/>
      <c r="YM158" s="54"/>
      <c r="YN158" s="54"/>
      <c r="YO158" s="54"/>
      <c r="YP158" s="54"/>
      <c r="YQ158" s="54"/>
      <c r="YR158" s="54"/>
    </row>
    <row r="159" spans="1:668" s="9" customFormat="1" ht="15.75" x14ac:dyDescent="0.25">
      <c r="A159" s="34" t="s">
        <v>116</v>
      </c>
      <c r="B159" s="113" t="s">
        <v>87</v>
      </c>
      <c r="C159" s="114" t="s">
        <v>75</v>
      </c>
      <c r="D159" s="119">
        <v>44470</v>
      </c>
      <c r="E159" s="11" t="s">
        <v>120</v>
      </c>
      <c r="F159" s="120">
        <v>89000</v>
      </c>
      <c r="G159" s="121">
        <v>2568.65</v>
      </c>
      <c r="H159" s="120">
        <v>9635.51</v>
      </c>
      <c r="I159" s="120">
        <v>2720.8</v>
      </c>
      <c r="J159" s="120">
        <v>25</v>
      </c>
      <c r="K159" s="120">
        <v>14949.96</v>
      </c>
      <c r="L159" s="196">
        <v>74550.039999999994</v>
      </c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  <c r="IV159" s="54"/>
      <c r="IW159" s="54"/>
      <c r="IX159" s="54"/>
      <c r="IY159" s="54"/>
      <c r="IZ159" s="54"/>
      <c r="JA159" s="54"/>
      <c r="JB159" s="54"/>
      <c r="JC159" s="54"/>
      <c r="JD159" s="54"/>
      <c r="JE159" s="54"/>
      <c r="JF159" s="54"/>
      <c r="JG159" s="54"/>
      <c r="JH159" s="54"/>
      <c r="JI159" s="54"/>
      <c r="JJ159" s="54"/>
      <c r="JK159" s="54"/>
      <c r="JL159" s="54"/>
      <c r="JM159" s="54"/>
      <c r="JN159" s="54"/>
      <c r="JO159" s="54"/>
      <c r="JP159" s="54"/>
      <c r="JQ159" s="54"/>
      <c r="JR159" s="54"/>
      <c r="JS159" s="54"/>
      <c r="JT159" s="54"/>
      <c r="JU159" s="54"/>
      <c r="JV159" s="54"/>
      <c r="JW159" s="54"/>
      <c r="JX159" s="54"/>
      <c r="JY159" s="54"/>
      <c r="JZ159" s="54"/>
      <c r="KA159" s="54"/>
      <c r="KB159" s="54"/>
      <c r="KC159" s="54"/>
      <c r="KD159" s="54"/>
      <c r="KE159" s="54"/>
      <c r="KF159" s="54"/>
      <c r="KG159" s="54"/>
      <c r="KH159" s="54"/>
      <c r="KI159" s="54"/>
      <c r="KJ159" s="54"/>
      <c r="KK159" s="54"/>
      <c r="KL159" s="54"/>
      <c r="KM159" s="54"/>
      <c r="KN159" s="54"/>
      <c r="KO159" s="54"/>
      <c r="KP159" s="54"/>
      <c r="KQ159" s="54"/>
      <c r="KR159" s="54"/>
      <c r="KS159" s="54"/>
      <c r="KT159" s="54"/>
      <c r="KU159" s="54"/>
      <c r="KV159" s="54"/>
      <c r="KW159" s="54"/>
      <c r="KX159" s="54"/>
      <c r="KY159" s="54"/>
      <c r="KZ159" s="54"/>
      <c r="LA159" s="54"/>
      <c r="LB159" s="54"/>
      <c r="LC159" s="54"/>
      <c r="LD159" s="54"/>
      <c r="LE159" s="54"/>
      <c r="LF159" s="54"/>
      <c r="LG159" s="54"/>
      <c r="LH159" s="54"/>
      <c r="LI159" s="54"/>
      <c r="LJ159" s="54"/>
      <c r="LK159" s="54"/>
      <c r="LL159" s="54"/>
      <c r="LM159" s="54"/>
      <c r="LN159" s="54"/>
      <c r="LO159" s="54"/>
      <c r="LP159" s="54"/>
      <c r="LQ159" s="54"/>
      <c r="LR159" s="54"/>
      <c r="LS159" s="54"/>
      <c r="LT159" s="54"/>
      <c r="LU159" s="54"/>
      <c r="LV159" s="54"/>
      <c r="LW159" s="54"/>
      <c r="LX159" s="54"/>
      <c r="LY159" s="54"/>
      <c r="LZ159" s="54"/>
      <c r="MA159" s="54"/>
      <c r="MB159" s="54"/>
      <c r="MC159" s="54"/>
      <c r="MD159" s="54"/>
      <c r="ME159" s="54"/>
      <c r="MF159" s="54"/>
      <c r="MG159" s="54"/>
      <c r="MH159" s="54"/>
      <c r="MI159" s="54"/>
      <c r="MJ159" s="54"/>
      <c r="MK159" s="54"/>
      <c r="ML159" s="54"/>
      <c r="MM159" s="54"/>
      <c r="MN159" s="54"/>
      <c r="MO159" s="54"/>
      <c r="MP159" s="54"/>
      <c r="MQ159" s="54"/>
      <c r="MR159" s="54"/>
      <c r="MS159" s="54"/>
      <c r="MT159" s="54"/>
      <c r="MU159" s="54"/>
      <c r="MV159" s="54"/>
      <c r="MW159" s="54"/>
      <c r="MX159" s="54"/>
      <c r="MY159" s="54"/>
      <c r="MZ159" s="54"/>
      <c r="NA159" s="54"/>
      <c r="NB159" s="54"/>
      <c r="NC159" s="54"/>
      <c r="ND159" s="54"/>
      <c r="NE159" s="54"/>
      <c r="NF159" s="54"/>
      <c r="NG159" s="54"/>
      <c r="NH159" s="54"/>
      <c r="NI159" s="54"/>
      <c r="NJ159" s="54"/>
      <c r="NK159" s="54"/>
      <c r="NL159" s="54"/>
      <c r="NM159" s="54"/>
      <c r="NN159" s="54"/>
      <c r="NO159" s="54"/>
      <c r="NP159" s="54"/>
      <c r="NQ159" s="54"/>
      <c r="NR159" s="54"/>
      <c r="NS159" s="54"/>
      <c r="NT159" s="54"/>
      <c r="NU159" s="54"/>
      <c r="NV159" s="54"/>
      <c r="NW159" s="54"/>
      <c r="NX159" s="54"/>
      <c r="NY159" s="54"/>
      <c r="NZ159" s="54"/>
      <c r="OA159" s="54"/>
      <c r="OB159" s="54"/>
      <c r="OC159" s="54"/>
      <c r="OD159" s="54"/>
      <c r="OE159" s="54"/>
      <c r="OF159" s="54"/>
      <c r="OG159" s="54"/>
      <c r="OH159" s="54"/>
      <c r="OI159" s="54"/>
      <c r="OJ159" s="54"/>
      <c r="OK159" s="54"/>
      <c r="OL159" s="54"/>
      <c r="OM159" s="54"/>
      <c r="ON159" s="54"/>
      <c r="OO159" s="54"/>
      <c r="OP159" s="54"/>
      <c r="OQ159" s="54"/>
      <c r="OR159" s="54"/>
      <c r="OS159" s="54"/>
      <c r="OT159" s="54"/>
      <c r="OU159" s="54"/>
      <c r="OV159" s="54"/>
      <c r="OW159" s="54"/>
      <c r="OX159" s="54"/>
      <c r="OY159" s="54"/>
      <c r="OZ159" s="54"/>
      <c r="PA159" s="54"/>
      <c r="PB159" s="54"/>
      <c r="PC159" s="54"/>
      <c r="PD159" s="54"/>
      <c r="PE159" s="54"/>
      <c r="PF159" s="54"/>
      <c r="PG159" s="54"/>
      <c r="PH159" s="54"/>
      <c r="PI159" s="54"/>
      <c r="PJ159" s="54"/>
      <c r="PK159" s="54"/>
      <c r="PL159" s="54"/>
      <c r="PM159" s="54"/>
      <c r="PN159" s="54"/>
      <c r="PO159" s="54"/>
      <c r="PP159" s="54"/>
      <c r="PQ159" s="54"/>
      <c r="PR159" s="54"/>
      <c r="PS159" s="54"/>
      <c r="PT159" s="54"/>
      <c r="PU159" s="54"/>
      <c r="PV159" s="54"/>
      <c r="PW159" s="54"/>
      <c r="PX159" s="54"/>
      <c r="PY159" s="54"/>
      <c r="PZ159" s="54"/>
      <c r="QA159" s="54"/>
      <c r="QB159" s="54"/>
      <c r="QC159" s="54"/>
      <c r="QD159" s="54"/>
      <c r="QE159" s="54"/>
      <c r="QF159" s="54"/>
      <c r="QG159" s="54"/>
      <c r="QH159" s="54"/>
      <c r="QI159" s="54"/>
      <c r="QJ159" s="54"/>
      <c r="QK159" s="54"/>
      <c r="QL159" s="54"/>
      <c r="QM159" s="54"/>
      <c r="QN159" s="54"/>
      <c r="QO159" s="54"/>
      <c r="QP159" s="54"/>
      <c r="QQ159" s="54"/>
      <c r="QR159" s="54"/>
      <c r="QS159" s="54"/>
      <c r="QT159" s="54"/>
      <c r="QU159" s="54"/>
      <c r="QV159" s="54"/>
      <c r="QW159" s="54"/>
      <c r="QX159" s="54"/>
      <c r="QY159" s="54"/>
      <c r="QZ159" s="54"/>
      <c r="RA159" s="54"/>
      <c r="RB159" s="54"/>
      <c r="RC159" s="54"/>
      <c r="RD159" s="54"/>
      <c r="RE159" s="54"/>
      <c r="RF159" s="54"/>
      <c r="RG159" s="54"/>
      <c r="RH159" s="54"/>
      <c r="RI159" s="54"/>
      <c r="RJ159" s="54"/>
      <c r="RK159" s="54"/>
      <c r="RL159" s="54"/>
      <c r="RM159" s="54"/>
      <c r="RN159" s="54"/>
      <c r="RO159" s="54"/>
      <c r="RP159" s="54"/>
      <c r="RQ159" s="54"/>
      <c r="RR159" s="54"/>
      <c r="RS159" s="54"/>
      <c r="RT159" s="54"/>
      <c r="RU159" s="54"/>
      <c r="RV159" s="54"/>
      <c r="RW159" s="54"/>
      <c r="RX159" s="54"/>
      <c r="RY159" s="54"/>
      <c r="RZ159" s="54"/>
      <c r="SA159" s="54"/>
      <c r="SB159" s="54"/>
      <c r="SC159" s="54"/>
      <c r="SD159" s="54"/>
      <c r="SE159" s="54"/>
      <c r="SF159" s="54"/>
      <c r="SG159" s="54"/>
      <c r="SH159" s="54"/>
      <c r="SI159" s="54"/>
      <c r="SJ159" s="54"/>
      <c r="SK159" s="54"/>
      <c r="SL159" s="54"/>
      <c r="SM159" s="54"/>
      <c r="SN159" s="54"/>
      <c r="SO159" s="54"/>
      <c r="SP159" s="54"/>
      <c r="SQ159" s="54"/>
      <c r="SR159" s="54"/>
      <c r="SS159" s="54"/>
      <c r="ST159" s="54"/>
      <c r="SU159" s="54"/>
      <c r="SV159" s="54"/>
      <c r="SW159" s="54"/>
      <c r="SX159" s="54"/>
      <c r="SY159" s="54"/>
      <c r="SZ159" s="54"/>
      <c r="TA159" s="54"/>
      <c r="TB159" s="54"/>
      <c r="TC159" s="54"/>
      <c r="TD159" s="54"/>
      <c r="TE159" s="54"/>
      <c r="TF159" s="54"/>
      <c r="TG159" s="54"/>
      <c r="TH159" s="54"/>
      <c r="TI159" s="54"/>
      <c r="TJ159" s="54"/>
      <c r="TK159" s="54"/>
      <c r="TL159" s="54"/>
      <c r="TM159" s="54"/>
      <c r="TN159" s="54"/>
      <c r="TO159" s="54"/>
      <c r="TP159" s="54"/>
      <c r="TQ159" s="54"/>
      <c r="TR159" s="54"/>
      <c r="TS159" s="54"/>
      <c r="TT159" s="54"/>
      <c r="TU159" s="54"/>
      <c r="TV159" s="54"/>
      <c r="TW159" s="54"/>
      <c r="TX159" s="54"/>
      <c r="TY159" s="54"/>
      <c r="TZ159" s="54"/>
      <c r="UA159" s="54"/>
      <c r="UB159" s="54"/>
      <c r="UC159" s="54"/>
      <c r="UD159" s="54"/>
      <c r="UE159" s="54"/>
      <c r="UF159" s="54"/>
      <c r="UG159" s="54"/>
      <c r="UH159" s="54"/>
      <c r="UI159" s="54"/>
      <c r="UJ159" s="54"/>
      <c r="UK159" s="54"/>
      <c r="UL159" s="54"/>
      <c r="UM159" s="54"/>
      <c r="UN159" s="54"/>
      <c r="UO159" s="54"/>
      <c r="UP159" s="54"/>
      <c r="UQ159" s="54"/>
      <c r="UR159" s="54"/>
      <c r="US159" s="54"/>
      <c r="UT159" s="54"/>
      <c r="UU159" s="54"/>
      <c r="UV159" s="54"/>
      <c r="UW159" s="54"/>
      <c r="UX159" s="54"/>
      <c r="UY159" s="54"/>
      <c r="UZ159" s="54"/>
      <c r="VA159" s="54"/>
      <c r="VB159" s="54"/>
      <c r="VC159" s="54"/>
      <c r="VD159" s="54"/>
      <c r="VE159" s="54"/>
      <c r="VF159" s="54"/>
      <c r="VG159" s="54"/>
      <c r="VH159" s="54"/>
      <c r="VI159" s="54"/>
      <c r="VJ159" s="54"/>
      <c r="VK159" s="54"/>
      <c r="VL159" s="54"/>
      <c r="VM159" s="54"/>
      <c r="VN159" s="54"/>
      <c r="VO159" s="54"/>
      <c r="VP159" s="54"/>
      <c r="VQ159" s="54"/>
      <c r="VR159" s="54"/>
      <c r="VS159" s="54"/>
      <c r="VT159" s="54"/>
      <c r="VU159" s="54"/>
      <c r="VV159" s="54"/>
      <c r="VW159" s="54"/>
      <c r="VX159" s="54"/>
      <c r="VY159" s="54"/>
      <c r="VZ159" s="54"/>
      <c r="WA159" s="54"/>
      <c r="WB159" s="54"/>
      <c r="WC159" s="54"/>
      <c r="WD159" s="54"/>
      <c r="WE159" s="54"/>
      <c r="WF159" s="54"/>
      <c r="WG159" s="54"/>
      <c r="WH159" s="54"/>
      <c r="WI159" s="54"/>
      <c r="WJ159" s="54"/>
      <c r="WK159" s="54"/>
      <c r="WL159" s="54"/>
      <c r="WM159" s="54"/>
      <c r="WN159" s="54"/>
      <c r="WO159" s="54"/>
      <c r="WP159" s="54"/>
      <c r="WQ159" s="54"/>
      <c r="WR159" s="54"/>
      <c r="WS159" s="54"/>
      <c r="WT159" s="54"/>
      <c r="WU159" s="54"/>
      <c r="WV159" s="54"/>
      <c r="WW159" s="54"/>
      <c r="WX159" s="54"/>
      <c r="WY159" s="54"/>
      <c r="WZ159" s="54"/>
      <c r="XA159" s="54"/>
      <c r="XB159" s="54"/>
      <c r="XC159" s="54"/>
      <c r="XD159" s="54"/>
      <c r="XE159" s="54"/>
      <c r="XF159" s="54"/>
      <c r="XG159" s="54"/>
      <c r="XH159" s="54"/>
      <c r="XI159" s="54"/>
      <c r="XJ159" s="54"/>
      <c r="XK159" s="54"/>
      <c r="XL159" s="54"/>
      <c r="XM159" s="54"/>
      <c r="XN159" s="54"/>
      <c r="XO159" s="54"/>
      <c r="XP159" s="54"/>
      <c r="XQ159" s="54"/>
      <c r="XR159" s="54"/>
      <c r="XS159" s="54"/>
      <c r="XT159" s="54"/>
      <c r="XU159" s="54"/>
      <c r="XV159" s="54"/>
      <c r="XW159" s="54"/>
      <c r="XX159" s="54"/>
      <c r="XY159" s="54"/>
      <c r="XZ159" s="54"/>
      <c r="YA159" s="54"/>
      <c r="YB159" s="54"/>
      <c r="YC159" s="54"/>
      <c r="YD159" s="54"/>
      <c r="YE159" s="54"/>
      <c r="YF159" s="54"/>
      <c r="YG159" s="54"/>
      <c r="YH159" s="54"/>
      <c r="YI159" s="54"/>
      <c r="YJ159" s="54"/>
      <c r="YK159" s="54"/>
      <c r="YL159" s="54"/>
      <c r="YM159" s="54"/>
      <c r="YN159" s="54"/>
      <c r="YO159" s="54"/>
      <c r="YP159" s="54"/>
      <c r="YQ159" s="54"/>
      <c r="YR159" s="54"/>
    </row>
    <row r="160" spans="1:668" s="9" customFormat="1" ht="15.75" x14ac:dyDescent="0.25">
      <c r="A160" s="34" t="s">
        <v>174</v>
      </c>
      <c r="B160" s="113" t="s">
        <v>175</v>
      </c>
      <c r="C160" s="114" t="s">
        <v>75</v>
      </c>
      <c r="D160" s="119">
        <v>44593</v>
      </c>
      <c r="E160" s="11" t="s">
        <v>120</v>
      </c>
      <c r="F160" s="120">
        <v>35000</v>
      </c>
      <c r="G160" s="121">
        <v>1004.5</v>
      </c>
      <c r="H160" s="120">
        <v>0</v>
      </c>
      <c r="I160" s="120">
        <v>1064</v>
      </c>
      <c r="J160" s="120">
        <v>25</v>
      </c>
      <c r="K160" s="120">
        <v>2093.5</v>
      </c>
      <c r="L160" s="196">
        <v>32906.5</v>
      </c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  <c r="IT160" s="54"/>
      <c r="IU160" s="54"/>
      <c r="IV160" s="54"/>
      <c r="IW160" s="54"/>
      <c r="IX160" s="54"/>
      <c r="IY160" s="54"/>
      <c r="IZ160" s="54"/>
      <c r="JA160" s="54"/>
      <c r="JB160" s="54"/>
      <c r="JC160" s="54"/>
      <c r="JD160" s="54"/>
      <c r="JE160" s="54"/>
      <c r="JF160" s="54"/>
      <c r="JG160" s="54"/>
      <c r="JH160" s="54"/>
      <c r="JI160" s="54"/>
      <c r="JJ160" s="54"/>
      <c r="JK160" s="54"/>
      <c r="JL160" s="54"/>
      <c r="JM160" s="54"/>
      <c r="JN160" s="54"/>
      <c r="JO160" s="54"/>
      <c r="JP160" s="54"/>
      <c r="JQ160" s="54"/>
      <c r="JR160" s="54"/>
      <c r="JS160" s="54"/>
      <c r="JT160" s="54"/>
      <c r="JU160" s="54"/>
      <c r="JV160" s="54"/>
      <c r="JW160" s="54"/>
      <c r="JX160" s="54"/>
      <c r="JY160" s="54"/>
      <c r="JZ160" s="54"/>
      <c r="KA160" s="54"/>
      <c r="KB160" s="54"/>
      <c r="KC160" s="54"/>
      <c r="KD160" s="54"/>
      <c r="KE160" s="54"/>
      <c r="KF160" s="54"/>
      <c r="KG160" s="54"/>
      <c r="KH160" s="54"/>
      <c r="KI160" s="54"/>
      <c r="KJ160" s="54"/>
      <c r="KK160" s="54"/>
      <c r="KL160" s="54"/>
      <c r="KM160" s="54"/>
      <c r="KN160" s="54"/>
      <c r="KO160" s="54"/>
      <c r="KP160" s="54"/>
      <c r="KQ160" s="54"/>
      <c r="KR160" s="54"/>
      <c r="KS160" s="54"/>
      <c r="KT160" s="54"/>
      <c r="KU160" s="54"/>
      <c r="KV160" s="54"/>
      <c r="KW160" s="54"/>
      <c r="KX160" s="54"/>
      <c r="KY160" s="54"/>
      <c r="KZ160" s="54"/>
      <c r="LA160" s="54"/>
      <c r="LB160" s="54"/>
      <c r="LC160" s="54"/>
      <c r="LD160" s="54"/>
      <c r="LE160" s="54"/>
      <c r="LF160" s="54"/>
      <c r="LG160" s="54"/>
      <c r="LH160" s="54"/>
      <c r="LI160" s="54"/>
      <c r="LJ160" s="54"/>
      <c r="LK160" s="54"/>
      <c r="LL160" s="54"/>
      <c r="LM160" s="54"/>
      <c r="LN160" s="54"/>
      <c r="LO160" s="54"/>
      <c r="LP160" s="54"/>
      <c r="LQ160" s="54"/>
      <c r="LR160" s="54"/>
      <c r="LS160" s="54"/>
      <c r="LT160" s="54"/>
      <c r="LU160" s="54"/>
      <c r="LV160" s="54"/>
      <c r="LW160" s="54"/>
      <c r="LX160" s="54"/>
      <c r="LY160" s="54"/>
      <c r="LZ160" s="54"/>
      <c r="MA160" s="54"/>
      <c r="MB160" s="54"/>
      <c r="MC160" s="54"/>
      <c r="MD160" s="54"/>
      <c r="ME160" s="54"/>
      <c r="MF160" s="54"/>
      <c r="MG160" s="54"/>
      <c r="MH160" s="54"/>
      <c r="MI160" s="54"/>
      <c r="MJ160" s="54"/>
      <c r="MK160" s="54"/>
      <c r="ML160" s="54"/>
      <c r="MM160" s="54"/>
      <c r="MN160" s="54"/>
      <c r="MO160" s="54"/>
      <c r="MP160" s="54"/>
      <c r="MQ160" s="54"/>
      <c r="MR160" s="54"/>
      <c r="MS160" s="54"/>
      <c r="MT160" s="54"/>
      <c r="MU160" s="54"/>
      <c r="MV160" s="54"/>
      <c r="MW160" s="54"/>
      <c r="MX160" s="54"/>
      <c r="MY160" s="54"/>
      <c r="MZ160" s="54"/>
      <c r="NA160" s="54"/>
      <c r="NB160" s="54"/>
      <c r="NC160" s="54"/>
      <c r="ND160" s="54"/>
      <c r="NE160" s="54"/>
      <c r="NF160" s="54"/>
      <c r="NG160" s="54"/>
      <c r="NH160" s="54"/>
      <c r="NI160" s="54"/>
      <c r="NJ160" s="54"/>
      <c r="NK160" s="54"/>
      <c r="NL160" s="54"/>
      <c r="NM160" s="54"/>
      <c r="NN160" s="54"/>
      <c r="NO160" s="54"/>
      <c r="NP160" s="54"/>
      <c r="NQ160" s="54"/>
      <c r="NR160" s="54"/>
      <c r="NS160" s="54"/>
      <c r="NT160" s="54"/>
      <c r="NU160" s="54"/>
      <c r="NV160" s="54"/>
      <c r="NW160" s="54"/>
      <c r="NX160" s="54"/>
      <c r="NY160" s="54"/>
      <c r="NZ160" s="54"/>
      <c r="OA160" s="54"/>
      <c r="OB160" s="54"/>
      <c r="OC160" s="54"/>
      <c r="OD160" s="54"/>
      <c r="OE160" s="54"/>
      <c r="OF160" s="54"/>
      <c r="OG160" s="54"/>
      <c r="OH160" s="54"/>
      <c r="OI160" s="54"/>
      <c r="OJ160" s="54"/>
      <c r="OK160" s="54"/>
      <c r="OL160" s="54"/>
      <c r="OM160" s="54"/>
      <c r="ON160" s="54"/>
      <c r="OO160" s="54"/>
      <c r="OP160" s="54"/>
      <c r="OQ160" s="54"/>
      <c r="OR160" s="54"/>
      <c r="OS160" s="54"/>
      <c r="OT160" s="54"/>
      <c r="OU160" s="54"/>
      <c r="OV160" s="54"/>
      <c r="OW160" s="54"/>
      <c r="OX160" s="54"/>
      <c r="OY160" s="54"/>
      <c r="OZ160" s="54"/>
      <c r="PA160" s="54"/>
      <c r="PB160" s="54"/>
      <c r="PC160" s="54"/>
      <c r="PD160" s="54"/>
      <c r="PE160" s="54"/>
      <c r="PF160" s="54"/>
      <c r="PG160" s="54"/>
      <c r="PH160" s="54"/>
      <c r="PI160" s="54"/>
      <c r="PJ160" s="54"/>
      <c r="PK160" s="54"/>
      <c r="PL160" s="54"/>
      <c r="PM160" s="54"/>
      <c r="PN160" s="54"/>
      <c r="PO160" s="54"/>
      <c r="PP160" s="54"/>
      <c r="PQ160" s="54"/>
      <c r="PR160" s="54"/>
      <c r="PS160" s="54"/>
      <c r="PT160" s="54"/>
      <c r="PU160" s="54"/>
      <c r="PV160" s="54"/>
      <c r="PW160" s="54"/>
      <c r="PX160" s="54"/>
      <c r="PY160" s="54"/>
      <c r="PZ160" s="54"/>
      <c r="QA160" s="54"/>
      <c r="QB160" s="54"/>
      <c r="QC160" s="54"/>
      <c r="QD160" s="54"/>
      <c r="QE160" s="54"/>
      <c r="QF160" s="54"/>
      <c r="QG160" s="54"/>
      <c r="QH160" s="54"/>
      <c r="QI160" s="54"/>
      <c r="QJ160" s="54"/>
      <c r="QK160" s="54"/>
      <c r="QL160" s="54"/>
      <c r="QM160" s="54"/>
      <c r="QN160" s="54"/>
      <c r="QO160" s="54"/>
      <c r="QP160" s="54"/>
      <c r="QQ160" s="54"/>
      <c r="QR160" s="54"/>
      <c r="QS160" s="54"/>
      <c r="QT160" s="54"/>
      <c r="QU160" s="54"/>
      <c r="QV160" s="54"/>
      <c r="QW160" s="54"/>
      <c r="QX160" s="54"/>
      <c r="QY160" s="54"/>
      <c r="QZ160" s="54"/>
      <c r="RA160" s="54"/>
      <c r="RB160" s="54"/>
      <c r="RC160" s="54"/>
      <c r="RD160" s="54"/>
      <c r="RE160" s="54"/>
      <c r="RF160" s="54"/>
      <c r="RG160" s="54"/>
      <c r="RH160" s="54"/>
      <c r="RI160" s="54"/>
      <c r="RJ160" s="54"/>
      <c r="RK160" s="54"/>
      <c r="RL160" s="54"/>
      <c r="RM160" s="54"/>
      <c r="RN160" s="54"/>
      <c r="RO160" s="54"/>
      <c r="RP160" s="54"/>
      <c r="RQ160" s="54"/>
      <c r="RR160" s="54"/>
      <c r="RS160" s="54"/>
      <c r="RT160" s="54"/>
      <c r="RU160" s="54"/>
      <c r="RV160" s="54"/>
      <c r="RW160" s="54"/>
      <c r="RX160" s="54"/>
      <c r="RY160" s="54"/>
      <c r="RZ160" s="54"/>
      <c r="SA160" s="54"/>
      <c r="SB160" s="54"/>
      <c r="SC160" s="54"/>
      <c r="SD160" s="54"/>
      <c r="SE160" s="54"/>
      <c r="SF160" s="54"/>
      <c r="SG160" s="54"/>
      <c r="SH160" s="54"/>
      <c r="SI160" s="54"/>
      <c r="SJ160" s="54"/>
      <c r="SK160" s="54"/>
      <c r="SL160" s="54"/>
      <c r="SM160" s="54"/>
      <c r="SN160" s="54"/>
      <c r="SO160" s="54"/>
      <c r="SP160" s="54"/>
      <c r="SQ160" s="54"/>
      <c r="SR160" s="54"/>
      <c r="SS160" s="54"/>
      <c r="ST160" s="54"/>
      <c r="SU160" s="54"/>
      <c r="SV160" s="54"/>
      <c r="SW160" s="54"/>
      <c r="SX160" s="54"/>
      <c r="SY160" s="54"/>
      <c r="SZ160" s="54"/>
      <c r="TA160" s="54"/>
      <c r="TB160" s="54"/>
      <c r="TC160" s="54"/>
      <c r="TD160" s="54"/>
      <c r="TE160" s="54"/>
      <c r="TF160" s="54"/>
      <c r="TG160" s="54"/>
      <c r="TH160" s="54"/>
      <c r="TI160" s="54"/>
      <c r="TJ160" s="54"/>
      <c r="TK160" s="54"/>
      <c r="TL160" s="54"/>
      <c r="TM160" s="54"/>
      <c r="TN160" s="54"/>
      <c r="TO160" s="54"/>
      <c r="TP160" s="54"/>
      <c r="TQ160" s="54"/>
      <c r="TR160" s="54"/>
      <c r="TS160" s="54"/>
      <c r="TT160" s="54"/>
      <c r="TU160" s="54"/>
      <c r="TV160" s="54"/>
      <c r="TW160" s="54"/>
      <c r="TX160" s="54"/>
      <c r="TY160" s="54"/>
      <c r="TZ160" s="54"/>
      <c r="UA160" s="54"/>
      <c r="UB160" s="54"/>
      <c r="UC160" s="54"/>
      <c r="UD160" s="54"/>
      <c r="UE160" s="54"/>
      <c r="UF160" s="54"/>
      <c r="UG160" s="54"/>
      <c r="UH160" s="54"/>
      <c r="UI160" s="54"/>
      <c r="UJ160" s="54"/>
      <c r="UK160" s="54"/>
      <c r="UL160" s="54"/>
      <c r="UM160" s="54"/>
      <c r="UN160" s="54"/>
      <c r="UO160" s="54"/>
      <c r="UP160" s="54"/>
      <c r="UQ160" s="54"/>
      <c r="UR160" s="54"/>
      <c r="US160" s="54"/>
      <c r="UT160" s="54"/>
      <c r="UU160" s="54"/>
      <c r="UV160" s="54"/>
      <c r="UW160" s="54"/>
      <c r="UX160" s="54"/>
      <c r="UY160" s="54"/>
      <c r="UZ160" s="54"/>
      <c r="VA160" s="54"/>
      <c r="VB160" s="54"/>
      <c r="VC160" s="54"/>
      <c r="VD160" s="54"/>
      <c r="VE160" s="54"/>
      <c r="VF160" s="54"/>
      <c r="VG160" s="54"/>
      <c r="VH160" s="54"/>
      <c r="VI160" s="54"/>
      <c r="VJ160" s="54"/>
      <c r="VK160" s="54"/>
      <c r="VL160" s="54"/>
      <c r="VM160" s="54"/>
      <c r="VN160" s="54"/>
      <c r="VO160" s="54"/>
      <c r="VP160" s="54"/>
      <c r="VQ160" s="54"/>
      <c r="VR160" s="54"/>
      <c r="VS160" s="54"/>
      <c r="VT160" s="54"/>
      <c r="VU160" s="54"/>
      <c r="VV160" s="54"/>
      <c r="VW160" s="54"/>
      <c r="VX160" s="54"/>
      <c r="VY160" s="54"/>
      <c r="VZ160" s="54"/>
      <c r="WA160" s="54"/>
      <c r="WB160" s="54"/>
      <c r="WC160" s="54"/>
      <c r="WD160" s="54"/>
      <c r="WE160" s="54"/>
      <c r="WF160" s="54"/>
      <c r="WG160" s="54"/>
      <c r="WH160" s="54"/>
      <c r="WI160" s="54"/>
      <c r="WJ160" s="54"/>
      <c r="WK160" s="54"/>
      <c r="WL160" s="54"/>
      <c r="WM160" s="54"/>
      <c r="WN160" s="54"/>
      <c r="WO160" s="54"/>
      <c r="WP160" s="54"/>
      <c r="WQ160" s="54"/>
      <c r="WR160" s="54"/>
      <c r="WS160" s="54"/>
      <c r="WT160" s="54"/>
      <c r="WU160" s="54"/>
      <c r="WV160" s="54"/>
      <c r="WW160" s="54"/>
      <c r="WX160" s="54"/>
      <c r="WY160" s="54"/>
      <c r="WZ160" s="54"/>
      <c r="XA160" s="54"/>
      <c r="XB160" s="54"/>
      <c r="XC160" s="54"/>
      <c r="XD160" s="54"/>
      <c r="XE160" s="54"/>
      <c r="XF160" s="54"/>
      <c r="XG160" s="54"/>
      <c r="XH160" s="54"/>
      <c r="XI160" s="54"/>
      <c r="XJ160" s="54"/>
      <c r="XK160" s="54"/>
      <c r="XL160" s="54"/>
      <c r="XM160" s="54"/>
      <c r="XN160" s="54"/>
      <c r="XO160" s="54"/>
      <c r="XP160" s="54"/>
      <c r="XQ160" s="54"/>
      <c r="XR160" s="54"/>
      <c r="XS160" s="54"/>
      <c r="XT160" s="54"/>
      <c r="XU160" s="54"/>
      <c r="XV160" s="54"/>
      <c r="XW160" s="54"/>
      <c r="XX160" s="54"/>
      <c r="XY160" s="54"/>
      <c r="XZ160" s="54"/>
      <c r="YA160" s="54"/>
      <c r="YB160" s="54"/>
      <c r="YC160" s="54"/>
      <c r="YD160" s="54"/>
      <c r="YE160" s="54"/>
      <c r="YF160" s="54"/>
      <c r="YG160" s="54"/>
      <c r="YH160" s="54"/>
      <c r="YI160" s="54"/>
      <c r="YJ160" s="54"/>
      <c r="YK160" s="54"/>
      <c r="YL160" s="54"/>
      <c r="YM160" s="54"/>
      <c r="YN160" s="54"/>
      <c r="YO160" s="54"/>
      <c r="YP160" s="54"/>
      <c r="YQ160" s="54"/>
      <c r="YR160" s="54"/>
    </row>
    <row r="161" spans="1:668" s="9" customFormat="1" ht="15.75" x14ac:dyDescent="0.25">
      <c r="A161" s="34" t="s">
        <v>176</v>
      </c>
      <c r="B161" s="113" t="s">
        <v>17</v>
      </c>
      <c r="C161" s="114" t="s">
        <v>74</v>
      </c>
      <c r="D161" s="119">
        <v>44593</v>
      </c>
      <c r="E161" s="11" t="s">
        <v>120</v>
      </c>
      <c r="F161" s="120">
        <v>35000</v>
      </c>
      <c r="G161" s="121">
        <v>1004.5</v>
      </c>
      <c r="H161" s="120">
        <v>0</v>
      </c>
      <c r="I161" s="120">
        <v>1064</v>
      </c>
      <c r="J161" s="120">
        <v>25</v>
      </c>
      <c r="K161" s="120">
        <v>2093.5</v>
      </c>
      <c r="L161" s="196">
        <v>32906.5</v>
      </c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  <c r="IT161" s="54"/>
      <c r="IU161" s="54"/>
      <c r="IV161" s="54"/>
      <c r="IW161" s="54"/>
      <c r="IX161" s="54"/>
      <c r="IY161" s="54"/>
      <c r="IZ161" s="54"/>
      <c r="JA161" s="54"/>
      <c r="JB161" s="54"/>
      <c r="JC161" s="54"/>
      <c r="JD161" s="54"/>
      <c r="JE161" s="54"/>
      <c r="JF161" s="54"/>
      <c r="JG161" s="54"/>
      <c r="JH161" s="54"/>
      <c r="JI161" s="54"/>
      <c r="JJ161" s="54"/>
      <c r="JK161" s="54"/>
      <c r="JL161" s="54"/>
      <c r="JM161" s="54"/>
      <c r="JN161" s="54"/>
      <c r="JO161" s="54"/>
      <c r="JP161" s="54"/>
      <c r="JQ161" s="54"/>
      <c r="JR161" s="54"/>
      <c r="JS161" s="54"/>
      <c r="JT161" s="54"/>
      <c r="JU161" s="54"/>
      <c r="JV161" s="54"/>
      <c r="JW161" s="54"/>
      <c r="JX161" s="54"/>
      <c r="JY161" s="54"/>
      <c r="JZ161" s="54"/>
      <c r="KA161" s="54"/>
      <c r="KB161" s="54"/>
      <c r="KC161" s="54"/>
      <c r="KD161" s="54"/>
      <c r="KE161" s="54"/>
      <c r="KF161" s="54"/>
      <c r="KG161" s="54"/>
      <c r="KH161" s="54"/>
      <c r="KI161" s="54"/>
      <c r="KJ161" s="54"/>
      <c r="KK161" s="54"/>
      <c r="KL161" s="54"/>
      <c r="KM161" s="54"/>
      <c r="KN161" s="54"/>
      <c r="KO161" s="54"/>
      <c r="KP161" s="54"/>
      <c r="KQ161" s="54"/>
      <c r="KR161" s="54"/>
      <c r="KS161" s="54"/>
      <c r="KT161" s="54"/>
      <c r="KU161" s="54"/>
      <c r="KV161" s="54"/>
      <c r="KW161" s="54"/>
      <c r="KX161" s="54"/>
      <c r="KY161" s="54"/>
      <c r="KZ161" s="54"/>
      <c r="LA161" s="54"/>
      <c r="LB161" s="54"/>
      <c r="LC161" s="54"/>
      <c r="LD161" s="54"/>
      <c r="LE161" s="54"/>
      <c r="LF161" s="54"/>
      <c r="LG161" s="54"/>
      <c r="LH161" s="54"/>
      <c r="LI161" s="54"/>
      <c r="LJ161" s="54"/>
      <c r="LK161" s="54"/>
      <c r="LL161" s="54"/>
      <c r="LM161" s="54"/>
      <c r="LN161" s="54"/>
      <c r="LO161" s="54"/>
      <c r="LP161" s="54"/>
      <c r="LQ161" s="54"/>
      <c r="LR161" s="54"/>
      <c r="LS161" s="54"/>
      <c r="LT161" s="54"/>
      <c r="LU161" s="54"/>
      <c r="LV161" s="54"/>
      <c r="LW161" s="54"/>
      <c r="LX161" s="54"/>
      <c r="LY161" s="54"/>
      <c r="LZ161" s="54"/>
      <c r="MA161" s="54"/>
      <c r="MB161" s="54"/>
      <c r="MC161" s="54"/>
      <c r="MD161" s="54"/>
      <c r="ME161" s="54"/>
      <c r="MF161" s="54"/>
      <c r="MG161" s="54"/>
      <c r="MH161" s="54"/>
      <c r="MI161" s="54"/>
      <c r="MJ161" s="54"/>
      <c r="MK161" s="54"/>
      <c r="ML161" s="54"/>
      <c r="MM161" s="54"/>
      <c r="MN161" s="54"/>
      <c r="MO161" s="54"/>
      <c r="MP161" s="54"/>
      <c r="MQ161" s="54"/>
      <c r="MR161" s="54"/>
      <c r="MS161" s="54"/>
      <c r="MT161" s="54"/>
      <c r="MU161" s="54"/>
      <c r="MV161" s="54"/>
      <c r="MW161" s="54"/>
      <c r="MX161" s="54"/>
      <c r="MY161" s="54"/>
      <c r="MZ161" s="54"/>
      <c r="NA161" s="54"/>
      <c r="NB161" s="54"/>
      <c r="NC161" s="54"/>
      <c r="ND161" s="54"/>
      <c r="NE161" s="54"/>
      <c r="NF161" s="54"/>
      <c r="NG161" s="54"/>
      <c r="NH161" s="54"/>
      <c r="NI161" s="54"/>
      <c r="NJ161" s="54"/>
      <c r="NK161" s="54"/>
      <c r="NL161" s="54"/>
      <c r="NM161" s="54"/>
      <c r="NN161" s="54"/>
      <c r="NO161" s="54"/>
      <c r="NP161" s="54"/>
      <c r="NQ161" s="54"/>
      <c r="NR161" s="54"/>
      <c r="NS161" s="54"/>
      <c r="NT161" s="54"/>
      <c r="NU161" s="54"/>
      <c r="NV161" s="54"/>
      <c r="NW161" s="54"/>
      <c r="NX161" s="54"/>
      <c r="NY161" s="54"/>
      <c r="NZ161" s="54"/>
      <c r="OA161" s="54"/>
      <c r="OB161" s="54"/>
      <c r="OC161" s="54"/>
      <c r="OD161" s="54"/>
      <c r="OE161" s="54"/>
      <c r="OF161" s="54"/>
      <c r="OG161" s="54"/>
      <c r="OH161" s="54"/>
      <c r="OI161" s="54"/>
      <c r="OJ161" s="54"/>
      <c r="OK161" s="54"/>
      <c r="OL161" s="54"/>
      <c r="OM161" s="54"/>
      <c r="ON161" s="54"/>
      <c r="OO161" s="54"/>
      <c r="OP161" s="54"/>
      <c r="OQ161" s="54"/>
      <c r="OR161" s="54"/>
      <c r="OS161" s="54"/>
      <c r="OT161" s="54"/>
      <c r="OU161" s="54"/>
      <c r="OV161" s="54"/>
      <c r="OW161" s="54"/>
      <c r="OX161" s="54"/>
      <c r="OY161" s="54"/>
      <c r="OZ161" s="54"/>
      <c r="PA161" s="54"/>
      <c r="PB161" s="54"/>
      <c r="PC161" s="54"/>
      <c r="PD161" s="54"/>
      <c r="PE161" s="54"/>
      <c r="PF161" s="54"/>
      <c r="PG161" s="54"/>
      <c r="PH161" s="54"/>
      <c r="PI161" s="54"/>
      <c r="PJ161" s="54"/>
      <c r="PK161" s="54"/>
      <c r="PL161" s="54"/>
      <c r="PM161" s="54"/>
      <c r="PN161" s="54"/>
      <c r="PO161" s="54"/>
      <c r="PP161" s="54"/>
      <c r="PQ161" s="54"/>
      <c r="PR161" s="54"/>
      <c r="PS161" s="54"/>
      <c r="PT161" s="54"/>
      <c r="PU161" s="54"/>
      <c r="PV161" s="54"/>
      <c r="PW161" s="54"/>
      <c r="PX161" s="54"/>
      <c r="PY161" s="54"/>
      <c r="PZ161" s="54"/>
      <c r="QA161" s="54"/>
      <c r="QB161" s="54"/>
      <c r="QC161" s="54"/>
      <c r="QD161" s="54"/>
      <c r="QE161" s="54"/>
      <c r="QF161" s="54"/>
      <c r="QG161" s="54"/>
      <c r="QH161" s="54"/>
      <c r="QI161" s="54"/>
      <c r="QJ161" s="54"/>
      <c r="QK161" s="54"/>
      <c r="QL161" s="54"/>
      <c r="QM161" s="54"/>
      <c r="QN161" s="54"/>
      <c r="QO161" s="54"/>
      <c r="QP161" s="54"/>
      <c r="QQ161" s="54"/>
      <c r="QR161" s="54"/>
      <c r="QS161" s="54"/>
      <c r="QT161" s="54"/>
      <c r="QU161" s="54"/>
      <c r="QV161" s="54"/>
      <c r="QW161" s="54"/>
      <c r="QX161" s="54"/>
      <c r="QY161" s="54"/>
      <c r="QZ161" s="54"/>
      <c r="RA161" s="54"/>
      <c r="RB161" s="54"/>
      <c r="RC161" s="54"/>
      <c r="RD161" s="54"/>
      <c r="RE161" s="54"/>
      <c r="RF161" s="54"/>
      <c r="RG161" s="54"/>
      <c r="RH161" s="54"/>
      <c r="RI161" s="54"/>
      <c r="RJ161" s="54"/>
      <c r="RK161" s="54"/>
      <c r="RL161" s="54"/>
      <c r="RM161" s="54"/>
      <c r="RN161" s="54"/>
      <c r="RO161" s="54"/>
      <c r="RP161" s="54"/>
      <c r="RQ161" s="54"/>
      <c r="RR161" s="54"/>
      <c r="RS161" s="54"/>
      <c r="RT161" s="54"/>
      <c r="RU161" s="54"/>
      <c r="RV161" s="54"/>
      <c r="RW161" s="54"/>
      <c r="RX161" s="54"/>
      <c r="RY161" s="54"/>
      <c r="RZ161" s="54"/>
      <c r="SA161" s="54"/>
      <c r="SB161" s="54"/>
      <c r="SC161" s="54"/>
      <c r="SD161" s="54"/>
      <c r="SE161" s="54"/>
      <c r="SF161" s="54"/>
      <c r="SG161" s="54"/>
      <c r="SH161" s="54"/>
      <c r="SI161" s="54"/>
      <c r="SJ161" s="54"/>
      <c r="SK161" s="54"/>
      <c r="SL161" s="54"/>
      <c r="SM161" s="54"/>
      <c r="SN161" s="54"/>
      <c r="SO161" s="54"/>
      <c r="SP161" s="54"/>
      <c r="SQ161" s="54"/>
      <c r="SR161" s="54"/>
      <c r="SS161" s="54"/>
      <c r="ST161" s="54"/>
      <c r="SU161" s="54"/>
      <c r="SV161" s="54"/>
      <c r="SW161" s="54"/>
      <c r="SX161" s="54"/>
      <c r="SY161" s="54"/>
      <c r="SZ161" s="54"/>
      <c r="TA161" s="54"/>
      <c r="TB161" s="54"/>
      <c r="TC161" s="54"/>
      <c r="TD161" s="54"/>
      <c r="TE161" s="54"/>
      <c r="TF161" s="54"/>
      <c r="TG161" s="54"/>
      <c r="TH161" s="54"/>
      <c r="TI161" s="54"/>
      <c r="TJ161" s="54"/>
      <c r="TK161" s="54"/>
      <c r="TL161" s="54"/>
      <c r="TM161" s="54"/>
      <c r="TN161" s="54"/>
      <c r="TO161" s="54"/>
      <c r="TP161" s="54"/>
      <c r="TQ161" s="54"/>
      <c r="TR161" s="54"/>
      <c r="TS161" s="54"/>
      <c r="TT161" s="54"/>
      <c r="TU161" s="54"/>
      <c r="TV161" s="54"/>
      <c r="TW161" s="54"/>
      <c r="TX161" s="54"/>
      <c r="TY161" s="54"/>
      <c r="TZ161" s="54"/>
      <c r="UA161" s="54"/>
      <c r="UB161" s="54"/>
      <c r="UC161" s="54"/>
      <c r="UD161" s="54"/>
      <c r="UE161" s="54"/>
      <c r="UF161" s="54"/>
      <c r="UG161" s="54"/>
      <c r="UH161" s="54"/>
      <c r="UI161" s="54"/>
      <c r="UJ161" s="54"/>
      <c r="UK161" s="54"/>
      <c r="UL161" s="54"/>
      <c r="UM161" s="54"/>
      <c r="UN161" s="54"/>
      <c r="UO161" s="54"/>
      <c r="UP161" s="54"/>
      <c r="UQ161" s="54"/>
      <c r="UR161" s="54"/>
      <c r="US161" s="54"/>
      <c r="UT161" s="54"/>
      <c r="UU161" s="54"/>
      <c r="UV161" s="54"/>
      <c r="UW161" s="54"/>
      <c r="UX161" s="54"/>
      <c r="UY161" s="54"/>
      <c r="UZ161" s="54"/>
      <c r="VA161" s="54"/>
      <c r="VB161" s="54"/>
      <c r="VC161" s="54"/>
      <c r="VD161" s="54"/>
      <c r="VE161" s="54"/>
      <c r="VF161" s="54"/>
      <c r="VG161" s="54"/>
      <c r="VH161" s="54"/>
      <c r="VI161" s="54"/>
      <c r="VJ161" s="54"/>
      <c r="VK161" s="54"/>
      <c r="VL161" s="54"/>
      <c r="VM161" s="54"/>
      <c r="VN161" s="54"/>
      <c r="VO161" s="54"/>
      <c r="VP161" s="54"/>
      <c r="VQ161" s="54"/>
      <c r="VR161" s="54"/>
      <c r="VS161" s="54"/>
      <c r="VT161" s="54"/>
      <c r="VU161" s="54"/>
      <c r="VV161" s="54"/>
      <c r="VW161" s="54"/>
      <c r="VX161" s="54"/>
      <c r="VY161" s="54"/>
      <c r="VZ161" s="54"/>
      <c r="WA161" s="54"/>
      <c r="WB161" s="54"/>
      <c r="WC161" s="54"/>
      <c r="WD161" s="54"/>
      <c r="WE161" s="54"/>
      <c r="WF161" s="54"/>
      <c r="WG161" s="54"/>
      <c r="WH161" s="54"/>
      <c r="WI161" s="54"/>
      <c r="WJ161" s="54"/>
      <c r="WK161" s="54"/>
      <c r="WL161" s="54"/>
      <c r="WM161" s="54"/>
      <c r="WN161" s="54"/>
      <c r="WO161" s="54"/>
      <c r="WP161" s="54"/>
      <c r="WQ161" s="54"/>
      <c r="WR161" s="54"/>
      <c r="WS161" s="54"/>
      <c r="WT161" s="54"/>
      <c r="WU161" s="54"/>
      <c r="WV161" s="54"/>
      <c r="WW161" s="54"/>
      <c r="WX161" s="54"/>
      <c r="WY161" s="54"/>
      <c r="WZ161" s="54"/>
      <c r="XA161" s="54"/>
      <c r="XB161" s="54"/>
      <c r="XC161" s="54"/>
      <c r="XD161" s="54"/>
      <c r="XE161" s="54"/>
      <c r="XF161" s="54"/>
      <c r="XG161" s="54"/>
      <c r="XH161" s="54"/>
      <c r="XI161" s="54"/>
      <c r="XJ161" s="54"/>
      <c r="XK161" s="54"/>
      <c r="XL161" s="54"/>
      <c r="XM161" s="54"/>
      <c r="XN161" s="54"/>
      <c r="XO161" s="54"/>
      <c r="XP161" s="54"/>
      <c r="XQ161" s="54"/>
      <c r="XR161" s="54"/>
      <c r="XS161" s="54"/>
      <c r="XT161" s="54"/>
      <c r="XU161" s="54"/>
      <c r="XV161" s="54"/>
      <c r="XW161" s="54"/>
      <c r="XX161" s="54"/>
      <c r="XY161" s="54"/>
      <c r="XZ161" s="54"/>
      <c r="YA161" s="54"/>
      <c r="YB161" s="54"/>
      <c r="YC161" s="54"/>
      <c r="YD161" s="54"/>
      <c r="YE161" s="54"/>
      <c r="YF161" s="54"/>
      <c r="YG161" s="54"/>
      <c r="YH161" s="54"/>
      <c r="YI161" s="54"/>
      <c r="YJ161" s="54"/>
      <c r="YK161" s="54"/>
      <c r="YL161" s="54"/>
      <c r="YM161" s="54"/>
      <c r="YN161" s="54"/>
      <c r="YO161" s="54"/>
      <c r="YP161" s="54"/>
      <c r="YQ161" s="54"/>
      <c r="YR161" s="54"/>
    </row>
    <row r="162" spans="1:668" s="9" customFormat="1" ht="15.75" x14ac:dyDescent="0.25">
      <c r="A162" s="34" t="s">
        <v>177</v>
      </c>
      <c r="B162" s="113" t="s">
        <v>17</v>
      </c>
      <c r="C162" s="114" t="s">
        <v>74</v>
      </c>
      <c r="D162" s="119">
        <v>44593</v>
      </c>
      <c r="E162" s="11" t="s">
        <v>120</v>
      </c>
      <c r="F162" s="120">
        <v>50000</v>
      </c>
      <c r="G162" s="121">
        <v>1435</v>
      </c>
      <c r="H162" s="120">
        <v>1854</v>
      </c>
      <c r="I162" s="120">
        <v>1520</v>
      </c>
      <c r="J162" s="120">
        <v>25</v>
      </c>
      <c r="K162" s="120">
        <v>4834</v>
      </c>
      <c r="L162" s="196">
        <v>45166</v>
      </c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  <c r="IW162" s="54"/>
      <c r="IX162" s="54"/>
      <c r="IY162" s="54"/>
      <c r="IZ162" s="54"/>
      <c r="JA162" s="54"/>
      <c r="JB162" s="54"/>
      <c r="JC162" s="54"/>
      <c r="JD162" s="54"/>
      <c r="JE162" s="54"/>
      <c r="JF162" s="54"/>
      <c r="JG162" s="54"/>
      <c r="JH162" s="54"/>
      <c r="JI162" s="54"/>
      <c r="JJ162" s="54"/>
      <c r="JK162" s="54"/>
      <c r="JL162" s="54"/>
      <c r="JM162" s="54"/>
      <c r="JN162" s="54"/>
      <c r="JO162" s="54"/>
      <c r="JP162" s="54"/>
      <c r="JQ162" s="54"/>
      <c r="JR162" s="54"/>
      <c r="JS162" s="54"/>
      <c r="JT162" s="54"/>
      <c r="JU162" s="54"/>
      <c r="JV162" s="54"/>
      <c r="JW162" s="54"/>
      <c r="JX162" s="54"/>
      <c r="JY162" s="54"/>
      <c r="JZ162" s="54"/>
      <c r="KA162" s="54"/>
      <c r="KB162" s="54"/>
      <c r="KC162" s="54"/>
      <c r="KD162" s="54"/>
      <c r="KE162" s="54"/>
      <c r="KF162" s="54"/>
      <c r="KG162" s="54"/>
      <c r="KH162" s="54"/>
      <c r="KI162" s="54"/>
      <c r="KJ162" s="54"/>
      <c r="KK162" s="54"/>
      <c r="KL162" s="54"/>
      <c r="KM162" s="54"/>
      <c r="KN162" s="54"/>
      <c r="KO162" s="54"/>
      <c r="KP162" s="54"/>
      <c r="KQ162" s="54"/>
      <c r="KR162" s="54"/>
      <c r="KS162" s="54"/>
      <c r="KT162" s="54"/>
      <c r="KU162" s="54"/>
      <c r="KV162" s="54"/>
      <c r="KW162" s="54"/>
      <c r="KX162" s="54"/>
      <c r="KY162" s="54"/>
      <c r="KZ162" s="54"/>
      <c r="LA162" s="54"/>
      <c r="LB162" s="54"/>
      <c r="LC162" s="54"/>
      <c r="LD162" s="54"/>
      <c r="LE162" s="54"/>
      <c r="LF162" s="54"/>
      <c r="LG162" s="54"/>
      <c r="LH162" s="54"/>
      <c r="LI162" s="54"/>
      <c r="LJ162" s="54"/>
      <c r="LK162" s="54"/>
      <c r="LL162" s="54"/>
      <c r="LM162" s="54"/>
      <c r="LN162" s="54"/>
      <c r="LO162" s="54"/>
      <c r="LP162" s="54"/>
      <c r="LQ162" s="54"/>
      <c r="LR162" s="54"/>
      <c r="LS162" s="54"/>
      <c r="LT162" s="54"/>
      <c r="LU162" s="54"/>
      <c r="LV162" s="54"/>
      <c r="LW162" s="54"/>
      <c r="LX162" s="54"/>
      <c r="LY162" s="54"/>
      <c r="LZ162" s="54"/>
      <c r="MA162" s="54"/>
      <c r="MB162" s="54"/>
      <c r="MC162" s="54"/>
      <c r="MD162" s="54"/>
      <c r="ME162" s="54"/>
      <c r="MF162" s="54"/>
      <c r="MG162" s="54"/>
      <c r="MH162" s="54"/>
      <c r="MI162" s="54"/>
      <c r="MJ162" s="54"/>
      <c r="MK162" s="54"/>
      <c r="ML162" s="54"/>
      <c r="MM162" s="54"/>
      <c r="MN162" s="54"/>
      <c r="MO162" s="54"/>
      <c r="MP162" s="54"/>
      <c r="MQ162" s="54"/>
      <c r="MR162" s="54"/>
      <c r="MS162" s="54"/>
      <c r="MT162" s="54"/>
      <c r="MU162" s="54"/>
      <c r="MV162" s="54"/>
      <c r="MW162" s="54"/>
      <c r="MX162" s="54"/>
      <c r="MY162" s="54"/>
      <c r="MZ162" s="54"/>
      <c r="NA162" s="54"/>
      <c r="NB162" s="54"/>
      <c r="NC162" s="54"/>
      <c r="ND162" s="54"/>
      <c r="NE162" s="54"/>
      <c r="NF162" s="54"/>
      <c r="NG162" s="54"/>
      <c r="NH162" s="54"/>
      <c r="NI162" s="54"/>
      <c r="NJ162" s="54"/>
      <c r="NK162" s="54"/>
      <c r="NL162" s="54"/>
      <c r="NM162" s="54"/>
      <c r="NN162" s="54"/>
      <c r="NO162" s="54"/>
      <c r="NP162" s="54"/>
      <c r="NQ162" s="54"/>
      <c r="NR162" s="54"/>
      <c r="NS162" s="54"/>
      <c r="NT162" s="54"/>
      <c r="NU162" s="54"/>
      <c r="NV162" s="54"/>
      <c r="NW162" s="54"/>
      <c r="NX162" s="54"/>
      <c r="NY162" s="54"/>
      <c r="NZ162" s="54"/>
      <c r="OA162" s="54"/>
      <c r="OB162" s="54"/>
      <c r="OC162" s="54"/>
      <c r="OD162" s="54"/>
      <c r="OE162" s="54"/>
      <c r="OF162" s="54"/>
      <c r="OG162" s="54"/>
      <c r="OH162" s="54"/>
      <c r="OI162" s="54"/>
      <c r="OJ162" s="54"/>
      <c r="OK162" s="54"/>
      <c r="OL162" s="54"/>
      <c r="OM162" s="54"/>
      <c r="ON162" s="54"/>
      <c r="OO162" s="54"/>
      <c r="OP162" s="54"/>
      <c r="OQ162" s="54"/>
      <c r="OR162" s="54"/>
      <c r="OS162" s="54"/>
      <c r="OT162" s="54"/>
      <c r="OU162" s="54"/>
      <c r="OV162" s="54"/>
      <c r="OW162" s="54"/>
      <c r="OX162" s="54"/>
      <c r="OY162" s="54"/>
      <c r="OZ162" s="54"/>
      <c r="PA162" s="54"/>
      <c r="PB162" s="54"/>
      <c r="PC162" s="54"/>
      <c r="PD162" s="54"/>
      <c r="PE162" s="54"/>
      <c r="PF162" s="54"/>
      <c r="PG162" s="54"/>
      <c r="PH162" s="54"/>
      <c r="PI162" s="54"/>
      <c r="PJ162" s="54"/>
      <c r="PK162" s="54"/>
      <c r="PL162" s="54"/>
      <c r="PM162" s="54"/>
      <c r="PN162" s="54"/>
      <c r="PO162" s="54"/>
      <c r="PP162" s="54"/>
      <c r="PQ162" s="54"/>
      <c r="PR162" s="54"/>
      <c r="PS162" s="54"/>
      <c r="PT162" s="54"/>
      <c r="PU162" s="54"/>
      <c r="PV162" s="54"/>
      <c r="PW162" s="54"/>
      <c r="PX162" s="54"/>
      <c r="PY162" s="54"/>
      <c r="PZ162" s="54"/>
      <c r="QA162" s="54"/>
      <c r="QB162" s="54"/>
      <c r="QC162" s="54"/>
      <c r="QD162" s="54"/>
      <c r="QE162" s="54"/>
      <c r="QF162" s="54"/>
      <c r="QG162" s="54"/>
      <c r="QH162" s="54"/>
      <c r="QI162" s="54"/>
      <c r="QJ162" s="54"/>
      <c r="QK162" s="54"/>
      <c r="QL162" s="54"/>
      <c r="QM162" s="54"/>
      <c r="QN162" s="54"/>
      <c r="QO162" s="54"/>
      <c r="QP162" s="54"/>
      <c r="QQ162" s="54"/>
      <c r="QR162" s="54"/>
      <c r="QS162" s="54"/>
      <c r="QT162" s="54"/>
      <c r="QU162" s="54"/>
      <c r="QV162" s="54"/>
      <c r="QW162" s="54"/>
      <c r="QX162" s="54"/>
      <c r="QY162" s="54"/>
      <c r="QZ162" s="54"/>
      <c r="RA162" s="54"/>
      <c r="RB162" s="54"/>
      <c r="RC162" s="54"/>
      <c r="RD162" s="54"/>
      <c r="RE162" s="54"/>
      <c r="RF162" s="54"/>
      <c r="RG162" s="54"/>
      <c r="RH162" s="54"/>
      <c r="RI162" s="54"/>
      <c r="RJ162" s="54"/>
      <c r="RK162" s="54"/>
      <c r="RL162" s="54"/>
      <c r="RM162" s="54"/>
      <c r="RN162" s="54"/>
      <c r="RO162" s="54"/>
      <c r="RP162" s="54"/>
      <c r="RQ162" s="54"/>
      <c r="RR162" s="54"/>
      <c r="RS162" s="54"/>
      <c r="RT162" s="54"/>
      <c r="RU162" s="54"/>
      <c r="RV162" s="54"/>
      <c r="RW162" s="54"/>
      <c r="RX162" s="54"/>
      <c r="RY162" s="54"/>
      <c r="RZ162" s="54"/>
      <c r="SA162" s="54"/>
      <c r="SB162" s="54"/>
      <c r="SC162" s="54"/>
      <c r="SD162" s="54"/>
      <c r="SE162" s="54"/>
      <c r="SF162" s="54"/>
      <c r="SG162" s="54"/>
      <c r="SH162" s="54"/>
      <c r="SI162" s="54"/>
      <c r="SJ162" s="54"/>
      <c r="SK162" s="54"/>
      <c r="SL162" s="54"/>
      <c r="SM162" s="54"/>
      <c r="SN162" s="54"/>
      <c r="SO162" s="54"/>
      <c r="SP162" s="54"/>
      <c r="SQ162" s="54"/>
      <c r="SR162" s="54"/>
      <c r="SS162" s="54"/>
      <c r="ST162" s="54"/>
      <c r="SU162" s="54"/>
      <c r="SV162" s="54"/>
      <c r="SW162" s="54"/>
      <c r="SX162" s="54"/>
      <c r="SY162" s="54"/>
      <c r="SZ162" s="54"/>
      <c r="TA162" s="54"/>
      <c r="TB162" s="54"/>
      <c r="TC162" s="54"/>
      <c r="TD162" s="54"/>
      <c r="TE162" s="54"/>
      <c r="TF162" s="54"/>
      <c r="TG162" s="54"/>
      <c r="TH162" s="54"/>
      <c r="TI162" s="54"/>
      <c r="TJ162" s="54"/>
      <c r="TK162" s="54"/>
      <c r="TL162" s="54"/>
      <c r="TM162" s="54"/>
      <c r="TN162" s="54"/>
      <c r="TO162" s="54"/>
      <c r="TP162" s="54"/>
      <c r="TQ162" s="54"/>
      <c r="TR162" s="54"/>
      <c r="TS162" s="54"/>
      <c r="TT162" s="54"/>
      <c r="TU162" s="54"/>
      <c r="TV162" s="54"/>
      <c r="TW162" s="54"/>
      <c r="TX162" s="54"/>
      <c r="TY162" s="54"/>
      <c r="TZ162" s="54"/>
      <c r="UA162" s="54"/>
      <c r="UB162" s="54"/>
      <c r="UC162" s="54"/>
      <c r="UD162" s="54"/>
      <c r="UE162" s="54"/>
      <c r="UF162" s="54"/>
      <c r="UG162" s="54"/>
      <c r="UH162" s="54"/>
      <c r="UI162" s="54"/>
      <c r="UJ162" s="54"/>
      <c r="UK162" s="54"/>
      <c r="UL162" s="54"/>
      <c r="UM162" s="54"/>
      <c r="UN162" s="54"/>
      <c r="UO162" s="54"/>
      <c r="UP162" s="54"/>
      <c r="UQ162" s="54"/>
      <c r="UR162" s="54"/>
      <c r="US162" s="54"/>
      <c r="UT162" s="54"/>
      <c r="UU162" s="54"/>
      <c r="UV162" s="54"/>
      <c r="UW162" s="54"/>
      <c r="UX162" s="54"/>
      <c r="UY162" s="54"/>
      <c r="UZ162" s="54"/>
      <c r="VA162" s="54"/>
      <c r="VB162" s="54"/>
      <c r="VC162" s="54"/>
      <c r="VD162" s="54"/>
      <c r="VE162" s="54"/>
      <c r="VF162" s="54"/>
      <c r="VG162" s="54"/>
      <c r="VH162" s="54"/>
      <c r="VI162" s="54"/>
      <c r="VJ162" s="54"/>
      <c r="VK162" s="54"/>
      <c r="VL162" s="54"/>
      <c r="VM162" s="54"/>
      <c r="VN162" s="54"/>
      <c r="VO162" s="54"/>
      <c r="VP162" s="54"/>
      <c r="VQ162" s="54"/>
      <c r="VR162" s="54"/>
      <c r="VS162" s="54"/>
      <c r="VT162" s="54"/>
      <c r="VU162" s="54"/>
      <c r="VV162" s="54"/>
      <c r="VW162" s="54"/>
      <c r="VX162" s="54"/>
      <c r="VY162" s="54"/>
      <c r="VZ162" s="54"/>
      <c r="WA162" s="54"/>
      <c r="WB162" s="54"/>
      <c r="WC162" s="54"/>
      <c r="WD162" s="54"/>
      <c r="WE162" s="54"/>
      <c r="WF162" s="54"/>
      <c r="WG162" s="54"/>
      <c r="WH162" s="54"/>
      <c r="WI162" s="54"/>
      <c r="WJ162" s="54"/>
      <c r="WK162" s="54"/>
      <c r="WL162" s="54"/>
      <c r="WM162" s="54"/>
      <c r="WN162" s="54"/>
      <c r="WO162" s="54"/>
      <c r="WP162" s="54"/>
      <c r="WQ162" s="54"/>
      <c r="WR162" s="54"/>
      <c r="WS162" s="54"/>
      <c r="WT162" s="54"/>
      <c r="WU162" s="54"/>
      <c r="WV162" s="54"/>
      <c r="WW162" s="54"/>
      <c r="WX162" s="54"/>
      <c r="WY162" s="54"/>
      <c r="WZ162" s="54"/>
      <c r="XA162" s="54"/>
      <c r="XB162" s="54"/>
      <c r="XC162" s="54"/>
      <c r="XD162" s="54"/>
      <c r="XE162" s="54"/>
      <c r="XF162" s="54"/>
      <c r="XG162" s="54"/>
      <c r="XH162" s="54"/>
      <c r="XI162" s="54"/>
      <c r="XJ162" s="54"/>
      <c r="XK162" s="54"/>
      <c r="XL162" s="54"/>
      <c r="XM162" s="54"/>
      <c r="XN162" s="54"/>
      <c r="XO162" s="54"/>
      <c r="XP162" s="54"/>
      <c r="XQ162" s="54"/>
      <c r="XR162" s="54"/>
      <c r="XS162" s="54"/>
      <c r="XT162" s="54"/>
      <c r="XU162" s="54"/>
      <c r="XV162" s="54"/>
      <c r="XW162" s="54"/>
      <c r="XX162" s="54"/>
      <c r="XY162" s="54"/>
      <c r="XZ162" s="54"/>
      <c r="YA162" s="54"/>
      <c r="YB162" s="54"/>
      <c r="YC162" s="54"/>
      <c r="YD162" s="54"/>
      <c r="YE162" s="54"/>
      <c r="YF162" s="54"/>
      <c r="YG162" s="54"/>
      <c r="YH162" s="54"/>
      <c r="YI162" s="54"/>
      <c r="YJ162" s="54"/>
      <c r="YK162" s="54"/>
      <c r="YL162" s="54"/>
      <c r="YM162" s="54"/>
      <c r="YN162" s="54"/>
      <c r="YO162" s="54"/>
      <c r="YP162" s="54"/>
      <c r="YQ162" s="54"/>
      <c r="YR162" s="54"/>
    </row>
    <row r="163" spans="1:668" s="9" customFormat="1" ht="15.75" x14ac:dyDescent="0.25">
      <c r="A163" s="34" t="s">
        <v>178</v>
      </c>
      <c r="B163" s="113" t="s">
        <v>17</v>
      </c>
      <c r="C163" s="114" t="s">
        <v>75</v>
      </c>
      <c r="D163" s="119">
        <v>44593</v>
      </c>
      <c r="E163" s="11" t="s">
        <v>120</v>
      </c>
      <c r="F163" s="120">
        <v>35000</v>
      </c>
      <c r="G163" s="121">
        <v>1004.5</v>
      </c>
      <c r="H163" s="120">
        <v>0</v>
      </c>
      <c r="I163" s="120">
        <v>1064</v>
      </c>
      <c r="J163" s="120">
        <v>25</v>
      </c>
      <c r="K163" s="120">
        <v>2093.5</v>
      </c>
      <c r="L163" s="196">
        <v>32906.5</v>
      </c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  <c r="IV163" s="54"/>
      <c r="IW163" s="54"/>
      <c r="IX163" s="54"/>
      <c r="IY163" s="54"/>
      <c r="IZ163" s="54"/>
      <c r="JA163" s="54"/>
      <c r="JB163" s="54"/>
      <c r="JC163" s="54"/>
      <c r="JD163" s="54"/>
      <c r="JE163" s="54"/>
      <c r="JF163" s="54"/>
      <c r="JG163" s="54"/>
      <c r="JH163" s="54"/>
      <c r="JI163" s="54"/>
      <c r="JJ163" s="54"/>
      <c r="JK163" s="54"/>
      <c r="JL163" s="54"/>
      <c r="JM163" s="54"/>
      <c r="JN163" s="54"/>
      <c r="JO163" s="54"/>
      <c r="JP163" s="54"/>
      <c r="JQ163" s="54"/>
      <c r="JR163" s="54"/>
      <c r="JS163" s="54"/>
      <c r="JT163" s="54"/>
      <c r="JU163" s="54"/>
      <c r="JV163" s="54"/>
      <c r="JW163" s="54"/>
      <c r="JX163" s="54"/>
      <c r="JY163" s="54"/>
      <c r="JZ163" s="54"/>
      <c r="KA163" s="54"/>
      <c r="KB163" s="54"/>
      <c r="KC163" s="54"/>
      <c r="KD163" s="54"/>
      <c r="KE163" s="54"/>
      <c r="KF163" s="54"/>
      <c r="KG163" s="54"/>
      <c r="KH163" s="54"/>
      <c r="KI163" s="54"/>
      <c r="KJ163" s="54"/>
      <c r="KK163" s="54"/>
      <c r="KL163" s="54"/>
      <c r="KM163" s="54"/>
      <c r="KN163" s="54"/>
      <c r="KO163" s="54"/>
      <c r="KP163" s="54"/>
      <c r="KQ163" s="54"/>
      <c r="KR163" s="54"/>
      <c r="KS163" s="54"/>
      <c r="KT163" s="54"/>
      <c r="KU163" s="54"/>
      <c r="KV163" s="54"/>
      <c r="KW163" s="54"/>
      <c r="KX163" s="54"/>
      <c r="KY163" s="54"/>
      <c r="KZ163" s="54"/>
      <c r="LA163" s="54"/>
      <c r="LB163" s="54"/>
      <c r="LC163" s="54"/>
      <c r="LD163" s="54"/>
      <c r="LE163" s="54"/>
      <c r="LF163" s="54"/>
      <c r="LG163" s="54"/>
      <c r="LH163" s="54"/>
      <c r="LI163" s="54"/>
      <c r="LJ163" s="54"/>
      <c r="LK163" s="54"/>
      <c r="LL163" s="54"/>
      <c r="LM163" s="54"/>
      <c r="LN163" s="54"/>
      <c r="LO163" s="54"/>
      <c r="LP163" s="54"/>
      <c r="LQ163" s="54"/>
      <c r="LR163" s="54"/>
      <c r="LS163" s="54"/>
      <c r="LT163" s="54"/>
      <c r="LU163" s="54"/>
      <c r="LV163" s="54"/>
      <c r="LW163" s="54"/>
      <c r="LX163" s="54"/>
      <c r="LY163" s="54"/>
      <c r="LZ163" s="54"/>
      <c r="MA163" s="54"/>
      <c r="MB163" s="54"/>
      <c r="MC163" s="54"/>
      <c r="MD163" s="54"/>
      <c r="ME163" s="54"/>
      <c r="MF163" s="54"/>
      <c r="MG163" s="54"/>
      <c r="MH163" s="54"/>
      <c r="MI163" s="54"/>
      <c r="MJ163" s="54"/>
      <c r="MK163" s="54"/>
      <c r="ML163" s="54"/>
      <c r="MM163" s="54"/>
      <c r="MN163" s="54"/>
      <c r="MO163" s="54"/>
      <c r="MP163" s="54"/>
      <c r="MQ163" s="54"/>
      <c r="MR163" s="54"/>
      <c r="MS163" s="54"/>
      <c r="MT163" s="54"/>
      <c r="MU163" s="54"/>
      <c r="MV163" s="54"/>
      <c r="MW163" s="54"/>
      <c r="MX163" s="54"/>
      <c r="MY163" s="54"/>
      <c r="MZ163" s="54"/>
      <c r="NA163" s="54"/>
      <c r="NB163" s="54"/>
      <c r="NC163" s="54"/>
      <c r="ND163" s="54"/>
      <c r="NE163" s="54"/>
      <c r="NF163" s="54"/>
      <c r="NG163" s="54"/>
      <c r="NH163" s="54"/>
      <c r="NI163" s="54"/>
      <c r="NJ163" s="54"/>
      <c r="NK163" s="54"/>
      <c r="NL163" s="54"/>
      <c r="NM163" s="54"/>
      <c r="NN163" s="54"/>
      <c r="NO163" s="54"/>
      <c r="NP163" s="54"/>
      <c r="NQ163" s="54"/>
      <c r="NR163" s="54"/>
      <c r="NS163" s="54"/>
      <c r="NT163" s="54"/>
      <c r="NU163" s="54"/>
      <c r="NV163" s="54"/>
      <c r="NW163" s="54"/>
      <c r="NX163" s="54"/>
      <c r="NY163" s="54"/>
      <c r="NZ163" s="54"/>
      <c r="OA163" s="54"/>
      <c r="OB163" s="54"/>
      <c r="OC163" s="54"/>
      <c r="OD163" s="54"/>
      <c r="OE163" s="54"/>
      <c r="OF163" s="54"/>
      <c r="OG163" s="54"/>
      <c r="OH163" s="54"/>
      <c r="OI163" s="54"/>
      <c r="OJ163" s="54"/>
      <c r="OK163" s="54"/>
      <c r="OL163" s="54"/>
      <c r="OM163" s="54"/>
      <c r="ON163" s="54"/>
      <c r="OO163" s="54"/>
      <c r="OP163" s="54"/>
      <c r="OQ163" s="54"/>
      <c r="OR163" s="54"/>
      <c r="OS163" s="54"/>
      <c r="OT163" s="54"/>
      <c r="OU163" s="54"/>
      <c r="OV163" s="54"/>
      <c r="OW163" s="54"/>
      <c r="OX163" s="54"/>
      <c r="OY163" s="54"/>
      <c r="OZ163" s="54"/>
      <c r="PA163" s="54"/>
      <c r="PB163" s="54"/>
      <c r="PC163" s="54"/>
      <c r="PD163" s="54"/>
      <c r="PE163" s="54"/>
      <c r="PF163" s="54"/>
      <c r="PG163" s="54"/>
      <c r="PH163" s="54"/>
      <c r="PI163" s="54"/>
      <c r="PJ163" s="54"/>
      <c r="PK163" s="54"/>
      <c r="PL163" s="54"/>
      <c r="PM163" s="54"/>
      <c r="PN163" s="54"/>
      <c r="PO163" s="54"/>
      <c r="PP163" s="54"/>
      <c r="PQ163" s="54"/>
      <c r="PR163" s="54"/>
      <c r="PS163" s="54"/>
      <c r="PT163" s="54"/>
      <c r="PU163" s="54"/>
      <c r="PV163" s="54"/>
      <c r="PW163" s="54"/>
      <c r="PX163" s="54"/>
      <c r="PY163" s="54"/>
      <c r="PZ163" s="54"/>
      <c r="QA163" s="54"/>
      <c r="QB163" s="54"/>
      <c r="QC163" s="54"/>
      <c r="QD163" s="54"/>
      <c r="QE163" s="54"/>
      <c r="QF163" s="54"/>
      <c r="QG163" s="54"/>
      <c r="QH163" s="54"/>
      <c r="QI163" s="54"/>
      <c r="QJ163" s="54"/>
      <c r="QK163" s="54"/>
      <c r="QL163" s="54"/>
      <c r="QM163" s="54"/>
      <c r="QN163" s="54"/>
      <c r="QO163" s="54"/>
      <c r="QP163" s="54"/>
      <c r="QQ163" s="54"/>
      <c r="QR163" s="54"/>
      <c r="QS163" s="54"/>
      <c r="QT163" s="54"/>
      <c r="QU163" s="54"/>
      <c r="QV163" s="54"/>
      <c r="QW163" s="54"/>
      <c r="QX163" s="54"/>
      <c r="QY163" s="54"/>
      <c r="QZ163" s="54"/>
      <c r="RA163" s="54"/>
      <c r="RB163" s="54"/>
      <c r="RC163" s="54"/>
      <c r="RD163" s="54"/>
      <c r="RE163" s="54"/>
      <c r="RF163" s="54"/>
      <c r="RG163" s="54"/>
      <c r="RH163" s="54"/>
      <c r="RI163" s="54"/>
      <c r="RJ163" s="54"/>
      <c r="RK163" s="54"/>
      <c r="RL163" s="54"/>
      <c r="RM163" s="54"/>
      <c r="RN163" s="54"/>
      <c r="RO163" s="54"/>
      <c r="RP163" s="54"/>
      <c r="RQ163" s="54"/>
      <c r="RR163" s="54"/>
      <c r="RS163" s="54"/>
      <c r="RT163" s="54"/>
      <c r="RU163" s="54"/>
      <c r="RV163" s="54"/>
      <c r="RW163" s="54"/>
      <c r="RX163" s="54"/>
      <c r="RY163" s="54"/>
      <c r="RZ163" s="54"/>
      <c r="SA163" s="54"/>
      <c r="SB163" s="54"/>
      <c r="SC163" s="54"/>
      <c r="SD163" s="54"/>
      <c r="SE163" s="54"/>
      <c r="SF163" s="54"/>
      <c r="SG163" s="54"/>
      <c r="SH163" s="54"/>
      <c r="SI163" s="54"/>
      <c r="SJ163" s="54"/>
      <c r="SK163" s="54"/>
      <c r="SL163" s="54"/>
      <c r="SM163" s="54"/>
      <c r="SN163" s="54"/>
      <c r="SO163" s="54"/>
      <c r="SP163" s="54"/>
      <c r="SQ163" s="54"/>
      <c r="SR163" s="54"/>
      <c r="SS163" s="54"/>
      <c r="ST163" s="54"/>
      <c r="SU163" s="54"/>
      <c r="SV163" s="54"/>
      <c r="SW163" s="54"/>
      <c r="SX163" s="54"/>
      <c r="SY163" s="54"/>
      <c r="SZ163" s="54"/>
      <c r="TA163" s="54"/>
      <c r="TB163" s="54"/>
      <c r="TC163" s="54"/>
      <c r="TD163" s="54"/>
      <c r="TE163" s="54"/>
      <c r="TF163" s="54"/>
      <c r="TG163" s="54"/>
      <c r="TH163" s="54"/>
      <c r="TI163" s="54"/>
      <c r="TJ163" s="54"/>
      <c r="TK163" s="54"/>
      <c r="TL163" s="54"/>
      <c r="TM163" s="54"/>
      <c r="TN163" s="54"/>
      <c r="TO163" s="54"/>
      <c r="TP163" s="54"/>
      <c r="TQ163" s="54"/>
      <c r="TR163" s="54"/>
      <c r="TS163" s="54"/>
      <c r="TT163" s="54"/>
      <c r="TU163" s="54"/>
      <c r="TV163" s="54"/>
      <c r="TW163" s="54"/>
      <c r="TX163" s="54"/>
      <c r="TY163" s="54"/>
      <c r="TZ163" s="54"/>
      <c r="UA163" s="54"/>
      <c r="UB163" s="54"/>
      <c r="UC163" s="54"/>
      <c r="UD163" s="54"/>
      <c r="UE163" s="54"/>
      <c r="UF163" s="54"/>
      <c r="UG163" s="54"/>
      <c r="UH163" s="54"/>
      <c r="UI163" s="54"/>
      <c r="UJ163" s="54"/>
      <c r="UK163" s="54"/>
      <c r="UL163" s="54"/>
      <c r="UM163" s="54"/>
      <c r="UN163" s="54"/>
      <c r="UO163" s="54"/>
      <c r="UP163" s="54"/>
      <c r="UQ163" s="54"/>
      <c r="UR163" s="54"/>
      <c r="US163" s="54"/>
      <c r="UT163" s="54"/>
      <c r="UU163" s="54"/>
      <c r="UV163" s="54"/>
      <c r="UW163" s="54"/>
      <c r="UX163" s="54"/>
      <c r="UY163" s="54"/>
      <c r="UZ163" s="54"/>
      <c r="VA163" s="54"/>
      <c r="VB163" s="54"/>
      <c r="VC163" s="54"/>
      <c r="VD163" s="54"/>
      <c r="VE163" s="54"/>
      <c r="VF163" s="54"/>
      <c r="VG163" s="54"/>
      <c r="VH163" s="54"/>
      <c r="VI163" s="54"/>
      <c r="VJ163" s="54"/>
      <c r="VK163" s="54"/>
      <c r="VL163" s="54"/>
      <c r="VM163" s="54"/>
      <c r="VN163" s="54"/>
      <c r="VO163" s="54"/>
      <c r="VP163" s="54"/>
      <c r="VQ163" s="54"/>
      <c r="VR163" s="54"/>
      <c r="VS163" s="54"/>
      <c r="VT163" s="54"/>
      <c r="VU163" s="54"/>
      <c r="VV163" s="54"/>
      <c r="VW163" s="54"/>
      <c r="VX163" s="54"/>
      <c r="VY163" s="54"/>
      <c r="VZ163" s="54"/>
      <c r="WA163" s="54"/>
      <c r="WB163" s="54"/>
      <c r="WC163" s="54"/>
      <c r="WD163" s="54"/>
      <c r="WE163" s="54"/>
      <c r="WF163" s="54"/>
      <c r="WG163" s="54"/>
      <c r="WH163" s="54"/>
      <c r="WI163" s="54"/>
      <c r="WJ163" s="54"/>
      <c r="WK163" s="54"/>
      <c r="WL163" s="54"/>
      <c r="WM163" s="54"/>
      <c r="WN163" s="54"/>
      <c r="WO163" s="54"/>
      <c r="WP163" s="54"/>
      <c r="WQ163" s="54"/>
      <c r="WR163" s="54"/>
      <c r="WS163" s="54"/>
      <c r="WT163" s="54"/>
      <c r="WU163" s="54"/>
      <c r="WV163" s="54"/>
      <c r="WW163" s="54"/>
      <c r="WX163" s="54"/>
      <c r="WY163" s="54"/>
      <c r="WZ163" s="54"/>
      <c r="XA163" s="54"/>
      <c r="XB163" s="54"/>
      <c r="XC163" s="54"/>
      <c r="XD163" s="54"/>
      <c r="XE163" s="54"/>
      <c r="XF163" s="54"/>
      <c r="XG163" s="54"/>
      <c r="XH163" s="54"/>
      <c r="XI163" s="54"/>
      <c r="XJ163" s="54"/>
      <c r="XK163" s="54"/>
      <c r="XL163" s="54"/>
      <c r="XM163" s="54"/>
      <c r="XN163" s="54"/>
      <c r="XO163" s="54"/>
      <c r="XP163" s="54"/>
      <c r="XQ163" s="54"/>
      <c r="XR163" s="54"/>
      <c r="XS163" s="54"/>
      <c r="XT163" s="54"/>
      <c r="XU163" s="54"/>
      <c r="XV163" s="54"/>
      <c r="XW163" s="54"/>
      <c r="XX163" s="54"/>
      <c r="XY163" s="54"/>
      <c r="XZ163" s="54"/>
      <c r="YA163" s="54"/>
      <c r="YB163" s="54"/>
      <c r="YC163" s="54"/>
      <c r="YD163" s="54"/>
      <c r="YE163" s="54"/>
      <c r="YF163" s="54"/>
      <c r="YG163" s="54"/>
      <c r="YH163" s="54"/>
      <c r="YI163" s="54"/>
      <c r="YJ163" s="54"/>
      <c r="YK163" s="54"/>
      <c r="YL163" s="54"/>
      <c r="YM163" s="54"/>
      <c r="YN163" s="54"/>
      <c r="YO163" s="54"/>
      <c r="YP163" s="54"/>
      <c r="YQ163" s="54"/>
      <c r="YR163" s="54"/>
    </row>
    <row r="164" spans="1:668" s="9" customFormat="1" ht="15.75" x14ac:dyDescent="0.25">
      <c r="A164" s="34" t="s">
        <v>179</v>
      </c>
      <c r="B164" s="113" t="s">
        <v>180</v>
      </c>
      <c r="C164" s="114" t="s">
        <v>74</v>
      </c>
      <c r="D164" s="119">
        <v>44593</v>
      </c>
      <c r="E164" s="11" t="s">
        <v>120</v>
      </c>
      <c r="F164" s="120">
        <v>35000</v>
      </c>
      <c r="G164" s="121">
        <v>1004.5</v>
      </c>
      <c r="H164" s="120">
        <v>0</v>
      </c>
      <c r="I164" s="120">
        <v>1064</v>
      </c>
      <c r="J164" s="120">
        <v>25</v>
      </c>
      <c r="K164" s="120">
        <v>2093.5</v>
      </c>
      <c r="L164" s="196">
        <v>32906.5</v>
      </c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  <c r="IV164" s="54"/>
      <c r="IW164" s="54"/>
      <c r="IX164" s="54"/>
      <c r="IY164" s="54"/>
      <c r="IZ164" s="54"/>
      <c r="JA164" s="54"/>
      <c r="JB164" s="54"/>
      <c r="JC164" s="54"/>
      <c r="JD164" s="54"/>
      <c r="JE164" s="54"/>
      <c r="JF164" s="54"/>
      <c r="JG164" s="54"/>
      <c r="JH164" s="54"/>
      <c r="JI164" s="54"/>
      <c r="JJ164" s="54"/>
      <c r="JK164" s="54"/>
      <c r="JL164" s="54"/>
      <c r="JM164" s="54"/>
      <c r="JN164" s="54"/>
      <c r="JO164" s="54"/>
      <c r="JP164" s="54"/>
      <c r="JQ164" s="54"/>
      <c r="JR164" s="54"/>
      <c r="JS164" s="54"/>
      <c r="JT164" s="54"/>
      <c r="JU164" s="54"/>
      <c r="JV164" s="54"/>
      <c r="JW164" s="54"/>
      <c r="JX164" s="54"/>
      <c r="JY164" s="54"/>
      <c r="JZ164" s="54"/>
      <c r="KA164" s="54"/>
      <c r="KB164" s="54"/>
      <c r="KC164" s="54"/>
      <c r="KD164" s="54"/>
      <c r="KE164" s="54"/>
      <c r="KF164" s="54"/>
      <c r="KG164" s="54"/>
      <c r="KH164" s="54"/>
      <c r="KI164" s="54"/>
      <c r="KJ164" s="54"/>
      <c r="KK164" s="54"/>
      <c r="KL164" s="54"/>
      <c r="KM164" s="54"/>
      <c r="KN164" s="54"/>
      <c r="KO164" s="54"/>
      <c r="KP164" s="54"/>
      <c r="KQ164" s="54"/>
      <c r="KR164" s="54"/>
      <c r="KS164" s="54"/>
      <c r="KT164" s="54"/>
      <c r="KU164" s="54"/>
      <c r="KV164" s="54"/>
      <c r="KW164" s="54"/>
      <c r="KX164" s="54"/>
      <c r="KY164" s="54"/>
      <c r="KZ164" s="54"/>
      <c r="LA164" s="54"/>
      <c r="LB164" s="54"/>
      <c r="LC164" s="54"/>
      <c r="LD164" s="54"/>
      <c r="LE164" s="54"/>
      <c r="LF164" s="54"/>
      <c r="LG164" s="54"/>
      <c r="LH164" s="54"/>
      <c r="LI164" s="54"/>
      <c r="LJ164" s="54"/>
      <c r="LK164" s="54"/>
      <c r="LL164" s="54"/>
      <c r="LM164" s="54"/>
      <c r="LN164" s="54"/>
      <c r="LO164" s="54"/>
      <c r="LP164" s="54"/>
      <c r="LQ164" s="54"/>
      <c r="LR164" s="54"/>
      <c r="LS164" s="54"/>
      <c r="LT164" s="54"/>
      <c r="LU164" s="54"/>
      <c r="LV164" s="54"/>
      <c r="LW164" s="54"/>
      <c r="LX164" s="54"/>
      <c r="LY164" s="54"/>
      <c r="LZ164" s="54"/>
      <c r="MA164" s="54"/>
      <c r="MB164" s="54"/>
      <c r="MC164" s="54"/>
      <c r="MD164" s="54"/>
      <c r="ME164" s="54"/>
      <c r="MF164" s="54"/>
      <c r="MG164" s="54"/>
      <c r="MH164" s="54"/>
      <c r="MI164" s="54"/>
      <c r="MJ164" s="54"/>
      <c r="MK164" s="54"/>
      <c r="ML164" s="54"/>
      <c r="MM164" s="54"/>
      <c r="MN164" s="54"/>
      <c r="MO164" s="54"/>
      <c r="MP164" s="54"/>
      <c r="MQ164" s="54"/>
      <c r="MR164" s="54"/>
      <c r="MS164" s="54"/>
      <c r="MT164" s="54"/>
      <c r="MU164" s="54"/>
      <c r="MV164" s="54"/>
      <c r="MW164" s="54"/>
      <c r="MX164" s="54"/>
      <c r="MY164" s="54"/>
      <c r="MZ164" s="54"/>
      <c r="NA164" s="54"/>
      <c r="NB164" s="54"/>
      <c r="NC164" s="54"/>
      <c r="ND164" s="54"/>
      <c r="NE164" s="54"/>
      <c r="NF164" s="54"/>
      <c r="NG164" s="54"/>
      <c r="NH164" s="54"/>
      <c r="NI164" s="54"/>
      <c r="NJ164" s="54"/>
      <c r="NK164" s="54"/>
      <c r="NL164" s="54"/>
      <c r="NM164" s="54"/>
      <c r="NN164" s="54"/>
      <c r="NO164" s="54"/>
      <c r="NP164" s="54"/>
      <c r="NQ164" s="54"/>
      <c r="NR164" s="54"/>
      <c r="NS164" s="54"/>
      <c r="NT164" s="54"/>
      <c r="NU164" s="54"/>
      <c r="NV164" s="54"/>
      <c r="NW164" s="54"/>
      <c r="NX164" s="54"/>
      <c r="NY164" s="54"/>
      <c r="NZ164" s="54"/>
      <c r="OA164" s="54"/>
      <c r="OB164" s="54"/>
      <c r="OC164" s="54"/>
      <c r="OD164" s="54"/>
      <c r="OE164" s="54"/>
      <c r="OF164" s="54"/>
      <c r="OG164" s="54"/>
      <c r="OH164" s="54"/>
      <c r="OI164" s="54"/>
      <c r="OJ164" s="54"/>
      <c r="OK164" s="54"/>
      <c r="OL164" s="54"/>
      <c r="OM164" s="54"/>
      <c r="ON164" s="54"/>
      <c r="OO164" s="54"/>
      <c r="OP164" s="54"/>
      <c r="OQ164" s="54"/>
      <c r="OR164" s="54"/>
      <c r="OS164" s="54"/>
      <c r="OT164" s="54"/>
      <c r="OU164" s="54"/>
      <c r="OV164" s="54"/>
      <c r="OW164" s="54"/>
      <c r="OX164" s="54"/>
      <c r="OY164" s="54"/>
      <c r="OZ164" s="54"/>
      <c r="PA164" s="54"/>
      <c r="PB164" s="54"/>
      <c r="PC164" s="54"/>
      <c r="PD164" s="54"/>
      <c r="PE164" s="54"/>
      <c r="PF164" s="54"/>
      <c r="PG164" s="54"/>
      <c r="PH164" s="54"/>
      <c r="PI164" s="54"/>
      <c r="PJ164" s="54"/>
      <c r="PK164" s="54"/>
      <c r="PL164" s="54"/>
      <c r="PM164" s="54"/>
      <c r="PN164" s="54"/>
      <c r="PO164" s="54"/>
      <c r="PP164" s="54"/>
      <c r="PQ164" s="54"/>
      <c r="PR164" s="54"/>
      <c r="PS164" s="54"/>
      <c r="PT164" s="54"/>
      <c r="PU164" s="54"/>
      <c r="PV164" s="54"/>
      <c r="PW164" s="54"/>
      <c r="PX164" s="54"/>
      <c r="PY164" s="54"/>
      <c r="PZ164" s="54"/>
      <c r="QA164" s="54"/>
      <c r="QB164" s="54"/>
      <c r="QC164" s="54"/>
      <c r="QD164" s="54"/>
      <c r="QE164" s="54"/>
      <c r="QF164" s="54"/>
      <c r="QG164" s="54"/>
      <c r="QH164" s="54"/>
      <c r="QI164" s="54"/>
      <c r="QJ164" s="54"/>
      <c r="QK164" s="54"/>
      <c r="QL164" s="54"/>
      <c r="QM164" s="54"/>
      <c r="QN164" s="54"/>
      <c r="QO164" s="54"/>
      <c r="QP164" s="54"/>
      <c r="QQ164" s="54"/>
      <c r="QR164" s="54"/>
      <c r="QS164" s="54"/>
      <c r="QT164" s="54"/>
      <c r="QU164" s="54"/>
      <c r="QV164" s="54"/>
      <c r="QW164" s="54"/>
      <c r="QX164" s="54"/>
      <c r="QY164" s="54"/>
      <c r="QZ164" s="54"/>
      <c r="RA164" s="54"/>
      <c r="RB164" s="54"/>
      <c r="RC164" s="54"/>
      <c r="RD164" s="54"/>
      <c r="RE164" s="54"/>
      <c r="RF164" s="54"/>
      <c r="RG164" s="54"/>
      <c r="RH164" s="54"/>
      <c r="RI164" s="54"/>
      <c r="RJ164" s="54"/>
      <c r="RK164" s="54"/>
      <c r="RL164" s="54"/>
      <c r="RM164" s="54"/>
      <c r="RN164" s="54"/>
      <c r="RO164" s="54"/>
      <c r="RP164" s="54"/>
      <c r="RQ164" s="54"/>
      <c r="RR164" s="54"/>
      <c r="RS164" s="54"/>
      <c r="RT164" s="54"/>
      <c r="RU164" s="54"/>
      <c r="RV164" s="54"/>
      <c r="RW164" s="54"/>
      <c r="RX164" s="54"/>
      <c r="RY164" s="54"/>
      <c r="RZ164" s="54"/>
      <c r="SA164" s="54"/>
      <c r="SB164" s="54"/>
      <c r="SC164" s="54"/>
      <c r="SD164" s="54"/>
      <c r="SE164" s="54"/>
      <c r="SF164" s="54"/>
      <c r="SG164" s="54"/>
      <c r="SH164" s="54"/>
      <c r="SI164" s="54"/>
      <c r="SJ164" s="54"/>
      <c r="SK164" s="54"/>
      <c r="SL164" s="54"/>
      <c r="SM164" s="54"/>
      <c r="SN164" s="54"/>
      <c r="SO164" s="54"/>
      <c r="SP164" s="54"/>
      <c r="SQ164" s="54"/>
      <c r="SR164" s="54"/>
      <c r="SS164" s="54"/>
      <c r="ST164" s="54"/>
      <c r="SU164" s="54"/>
      <c r="SV164" s="54"/>
      <c r="SW164" s="54"/>
      <c r="SX164" s="54"/>
      <c r="SY164" s="54"/>
      <c r="SZ164" s="54"/>
      <c r="TA164" s="54"/>
      <c r="TB164" s="54"/>
      <c r="TC164" s="54"/>
      <c r="TD164" s="54"/>
      <c r="TE164" s="54"/>
      <c r="TF164" s="54"/>
      <c r="TG164" s="54"/>
      <c r="TH164" s="54"/>
      <c r="TI164" s="54"/>
      <c r="TJ164" s="54"/>
      <c r="TK164" s="54"/>
      <c r="TL164" s="54"/>
      <c r="TM164" s="54"/>
      <c r="TN164" s="54"/>
      <c r="TO164" s="54"/>
      <c r="TP164" s="54"/>
      <c r="TQ164" s="54"/>
      <c r="TR164" s="54"/>
      <c r="TS164" s="54"/>
      <c r="TT164" s="54"/>
      <c r="TU164" s="54"/>
      <c r="TV164" s="54"/>
      <c r="TW164" s="54"/>
      <c r="TX164" s="54"/>
      <c r="TY164" s="54"/>
      <c r="TZ164" s="54"/>
      <c r="UA164" s="54"/>
      <c r="UB164" s="54"/>
      <c r="UC164" s="54"/>
      <c r="UD164" s="54"/>
      <c r="UE164" s="54"/>
      <c r="UF164" s="54"/>
      <c r="UG164" s="54"/>
      <c r="UH164" s="54"/>
      <c r="UI164" s="54"/>
      <c r="UJ164" s="54"/>
      <c r="UK164" s="54"/>
      <c r="UL164" s="54"/>
      <c r="UM164" s="54"/>
      <c r="UN164" s="54"/>
      <c r="UO164" s="54"/>
      <c r="UP164" s="54"/>
      <c r="UQ164" s="54"/>
      <c r="UR164" s="54"/>
      <c r="US164" s="54"/>
      <c r="UT164" s="54"/>
      <c r="UU164" s="54"/>
      <c r="UV164" s="54"/>
      <c r="UW164" s="54"/>
      <c r="UX164" s="54"/>
      <c r="UY164" s="54"/>
      <c r="UZ164" s="54"/>
      <c r="VA164" s="54"/>
      <c r="VB164" s="54"/>
      <c r="VC164" s="54"/>
      <c r="VD164" s="54"/>
      <c r="VE164" s="54"/>
      <c r="VF164" s="54"/>
      <c r="VG164" s="54"/>
      <c r="VH164" s="54"/>
      <c r="VI164" s="54"/>
      <c r="VJ164" s="54"/>
      <c r="VK164" s="54"/>
      <c r="VL164" s="54"/>
      <c r="VM164" s="54"/>
      <c r="VN164" s="54"/>
      <c r="VO164" s="54"/>
      <c r="VP164" s="54"/>
      <c r="VQ164" s="54"/>
      <c r="VR164" s="54"/>
      <c r="VS164" s="54"/>
      <c r="VT164" s="54"/>
      <c r="VU164" s="54"/>
      <c r="VV164" s="54"/>
      <c r="VW164" s="54"/>
      <c r="VX164" s="54"/>
      <c r="VY164" s="54"/>
      <c r="VZ164" s="54"/>
      <c r="WA164" s="54"/>
      <c r="WB164" s="54"/>
      <c r="WC164" s="54"/>
      <c r="WD164" s="54"/>
      <c r="WE164" s="54"/>
      <c r="WF164" s="54"/>
      <c r="WG164" s="54"/>
      <c r="WH164" s="54"/>
      <c r="WI164" s="54"/>
      <c r="WJ164" s="54"/>
      <c r="WK164" s="54"/>
      <c r="WL164" s="54"/>
      <c r="WM164" s="54"/>
      <c r="WN164" s="54"/>
      <c r="WO164" s="54"/>
      <c r="WP164" s="54"/>
      <c r="WQ164" s="54"/>
      <c r="WR164" s="54"/>
      <c r="WS164" s="54"/>
      <c r="WT164" s="54"/>
      <c r="WU164" s="54"/>
      <c r="WV164" s="54"/>
      <c r="WW164" s="54"/>
      <c r="WX164" s="54"/>
      <c r="WY164" s="54"/>
      <c r="WZ164" s="54"/>
      <c r="XA164" s="54"/>
      <c r="XB164" s="54"/>
      <c r="XC164" s="54"/>
      <c r="XD164" s="54"/>
      <c r="XE164" s="54"/>
      <c r="XF164" s="54"/>
      <c r="XG164" s="54"/>
      <c r="XH164" s="54"/>
      <c r="XI164" s="54"/>
      <c r="XJ164" s="54"/>
      <c r="XK164" s="54"/>
      <c r="XL164" s="54"/>
      <c r="XM164" s="54"/>
      <c r="XN164" s="54"/>
      <c r="XO164" s="54"/>
      <c r="XP164" s="54"/>
      <c r="XQ164" s="54"/>
      <c r="XR164" s="54"/>
      <c r="XS164" s="54"/>
      <c r="XT164" s="54"/>
      <c r="XU164" s="54"/>
      <c r="XV164" s="54"/>
      <c r="XW164" s="54"/>
      <c r="XX164" s="54"/>
      <c r="XY164" s="54"/>
      <c r="XZ164" s="54"/>
      <c r="YA164" s="54"/>
      <c r="YB164" s="54"/>
      <c r="YC164" s="54"/>
      <c r="YD164" s="54"/>
      <c r="YE164" s="54"/>
      <c r="YF164" s="54"/>
      <c r="YG164" s="54"/>
      <c r="YH164" s="54"/>
      <c r="YI164" s="54"/>
      <c r="YJ164" s="54"/>
      <c r="YK164" s="54"/>
      <c r="YL164" s="54"/>
      <c r="YM164" s="54"/>
      <c r="YN164" s="54"/>
      <c r="YO164" s="54"/>
      <c r="YP164" s="54"/>
      <c r="YQ164" s="54"/>
      <c r="YR164" s="54"/>
    </row>
    <row r="165" spans="1:668" s="123" customFormat="1" ht="15.75" x14ac:dyDescent="0.25">
      <c r="A165" s="122" t="s">
        <v>14</v>
      </c>
      <c r="B165" s="42">
        <v>6</v>
      </c>
      <c r="C165" s="84"/>
      <c r="D165" s="126"/>
      <c r="E165" s="127"/>
      <c r="F165" s="88">
        <f>F159+F160+F161+F162+F163+F164</f>
        <v>279000</v>
      </c>
      <c r="G165" s="97">
        <f>G159+G160+G161+G162+G163+G164</f>
        <v>8021.65</v>
      </c>
      <c r="H165" s="88">
        <f>H159+H162</f>
        <v>11489.51</v>
      </c>
      <c r="I165" s="88">
        <f>I159+I160+I161+I162+I163+I164</f>
        <v>8496.7999999999993</v>
      </c>
      <c r="J165" s="88">
        <f>J159+J160+J161+J162+J163+J164</f>
        <v>150</v>
      </c>
      <c r="K165" s="88">
        <f>K159+K160+K161+K162+K163+K164</f>
        <v>28157.96</v>
      </c>
      <c r="L165" s="206">
        <f>L159+L160+L161+L162+L163+L164</f>
        <v>251342.03999999998</v>
      </c>
      <c r="M165" s="9"/>
      <c r="N165" s="9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  <c r="GK165" s="110"/>
      <c r="GL165" s="110"/>
      <c r="GM165" s="110"/>
      <c r="GN165" s="110"/>
      <c r="GO165" s="110"/>
      <c r="GP165" s="110"/>
      <c r="GQ165" s="110"/>
      <c r="GR165" s="110"/>
      <c r="GS165" s="110"/>
      <c r="GT165" s="110"/>
      <c r="GU165" s="110"/>
      <c r="GV165" s="110"/>
      <c r="GW165" s="110"/>
      <c r="GX165" s="110"/>
      <c r="GY165" s="110"/>
      <c r="GZ165" s="110"/>
      <c r="HA165" s="110"/>
      <c r="HB165" s="110"/>
      <c r="HC165" s="110"/>
      <c r="HD165" s="110"/>
      <c r="HE165" s="110"/>
      <c r="HF165" s="110"/>
      <c r="HG165" s="110"/>
      <c r="HH165" s="110"/>
      <c r="HI165" s="110"/>
      <c r="HJ165" s="110"/>
      <c r="HK165" s="110"/>
      <c r="HL165" s="110"/>
      <c r="HM165" s="110"/>
      <c r="HN165" s="110"/>
      <c r="HO165" s="110"/>
      <c r="HP165" s="110"/>
      <c r="HQ165" s="110"/>
      <c r="HR165" s="110"/>
      <c r="HS165" s="110"/>
      <c r="HT165" s="110"/>
      <c r="HU165" s="110"/>
      <c r="HV165" s="110"/>
      <c r="HW165" s="110"/>
      <c r="HX165" s="110"/>
      <c r="HY165" s="110"/>
      <c r="HZ165" s="110"/>
      <c r="IA165" s="110"/>
      <c r="IB165" s="110"/>
      <c r="IC165" s="110"/>
      <c r="ID165" s="110"/>
      <c r="IE165" s="110"/>
      <c r="IF165" s="110"/>
      <c r="IG165" s="110"/>
      <c r="IH165" s="110"/>
      <c r="II165" s="110"/>
      <c r="IJ165" s="110"/>
      <c r="IK165" s="110"/>
      <c r="IL165" s="110"/>
      <c r="IM165" s="110"/>
      <c r="IN165" s="110"/>
      <c r="IO165" s="110"/>
      <c r="IP165" s="110"/>
      <c r="IQ165" s="110"/>
      <c r="IR165" s="110"/>
      <c r="IS165" s="110"/>
      <c r="IT165" s="110"/>
      <c r="IU165" s="110"/>
      <c r="IV165" s="110"/>
      <c r="IW165" s="110"/>
      <c r="IX165" s="110"/>
      <c r="IY165" s="110"/>
      <c r="IZ165" s="110"/>
      <c r="JA165" s="110"/>
      <c r="JB165" s="110"/>
      <c r="JC165" s="110"/>
      <c r="JD165" s="110"/>
      <c r="JE165" s="110"/>
      <c r="JF165" s="110"/>
      <c r="JG165" s="110"/>
      <c r="JH165" s="110"/>
      <c r="JI165" s="110"/>
      <c r="JJ165" s="110"/>
      <c r="JK165" s="110"/>
      <c r="JL165" s="110"/>
      <c r="JM165" s="110"/>
      <c r="JN165" s="110"/>
      <c r="JO165" s="110"/>
      <c r="JP165" s="110"/>
      <c r="JQ165" s="110"/>
      <c r="JR165" s="110"/>
      <c r="JS165" s="110"/>
      <c r="JT165" s="110"/>
      <c r="JU165" s="110"/>
      <c r="JV165" s="110"/>
      <c r="JW165" s="110"/>
      <c r="JX165" s="110"/>
      <c r="JY165" s="110"/>
      <c r="JZ165" s="110"/>
      <c r="KA165" s="110"/>
      <c r="KB165" s="110"/>
      <c r="KC165" s="110"/>
      <c r="KD165" s="110"/>
      <c r="KE165" s="110"/>
      <c r="KF165" s="110"/>
      <c r="KG165" s="110"/>
      <c r="KH165" s="110"/>
      <c r="KI165" s="110"/>
      <c r="KJ165" s="110"/>
      <c r="KK165" s="110"/>
      <c r="KL165" s="110"/>
      <c r="KM165" s="110"/>
      <c r="KN165" s="110"/>
      <c r="KO165" s="110"/>
      <c r="KP165" s="110"/>
      <c r="KQ165" s="110"/>
      <c r="KR165" s="110"/>
      <c r="KS165" s="110"/>
      <c r="KT165" s="110"/>
      <c r="KU165" s="110"/>
      <c r="KV165" s="110"/>
      <c r="KW165" s="110"/>
      <c r="KX165" s="110"/>
      <c r="KY165" s="110"/>
      <c r="KZ165" s="110"/>
      <c r="LA165" s="110"/>
      <c r="LB165" s="110"/>
      <c r="LC165" s="110"/>
      <c r="LD165" s="110"/>
      <c r="LE165" s="110"/>
      <c r="LF165" s="110"/>
      <c r="LG165" s="110"/>
      <c r="LH165" s="110"/>
      <c r="LI165" s="110"/>
      <c r="LJ165" s="110"/>
      <c r="LK165" s="110"/>
      <c r="LL165" s="110"/>
      <c r="LM165" s="110"/>
      <c r="LN165" s="110"/>
      <c r="LO165" s="110"/>
      <c r="LP165" s="110"/>
      <c r="LQ165" s="110"/>
      <c r="LR165" s="110"/>
      <c r="LS165" s="110"/>
      <c r="LT165" s="110"/>
      <c r="LU165" s="110"/>
      <c r="LV165" s="110"/>
      <c r="LW165" s="110"/>
      <c r="LX165" s="110"/>
      <c r="LY165" s="110"/>
      <c r="LZ165" s="110"/>
      <c r="MA165" s="110"/>
      <c r="MB165" s="110"/>
      <c r="MC165" s="110"/>
      <c r="MD165" s="110"/>
      <c r="ME165" s="110"/>
      <c r="MF165" s="110"/>
      <c r="MG165" s="110"/>
      <c r="MH165" s="110"/>
      <c r="MI165" s="110"/>
      <c r="MJ165" s="110"/>
      <c r="MK165" s="110"/>
      <c r="ML165" s="110"/>
      <c r="MM165" s="110"/>
      <c r="MN165" s="110"/>
      <c r="MO165" s="110"/>
      <c r="MP165" s="110"/>
      <c r="MQ165" s="110"/>
      <c r="MR165" s="110"/>
      <c r="MS165" s="110"/>
      <c r="MT165" s="110"/>
      <c r="MU165" s="110"/>
      <c r="MV165" s="110"/>
      <c r="MW165" s="110"/>
      <c r="MX165" s="110"/>
      <c r="MY165" s="110"/>
      <c r="MZ165" s="110"/>
      <c r="NA165" s="110"/>
      <c r="NB165" s="110"/>
      <c r="NC165" s="110"/>
      <c r="ND165" s="110"/>
      <c r="NE165" s="110"/>
      <c r="NF165" s="110"/>
      <c r="NG165" s="110"/>
      <c r="NH165" s="110"/>
      <c r="NI165" s="110"/>
      <c r="NJ165" s="110"/>
      <c r="NK165" s="110"/>
      <c r="NL165" s="110"/>
      <c r="NM165" s="110"/>
      <c r="NN165" s="110"/>
      <c r="NO165" s="110"/>
      <c r="NP165" s="110"/>
      <c r="NQ165" s="110"/>
      <c r="NR165" s="110"/>
      <c r="NS165" s="110"/>
      <c r="NT165" s="110"/>
      <c r="NU165" s="110"/>
      <c r="NV165" s="110"/>
      <c r="NW165" s="110"/>
      <c r="NX165" s="110"/>
      <c r="NY165" s="110"/>
      <c r="NZ165" s="110"/>
      <c r="OA165" s="110"/>
      <c r="OB165" s="110"/>
      <c r="OC165" s="110"/>
      <c r="OD165" s="110"/>
      <c r="OE165" s="110"/>
      <c r="OF165" s="110"/>
      <c r="OG165" s="110"/>
      <c r="OH165" s="110"/>
      <c r="OI165" s="110"/>
      <c r="OJ165" s="110"/>
      <c r="OK165" s="110"/>
      <c r="OL165" s="110"/>
      <c r="OM165" s="110"/>
      <c r="ON165" s="110"/>
      <c r="OO165" s="110"/>
      <c r="OP165" s="110"/>
      <c r="OQ165" s="110"/>
      <c r="OR165" s="110"/>
      <c r="OS165" s="110"/>
      <c r="OT165" s="110"/>
      <c r="OU165" s="110"/>
      <c r="OV165" s="110"/>
      <c r="OW165" s="110"/>
      <c r="OX165" s="110"/>
      <c r="OY165" s="110"/>
      <c r="OZ165" s="110"/>
      <c r="PA165" s="110"/>
      <c r="PB165" s="110"/>
      <c r="PC165" s="110"/>
      <c r="PD165" s="110"/>
      <c r="PE165" s="110"/>
      <c r="PF165" s="110"/>
      <c r="PG165" s="110"/>
      <c r="PH165" s="110"/>
      <c r="PI165" s="110"/>
      <c r="PJ165" s="110"/>
      <c r="PK165" s="110"/>
      <c r="PL165" s="110"/>
      <c r="PM165" s="110"/>
      <c r="PN165" s="110"/>
      <c r="PO165" s="110"/>
      <c r="PP165" s="110"/>
      <c r="PQ165" s="110"/>
      <c r="PR165" s="110"/>
      <c r="PS165" s="110"/>
      <c r="PT165" s="110"/>
      <c r="PU165" s="110"/>
      <c r="PV165" s="110"/>
      <c r="PW165" s="110"/>
      <c r="PX165" s="110"/>
      <c r="PY165" s="110"/>
      <c r="PZ165" s="110"/>
      <c r="QA165" s="110"/>
      <c r="QB165" s="110"/>
      <c r="QC165" s="110"/>
      <c r="QD165" s="110"/>
      <c r="QE165" s="110"/>
      <c r="QF165" s="110"/>
      <c r="QG165" s="110"/>
      <c r="QH165" s="110"/>
      <c r="QI165" s="110"/>
      <c r="QJ165" s="110"/>
      <c r="QK165" s="110"/>
      <c r="QL165" s="110"/>
      <c r="QM165" s="110"/>
      <c r="QN165" s="110"/>
      <c r="QO165" s="110"/>
      <c r="QP165" s="110"/>
      <c r="QQ165" s="110"/>
      <c r="QR165" s="110"/>
      <c r="QS165" s="110"/>
      <c r="QT165" s="110"/>
      <c r="QU165" s="110"/>
      <c r="QV165" s="110"/>
      <c r="QW165" s="110"/>
      <c r="QX165" s="110"/>
      <c r="QY165" s="110"/>
      <c r="QZ165" s="110"/>
      <c r="RA165" s="110"/>
      <c r="RB165" s="110"/>
      <c r="RC165" s="110"/>
      <c r="RD165" s="110"/>
      <c r="RE165" s="110"/>
      <c r="RF165" s="110"/>
      <c r="RG165" s="110"/>
      <c r="RH165" s="110"/>
      <c r="RI165" s="110"/>
      <c r="RJ165" s="110"/>
      <c r="RK165" s="110"/>
      <c r="RL165" s="110"/>
      <c r="RM165" s="110"/>
      <c r="RN165" s="110"/>
      <c r="RO165" s="110"/>
      <c r="RP165" s="110"/>
      <c r="RQ165" s="110"/>
      <c r="RR165" s="110"/>
      <c r="RS165" s="110"/>
      <c r="RT165" s="110"/>
      <c r="RU165" s="110"/>
      <c r="RV165" s="110"/>
      <c r="RW165" s="110"/>
      <c r="RX165" s="110"/>
      <c r="RY165" s="110"/>
      <c r="RZ165" s="110"/>
      <c r="SA165" s="110"/>
      <c r="SB165" s="110"/>
      <c r="SC165" s="110"/>
      <c r="SD165" s="110"/>
      <c r="SE165" s="110"/>
      <c r="SF165" s="110"/>
      <c r="SG165" s="110"/>
      <c r="SH165" s="110"/>
      <c r="SI165" s="110"/>
      <c r="SJ165" s="110"/>
      <c r="SK165" s="110"/>
      <c r="SL165" s="110"/>
      <c r="SM165" s="110"/>
      <c r="SN165" s="110"/>
      <c r="SO165" s="110"/>
      <c r="SP165" s="110"/>
      <c r="SQ165" s="110"/>
      <c r="SR165" s="110"/>
      <c r="SS165" s="110"/>
      <c r="ST165" s="110"/>
      <c r="SU165" s="110"/>
      <c r="SV165" s="110"/>
      <c r="SW165" s="110"/>
      <c r="SX165" s="110"/>
      <c r="SY165" s="110"/>
      <c r="SZ165" s="110"/>
      <c r="TA165" s="110"/>
      <c r="TB165" s="110"/>
      <c r="TC165" s="110"/>
      <c r="TD165" s="110"/>
      <c r="TE165" s="110"/>
      <c r="TF165" s="110"/>
      <c r="TG165" s="110"/>
      <c r="TH165" s="110"/>
      <c r="TI165" s="110"/>
      <c r="TJ165" s="110"/>
      <c r="TK165" s="110"/>
      <c r="TL165" s="110"/>
      <c r="TM165" s="110"/>
      <c r="TN165" s="110"/>
      <c r="TO165" s="110"/>
      <c r="TP165" s="110"/>
      <c r="TQ165" s="110"/>
      <c r="TR165" s="110"/>
      <c r="TS165" s="110"/>
      <c r="TT165" s="110"/>
      <c r="TU165" s="110"/>
      <c r="TV165" s="110"/>
      <c r="TW165" s="110"/>
      <c r="TX165" s="110"/>
      <c r="TY165" s="110"/>
      <c r="TZ165" s="110"/>
      <c r="UA165" s="110"/>
      <c r="UB165" s="110"/>
      <c r="UC165" s="110"/>
      <c r="UD165" s="110"/>
      <c r="UE165" s="110"/>
      <c r="UF165" s="110"/>
      <c r="UG165" s="110"/>
      <c r="UH165" s="110"/>
      <c r="UI165" s="110"/>
      <c r="UJ165" s="110"/>
      <c r="UK165" s="110"/>
      <c r="UL165" s="110"/>
      <c r="UM165" s="110"/>
      <c r="UN165" s="110"/>
      <c r="UO165" s="110"/>
      <c r="UP165" s="110"/>
      <c r="UQ165" s="110"/>
      <c r="UR165" s="110"/>
      <c r="US165" s="110"/>
      <c r="UT165" s="110"/>
      <c r="UU165" s="110"/>
      <c r="UV165" s="110"/>
      <c r="UW165" s="110"/>
      <c r="UX165" s="110"/>
      <c r="UY165" s="110"/>
      <c r="UZ165" s="110"/>
      <c r="VA165" s="110"/>
      <c r="VB165" s="110"/>
      <c r="VC165" s="110"/>
      <c r="VD165" s="110"/>
      <c r="VE165" s="110"/>
      <c r="VF165" s="110"/>
      <c r="VG165" s="110"/>
      <c r="VH165" s="110"/>
      <c r="VI165" s="110"/>
      <c r="VJ165" s="110"/>
      <c r="VK165" s="110"/>
      <c r="VL165" s="110"/>
      <c r="VM165" s="110"/>
      <c r="VN165" s="110"/>
      <c r="VO165" s="110"/>
      <c r="VP165" s="110"/>
      <c r="VQ165" s="110"/>
      <c r="VR165" s="110"/>
      <c r="VS165" s="110"/>
      <c r="VT165" s="110"/>
      <c r="VU165" s="110"/>
      <c r="VV165" s="110"/>
      <c r="VW165" s="110"/>
      <c r="VX165" s="110"/>
      <c r="VY165" s="110"/>
      <c r="VZ165" s="110"/>
      <c r="WA165" s="110"/>
      <c r="WB165" s="110"/>
      <c r="WC165" s="110"/>
      <c r="WD165" s="110"/>
      <c r="WE165" s="110"/>
      <c r="WF165" s="110"/>
      <c r="WG165" s="110"/>
      <c r="WH165" s="110"/>
      <c r="WI165" s="110"/>
      <c r="WJ165" s="110"/>
      <c r="WK165" s="110"/>
      <c r="WL165" s="110"/>
      <c r="WM165" s="110"/>
      <c r="WN165" s="110"/>
      <c r="WO165" s="110"/>
      <c r="WP165" s="110"/>
      <c r="WQ165" s="110"/>
      <c r="WR165" s="110"/>
      <c r="WS165" s="110"/>
      <c r="WT165" s="110"/>
      <c r="WU165" s="110"/>
      <c r="WV165" s="110"/>
      <c r="WW165" s="110"/>
      <c r="WX165" s="110"/>
      <c r="WY165" s="110"/>
      <c r="WZ165" s="110"/>
      <c r="XA165" s="110"/>
      <c r="XB165" s="110"/>
      <c r="XC165" s="110"/>
      <c r="XD165" s="110"/>
      <c r="XE165" s="110"/>
      <c r="XF165" s="110"/>
      <c r="XG165" s="110"/>
      <c r="XH165" s="110"/>
      <c r="XI165" s="110"/>
      <c r="XJ165" s="110"/>
      <c r="XK165" s="110"/>
      <c r="XL165" s="110"/>
      <c r="XM165" s="110"/>
      <c r="XN165" s="110"/>
      <c r="XO165" s="110"/>
      <c r="XP165" s="110"/>
      <c r="XQ165" s="110"/>
      <c r="XR165" s="110"/>
      <c r="XS165" s="110"/>
      <c r="XT165" s="110"/>
      <c r="XU165" s="110"/>
      <c r="XV165" s="110"/>
      <c r="XW165" s="110"/>
      <c r="XX165" s="110"/>
      <c r="XY165" s="110"/>
      <c r="XZ165" s="110"/>
      <c r="YA165" s="110"/>
      <c r="YB165" s="110"/>
      <c r="YC165" s="110"/>
      <c r="YD165" s="110"/>
      <c r="YE165" s="110"/>
      <c r="YF165" s="110"/>
      <c r="YG165" s="110"/>
      <c r="YH165" s="110"/>
      <c r="YI165" s="110"/>
      <c r="YJ165" s="110"/>
      <c r="YK165" s="110"/>
      <c r="YL165" s="110"/>
      <c r="YM165" s="110"/>
      <c r="YN165" s="110"/>
      <c r="YO165" s="110"/>
      <c r="YP165" s="110"/>
      <c r="YQ165" s="110"/>
      <c r="YR165" s="110"/>
    </row>
    <row r="166" spans="1:668" s="9" customFormat="1" ht="15.75" x14ac:dyDescent="0.25">
      <c r="A166" s="118" t="s">
        <v>117</v>
      </c>
      <c r="B166" s="113"/>
      <c r="C166" s="114"/>
      <c r="D166" s="114"/>
      <c r="E166" s="78"/>
      <c r="F166" s="115"/>
      <c r="G166" s="116"/>
      <c r="H166" s="115"/>
      <c r="I166" s="115"/>
      <c r="J166" s="115"/>
      <c r="K166" s="115"/>
      <c r="L166" s="198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  <c r="IV166" s="54"/>
      <c r="IW166" s="54"/>
      <c r="IX166" s="54"/>
      <c r="IY166" s="54"/>
      <c r="IZ166" s="54"/>
      <c r="JA166" s="54"/>
      <c r="JB166" s="54"/>
      <c r="JC166" s="54"/>
      <c r="JD166" s="54"/>
      <c r="JE166" s="54"/>
      <c r="JF166" s="54"/>
      <c r="JG166" s="54"/>
      <c r="JH166" s="54"/>
      <c r="JI166" s="54"/>
      <c r="JJ166" s="54"/>
      <c r="JK166" s="54"/>
      <c r="JL166" s="54"/>
      <c r="JM166" s="54"/>
      <c r="JN166" s="54"/>
      <c r="JO166" s="54"/>
      <c r="JP166" s="54"/>
      <c r="JQ166" s="54"/>
      <c r="JR166" s="54"/>
      <c r="JS166" s="54"/>
      <c r="JT166" s="54"/>
      <c r="JU166" s="54"/>
      <c r="JV166" s="54"/>
      <c r="JW166" s="54"/>
      <c r="JX166" s="54"/>
      <c r="JY166" s="54"/>
      <c r="JZ166" s="54"/>
      <c r="KA166" s="54"/>
      <c r="KB166" s="54"/>
      <c r="KC166" s="54"/>
      <c r="KD166" s="54"/>
      <c r="KE166" s="54"/>
      <c r="KF166" s="54"/>
      <c r="KG166" s="54"/>
      <c r="KH166" s="54"/>
      <c r="KI166" s="54"/>
      <c r="KJ166" s="54"/>
      <c r="KK166" s="54"/>
      <c r="KL166" s="54"/>
      <c r="KM166" s="54"/>
      <c r="KN166" s="54"/>
      <c r="KO166" s="54"/>
      <c r="KP166" s="54"/>
      <c r="KQ166" s="54"/>
      <c r="KR166" s="54"/>
      <c r="KS166" s="54"/>
      <c r="KT166" s="54"/>
      <c r="KU166" s="54"/>
      <c r="KV166" s="54"/>
      <c r="KW166" s="54"/>
      <c r="KX166" s="54"/>
      <c r="KY166" s="54"/>
      <c r="KZ166" s="54"/>
      <c r="LA166" s="54"/>
      <c r="LB166" s="54"/>
      <c r="LC166" s="54"/>
      <c r="LD166" s="54"/>
      <c r="LE166" s="54"/>
      <c r="LF166" s="54"/>
      <c r="LG166" s="54"/>
      <c r="LH166" s="54"/>
      <c r="LI166" s="54"/>
      <c r="LJ166" s="54"/>
      <c r="LK166" s="54"/>
      <c r="LL166" s="54"/>
      <c r="LM166" s="54"/>
      <c r="LN166" s="54"/>
      <c r="LO166" s="54"/>
      <c r="LP166" s="54"/>
      <c r="LQ166" s="54"/>
      <c r="LR166" s="54"/>
      <c r="LS166" s="54"/>
      <c r="LT166" s="54"/>
      <c r="LU166" s="54"/>
      <c r="LV166" s="54"/>
      <c r="LW166" s="54"/>
      <c r="LX166" s="54"/>
      <c r="LY166" s="54"/>
      <c r="LZ166" s="54"/>
      <c r="MA166" s="54"/>
      <c r="MB166" s="54"/>
      <c r="MC166" s="54"/>
      <c r="MD166" s="54"/>
      <c r="ME166" s="54"/>
      <c r="MF166" s="54"/>
      <c r="MG166" s="54"/>
      <c r="MH166" s="54"/>
      <c r="MI166" s="54"/>
      <c r="MJ166" s="54"/>
      <c r="MK166" s="54"/>
      <c r="ML166" s="54"/>
      <c r="MM166" s="54"/>
      <c r="MN166" s="54"/>
      <c r="MO166" s="54"/>
      <c r="MP166" s="54"/>
      <c r="MQ166" s="54"/>
      <c r="MR166" s="54"/>
      <c r="MS166" s="54"/>
      <c r="MT166" s="54"/>
      <c r="MU166" s="54"/>
      <c r="MV166" s="54"/>
      <c r="MW166" s="54"/>
      <c r="MX166" s="54"/>
      <c r="MY166" s="54"/>
      <c r="MZ166" s="54"/>
      <c r="NA166" s="54"/>
      <c r="NB166" s="54"/>
      <c r="NC166" s="54"/>
      <c r="ND166" s="54"/>
      <c r="NE166" s="54"/>
      <c r="NF166" s="54"/>
      <c r="NG166" s="54"/>
      <c r="NH166" s="54"/>
      <c r="NI166" s="54"/>
      <c r="NJ166" s="54"/>
      <c r="NK166" s="54"/>
      <c r="NL166" s="54"/>
      <c r="NM166" s="54"/>
      <c r="NN166" s="54"/>
      <c r="NO166" s="54"/>
      <c r="NP166" s="54"/>
      <c r="NQ166" s="54"/>
      <c r="NR166" s="54"/>
      <c r="NS166" s="54"/>
      <c r="NT166" s="54"/>
      <c r="NU166" s="54"/>
      <c r="NV166" s="54"/>
      <c r="NW166" s="54"/>
      <c r="NX166" s="54"/>
      <c r="NY166" s="54"/>
      <c r="NZ166" s="54"/>
      <c r="OA166" s="54"/>
      <c r="OB166" s="54"/>
      <c r="OC166" s="54"/>
      <c r="OD166" s="54"/>
      <c r="OE166" s="54"/>
      <c r="OF166" s="54"/>
      <c r="OG166" s="54"/>
      <c r="OH166" s="54"/>
      <c r="OI166" s="54"/>
      <c r="OJ166" s="54"/>
      <c r="OK166" s="54"/>
      <c r="OL166" s="54"/>
      <c r="OM166" s="54"/>
      <c r="ON166" s="54"/>
      <c r="OO166" s="54"/>
      <c r="OP166" s="54"/>
      <c r="OQ166" s="54"/>
      <c r="OR166" s="54"/>
      <c r="OS166" s="54"/>
      <c r="OT166" s="54"/>
      <c r="OU166" s="54"/>
      <c r="OV166" s="54"/>
      <c r="OW166" s="54"/>
      <c r="OX166" s="54"/>
      <c r="OY166" s="54"/>
      <c r="OZ166" s="54"/>
      <c r="PA166" s="54"/>
      <c r="PB166" s="54"/>
      <c r="PC166" s="54"/>
      <c r="PD166" s="54"/>
      <c r="PE166" s="54"/>
      <c r="PF166" s="54"/>
      <c r="PG166" s="54"/>
      <c r="PH166" s="54"/>
      <c r="PI166" s="54"/>
      <c r="PJ166" s="54"/>
      <c r="PK166" s="54"/>
      <c r="PL166" s="54"/>
      <c r="PM166" s="54"/>
      <c r="PN166" s="54"/>
      <c r="PO166" s="54"/>
      <c r="PP166" s="54"/>
      <c r="PQ166" s="54"/>
      <c r="PR166" s="54"/>
      <c r="PS166" s="54"/>
      <c r="PT166" s="54"/>
      <c r="PU166" s="54"/>
      <c r="PV166" s="54"/>
      <c r="PW166" s="54"/>
      <c r="PX166" s="54"/>
      <c r="PY166" s="54"/>
      <c r="PZ166" s="54"/>
      <c r="QA166" s="54"/>
      <c r="QB166" s="54"/>
      <c r="QC166" s="54"/>
      <c r="QD166" s="54"/>
      <c r="QE166" s="54"/>
      <c r="QF166" s="54"/>
      <c r="QG166" s="54"/>
      <c r="QH166" s="54"/>
      <c r="QI166" s="54"/>
      <c r="QJ166" s="54"/>
      <c r="QK166" s="54"/>
      <c r="QL166" s="54"/>
      <c r="QM166" s="54"/>
      <c r="QN166" s="54"/>
      <c r="QO166" s="54"/>
      <c r="QP166" s="54"/>
      <c r="QQ166" s="54"/>
      <c r="QR166" s="54"/>
      <c r="QS166" s="54"/>
      <c r="QT166" s="54"/>
      <c r="QU166" s="54"/>
      <c r="QV166" s="54"/>
      <c r="QW166" s="54"/>
      <c r="QX166" s="54"/>
      <c r="QY166" s="54"/>
      <c r="QZ166" s="54"/>
      <c r="RA166" s="54"/>
      <c r="RB166" s="54"/>
      <c r="RC166" s="54"/>
      <c r="RD166" s="54"/>
      <c r="RE166" s="54"/>
      <c r="RF166" s="54"/>
      <c r="RG166" s="54"/>
      <c r="RH166" s="54"/>
      <c r="RI166" s="54"/>
      <c r="RJ166" s="54"/>
      <c r="RK166" s="54"/>
      <c r="RL166" s="54"/>
      <c r="RM166" s="54"/>
      <c r="RN166" s="54"/>
      <c r="RO166" s="54"/>
      <c r="RP166" s="54"/>
      <c r="RQ166" s="54"/>
      <c r="RR166" s="54"/>
      <c r="RS166" s="54"/>
      <c r="RT166" s="54"/>
      <c r="RU166" s="54"/>
      <c r="RV166" s="54"/>
      <c r="RW166" s="54"/>
      <c r="RX166" s="54"/>
      <c r="RY166" s="54"/>
      <c r="RZ166" s="54"/>
      <c r="SA166" s="54"/>
      <c r="SB166" s="54"/>
      <c r="SC166" s="54"/>
      <c r="SD166" s="54"/>
      <c r="SE166" s="54"/>
      <c r="SF166" s="54"/>
      <c r="SG166" s="54"/>
      <c r="SH166" s="54"/>
      <c r="SI166" s="54"/>
      <c r="SJ166" s="54"/>
      <c r="SK166" s="54"/>
      <c r="SL166" s="54"/>
      <c r="SM166" s="54"/>
      <c r="SN166" s="54"/>
      <c r="SO166" s="54"/>
      <c r="SP166" s="54"/>
      <c r="SQ166" s="54"/>
      <c r="SR166" s="54"/>
      <c r="SS166" s="54"/>
      <c r="ST166" s="54"/>
      <c r="SU166" s="54"/>
      <c r="SV166" s="54"/>
      <c r="SW166" s="54"/>
      <c r="SX166" s="54"/>
      <c r="SY166" s="54"/>
      <c r="SZ166" s="54"/>
      <c r="TA166" s="54"/>
      <c r="TB166" s="54"/>
      <c r="TC166" s="54"/>
      <c r="TD166" s="54"/>
      <c r="TE166" s="54"/>
      <c r="TF166" s="54"/>
      <c r="TG166" s="54"/>
      <c r="TH166" s="54"/>
      <c r="TI166" s="54"/>
      <c r="TJ166" s="54"/>
      <c r="TK166" s="54"/>
      <c r="TL166" s="54"/>
      <c r="TM166" s="54"/>
      <c r="TN166" s="54"/>
      <c r="TO166" s="54"/>
      <c r="TP166" s="54"/>
      <c r="TQ166" s="54"/>
      <c r="TR166" s="54"/>
      <c r="TS166" s="54"/>
      <c r="TT166" s="54"/>
      <c r="TU166" s="54"/>
      <c r="TV166" s="54"/>
      <c r="TW166" s="54"/>
      <c r="TX166" s="54"/>
      <c r="TY166" s="54"/>
      <c r="TZ166" s="54"/>
      <c r="UA166" s="54"/>
      <c r="UB166" s="54"/>
      <c r="UC166" s="54"/>
      <c r="UD166" s="54"/>
      <c r="UE166" s="54"/>
      <c r="UF166" s="54"/>
      <c r="UG166" s="54"/>
      <c r="UH166" s="54"/>
      <c r="UI166" s="54"/>
      <c r="UJ166" s="54"/>
      <c r="UK166" s="54"/>
      <c r="UL166" s="54"/>
      <c r="UM166" s="54"/>
      <c r="UN166" s="54"/>
      <c r="UO166" s="54"/>
      <c r="UP166" s="54"/>
      <c r="UQ166" s="54"/>
      <c r="UR166" s="54"/>
      <c r="US166" s="54"/>
      <c r="UT166" s="54"/>
      <c r="UU166" s="54"/>
      <c r="UV166" s="54"/>
      <c r="UW166" s="54"/>
      <c r="UX166" s="54"/>
      <c r="UY166" s="54"/>
      <c r="UZ166" s="54"/>
      <c r="VA166" s="54"/>
      <c r="VB166" s="54"/>
      <c r="VC166" s="54"/>
      <c r="VD166" s="54"/>
      <c r="VE166" s="54"/>
      <c r="VF166" s="54"/>
      <c r="VG166" s="54"/>
      <c r="VH166" s="54"/>
      <c r="VI166" s="54"/>
      <c r="VJ166" s="54"/>
      <c r="VK166" s="54"/>
      <c r="VL166" s="54"/>
      <c r="VM166" s="54"/>
      <c r="VN166" s="54"/>
      <c r="VO166" s="54"/>
      <c r="VP166" s="54"/>
      <c r="VQ166" s="54"/>
      <c r="VR166" s="54"/>
      <c r="VS166" s="54"/>
      <c r="VT166" s="54"/>
      <c r="VU166" s="54"/>
      <c r="VV166" s="54"/>
      <c r="VW166" s="54"/>
      <c r="VX166" s="54"/>
      <c r="VY166" s="54"/>
      <c r="VZ166" s="54"/>
      <c r="WA166" s="54"/>
      <c r="WB166" s="54"/>
      <c r="WC166" s="54"/>
      <c r="WD166" s="54"/>
      <c r="WE166" s="54"/>
      <c r="WF166" s="54"/>
      <c r="WG166" s="54"/>
      <c r="WH166" s="54"/>
      <c r="WI166" s="54"/>
      <c r="WJ166" s="54"/>
      <c r="WK166" s="54"/>
      <c r="WL166" s="54"/>
      <c r="WM166" s="54"/>
      <c r="WN166" s="54"/>
      <c r="WO166" s="54"/>
      <c r="WP166" s="54"/>
      <c r="WQ166" s="54"/>
      <c r="WR166" s="54"/>
      <c r="WS166" s="54"/>
      <c r="WT166" s="54"/>
      <c r="WU166" s="54"/>
      <c r="WV166" s="54"/>
      <c r="WW166" s="54"/>
      <c r="WX166" s="54"/>
      <c r="WY166" s="54"/>
      <c r="WZ166" s="54"/>
      <c r="XA166" s="54"/>
      <c r="XB166" s="54"/>
      <c r="XC166" s="54"/>
      <c r="XD166" s="54"/>
      <c r="XE166" s="54"/>
      <c r="XF166" s="54"/>
      <c r="XG166" s="54"/>
      <c r="XH166" s="54"/>
      <c r="XI166" s="54"/>
      <c r="XJ166" s="54"/>
      <c r="XK166" s="54"/>
      <c r="XL166" s="54"/>
      <c r="XM166" s="54"/>
      <c r="XN166" s="54"/>
      <c r="XO166" s="54"/>
      <c r="XP166" s="54"/>
      <c r="XQ166" s="54"/>
      <c r="XR166" s="54"/>
      <c r="XS166" s="54"/>
      <c r="XT166" s="54"/>
      <c r="XU166" s="54"/>
      <c r="XV166" s="54"/>
      <c r="XW166" s="54"/>
      <c r="XX166" s="54"/>
      <c r="XY166" s="54"/>
      <c r="XZ166" s="54"/>
      <c r="YA166" s="54"/>
      <c r="YB166" s="54"/>
      <c r="YC166" s="54"/>
      <c r="YD166" s="54"/>
      <c r="YE166" s="54"/>
      <c r="YF166" s="54"/>
      <c r="YG166" s="54"/>
      <c r="YH166" s="54"/>
      <c r="YI166" s="54"/>
      <c r="YJ166" s="54"/>
      <c r="YK166" s="54"/>
      <c r="YL166" s="54"/>
      <c r="YM166" s="54"/>
      <c r="YN166" s="54"/>
      <c r="YO166" s="54"/>
      <c r="YP166" s="54"/>
      <c r="YQ166" s="54"/>
      <c r="YR166" s="54"/>
    </row>
    <row r="167" spans="1:668" s="9" customFormat="1" ht="15.75" x14ac:dyDescent="0.25">
      <c r="A167" s="34" t="s">
        <v>118</v>
      </c>
      <c r="B167" s="113" t="s">
        <v>87</v>
      </c>
      <c r="C167" s="114" t="s">
        <v>74</v>
      </c>
      <c r="D167" s="119">
        <v>44470</v>
      </c>
      <c r="E167" s="11" t="s">
        <v>120</v>
      </c>
      <c r="F167" s="120">
        <v>89500</v>
      </c>
      <c r="G167" s="121">
        <v>2568.65</v>
      </c>
      <c r="H167" s="120">
        <v>9635.51</v>
      </c>
      <c r="I167" s="120">
        <v>2720.8</v>
      </c>
      <c r="J167" s="120">
        <v>25</v>
      </c>
      <c r="K167" s="120">
        <v>14949.96</v>
      </c>
      <c r="L167" s="196">
        <f>F167-K167</f>
        <v>74550.040000000008</v>
      </c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  <c r="IV167" s="54"/>
      <c r="IW167" s="54"/>
      <c r="IX167" s="54"/>
      <c r="IY167" s="54"/>
      <c r="IZ167" s="54"/>
      <c r="JA167" s="54"/>
      <c r="JB167" s="54"/>
      <c r="JC167" s="54"/>
      <c r="JD167" s="54"/>
      <c r="JE167" s="54"/>
      <c r="JF167" s="54"/>
      <c r="JG167" s="54"/>
      <c r="JH167" s="54"/>
      <c r="JI167" s="54"/>
      <c r="JJ167" s="54"/>
      <c r="JK167" s="54"/>
      <c r="JL167" s="54"/>
      <c r="JM167" s="54"/>
      <c r="JN167" s="54"/>
      <c r="JO167" s="54"/>
      <c r="JP167" s="54"/>
      <c r="JQ167" s="54"/>
      <c r="JR167" s="54"/>
      <c r="JS167" s="54"/>
      <c r="JT167" s="54"/>
      <c r="JU167" s="54"/>
      <c r="JV167" s="54"/>
      <c r="JW167" s="54"/>
      <c r="JX167" s="54"/>
      <c r="JY167" s="54"/>
      <c r="JZ167" s="54"/>
      <c r="KA167" s="54"/>
      <c r="KB167" s="54"/>
      <c r="KC167" s="54"/>
      <c r="KD167" s="54"/>
      <c r="KE167" s="54"/>
      <c r="KF167" s="54"/>
      <c r="KG167" s="54"/>
      <c r="KH167" s="54"/>
      <c r="KI167" s="54"/>
      <c r="KJ167" s="54"/>
      <c r="KK167" s="54"/>
      <c r="KL167" s="54"/>
      <c r="KM167" s="54"/>
      <c r="KN167" s="54"/>
      <c r="KO167" s="54"/>
      <c r="KP167" s="54"/>
      <c r="KQ167" s="54"/>
      <c r="KR167" s="54"/>
      <c r="KS167" s="54"/>
      <c r="KT167" s="54"/>
      <c r="KU167" s="54"/>
      <c r="KV167" s="54"/>
      <c r="KW167" s="54"/>
      <c r="KX167" s="54"/>
      <c r="KY167" s="54"/>
      <c r="KZ167" s="54"/>
      <c r="LA167" s="54"/>
      <c r="LB167" s="54"/>
      <c r="LC167" s="54"/>
      <c r="LD167" s="54"/>
      <c r="LE167" s="54"/>
      <c r="LF167" s="54"/>
      <c r="LG167" s="54"/>
      <c r="LH167" s="54"/>
      <c r="LI167" s="54"/>
      <c r="LJ167" s="54"/>
      <c r="LK167" s="54"/>
      <c r="LL167" s="54"/>
      <c r="LM167" s="54"/>
      <c r="LN167" s="54"/>
      <c r="LO167" s="54"/>
      <c r="LP167" s="54"/>
      <c r="LQ167" s="54"/>
      <c r="LR167" s="54"/>
      <c r="LS167" s="54"/>
      <c r="LT167" s="54"/>
      <c r="LU167" s="54"/>
      <c r="LV167" s="54"/>
      <c r="LW167" s="54"/>
      <c r="LX167" s="54"/>
      <c r="LY167" s="54"/>
      <c r="LZ167" s="54"/>
      <c r="MA167" s="54"/>
      <c r="MB167" s="54"/>
      <c r="MC167" s="54"/>
      <c r="MD167" s="54"/>
      <c r="ME167" s="54"/>
      <c r="MF167" s="54"/>
      <c r="MG167" s="54"/>
      <c r="MH167" s="54"/>
      <c r="MI167" s="54"/>
      <c r="MJ167" s="54"/>
      <c r="MK167" s="54"/>
      <c r="ML167" s="54"/>
      <c r="MM167" s="54"/>
      <c r="MN167" s="54"/>
      <c r="MO167" s="54"/>
      <c r="MP167" s="54"/>
      <c r="MQ167" s="54"/>
      <c r="MR167" s="54"/>
      <c r="MS167" s="54"/>
      <c r="MT167" s="54"/>
      <c r="MU167" s="54"/>
      <c r="MV167" s="54"/>
      <c r="MW167" s="54"/>
      <c r="MX167" s="54"/>
      <c r="MY167" s="54"/>
      <c r="MZ167" s="54"/>
      <c r="NA167" s="54"/>
      <c r="NB167" s="54"/>
      <c r="NC167" s="54"/>
      <c r="ND167" s="54"/>
      <c r="NE167" s="54"/>
      <c r="NF167" s="54"/>
      <c r="NG167" s="54"/>
      <c r="NH167" s="54"/>
      <c r="NI167" s="54"/>
      <c r="NJ167" s="54"/>
      <c r="NK167" s="54"/>
      <c r="NL167" s="54"/>
      <c r="NM167" s="54"/>
      <c r="NN167" s="54"/>
      <c r="NO167" s="54"/>
      <c r="NP167" s="54"/>
      <c r="NQ167" s="54"/>
      <c r="NR167" s="54"/>
      <c r="NS167" s="54"/>
      <c r="NT167" s="54"/>
      <c r="NU167" s="54"/>
      <c r="NV167" s="54"/>
      <c r="NW167" s="54"/>
      <c r="NX167" s="54"/>
      <c r="NY167" s="54"/>
      <c r="NZ167" s="54"/>
      <c r="OA167" s="54"/>
      <c r="OB167" s="54"/>
      <c r="OC167" s="54"/>
      <c r="OD167" s="54"/>
      <c r="OE167" s="54"/>
      <c r="OF167" s="54"/>
      <c r="OG167" s="54"/>
      <c r="OH167" s="54"/>
      <c r="OI167" s="54"/>
      <c r="OJ167" s="54"/>
      <c r="OK167" s="54"/>
      <c r="OL167" s="54"/>
      <c r="OM167" s="54"/>
      <c r="ON167" s="54"/>
      <c r="OO167" s="54"/>
      <c r="OP167" s="54"/>
      <c r="OQ167" s="54"/>
      <c r="OR167" s="54"/>
      <c r="OS167" s="54"/>
      <c r="OT167" s="54"/>
      <c r="OU167" s="54"/>
      <c r="OV167" s="54"/>
      <c r="OW167" s="54"/>
      <c r="OX167" s="54"/>
      <c r="OY167" s="54"/>
      <c r="OZ167" s="54"/>
      <c r="PA167" s="54"/>
      <c r="PB167" s="54"/>
      <c r="PC167" s="54"/>
      <c r="PD167" s="54"/>
      <c r="PE167" s="54"/>
      <c r="PF167" s="54"/>
      <c r="PG167" s="54"/>
      <c r="PH167" s="54"/>
      <c r="PI167" s="54"/>
      <c r="PJ167" s="54"/>
      <c r="PK167" s="54"/>
      <c r="PL167" s="54"/>
      <c r="PM167" s="54"/>
      <c r="PN167" s="54"/>
      <c r="PO167" s="54"/>
      <c r="PP167" s="54"/>
      <c r="PQ167" s="54"/>
      <c r="PR167" s="54"/>
      <c r="PS167" s="54"/>
      <c r="PT167" s="54"/>
      <c r="PU167" s="54"/>
      <c r="PV167" s="54"/>
      <c r="PW167" s="54"/>
      <c r="PX167" s="54"/>
      <c r="PY167" s="54"/>
      <c r="PZ167" s="54"/>
      <c r="QA167" s="54"/>
      <c r="QB167" s="54"/>
      <c r="QC167" s="54"/>
      <c r="QD167" s="54"/>
      <c r="QE167" s="54"/>
      <c r="QF167" s="54"/>
      <c r="QG167" s="54"/>
      <c r="QH167" s="54"/>
      <c r="QI167" s="54"/>
      <c r="QJ167" s="54"/>
      <c r="QK167" s="54"/>
      <c r="QL167" s="54"/>
      <c r="QM167" s="54"/>
      <c r="QN167" s="54"/>
      <c r="QO167" s="54"/>
      <c r="QP167" s="54"/>
      <c r="QQ167" s="54"/>
      <c r="QR167" s="54"/>
      <c r="QS167" s="54"/>
      <c r="QT167" s="54"/>
      <c r="QU167" s="54"/>
      <c r="QV167" s="54"/>
      <c r="QW167" s="54"/>
      <c r="QX167" s="54"/>
      <c r="QY167" s="54"/>
      <c r="QZ167" s="54"/>
      <c r="RA167" s="54"/>
      <c r="RB167" s="54"/>
      <c r="RC167" s="54"/>
      <c r="RD167" s="54"/>
      <c r="RE167" s="54"/>
      <c r="RF167" s="54"/>
      <c r="RG167" s="54"/>
      <c r="RH167" s="54"/>
      <c r="RI167" s="54"/>
      <c r="RJ167" s="54"/>
      <c r="RK167" s="54"/>
      <c r="RL167" s="54"/>
      <c r="RM167" s="54"/>
      <c r="RN167" s="54"/>
      <c r="RO167" s="54"/>
      <c r="RP167" s="54"/>
      <c r="RQ167" s="54"/>
      <c r="RR167" s="54"/>
      <c r="RS167" s="54"/>
      <c r="RT167" s="54"/>
      <c r="RU167" s="54"/>
      <c r="RV167" s="54"/>
      <c r="RW167" s="54"/>
      <c r="RX167" s="54"/>
      <c r="RY167" s="54"/>
      <c r="RZ167" s="54"/>
      <c r="SA167" s="54"/>
      <c r="SB167" s="54"/>
      <c r="SC167" s="54"/>
      <c r="SD167" s="54"/>
      <c r="SE167" s="54"/>
      <c r="SF167" s="54"/>
      <c r="SG167" s="54"/>
      <c r="SH167" s="54"/>
      <c r="SI167" s="54"/>
      <c r="SJ167" s="54"/>
      <c r="SK167" s="54"/>
      <c r="SL167" s="54"/>
      <c r="SM167" s="54"/>
      <c r="SN167" s="54"/>
      <c r="SO167" s="54"/>
      <c r="SP167" s="54"/>
      <c r="SQ167" s="54"/>
      <c r="SR167" s="54"/>
      <c r="SS167" s="54"/>
      <c r="ST167" s="54"/>
      <c r="SU167" s="54"/>
      <c r="SV167" s="54"/>
      <c r="SW167" s="54"/>
      <c r="SX167" s="54"/>
      <c r="SY167" s="54"/>
      <c r="SZ167" s="54"/>
      <c r="TA167" s="54"/>
      <c r="TB167" s="54"/>
      <c r="TC167" s="54"/>
      <c r="TD167" s="54"/>
      <c r="TE167" s="54"/>
      <c r="TF167" s="54"/>
      <c r="TG167" s="54"/>
      <c r="TH167" s="54"/>
      <c r="TI167" s="54"/>
      <c r="TJ167" s="54"/>
      <c r="TK167" s="54"/>
      <c r="TL167" s="54"/>
      <c r="TM167" s="54"/>
      <c r="TN167" s="54"/>
      <c r="TO167" s="54"/>
      <c r="TP167" s="54"/>
      <c r="TQ167" s="54"/>
      <c r="TR167" s="54"/>
      <c r="TS167" s="54"/>
      <c r="TT167" s="54"/>
      <c r="TU167" s="54"/>
      <c r="TV167" s="54"/>
      <c r="TW167" s="54"/>
      <c r="TX167" s="54"/>
      <c r="TY167" s="54"/>
      <c r="TZ167" s="54"/>
      <c r="UA167" s="54"/>
      <c r="UB167" s="54"/>
      <c r="UC167" s="54"/>
      <c r="UD167" s="54"/>
      <c r="UE167" s="54"/>
      <c r="UF167" s="54"/>
      <c r="UG167" s="54"/>
      <c r="UH167" s="54"/>
      <c r="UI167" s="54"/>
      <c r="UJ167" s="54"/>
      <c r="UK167" s="54"/>
      <c r="UL167" s="54"/>
      <c r="UM167" s="54"/>
      <c r="UN167" s="54"/>
      <c r="UO167" s="54"/>
      <c r="UP167" s="54"/>
      <c r="UQ167" s="54"/>
      <c r="UR167" s="54"/>
      <c r="US167" s="54"/>
      <c r="UT167" s="54"/>
      <c r="UU167" s="54"/>
      <c r="UV167" s="54"/>
      <c r="UW167" s="54"/>
      <c r="UX167" s="54"/>
      <c r="UY167" s="54"/>
      <c r="UZ167" s="54"/>
      <c r="VA167" s="54"/>
      <c r="VB167" s="54"/>
      <c r="VC167" s="54"/>
      <c r="VD167" s="54"/>
      <c r="VE167" s="54"/>
      <c r="VF167" s="54"/>
      <c r="VG167" s="54"/>
      <c r="VH167" s="54"/>
      <c r="VI167" s="54"/>
      <c r="VJ167" s="54"/>
      <c r="VK167" s="54"/>
      <c r="VL167" s="54"/>
      <c r="VM167" s="54"/>
      <c r="VN167" s="54"/>
      <c r="VO167" s="54"/>
      <c r="VP167" s="54"/>
      <c r="VQ167" s="54"/>
      <c r="VR167" s="54"/>
      <c r="VS167" s="54"/>
      <c r="VT167" s="54"/>
      <c r="VU167" s="54"/>
      <c r="VV167" s="54"/>
      <c r="VW167" s="54"/>
      <c r="VX167" s="54"/>
      <c r="VY167" s="54"/>
      <c r="VZ167" s="54"/>
      <c r="WA167" s="54"/>
      <c r="WB167" s="54"/>
      <c r="WC167" s="54"/>
      <c r="WD167" s="54"/>
      <c r="WE167" s="54"/>
      <c r="WF167" s="54"/>
      <c r="WG167" s="54"/>
      <c r="WH167" s="54"/>
      <c r="WI167" s="54"/>
      <c r="WJ167" s="54"/>
      <c r="WK167" s="54"/>
      <c r="WL167" s="54"/>
      <c r="WM167" s="54"/>
      <c r="WN167" s="54"/>
      <c r="WO167" s="54"/>
      <c r="WP167" s="54"/>
      <c r="WQ167" s="54"/>
      <c r="WR167" s="54"/>
      <c r="WS167" s="54"/>
      <c r="WT167" s="54"/>
      <c r="WU167" s="54"/>
      <c r="WV167" s="54"/>
      <c r="WW167" s="54"/>
      <c r="WX167" s="54"/>
      <c r="WY167" s="54"/>
      <c r="WZ167" s="54"/>
      <c r="XA167" s="54"/>
      <c r="XB167" s="54"/>
      <c r="XC167" s="54"/>
      <c r="XD167" s="54"/>
      <c r="XE167" s="54"/>
      <c r="XF167" s="54"/>
      <c r="XG167" s="54"/>
      <c r="XH167" s="54"/>
      <c r="XI167" s="54"/>
      <c r="XJ167" s="54"/>
      <c r="XK167" s="54"/>
      <c r="XL167" s="54"/>
      <c r="XM167" s="54"/>
      <c r="XN167" s="54"/>
      <c r="XO167" s="54"/>
      <c r="XP167" s="54"/>
      <c r="XQ167" s="54"/>
      <c r="XR167" s="54"/>
      <c r="XS167" s="54"/>
      <c r="XT167" s="54"/>
      <c r="XU167" s="54"/>
      <c r="XV167" s="54"/>
      <c r="XW167" s="54"/>
      <c r="XX167" s="54"/>
      <c r="XY167" s="54"/>
      <c r="XZ167" s="54"/>
      <c r="YA167" s="54"/>
      <c r="YB167" s="54"/>
      <c r="YC167" s="54"/>
      <c r="YD167" s="54"/>
      <c r="YE167" s="54"/>
      <c r="YF167" s="54"/>
      <c r="YG167" s="54"/>
      <c r="YH167" s="54"/>
      <c r="YI167" s="54"/>
      <c r="YJ167" s="54"/>
      <c r="YK167" s="54"/>
      <c r="YL167" s="54"/>
      <c r="YM167" s="54"/>
      <c r="YN167" s="54"/>
      <c r="YO167" s="54"/>
      <c r="YP167" s="54"/>
      <c r="YQ167" s="54"/>
      <c r="YR167" s="54"/>
    </row>
    <row r="168" spans="1:668" s="9" customFormat="1" ht="15.75" x14ac:dyDescent="0.25">
      <c r="A168" s="125" t="s">
        <v>14</v>
      </c>
      <c r="B168" s="148">
        <v>1</v>
      </c>
      <c r="C168" s="82"/>
      <c r="D168" s="82"/>
      <c r="E168" s="76"/>
      <c r="F168" s="89">
        <v>89000</v>
      </c>
      <c r="G168" s="98">
        <v>2568.65</v>
      </c>
      <c r="H168" s="89">
        <v>9635.51</v>
      </c>
      <c r="I168" s="89">
        <v>2720.8</v>
      </c>
      <c r="J168" s="89">
        <v>0</v>
      </c>
      <c r="K168" s="89">
        <v>14924.96</v>
      </c>
      <c r="L168" s="199">
        <f>F168-K168</f>
        <v>74075.040000000008</v>
      </c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  <c r="IV168" s="54"/>
      <c r="IW168" s="54"/>
      <c r="IX168" s="54"/>
      <c r="IY168" s="54"/>
      <c r="IZ168" s="54"/>
      <c r="JA168" s="54"/>
      <c r="JB168" s="54"/>
      <c r="JC168" s="54"/>
      <c r="JD168" s="54"/>
      <c r="JE168" s="54"/>
      <c r="JF168" s="54"/>
      <c r="JG168" s="54"/>
      <c r="JH168" s="54"/>
      <c r="JI168" s="54"/>
      <c r="JJ168" s="54"/>
      <c r="JK168" s="54"/>
      <c r="JL168" s="54"/>
      <c r="JM168" s="54"/>
      <c r="JN168" s="54"/>
      <c r="JO168" s="54"/>
      <c r="JP168" s="54"/>
      <c r="JQ168" s="54"/>
      <c r="JR168" s="54"/>
      <c r="JS168" s="54"/>
      <c r="JT168" s="54"/>
      <c r="JU168" s="54"/>
      <c r="JV168" s="54"/>
      <c r="JW168" s="54"/>
      <c r="JX168" s="54"/>
      <c r="JY168" s="54"/>
      <c r="JZ168" s="54"/>
      <c r="KA168" s="54"/>
      <c r="KB168" s="54"/>
      <c r="KC168" s="54"/>
      <c r="KD168" s="54"/>
      <c r="KE168" s="54"/>
      <c r="KF168" s="54"/>
      <c r="KG168" s="54"/>
      <c r="KH168" s="54"/>
      <c r="KI168" s="54"/>
      <c r="KJ168" s="54"/>
      <c r="KK168" s="54"/>
      <c r="KL168" s="54"/>
      <c r="KM168" s="54"/>
      <c r="KN168" s="54"/>
      <c r="KO168" s="54"/>
      <c r="KP168" s="54"/>
      <c r="KQ168" s="54"/>
      <c r="KR168" s="54"/>
      <c r="KS168" s="54"/>
      <c r="KT168" s="54"/>
      <c r="KU168" s="54"/>
      <c r="KV168" s="54"/>
      <c r="KW168" s="54"/>
      <c r="KX168" s="54"/>
      <c r="KY168" s="54"/>
      <c r="KZ168" s="54"/>
      <c r="LA168" s="54"/>
      <c r="LB168" s="54"/>
      <c r="LC168" s="54"/>
      <c r="LD168" s="54"/>
      <c r="LE168" s="54"/>
      <c r="LF168" s="54"/>
      <c r="LG168" s="54"/>
      <c r="LH168" s="54"/>
      <c r="LI168" s="54"/>
      <c r="LJ168" s="54"/>
      <c r="LK168" s="54"/>
      <c r="LL168" s="54"/>
      <c r="LM168" s="54"/>
      <c r="LN168" s="54"/>
      <c r="LO168" s="54"/>
      <c r="LP168" s="54"/>
      <c r="LQ168" s="54"/>
      <c r="LR168" s="54"/>
      <c r="LS168" s="54"/>
      <c r="LT168" s="54"/>
      <c r="LU168" s="54"/>
      <c r="LV168" s="54"/>
      <c r="LW168" s="54"/>
      <c r="LX168" s="54"/>
      <c r="LY168" s="54"/>
      <c r="LZ168" s="54"/>
      <c r="MA168" s="54"/>
      <c r="MB168" s="54"/>
      <c r="MC168" s="54"/>
      <c r="MD168" s="54"/>
      <c r="ME168" s="54"/>
      <c r="MF168" s="54"/>
      <c r="MG168" s="54"/>
      <c r="MH168" s="54"/>
      <c r="MI168" s="54"/>
      <c r="MJ168" s="54"/>
      <c r="MK168" s="54"/>
      <c r="ML168" s="54"/>
      <c r="MM168" s="54"/>
      <c r="MN168" s="54"/>
      <c r="MO168" s="54"/>
      <c r="MP168" s="54"/>
      <c r="MQ168" s="54"/>
      <c r="MR168" s="54"/>
      <c r="MS168" s="54"/>
      <c r="MT168" s="54"/>
      <c r="MU168" s="54"/>
      <c r="MV168" s="54"/>
      <c r="MW168" s="54"/>
      <c r="MX168" s="54"/>
      <c r="MY168" s="54"/>
      <c r="MZ168" s="54"/>
      <c r="NA168" s="54"/>
      <c r="NB168" s="54"/>
      <c r="NC168" s="54"/>
      <c r="ND168" s="54"/>
      <c r="NE168" s="54"/>
      <c r="NF168" s="54"/>
      <c r="NG168" s="54"/>
      <c r="NH168" s="54"/>
      <c r="NI168" s="54"/>
      <c r="NJ168" s="54"/>
      <c r="NK168" s="54"/>
      <c r="NL168" s="54"/>
      <c r="NM168" s="54"/>
      <c r="NN168" s="54"/>
      <c r="NO168" s="54"/>
      <c r="NP168" s="54"/>
      <c r="NQ168" s="54"/>
      <c r="NR168" s="54"/>
      <c r="NS168" s="54"/>
      <c r="NT168" s="54"/>
      <c r="NU168" s="54"/>
      <c r="NV168" s="54"/>
      <c r="NW168" s="54"/>
      <c r="NX168" s="54"/>
      <c r="NY168" s="54"/>
      <c r="NZ168" s="54"/>
      <c r="OA168" s="54"/>
      <c r="OB168" s="54"/>
      <c r="OC168" s="54"/>
      <c r="OD168" s="54"/>
      <c r="OE168" s="54"/>
      <c r="OF168" s="54"/>
      <c r="OG168" s="54"/>
      <c r="OH168" s="54"/>
      <c r="OI168" s="54"/>
      <c r="OJ168" s="54"/>
      <c r="OK168" s="54"/>
      <c r="OL168" s="54"/>
      <c r="OM168" s="54"/>
      <c r="ON168" s="54"/>
      <c r="OO168" s="54"/>
      <c r="OP168" s="54"/>
      <c r="OQ168" s="54"/>
      <c r="OR168" s="54"/>
      <c r="OS168" s="54"/>
      <c r="OT168" s="54"/>
      <c r="OU168" s="54"/>
      <c r="OV168" s="54"/>
      <c r="OW168" s="54"/>
      <c r="OX168" s="54"/>
      <c r="OY168" s="54"/>
      <c r="OZ168" s="54"/>
      <c r="PA168" s="54"/>
      <c r="PB168" s="54"/>
      <c r="PC168" s="54"/>
      <c r="PD168" s="54"/>
      <c r="PE168" s="54"/>
      <c r="PF168" s="54"/>
      <c r="PG168" s="54"/>
      <c r="PH168" s="54"/>
      <c r="PI168" s="54"/>
      <c r="PJ168" s="54"/>
      <c r="PK168" s="54"/>
      <c r="PL168" s="54"/>
      <c r="PM168" s="54"/>
      <c r="PN168" s="54"/>
      <c r="PO168" s="54"/>
      <c r="PP168" s="54"/>
      <c r="PQ168" s="54"/>
      <c r="PR168" s="54"/>
      <c r="PS168" s="54"/>
      <c r="PT168" s="54"/>
      <c r="PU168" s="54"/>
      <c r="PV168" s="54"/>
      <c r="PW168" s="54"/>
      <c r="PX168" s="54"/>
      <c r="PY168" s="54"/>
      <c r="PZ168" s="54"/>
      <c r="QA168" s="54"/>
      <c r="QB168" s="54"/>
      <c r="QC168" s="54"/>
      <c r="QD168" s="54"/>
      <c r="QE168" s="54"/>
      <c r="QF168" s="54"/>
      <c r="QG168" s="54"/>
      <c r="QH168" s="54"/>
      <c r="QI168" s="54"/>
      <c r="QJ168" s="54"/>
      <c r="QK168" s="54"/>
      <c r="QL168" s="54"/>
      <c r="QM168" s="54"/>
      <c r="QN168" s="54"/>
      <c r="QO168" s="54"/>
      <c r="QP168" s="54"/>
      <c r="QQ168" s="54"/>
      <c r="QR168" s="54"/>
      <c r="QS168" s="54"/>
      <c r="QT168" s="54"/>
      <c r="QU168" s="54"/>
      <c r="QV168" s="54"/>
      <c r="QW168" s="54"/>
      <c r="QX168" s="54"/>
      <c r="QY168" s="54"/>
      <c r="QZ168" s="54"/>
      <c r="RA168" s="54"/>
      <c r="RB168" s="54"/>
      <c r="RC168" s="54"/>
      <c r="RD168" s="54"/>
      <c r="RE168" s="54"/>
      <c r="RF168" s="54"/>
      <c r="RG168" s="54"/>
      <c r="RH168" s="54"/>
      <c r="RI168" s="54"/>
      <c r="RJ168" s="54"/>
      <c r="RK168" s="54"/>
      <c r="RL168" s="54"/>
      <c r="RM168" s="54"/>
      <c r="RN168" s="54"/>
      <c r="RO168" s="54"/>
      <c r="RP168" s="54"/>
      <c r="RQ168" s="54"/>
      <c r="RR168" s="54"/>
      <c r="RS168" s="54"/>
      <c r="RT168" s="54"/>
      <c r="RU168" s="54"/>
      <c r="RV168" s="54"/>
      <c r="RW168" s="54"/>
      <c r="RX168" s="54"/>
      <c r="RY168" s="54"/>
      <c r="RZ168" s="54"/>
      <c r="SA168" s="54"/>
      <c r="SB168" s="54"/>
      <c r="SC168" s="54"/>
      <c r="SD168" s="54"/>
      <c r="SE168" s="54"/>
      <c r="SF168" s="54"/>
      <c r="SG168" s="54"/>
      <c r="SH168" s="54"/>
      <c r="SI168" s="54"/>
      <c r="SJ168" s="54"/>
      <c r="SK168" s="54"/>
      <c r="SL168" s="54"/>
      <c r="SM168" s="54"/>
      <c r="SN168" s="54"/>
      <c r="SO168" s="54"/>
      <c r="SP168" s="54"/>
      <c r="SQ168" s="54"/>
      <c r="SR168" s="54"/>
      <c r="SS168" s="54"/>
      <c r="ST168" s="54"/>
      <c r="SU168" s="54"/>
      <c r="SV168" s="54"/>
      <c r="SW168" s="54"/>
      <c r="SX168" s="54"/>
      <c r="SY168" s="54"/>
      <c r="SZ168" s="54"/>
      <c r="TA168" s="54"/>
      <c r="TB168" s="54"/>
      <c r="TC168" s="54"/>
      <c r="TD168" s="54"/>
      <c r="TE168" s="54"/>
      <c r="TF168" s="54"/>
      <c r="TG168" s="54"/>
      <c r="TH168" s="54"/>
      <c r="TI168" s="54"/>
      <c r="TJ168" s="54"/>
      <c r="TK168" s="54"/>
      <c r="TL168" s="54"/>
      <c r="TM168" s="54"/>
      <c r="TN168" s="54"/>
      <c r="TO168" s="54"/>
      <c r="TP168" s="54"/>
      <c r="TQ168" s="54"/>
      <c r="TR168" s="54"/>
      <c r="TS168" s="54"/>
      <c r="TT168" s="54"/>
      <c r="TU168" s="54"/>
      <c r="TV168" s="54"/>
      <c r="TW168" s="54"/>
      <c r="TX168" s="54"/>
      <c r="TY168" s="54"/>
      <c r="TZ168" s="54"/>
      <c r="UA168" s="54"/>
      <c r="UB168" s="54"/>
      <c r="UC168" s="54"/>
      <c r="UD168" s="54"/>
      <c r="UE168" s="54"/>
      <c r="UF168" s="54"/>
      <c r="UG168" s="54"/>
      <c r="UH168" s="54"/>
      <c r="UI168" s="54"/>
      <c r="UJ168" s="54"/>
      <c r="UK168" s="54"/>
      <c r="UL168" s="54"/>
      <c r="UM168" s="54"/>
      <c r="UN168" s="54"/>
      <c r="UO168" s="54"/>
      <c r="UP168" s="54"/>
      <c r="UQ168" s="54"/>
      <c r="UR168" s="54"/>
      <c r="US168" s="54"/>
      <c r="UT168" s="54"/>
      <c r="UU168" s="54"/>
      <c r="UV168" s="54"/>
      <c r="UW168" s="54"/>
      <c r="UX168" s="54"/>
      <c r="UY168" s="54"/>
      <c r="UZ168" s="54"/>
      <c r="VA168" s="54"/>
      <c r="VB168" s="54"/>
      <c r="VC168" s="54"/>
      <c r="VD168" s="54"/>
      <c r="VE168" s="54"/>
      <c r="VF168" s="54"/>
      <c r="VG168" s="54"/>
      <c r="VH168" s="54"/>
      <c r="VI168" s="54"/>
      <c r="VJ168" s="54"/>
      <c r="VK168" s="54"/>
      <c r="VL168" s="54"/>
      <c r="VM168" s="54"/>
      <c r="VN168" s="54"/>
      <c r="VO168" s="54"/>
      <c r="VP168" s="54"/>
      <c r="VQ168" s="54"/>
      <c r="VR168" s="54"/>
      <c r="VS168" s="54"/>
      <c r="VT168" s="54"/>
      <c r="VU168" s="54"/>
      <c r="VV168" s="54"/>
      <c r="VW168" s="54"/>
      <c r="VX168" s="54"/>
      <c r="VY168" s="54"/>
      <c r="VZ168" s="54"/>
      <c r="WA168" s="54"/>
      <c r="WB168" s="54"/>
      <c r="WC168" s="54"/>
      <c r="WD168" s="54"/>
      <c r="WE168" s="54"/>
      <c r="WF168" s="54"/>
      <c r="WG168" s="54"/>
      <c r="WH168" s="54"/>
      <c r="WI168" s="54"/>
      <c r="WJ168" s="54"/>
      <c r="WK168" s="54"/>
      <c r="WL168" s="54"/>
      <c r="WM168" s="54"/>
      <c r="WN168" s="54"/>
      <c r="WO168" s="54"/>
      <c r="WP168" s="54"/>
      <c r="WQ168" s="54"/>
      <c r="WR168" s="54"/>
      <c r="WS168" s="54"/>
      <c r="WT168" s="54"/>
      <c r="WU168" s="54"/>
      <c r="WV168" s="54"/>
      <c r="WW168" s="54"/>
      <c r="WX168" s="54"/>
      <c r="WY168" s="54"/>
      <c r="WZ168" s="54"/>
      <c r="XA168" s="54"/>
      <c r="XB168" s="54"/>
      <c r="XC168" s="54"/>
      <c r="XD168" s="54"/>
      <c r="XE168" s="54"/>
      <c r="XF168" s="54"/>
      <c r="XG168" s="54"/>
      <c r="XH168" s="54"/>
      <c r="XI168" s="54"/>
      <c r="XJ168" s="54"/>
      <c r="XK168" s="54"/>
      <c r="XL168" s="54"/>
      <c r="XM168" s="54"/>
      <c r="XN168" s="54"/>
      <c r="XO168" s="54"/>
      <c r="XP168" s="54"/>
      <c r="XQ168" s="54"/>
      <c r="XR168" s="54"/>
      <c r="XS168" s="54"/>
      <c r="XT168" s="54"/>
      <c r="XU168" s="54"/>
      <c r="XV168" s="54"/>
      <c r="XW168" s="54"/>
      <c r="XX168" s="54"/>
      <c r="XY168" s="54"/>
      <c r="XZ168" s="54"/>
      <c r="YA168" s="54"/>
      <c r="YB168" s="54"/>
      <c r="YC168" s="54"/>
      <c r="YD168" s="54"/>
      <c r="YE168" s="54"/>
      <c r="YF168" s="54"/>
      <c r="YG168" s="54"/>
      <c r="YH168" s="54"/>
      <c r="YI168" s="54"/>
      <c r="YJ168" s="54"/>
      <c r="YK168" s="54"/>
      <c r="YL168" s="54"/>
      <c r="YM168" s="54"/>
      <c r="YN168" s="54"/>
      <c r="YO168" s="54"/>
      <c r="YP168" s="54"/>
      <c r="YQ168" s="54"/>
      <c r="YR168" s="54"/>
    </row>
    <row r="169" spans="1:668" s="9" customFormat="1" ht="15.75" x14ac:dyDescent="0.25">
      <c r="A169" s="118" t="s">
        <v>93</v>
      </c>
      <c r="B169" s="113"/>
      <c r="C169" s="114"/>
      <c r="D169" s="114"/>
      <c r="E169" s="78"/>
      <c r="F169" s="115"/>
      <c r="G169" s="116"/>
      <c r="H169" s="115"/>
      <c r="I169" s="115"/>
      <c r="J169" s="115"/>
      <c r="K169" s="115"/>
      <c r="L169" s="198"/>
      <c r="M169" s="19"/>
      <c r="N169" s="19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17"/>
      <c r="AR169" s="117"/>
      <c r="AS169" s="117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  <c r="IV169" s="54"/>
      <c r="IW169" s="54"/>
      <c r="IX169" s="54"/>
      <c r="IY169" s="54"/>
      <c r="IZ169" s="54"/>
      <c r="JA169" s="54"/>
      <c r="JB169" s="54"/>
      <c r="JC169" s="54"/>
      <c r="JD169" s="54"/>
      <c r="JE169" s="54"/>
      <c r="JF169" s="54"/>
      <c r="JG169" s="54"/>
      <c r="JH169" s="54"/>
      <c r="JI169" s="54"/>
      <c r="JJ169" s="54"/>
      <c r="JK169" s="54"/>
      <c r="JL169" s="54"/>
      <c r="JM169" s="54"/>
      <c r="JN169" s="54"/>
      <c r="JO169" s="54"/>
      <c r="JP169" s="54"/>
      <c r="JQ169" s="54"/>
      <c r="JR169" s="54"/>
      <c r="JS169" s="54"/>
      <c r="JT169" s="54"/>
      <c r="JU169" s="54"/>
      <c r="JV169" s="54"/>
      <c r="JW169" s="54"/>
      <c r="JX169" s="54"/>
      <c r="JY169" s="54"/>
      <c r="JZ169" s="54"/>
      <c r="KA169" s="54"/>
      <c r="KB169" s="54"/>
      <c r="KC169" s="54"/>
      <c r="KD169" s="54"/>
      <c r="KE169" s="54"/>
      <c r="KF169" s="54"/>
      <c r="KG169" s="54"/>
      <c r="KH169" s="54"/>
      <c r="KI169" s="54"/>
      <c r="KJ169" s="54"/>
      <c r="KK169" s="54"/>
      <c r="KL169" s="54"/>
      <c r="KM169" s="54"/>
      <c r="KN169" s="54"/>
      <c r="KO169" s="54"/>
      <c r="KP169" s="54"/>
      <c r="KQ169" s="54"/>
      <c r="KR169" s="54"/>
      <c r="KS169" s="54"/>
      <c r="KT169" s="54"/>
      <c r="KU169" s="54"/>
      <c r="KV169" s="54"/>
      <c r="KW169" s="54"/>
      <c r="KX169" s="54"/>
      <c r="KY169" s="54"/>
      <c r="KZ169" s="54"/>
      <c r="LA169" s="54"/>
      <c r="LB169" s="54"/>
      <c r="LC169" s="54"/>
      <c r="LD169" s="54"/>
      <c r="LE169" s="54"/>
      <c r="LF169" s="54"/>
      <c r="LG169" s="54"/>
      <c r="LH169" s="54"/>
      <c r="LI169" s="54"/>
      <c r="LJ169" s="54"/>
      <c r="LK169" s="54"/>
      <c r="LL169" s="54"/>
      <c r="LM169" s="54"/>
      <c r="LN169" s="54"/>
      <c r="LO169" s="54"/>
      <c r="LP169" s="54"/>
      <c r="LQ169" s="54"/>
      <c r="LR169" s="54"/>
      <c r="LS169" s="54"/>
      <c r="LT169" s="54"/>
      <c r="LU169" s="54"/>
      <c r="LV169" s="54"/>
      <c r="LW169" s="54"/>
      <c r="LX169" s="54"/>
      <c r="LY169" s="54"/>
      <c r="LZ169" s="54"/>
      <c r="MA169" s="54"/>
      <c r="MB169" s="54"/>
      <c r="MC169" s="54"/>
      <c r="MD169" s="54"/>
      <c r="ME169" s="54"/>
      <c r="MF169" s="54"/>
      <c r="MG169" s="54"/>
      <c r="MH169" s="54"/>
      <c r="MI169" s="54"/>
      <c r="MJ169" s="54"/>
      <c r="MK169" s="54"/>
      <c r="ML169" s="54"/>
      <c r="MM169" s="54"/>
      <c r="MN169" s="54"/>
      <c r="MO169" s="54"/>
      <c r="MP169" s="54"/>
      <c r="MQ169" s="54"/>
      <c r="MR169" s="54"/>
      <c r="MS169" s="54"/>
      <c r="MT169" s="54"/>
      <c r="MU169" s="54"/>
      <c r="MV169" s="54"/>
      <c r="MW169" s="54"/>
      <c r="MX169" s="54"/>
      <c r="MY169" s="54"/>
      <c r="MZ169" s="54"/>
      <c r="NA169" s="54"/>
      <c r="NB169" s="54"/>
      <c r="NC169" s="54"/>
      <c r="ND169" s="54"/>
      <c r="NE169" s="54"/>
      <c r="NF169" s="54"/>
      <c r="NG169" s="54"/>
      <c r="NH169" s="54"/>
      <c r="NI169" s="54"/>
      <c r="NJ169" s="54"/>
      <c r="NK169" s="54"/>
      <c r="NL169" s="54"/>
      <c r="NM169" s="54"/>
      <c r="NN169" s="54"/>
      <c r="NO169" s="54"/>
      <c r="NP169" s="54"/>
      <c r="NQ169" s="54"/>
      <c r="NR169" s="54"/>
      <c r="NS169" s="54"/>
      <c r="NT169" s="54"/>
      <c r="NU169" s="54"/>
      <c r="NV169" s="54"/>
      <c r="NW169" s="54"/>
      <c r="NX169" s="54"/>
      <c r="NY169" s="54"/>
      <c r="NZ169" s="54"/>
      <c r="OA169" s="54"/>
      <c r="OB169" s="54"/>
      <c r="OC169" s="54"/>
      <c r="OD169" s="54"/>
      <c r="OE169" s="54"/>
      <c r="OF169" s="54"/>
      <c r="OG169" s="54"/>
      <c r="OH169" s="54"/>
      <c r="OI169" s="54"/>
      <c r="OJ169" s="54"/>
      <c r="OK169" s="54"/>
      <c r="OL169" s="54"/>
      <c r="OM169" s="54"/>
      <c r="ON169" s="54"/>
      <c r="OO169" s="54"/>
      <c r="OP169" s="54"/>
      <c r="OQ169" s="54"/>
      <c r="OR169" s="54"/>
      <c r="OS169" s="54"/>
      <c r="OT169" s="54"/>
      <c r="OU169" s="54"/>
      <c r="OV169" s="54"/>
      <c r="OW169" s="54"/>
      <c r="OX169" s="54"/>
      <c r="OY169" s="54"/>
      <c r="OZ169" s="54"/>
      <c r="PA169" s="54"/>
      <c r="PB169" s="54"/>
      <c r="PC169" s="54"/>
      <c r="PD169" s="54"/>
      <c r="PE169" s="54"/>
      <c r="PF169" s="54"/>
      <c r="PG169" s="54"/>
      <c r="PH169" s="54"/>
      <c r="PI169" s="54"/>
      <c r="PJ169" s="54"/>
      <c r="PK169" s="54"/>
      <c r="PL169" s="54"/>
      <c r="PM169" s="54"/>
      <c r="PN169" s="54"/>
      <c r="PO169" s="54"/>
      <c r="PP169" s="54"/>
      <c r="PQ169" s="54"/>
      <c r="PR169" s="54"/>
      <c r="PS169" s="54"/>
      <c r="PT169" s="54"/>
      <c r="PU169" s="54"/>
      <c r="PV169" s="54"/>
      <c r="PW169" s="54"/>
      <c r="PX169" s="54"/>
      <c r="PY169" s="54"/>
      <c r="PZ169" s="54"/>
      <c r="QA169" s="54"/>
      <c r="QB169" s="54"/>
      <c r="QC169" s="54"/>
      <c r="QD169" s="54"/>
      <c r="QE169" s="54"/>
      <c r="QF169" s="54"/>
      <c r="QG169" s="54"/>
      <c r="QH169" s="54"/>
      <c r="QI169" s="54"/>
      <c r="QJ169" s="54"/>
      <c r="QK169" s="54"/>
      <c r="QL169" s="54"/>
      <c r="QM169" s="54"/>
      <c r="QN169" s="54"/>
      <c r="QO169" s="54"/>
      <c r="QP169" s="54"/>
      <c r="QQ169" s="54"/>
      <c r="QR169" s="54"/>
      <c r="QS169" s="54"/>
      <c r="QT169" s="54"/>
      <c r="QU169" s="54"/>
      <c r="QV169" s="54"/>
      <c r="QW169" s="54"/>
      <c r="QX169" s="54"/>
      <c r="QY169" s="54"/>
      <c r="QZ169" s="54"/>
      <c r="RA169" s="54"/>
      <c r="RB169" s="54"/>
      <c r="RC169" s="54"/>
      <c r="RD169" s="54"/>
      <c r="RE169" s="54"/>
      <c r="RF169" s="54"/>
      <c r="RG169" s="54"/>
      <c r="RH169" s="54"/>
      <c r="RI169" s="54"/>
      <c r="RJ169" s="54"/>
      <c r="RK169" s="54"/>
      <c r="RL169" s="54"/>
      <c r="RM169" s="54"/>
      <c r="RN169" s="54"/>
      <c r="RO169" s="54"/>
      <c r="RP169" s="54"/>
      <c r="RQ169" s="54"/>
      <c r="RR169" s="54"/>
      <c r="RS169" s="54"/>
      <c r="RT169" s="54"/>
      <c r="RU169" s="54"/>
      <c r="RV169" s="54"/>
      <c r="RW169" s="54"/>
      <c r="RX169" s="54"/>
      <c r="RY169" s="54"/>
      <c r="RZ169" s="54"/>
      <c r="SA169" s="54"/>
      <c r="SB169" s="54"/>
      <c r="SC169" s="54"/>
      <c r="SD169" s="54"/>
      <c r="SE169" s="54"/>
      <c r="SF169" s="54"/>
      <c r="SG169" s="54"/>
      <c r="SH169" s="54"/>
      <c r="SI169" s="54"/>
      <c r="SJ169" s="54"/>
      <c r="SK169" s="54"/>
      <c r="SL169" s="54"/>
      <c r="SM169" s="54"/>
      <c r="SN169" s="54"/>
      <c r="SO169" s="54"/>
      <c r="SP169" s="54"/>
      <c r="SQ169" s="54"/>
      <c r="SR169" s="54"/>
      <c r="SS169" s="54"/>
      <c r="ST169" s="54"/>
      <c r="SU169" s="54"/>
      <c r="SV169" s="54"/>
      <c r="SW169" s="54"/>
      <c r="SX169" s="54"/>
      <c r="SY169" s="54"/>
      <c r="SZ169" s="54"/>
      <c r="TA169" s="54"/>
      <c r="TB169" s="54"/>
      <c r="TC169" s="54"/>
      <c r="TD169" s="54"/>
      <c r="TE169" s="54"/>
      <c r="TF169" s="54"/>
      <c r="TG169" s="54"/>
      <c r="TH169" s="54"/>
      <c r="TI169" s="54"/>
      <c r="TJ169" s="54"/>
      <c r="TK169" s="54"/>
      <c r="TL169" s="54"/>
      <c r="TM169" s="54"/>
      <c r="TN169" s="54"/>
      <c r="TO169" s="54"/>
      <c r="TP169" s="54"/>
      <c r="TQ169" s="54"/>
      <c r="TR169" s="54"/>
      <c r="TS169" s="54"/>
      <c r="TT169" s="54"/>
      <c r="TU169" s="54"/>
      <c r="TV169" s="54"/>
      <c r="TW169" s="54"/>
      <c r="TX169" s="54"/>
      <c r="TY169" s="54"/>
      <c r="TZ169" s="54"/>
      <c r="UA169" s="54"/>
      <c r="UB169" s="54"/>
      <c r="UC169" s="54"/>
      <c r="UD169" s="54"/>
      <c r="UE169" s="54"/>
      <c r="UF169" s="54"/>
      <c r="UG169" s="54"/>
      <c r="UH169" s="54"/>
      <c r="UI169" s="54"/>
      <c r="UJ169" s="54"/>
      <c r="UK169" s="54"/>
      <c r="UL169" s="54"/>
      <c r="UM169" s="54"/>
      <c r="UN169" s="54"/>
      <c r="UO169" s="54"/>
      <c r="UP169" s="54"/>
      <c r="UQ169" s="54"/>
      <c r="UR169" s="54"/>
      <c r="US169" s="54"/>
      <c r="UT169" s="54"/>
      <c r="UU169" s="54"/>
      <c r="UV169" s="54"/>
      <c r="UW169" s="54"/>
      <c r="UX169" s="54"/>
      <c r="UY169" s="54"/>
      <c r="UZ169" s="54"/>
      <c r="VA169" s="54"/>
      <c r="VB169" s="54"/>
      <c r="VC169" s="54"/>
      <c r="VD169" s="54"/>
      <c r="VE169" s="54"/>
      <c r="VF169" s="54"/>
      <c r="VG169" s="54"/>
      <c r="VH169" s="54"/>
      <c r="VI169" s="54"/>
      <c r="VJ169" s="54"/>
      <c r="VK169" s="54"/>
      <c r="VL169" s="54"/>
      <c r="VM169" s="54"/>
      <c r="VN169" s="54"/>
      <c r="VO169" s="54"/>
      <c r="VP169" s="54"/>
      <c r="VQ169" s="54"/>
      <c r="VR169" s="54"/>
      <c r="VS169" s="54"/>
      <c r="VT169" s="54"/>
      <c r="VU169" s="54"/>
      <c r="VV169" s="54"/>
      <c r="VW169" s="54"/>
      <c r="VX169" s="54"/>
      <c r="VY169" s="54"/>
      <c r="VZ169" s="54"/>
      <c r="WA169" s="54"/>
      <c r="WB169" s="54"/>
      <c r="WC169" s="54"/>
      <c r="WD169" s="54"/>
      <c r="WE169" s="54"/>
      <c r="WF169" s="54"/>
      <c r="WG169" s="54"/>
      <c r="WH169" s="54"/>
      <c r="WI169" s="54"/>
      <c r="WJ169" s="54"/>
      <c r="WK169" s="54"/>
      <c r="WL169" s="54"/>
      <c r="WM169" s="54"/>
      <c r="WN169" s="54"/>
      <c r="WO169" s="54"/>
      <c r="WP169" s="54"/>
      <c r="WQ169" s="54"/>
      <c r="WR169" s="54"/>
      <c r="WS169" s="54"/>
      <c r="WT169" s="54"/>
      <c r="WU169" s="54"/>
      <c r="WV169" s="54"/>
      <c r="WW169" s="54"/>
      <c r="WX169" s="54"/>
      <c r="WY169" s="54"/>
      <c r="WZ169" s="54"/>
      <c r="XA169" s="54"/>
      <c r="XB169" s="54"/>
      <c r="XC169" s="54"/>
      <c r="XD169" s="54"/>
      <c r="XE169" s="54"/>
      <c r="XF169" s="54"/>
      <c r="XG169" s="54"/>
      <c r="XH169" s="54"/>
      <c r="XI169" s="54"/>
      <c r="XJ169" s="54"/>
      <c r="XK169" s="54"/>
      <c r="XL169" s="54"/>
      <c r="XM169" s="54"/>
      <c r="XN169" s="54"/>
      <c r="XO169" s="54"/>
      <c r="XP169" s="54"/>
      <c r="XQ169" s="54"/>
      <c r="XR169" s="54"/>
      <c r="XS169" s="54"/>
      <c r="XT169" s="54"/>
      <c r="XU169" s="54"/>
      <c r="XV169" s="54"/>
      <c r="XW169" s="54"/>
      <c r="XX169" s="54"/>
      <c r="XY169" s="54"/>
      <c r="XZ169" s="54"/>
      <c r="YA169" s="54"/>
      <c r="YB169" s="54"/>
      <c r="YC169" s="54"/>
      <c r="YD169" s="54"/>
      <c r="YE169" s="54"/>
      <c r="YF169" s="54"/>
      <c r="YG169" s="54"/>
      <c r="YH169" s="54"/>
      <c r="YI169" s="54"/>
      <c r="YJ169" s="54"/>
      <c r="YK169" s="54"/>
      <c r="YL169" s="54"/>
      <c r="YM169" s="54"/>
      <c r="YN169" s="54"/>
      <c r="YO169" s="54"/>
      <c r="YP169" s="54"/>
      <c r="YQ169" s="54"/>
      <c r="YR169" s="54"/>
    </row>
    <row r="170" spans="1:668" s="19" customFormat="1" ht="15.75" x14ac:dyDescent="0.25">
      <c r="A170" s="151" t="s">
        <v>119</v>
      </c>
      <c r="B170" s="152" t="s">
        <v>87</v>
      </c>
      <c r="C170" s="153" t="s">
        <v>75</v>
      </c>
      <c r="D170" s="154">
        <v>44470</v>
      </c>
      <c r="E170" s="155" t="s">
        <v>120</v>
      </c>
      <c r="F170" s="156">
        <v>89500</v>
      </c>
      <c r="G170" s="157">
        <v>2568.65</v>
      </c>
      <c r="H170" s="156">
        <v>9635.51</v>
      </c>
      <c r="I170" s="156">
        <v>2720.8</v>
      </c>
      <c r="J170" s="156">
        <v>0</v>
      </c>
      <c r="K170" s="156">
        <v>14949.96</v>
      </c>
      <c r="L170" s="200">
        <f>F170-K170</f>
        <v>74550.040000000008</v>
      </c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  <c r="IV170" s="52"/>
      <c r="IW170" s="52"/>
      <c r="IX170" s="52"/>
      <c r="IY170" s="52"/>
      <c r="IZ170" s="52"/>
      <c r="JA170" s="52"/>
      <c r="JB170" s="52"/>
      <c r="JC170" s="52"/>
      <c r="JD170" s="52"/>
      <c r="JE170" s="52"/>
      <c r="JF170" s="52"/>
      <c r="JG170" s="52"/>
      <c r="JH170" s="52"/>
      <c r="JI170" s="52"/>
      <c r="JJ170" s="52"/>
      <c r="JK170" s="52"/>
      <c r="JL170" s="52"/>
      <c r="JM170" s="52"/>
      <c r="JN170" s="52"/>
      <c r="JO170" s="52"/>
      <c r="JP170" s="52"/>
      <c r="JQ170" s="52"/>
      <c r="JR170" s="52"/>
      <c r="JS170" s="52"/>
      <c r="JT170" s="52"/>
      <c r="JU170" s="52"/>
      <c r="JV170" s="52"/>
      <c r="JW170" s="52"/>
      <c r="JX170" s="52"/>
      <c r="JY170" s="52"/>
      <c r="JZ170" s="52"/>
      <c r="KA170" s="52"/>
      <c r="KB170" s="52"/>
      <c r="KC170" s="52"/>
      <c r="KD170" s="52"/>
      <c r="KE170" s="52"/>
      <c r="KF170" s="52"/>
      <c r="KG170" s="52"/>
      <c r="KH170" s="52"/>
      <c r="KI170" s="52"/>
      <c r="KJ170" s="52"/>
      <c r="KK170" s="52"/>
      <c r="KL170" s="52"/>
      <c r="KM170" s="52"/>
      <c r="KN170" s="52"/>
      <c r="KO170" s="52"/>
      <c r="KP170" s="52"/>
      <c r="KQ170" s="52"/>
      <c r="KR170" s="52"/>
      <c r="KS170" s="52"/>
      <c r="KT170" s="52"/>
      <c r="KU170" s="52"/>
      <c r="KV170" s="52"/>
      <c r="KW170" s="52"/>
      <c r="KX170" s="52"/>
      <c r="KY170" s="52"/>
      <c r="KZ170" s="52"/>
      <c r="LA170" s="52"/>
      <c r="LB170" s="52"/>
      <c r="LC170" s="52"/>
      <c r="LD170" s="52"/>
      <c r="LE170" s="52"/>
      <c r="LF170" s="52"/>
      <c r="LG170" s="52"/>
      <c r="LH170" s="52"/>
      <c r="LI170" s="52"/>
      <c r="LJ170" s="52"/>
      <c r="LK170" s="52"/>
      <c r="LL170" s="52"/>
      <c r="LM170" s="52"/>
      <c r="LN170" s="52"/>
      <c r="LO170" s="52"/>
      <c r="LP170" s="52"/>
      <c r="LQ170" s="52"/>
      <c r="LR170" s="52"/>
      <c r="LS170" s="52"/>
      <c r="LT170" s="52"/>
      <c r="LU170" s="52"/>
      <c r="LV170" s="52"/>
      <c r="LW170" s="52"/>
      <c r="LX170" s="52"/>
      <c r="LY170" s="52"/>
      <c r="LZ170" s="52"/>
      <c r="MA170" s="52"/>
      <c r="MB170" s="52"/>
      <c r="MC170" s="52"/>
      <c r="MD170" s="52"/>
      <c r="ME170" s="52"/>
      <c r="MF170" s="52"/>
      <c r="MG170" s="52"/>
      <c r="MH170" s="52"/>
      <c r="MI170" s="52"/>
      <c r="MJ170" s="52"/>
      <c r="MK170" s="52"/>
      <c r="ML170" s="52"/>
      <c r="MM170" s="52"/>
      <c r="MN170" s="52"/>
      <c r="MO170" s="52"/>
      <c r="MP170" s="52"/>
      <c r="MQ170" s="52"/>
      <c r="MR170" s="52"/>
      <c r="MS170" s="52"/>
      <c r="MT170" s="52"/>
      <c r="MU170" s="52"/>
      <c r="MV170" s="52"/>
      <c r="MW170" s="52"/>
      <c r="MX170" s="52"/>
      <c r="MY170" s="52"/>
      <c r="MZ170" s="52"/>
      <c r="NA170" s="52"/>
      <c r="NB170" s="52"/>
      <c r="NC170" s="52"/>
      <c r="ND170" s="52"/>
      <c r="NE170" s="52"/>
      <c r="NF170" s="52"/>
      <c r="NG170" s="52"/>
      <c r="NH170" s="52"/>
      <c r="NI170" s="52"/>
      <c r="NJ170" s="52"/>
      <c r="NK170" s="52"/>
      <c r="NL170" s="52"/>
      <c r="NM170" s="52"/>
      <c r="NN170" s="52"/>
      <c r="NO170" s="52"/>
      <c r="NP170" s="52"/>
      <c r="NQ170" s="52"/>
      <c r="NR170" s="52"/>
      <c r="NS170" s="52"/>
      <c r="NT170" s="52"/>
      <c r="NU170" s="52"/>
      <c r="NV170" s="52"/>
      <c r="NW170" s="52"/>
      <c r="NX170" s="52"/>
      <c r="NY170" s="52"/>
      <c r="NZ170" s="52"/>
      <c r="OA170" s="52"/>
      <c r="OB170" s="52"/>
      <c r="OC170" s="52"/>
      <c r="OD170" s="52"/>
      <c r="OE170" s="52"/>
      <c r="OF170" s="52"/>
      <c r="OG170" s="52"/>
      <c r="OH170" s="52"/>
      <c r="OI170" s="52"/>
      <c r="OJ170" s="52"/>
      <c r="OK170" s="52"/>
      <c r="OL170" s="52"/>
      <c r="OM170" s="52"/>
      <c r="ON170" s="52"/>
      <c r="OO170" s="52"/>
      <c r="OP170" s="52"/>
      <c r="OQ170" s="52"/>
      <c r="OR170" s="52"/>
      <c r="OS170" s="52"/>
      <c r="OT170" s="52"/>
      <c r="OU170" s="52"/>
      <c r="OV170" s="52"/>
      <c r="OW170" s="52"/>
      <c r="OX170" s="52"/>
      <c r="OY170" s="52"/>
      <c r="OZ170" s="52"/>
      <c r="PA170" s="52"/>
      <c r="PB170" s="52"/>
      <c r="PC170" s="52"/>
      <c r="PD170" s="52"/>
      <c r="PE170" s="52"/>
      <c r="PF170" s="52"/>
      <c r="PG170" s="52"/>
      <c r="PH170" s="52"/>
      <c r="PI170" s="52"/>
      <c r="PJ170" s="52"/>
      <c r="PK170" s="52"/>
      <c r="PL170" s="52"/>
      <c r="PM170" s="52"/>
      <c r="PN170" s="52"/>
      <c r="PO170" s="52"/>
      <c r="PP170" s="52"/>
      <c r="PQ170" s="52"/>
      <c r="PR170" s="52"/>
      <c r="PS170" s="52"/>
      <c r="PT170" s="52"/>
      <c r="PU170" s="52"/>
      <c r="PV170" s="52"/>
      <c r="PW170" s="52"/>
      <c r="PX170" s="52"/>
      <c r="PY170" s="52"/>
      <c r="PZ170" s="52"/>
      <c r="QA170" s="52"/>
      <c r="QB170" s="52"/>
      <c r="QC170" s="52"/>
      <c r="QD170" s="52"/>
      <c r="QE170" s="52"/>
      <c r="QF170" s="52"/>
      <c r="QG170" s="52"/>
      <c r="QH170" s="52"/>
      <c r="QI170" s="52"/>
      <c r="QJ170" s="52"/>
      <c r="QK170" s="52"/>
      <c r="QL170" s="52"/>
      <c r="QM170" s="52"/>
      <c r="QN170" s="52"/>
      <c r="QO170" s="52"/>
      <c r="QP170" s="52"/>
      <c r="QQ170" s="52"/>
      <c r="QR170" s="52"/>
      <c r="QS170" s="52"/>
      <c r="QT170" s="52"/>
      <c r="QU170" s="52"/>
      <c r="QV170" s="52"/>
      <c r="QW170" s="52"/>
      <c r="QX170" s="52"/>
      <c r="QY170" s="52"/>
      <c r="QZ170" s="52"/>
      <c r="RA170" s="52"/>
      <c r="RB170" s="52"/>
      <c r="RC170" s="52"/>
      <c r="RD170" s="52"/>
      <c r="RE170" s="52"/>
      <c r="RF170" s="52"/>
      <c r="RG170" s="52"/>
      <c r="RH170" s="52"/>
      <c r="RI170" s="52"/>
      <c r="RJ170" s="52"/>
      <c r="RK170" s="52"/>
      <c r="RL170" s="52"/>
      <c r="RM170" s="52"/>
      <c r="RN170" s="52"/>
      <c r="RO170" s="52"/>
      <c r="RP170" s="52"/>
      <c r="RQ170" s="52"/>
      <c r="RR170" s="52"/>
      <c r="RS170" s="52"/>
      <c r="RT170" s="52"/>
      <c r="RU170" s="52"/>
      <c r="RV170" s="52"/>
      <c r="RW170" s="52"/>
      <c r="RX170" s="52"/>
      <c r="RY170" s="52"/>
      <c r="RZ170" s="52"/>
      <c r="SA170" s="52"/>
      <c r="SB170" s="52"/>
      <c r="SC170" s="52"/>
      <c r="SD170" s="52"/>
      <c r="SE170" s="52"/>
      <c r="SF170" s="52"/>
      <c r="SG170" s="52"/>
      <c r="SH170" s="52"/>
      <c r="SI170" s="52"/>
      <c r="SJ170" s="52"/>
      <c r="SK170" s="52"/>
      <c r="SL170" s="52"/>
      <c r="SM170" s="52"/>
      <c r="SN170" s="52"/>
      <c r="SO170" s="52"/>
      <c r="SP170" s="52"/>
      <c r="SQ170" s="52"/>
      <c r="SR170" s="52"/>
      <c r="SS170" s="52"/>
      <c r="ST170" s="52"/>
      <c r="SU170" s="52"/>
      <c r="SV170" s="52"/>
      <c r="SW170" s="52"/>
      <c r="SX170" s="52"/>
      <c r="SY170" s="52"/>
      <c r="SZ170" s="52"/>
      <c r="TA170" s="52"/>
      <c r="TB170" s="52"/>
      <c r="TC170" s="52"/>
      <c r="TD170" s="52"/>
      <c r="TE170" s="52"/>
      <c r="TF170" s="52"/>
      <c r="TG170" s="52"/>
      <c r="TH170" s="52"/>
      <c r="TI170" s="52"/>
      <c r="TJ170" s="52"/>
      <c r="TK170" s="52"/>
      <c r="TL170" s="52"/>
      <c r="TM170" s="52"/>
      <c r="TN170" s="52"/>
      <c r="TO170" s="52"/>
      <c r="TP170" s="52"/>
      <c r="TQ170" s="52"/>
      <c r="TR170" s="52"/>
      <c r="TS170" s="52"/>
      <c r="TT170" s="52"/>
      <c r="TU170" s="52"/>
      <c r="TV170" s="52"/>
      <c r="TW170" s="52"/>
      <c r="TX170" s="52"/>
      <c r="TY170" s="52"/>
      <c r="TZ170" s="52"/>
      <c r="UA170" s="52"/>
      <c r="UB170" s="52"/>
      <c r="UC170" s="52"/>
      <c r="UD170" s="52"/>
      <c r="UE170" s="52"/>
      <c r="UF170" s="52"/>
      <c r="UG170" s="52"/>
      <c r="UH170" s="52"/>
      <c r="UI170" s="52"/>
      <c r="UJ170" s="52"/>
      <c r="UK170" s="52"/>
      <c r="UL170" s="52"/>
      <c r="UM170" s="52"/>
      <c r="UN170" s="52"/>
      <c r="UO170" s="52"/>
      <c r="UP170" s="52"/>
      <c r="UQ170" s="52"/>
      <c r="UR170" s="52"/>
      <c r="US170" s="52"/>
      <c r="UT170" s="52"/>
      <c r="UU170" s="52"/>
      <c r="UV170" s="52"/>
      <c r="UW170" s="52"/>
      <c r="UX170" s="52"/>
      <c r="UY170" s="52"/>
      <c r="UZ170" s="52"/>
      <c r="VA170" s="52"/>
      <c r="VB170" s="52"/>
      <c r="VC170" s="52"/>
      <c r="VD170" s="52"/>
      <c r="VE170" s="52"/>
      <c r="VF170" s="52"/>
      <c r="VG170" s="52"/>
      <c r="VH170" s="52"/>
      <c r="VI170" s="52"/>
      <c r="VJ170" s="52"/>
      <c r="VK170" s="52"/>
      <c r="VL170" s="52"/>
      <c r="VM170" s="52"/>
      <c r="VN170" s="52"/>
      <c r="VO170" s="52"/>
      <c r="VP170" s="52"/>
      <c r="VQ170" s="52"/>
      <c r="VR170" s="52"/>
      <c r="VS170" s="52"/>
      <c r="VT170" s="52"/>
      <c r="VU170" s="52"/>
      <c r="VV170" s="52"/>
      <c r="VW170" s="52"/>
      <c r="VX170" s="52"/>
      <c r="VY170" s="52"/>
      <c r="VZ170" s="52"/>
      <c r="WA170" s="52"/>
      <c r="WB170" s="52"/>
      <c r="WC170" s="52"/>
      <c r="WD170" s="52"/>
      <c r="WE170" s="52"/>
      <c r="WF170" s="52"/>
      <c r="WG170" s="52"/>
      <c r="WH170" s="52"/>
      <c r="WI170" s="52"/>
      <c r="WJ170" s="52"/>
      <c r="WK170" s="52"/>
      <c r="WL170" s="52"/>
      <c r="WM170" s="52"/>
      <c r="WN170" s="52"/>
      <c r="WO170" s="52"/>
      <c r="WP170" s="52"/>
      <c r="WQ170" s="52"/>
      <c r="WR170" s="52"/>
      <c r="WS170" s="52"/>
      <c r="WT170" s="52"/>
      <c r="WU170" s="52"/>
      <c r="WV170" s="52"/>
      <c r="WW170" s="52"/>
      <c r="WX170" s="52"/>
      <c r="WY170" s="52"/>
      <c r="WZ170" s="52"/>
      <c r="XA170" s="52"/>
      <c r="XB170" s="52"/>
      <c r="XC170" s="52"/>
      <c r="XD170" s="52"/>
      <c r="XE170" s="52"/>
      <c r="XF170" s="52"/>
      <c r="XG170" s="52"/>
      <c r="XH170" s="52"/>
      <c r="XI170" s="52"/>
      <c r="XJ170" s="52"/>
      <c r="XK170" s="52"/>
      <c r="XL170" s="52"/>
      <c r="XM170" s="52"/>
      <c r="XN170" s="52"/>
      <c r="XO170" s="52"/>
      <c r="XP170" s="52"/>
      <c r="XQ170" s="52"/>
      <c r="XR170" s="52"/>
      <c r="XS170" s="52"/>
      <c r="XT170" s="52"/>
      <c r="XU170" s="52"/>
      <c r="XV170" s="52"/>
      <c r="XW170" s="52"/>
      <c r="XX170" s="52"/>
      <c r="XY170" s="52"/>
      <c r="XZ170" s="52"/>
      <c r="YA170" s="52"/>
      <c r="YB170" s="52"/>
      <c r="YC170" s="52"/>
      <c r="YD170" s="52"/>
      <c r="YE170" s="52"/>
      <c r="YF170" s="52"/>
      <c r="YG170" s="52"/>
      <c r="YH170" s="52"/>
      <c r="YI170" s="52"/>
      <c r="YJ170" s="52"/>
      <c r="YK170" s="52"/>
      <c r="YL170" s="52"/>
      <c r="YM170" s="52"/>
      <c r="YN170" s="52"/>
      <c r="YO170" s="52"/>
      <c r="YP170" s="52"/>
      <c r="YQ170" s="52"/>
      <c r="YR170" s="52"/>
    </row>
    <row r="171" spans="1:668" s="19" customFormat="1" ht="15.75" x14ac:dyDescent="0.25">
      <c r="A171" s="151" t="s">
        <v>181</v>
      </c>
      <c r="B171" s="152" t="s">
        <v>16</v>
      </c>
      <c r="C171" s="153" t="s">
        <v>75</v>
      </c>
      <c r="D171" s="154">
        <v>44593</v>
      </c>
      <c r="E171" s="155" t="s">
        <v>120</v>
      </c>
      <c r="F171" s="156">
        <v>50000</v>
      </c>
      <c r="G171" s="157">
        <v>1435</v>
      </c>
      <c r="H171" s="156">
        <v>1854</v>
      </c>
      <c r="I171" s="156">
        <v>1520</v>
      </c>
      <c r="J171" s="156">
        <v>25</v>
      </c>
      <c r="K171" s="156">
        <v>4834</v>
      </c>
      <c r="L171" s="200">
        <v>45166</v>
      </c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  <c r="IV171" s="52"/>
      <c r="IW171" s="52"/>
      <c r="IX171" s="52"/>
      <c r="IY171" s="52"/>
      <c r="IZ171" s="52"/>
      <c r="JA171" s="52"/>
      <c r="JB171" s="52"/>
      <c r="JC171" s="52"/>
      <c r="JD171" s="52"/>
      <c r="JE171" s="52"/>
      <c r="JF171" s="52"/>
      <c r="JG171" s="52"/>
      <c r="JH171" s="52"/>
      <c r="JI171" s="52"/>
      <c r="JJ171" s="52"/>
      <c r="JK171" s="52"/>
      <c r="JL171" s="52"/>
      <c r="JM171" s="52"/>
      <c r="JN171" s="52"/>
      <c r="JO171" s="52"/>
      <c r="JP171" s="52"/>
      <c r="JQ171" s="52"/>
      <c r="JR171" s="52"/>
      <c r="JS171" s="52"/>
      <c r="JT171" s="52"/>
      <c r="JU171" s="52"/>
      <c r="JV171" s="52"/>
      <c r="JW171" s="52"/>
      <c r="JX171" s="52"/>
      <c r="JY171" s="52"/>
      <c r="JZ171" s="52"/>
      <c r="KA171" s="52"/>
      <c r="KB171" s="52"/>
      <c r="KC171" s="52"/>
      <c r="KD171" s="52"/>
      <c r="KE171" s="52"/>
      <c r="KF171" s="52"/>
      <c r="KG171" s="52"/>
      <c r="KH171" s="52"/>
      <c r="KI171" s="52"/>
      <c r="KJ171" s="52"/>
      <c r="KK171" s="52"/>
      <c r="KL171" s="52"/>
      <c r="KM171" s="52"/>
      <c r="KN171" s="52"/>
      <c r="KO171" s="52"/>
      <c r="KP171" s="52"/>
      <c r="KQ171" s="52"/>
      <c r="KR171" s="52"/>
      <c r="KS171" s="52"/>
      <c r="KT171" s="52"/>
      <c r="KU171" s="52"/>
      <c r="KV171" s="52"/>
      <c r="KW171" s="52"/>
      <c r="KX171" s="52"/>
      <c r="KY171" s="52"/>
      <c r="KZ171" s="52"/>
      <c r="LA171" s="52"/>
      <c r="LB171" s="52"/>
      <c r="LC171" s="52"/>
      <c r="LD171" s="52"/>
      <c r="LE171" s="52"/>
      <c r="LF171" s="52"/>
      <c r="LG171" s="52"/>
      <c r="LH171" s="52"/>
      <c r="LI171" s="52"/>
      <c r="LJ171" s="52"/>
      <c r="LK171" s="52"/>
      <c r="LL171" s="52"/>
      <c r="LM171" s="52"/>
      <c r="LN171" s="52"/>
      <c r="LO171" s="52"/>
      <c r="LP171" s="52"/>
      <c r="LQ171" s="52"/>
      <c r="LR171" s="52"/>
      <c r="LS171" s="52"/>
      <c r="LT171" s="52"/>
      <c r="LU171" s="52"/>
      <c r="LV171" s="52"/>
      <c r="LW171" s="52"/>
      <c r="LX171" s="52"/>
      <c r="LY171" s="52"/>
      <c r="LZ171" s="52"/>
      <c r="MA171" s="52"/>
      <c r="MB171" s="52"/>
      <c r="MC171" s="52"/>
      <c r="MD171" s="52"/>
      <c r="ME171" s="52"/>
      <c r="MF171" s="52"/>
      <c r="MG171" s="52"/>
      <c r="MH171" s="52"/>
      <c r="MI171" s="52"/>
      <c r="MJ171" s="52"/>
      <c r="MK171" s="52"/>
      <c r="ML171" s="52"/>
      <c r="MM171" s="52"/>
      <c r="MN171" s="52"/>
      <c r="MO171" s="52"/>
      <c r="MP171" s="52"/>
      <c r="MQ171" s="52"/>
      <c r="MR171" s="52"/>
      <c r="MS171" s="52"/>
      <c r="MT171" s="52"/>
      <c r="MU171" s="52"/>
      <c r="MV171" s="52"/>
      <c r="MW171" s="52"/>
      <c r="MX171" s="52"/>
      <c r="MY171" s="52"/>
      <c r="MZ171" s="52"/>
      <c r="NA171" s="52"/>
      <c r="NB171" s="52"/>
      <c r="NC171" s="52"/>
      <c r="ND171" s="52"/>
      <c r="NE171" s="52"/>
      <c r="NF171" s="52"/>
      <c r="NG171" s="52"/>
      <c r="NH171" s="52"/>
      <c r="NI171" s="52"/>
      <c r="NJ171" s="52"/>
      <c r="NK171" s="52"/>
      <c r="NL171" s="52"/>
      <c r="NM171" s="52"/>
      <c r="NN171" s="52"/>
      <c r="NO171" s="52"/>
      <c r="NP171" s="52"/>
      <c r="NQ171" s="52"/>
      <c r="NR171" s="52"/>
      <c r="NS171" s="52"/>
      <c r="NT171" s="52"/>
      <c r="NU171" s="52"/>
      <c r="NV171" s="52"/>
      <c r="NW171" s="52"/>
      <c r="NX171" s="52"/>
      <c r="NY171" s="52"/>
      <c r="NZ171" s="52"/>
      <c r="OA171" s="52"/>
      <c r="OB171" s="52"/>
      <c r="OC171" s="52"/>
      <c r="OD171" s="52"/>
      <c r="OE171" s="52"/>
      <c r="OF171" s="52"/>
      <c r="OG171" s="52"/>
      <c r="OH171" s="52"/>
      <c r="OI171" s="52"/>
      <c r="OJ171" s="52"/>
      <c r="OK171" s="52"/>
      <c r="OL171" s="52"/>
      <c r="OM171" s="52"/>
      <c r="ON171" s="52"/>
      <c r="OO171" s="52"/>
      <c r="OP171" s="52"/>
      <c r="OQ171" s="52"/>
      <c r="OR171" s="52"/>
      <c r="OS171" s="52"/>
      <c r="OT171" s="52"/>
      <c r="OU171" s="52"/>
      <c r="OV171" s="52"/>
      <c r="OW171" s="52"/>
      <c r="OX171" s="52"/>
      <c r="OY171" s="52"/>
      <c r="OZ171" s="52"/>
      <c r="PA171" s="52"/>
      <c r="PB171" s="52"/>
      <c r="PC171" s="52"/>
      <c r="PD171" s="52"/>
      <c r="PE171" s="52"/>
      <c r="PF171" s="52"/>
      <c r="PG171" s="52"/>
      <c r="PH171" s="52"/>
      <c r="PI171" s="52"/>
      <c r="PJ171" s="52"/>
      <c r="PK171" s="52"/>
      <c r="PL171" s="52"/>
      <c r="PM171" s="52"/>
      <c r="PN171" s="52"/>
      <c r="PO171" s="52"/>
      <c r="PP171" s="52"/>
      <c r="PQ171" s="52"/>
      <c r="PR171" s="52"/>
      <c r="PS171" s="52"/>
      <c r="PT171" s="52"/>
      <c r="PU171" s="52"/>
      <c r="PV171" s="52"/>
      <c r="PW171" s="52"/>
      <c r="PX171" s="52"/>
      <c r="PY171" s="52"/>
      <c r="PZ171" s="52"/>
      <c r="QA171" s="52"/>
      <c r="QB171" s="52"/>
      <c r="QC171" s="52"/>
      <c r="QD171" s="52"/>
      <c r="QE171" s="52"/>
      <c r="QF171" s="52"/>
      <c r="QG171" s="52"/>
      <c r="QH171" s="52"/>
      <c r="QI171" s="52"/>
      <c r="QJ171" s="52"/>
      <c r="QK171" s="52"/>
      <c r="QL171" s="52"/>
      <c r="QM171" s="52"/>
      <c r="QN171" s="52"/>
      <c r="QO171" s="52"/>
      <c r="QP171" s="52"/>
      <c r="QQ171" s="52"/>
      <c r="QR171" s="52"/>
      <c r="QS171" s="52"/>
      <c r="QT171" s="52"/>
      <c r="QU171" s="52"/>
      <c r="QV171" s="52"/>
      <c r="QW171" s="52"/>
      <c r="QX171" s="52"/>
      <c r="QY171" s="52"/>
      <c r="QZ171" s="52"/>
      <c r="RA171" s="52"/>
      <c r="RB171" s="52"/>
      <c r="RC171" s="52"/>
      <c r="RD171" s="52"/>
      <c r="RE171" s="52"/>
      <c r="RF171" s="52"/>
      <c r="RG171" s="52"/>
      <c r="RH171" s="52"/>
      <c r="RI171" s="52"/>
      <c r="RJ171" s="52"/>
      <c r="RK171" s="52"/>
      <c r="RL171" s="52"/>
      <c r="RM171" s="52"/>
      <c r="RN171" s="52"/>
      <c r="RO171" s="52"/>
      <c r="RP171" s="52"/>
      <c r="RQ171" s="52"/>
      <c r="RR171" s="52"/>
      <c r="RS171" s="52"/>
      <c r="RT171" s="52"/>
      <c r="RU171" s="52"/>
      <c r="RV171" s="52"/>
      <c r="RW171" s="52"/>
      <c r="RX171" s="52"/>
      <c r="RY171" s="52"/>
      <c r="RZ171" s="52"/>
      <c r="SA171" s="52"/>
      <c r="SB171" s="52"/>
      <c r="SC171" s="52"/>
      <c r="SD171" s="52"/>
      <c r="SE171" s="52"/>
      <c r="SF171" s="52"/>
      <c r="SG171" s="52"/>
      <c r="SH171" s="52"/>
      <c r="SI171" s="52"/>
      <c r="SJ171" s="52"/>
      <c r="SK171" s="52"/>
      <c r="SL171" s="52"/>
      <c r="SM171" s="52"/>
      <c r="SN171" s="52"/>
      <c r="SO171" s="52"/>
      <c r="SP171" s="52"/>
      <c r="SQ171" s="52"/>
      <c r="SR171" s="52"/>
      <c r="SS171" s="52"/>
      <c r="ST171" s="52"/>
      <c r="SU171" s="52"/>
      <c r="SV171" s="52"/>
      <c r="SW171" s="52"/>
      <c r="SX171" s="52"/>
      <c r="SY171" s="52"/>
      <c r="SZ171" s="52"/>
      <c r="TA171" s="52"/>
      <c r="TB171" s="52"/>
      <c r="TC171" s="52"/>
      <c r="TD171" s="52"/>
      <c r="TE171" s="52"/>
      <c r="TF171" s="52"/>
      <c r="TG171" s="52"/>
      <c r="TH171" s="52"/>
      <c r="TI171" s="52"/>
      <c r="TJ171" s="52"/>
      <c r="TK171" s="52"/>
      <c r="TL171" s="52"/>
      <c r="TM171" s="52"/>
      <c r="TN171" s="52"/>
      <c r="TO171" s="52"/>
      <c r="TP171" s="52"/>
      <c r="TQ171" s="52"/>
      <c r="TR171" s="52"/>
      <c r="TS171" s="52"/>
      <c r="TT171" s="52"/>
      <c r="TU171" s="52"/>
      <c r="TV171" s="52"/>
      <c r="TW171" s="52"/>
      <c r="TX171" s="52"/>
      <c r="TY171" s="52"/>
      <c r="TZ171" s="52"/>
      <c r="UA171" s="52"/>
      <c r="UB171" s="52"/>
      <c r="UC171" s="52"/>
      <c r="UD171" s="52"/>
      <c r="UE171" s="52"/>
      <c r="UF171" s="52"/>
      <c r="UG171" s="52"/>
      <c r="UH171" s="52"/>
      <c r="UI171" s="52"/>
      <c r="UJ171" s="52"/>
      <c r="UK171" s="52"/>
      <c r="UL171" s="52"/>
      <c r="UM171" s="52"/>
      <c r="UN171" s="52"/>
      <c r="UO171" s="52"/>
      <c r="UP171" s="52"/>
      <c r="UQ171" s="52"/>
      <c r="UR171" s="52"/>
      <c r="US171" s="52"/>
      <c r="UT171" s="52"/>
      <c r="UU171" s="52"/>
      <c r="UV171" s="52"/>
      <c r="UW171" s="52"/>
      <c r="UX171" s="52"/>
      <c r="UY171" s="52"/>
      <c r="UZ171" s="52"/>
      <c r="VA171" s="52"/>
      <c r="VB171" s="52"/>
      <c r="VC171" s="52"/>
      <c r="VD171" s="52"/>
      <c r="VE171" s="52"/>
      <c r="VF171" s="52"/>
      <c r="VG171" s="52"/>
      <c r="VH171" s="52"/>
      <c r="VI171" s="52"/>
      <c r="VJ171" s="52"/>
      <c r="VK171" s="52"/>
      <c r="VL171" s="52"/>
      <c r="VM171" s="52"/>
      <c r="VN171" s="52"/>
      <c r="VO171" s="52"/>
      <c r="VP171" s="52"/>
      <c r="VQ171" s="52"/>
      <c r="VR171" s="52"/>
      <c r="VS171" s="52"/>
      <c r="VT171" s="52"/>
      <c r="VU171" s="52"/>
      <c r="VV171" s="52"/>
      <c r="VW171" s="52"/>
      <c r="VX171" s="52"/>
      <c r="VY171" s="52"/>
      <c r="VZ171" s="52"/>
      <c r="WA171" s="52"/>
      <c r="WB171" s="52"/>
      <c r="WC171" s="52"/>
      <c r="WD171" s="52"/>
      <c r="WE171" s="52"/>
      <c r="WF171" s="52"/>
      <c r="WG171" s="52"/>
      <c r="WH171" s="52"/>
      <c r="WI171" s="52"/>
      <c r="WJ171" s="52"/>
      <c r="WK171" s="52"/>
      <c r="WL171" s="52"/>
      <c r="WM171" s="52"/>
      <c r="WN171" s="52"/>
      <c r="WO171" s="52"/>
      <c r="WP171" s="52"/>
      <c r="WQ171" s="52"/>
      <c r="WR171" s="52"/>
      <c r="WS171" s="52"/>
      <c r="WT171" s="52"/>
      <c r="WU171" s="52"/>
      <c r="WV171" s="52"/>
      <c r="WW171" s="52"/>
      <c r="WX171" s="52"/>
      <c r="WY171" s="52"/>
      <c r="WZ171" s="52"/>
      <c r="XA171" s="52"/>
      <c r="XB171" s="52"/>
      <c r="XC171" s="52"/>
      <c r="XD171" s="52"/>
      <c r="XE171" s="52"/>
      <c r="XF171" s="52"/>
      <c r="XG171" s="52"/>
      <c r="XH171" s="52"/>
      <c r="XI171" s="52"/>
      <c r="XJ171" s="52"/>
      <c r="XK171" s="52"/>
      <c r="XL171" s="52"/>
      <c r="XM171" s="52"/>
      <c r="XN171" s="52"/>
      <c r="XO171" s="52"/>
      <c r="XP171" s="52"/>
      <c r="XQ171" s="52"/>
      <c r="XR171" s="52"/>
      <c r="XS171" s="52"/>
      <c r="XT171" s="52"/>
      <c r="XU171" s="52"/>
      <c r="XV171" s="52"/>
      <c r="XW171" s="52"/>
      <c r="XX171" s="52"/>
      <c r="XY171" s="52"/>
      <c r="XZ171" s="52"/>
      <c r="YA171" s="52"/>
      <c r="YB171" s="52"/>
      <c r="YC171" s="52"/>
      <c r="YD171" s="52"/>
      <c r="YE171" s="52"/>
      <c r="YF171" s="52"/>
      <c r="YG171" s="52"/>
      <c r="YH171" s="52"/>
      <c r="YI171" s="52"/>
      <c r="YJ171" s="52"/>
      <c r="YK171" s="52"/>
      <c r="YL171" s="52"/>
      <c r="YM171" s="52"/>
      <c r="YN171" s="52"/>
      <c r="YO171" s="52"/>
      <c r="YP171" s="52"/>
      <c r="YQ171" s="52"/>
      <c r="YR171" s="52"/>
    </row>
    <row r="172" spans="1:668" s="123" customFormat="1" ht="15.75" x14ac:dyDescent="0.25">
      <c r="A172" s="149" t="s">
        <v>14</v>
      </c>
      <c r="B172" s="42">
        <v>2</v>
      </c>
      <c r="C172" s="97"/>
      <c r="D172" s="97"/>
      <c r="E172" s="150"/>
      <c r="F172" s="88">
        <f>F170</f>
        <v>89500</v>
      </c>
      <c r="G172" s="97">
        <f>+G170</f>
        <v>2568.65</v>
      </c>
      <c r="H172" s="88">
        <f>+H170</f>
        <v>9635.51</v>
      </c>
      <c r="I172" s="88">
        <f>+I170</f>
        <v>2720.8</v>
      </c>
      <c r="J172" s="88">
        <f>+J170</f>
        <v>0</v>
      </c>
      <c r="K172" s="207">
        <v>170</v>
      </c>
      <c r="L172" s="197">
        <f>L170</f>
        <v>74550.040000000008</v>
      </c>
      <c r="M172" s="19"/>
      <c r="N172" s="19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24"/>
      <c r="AR172" s="124"/>
      <c r="AS172" s="124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L172" s="110"/>
      <c r="GM172" s="110"/>
      <c r="GN172" s="110"/>
      <c r="GO172" s="110"/>
      <c r="GP172" s="110"/>
      <c r="GQ172" s="110"/>
      <c r="GR172" s="110"/>
      <c r="GS172" s="110"/>
      <c r="GT172" s="110"/>
      <c r="GU172" s="110"/>
      <c r="GV172" s="110"/>
      <c r="GW172" s="110"/>
      <c r="GX172" s="110"/>
      <c r="GY172" s="110"/>
      <c r="GZ172" s="110"/>
      <c r="HA172" s="110"/>
      <c r="HB172" s="110"/>
      <c r="HC172" s="110"/>
      <c r="HD172" s="110"/>
      <c r="HE172" s="110"/>
      <c r="HF172" s="110"/>
      <c r="HG172" s="110"/>
      <c r="HH172" s="110"/>
      <c r="HI172" s="110"/>
      <c r="HJ172" s="110"/>
      <c r="HK172" s="110"/>
      <c r="HL172" s="110"/>
      <c r="HM172" s="110"/>
      <c r="HN172" s="110"/>
      <c r="HO172" s="110"/>
      <c r="HP172" s="110"/>
      <c r="HQ172" s="110"/>
      <c r="HR172" s="110"/>
      <c r="HS172" s="110"/>
      <c r="HT172" s="110"/>
      <c r="HU172" s="110"/>
      <c r="HV172" s="110"/>
      <c r="HW172" s="110"/>
      <c r="HX172" s="110"/>
      <c r="HY172" s="110"/>
      <c r="HZ172" s="110"/>
      <c r="IA172" s="110"/>
      <c r="IB172" s="110"/>
      <c r="IC172" s="110"/>
      <c r="ID172" s="110"/>
      <c r="IE172" s="110"/>
      <c r="IF172" s="110"/>
      <c r="IG172" s="110"/>
      <c r="IH172" s="110"/>
      <c r="II172" s="110"/>
      <c r="IJ172" s="110"/>
      <c r="IK172" s="110"/>
      <c r="IL172" s="110"/>
      <c r="IM172" s="110"/>
      <c r="IN172" s="110"/>
      <c r="IO172" s="110"/>
      <c r="IP172" s="110"/>
      <c r="IQ172" s="110"/>
      <c r="IR172" s="110"/>
      <c r="IS172" s="110"/>
      <c r="IT172" s="110"/>
      <c r="IU172" s="110"/>
      <c r="IV172" s="110"/>
      <c r="IW172" s="110"/>
      <c r="IX172" s="110"/>
      <c r="IY172" s="110"/>
      <c r="IZ172" s="110"/>
      <c r="JA172" s="110"/>
      <c r="JB172" s="110"/>
      <c r="JC172" s="110"/>
      <c r="JD172" s="110"/>
      <c r="JE172" s="110"/>
      <c r="JF172" s="110"/>
      <c r="JG172" s="110"/>
      <c r="JH172" s="110"/>
      <c r="JI172" s="110"/>
      <c r="JJ172" s="110"/>
      <c r="JK172" s="110"/>
      <c r="JL172" s="110"/>
      <c r="JM172" s="110"/>
      <c r="JN172" s="110"/>
      <c r="JO172" s="110"/>
      <c r="JP172" s="110"/>
      <c r="JQ172" s="110"/>
      <c r="JR172" s="110"/>
      <c r="JS172" s="110"/>
      <c r="JT172" s="110"/>
      <c r="JU172" s="110"/>
      <c r="JV172" s="110"/>
      <c r="JW172" s="110"/>
      <c r="JX172" s="110"/>
      <c r="JY172" s="110"/>
      <c r="JZ172" s="110"/>
      <c r="KA172" s="110"/>
      <c r="KB172" s="110"/>
      <c r="KC172" s="110"/>
      <c r="KD172" s="110"/>
      <c r="KE172" s="110"/>
      <c r="KF172" s="110"/>
      <c r="KG172" s="110"/>
      <c r="KH172" s="110"/>
      <c r="KI172" s="110"/>
      <c r="KJ172" s="110"/>
      <c r="KK172" s="110"/>
      <c r="KL172" s="110"/>
      <c r="KM172" s="110"/>
      <c r="KN172" s="110"/>
      <c r="KO172" s="110"/>
      <c r="KP172" s="110"/>
      <c r="KQ172" s="110"/>
      <c r="KR172" s="110"/>
      <c r="KS172" s="110"/>
      <c r="KT172" s="110"/>
      <c r="KU172" s="110"/>
      <c r="KV172" s="110"/>
      <c r="KW172" s="110"/>
      <c r="KX172" s="110"/>
      <c r="KY172" s="110"/>
      <c r="KZ172" s="110"/>
      <c r="LA172" s="110"/>
      <c r="LB172" s="110"/>
      <c r="LC172" s="110"/>
      <c r="LD172" s="110"/>
      <c r="LE172" s="110"/>
      <c r="LF172" s="110"/>
      <c r="LG172" s="110"/>
      <c r="LH172" s="110"/>
      <c r="LI172" s="110"/>
      <c r="LJ172" s="110"/>
      <c r="LK172" s="110"/>
      <c r="LL172" s="110"/>
      <c r="LM172" s="110"/>
      <c r="LN172" s="110"/>
      <c r="LO172" s="110"/>
      <c r="LP172" s="110"/>
      <c r="LQ172" s="110"/>
      <c r="LR172" s="110"/>
      <c r="LS172" s="110"/>
      <c r="LT172" s="110"/>
      <c r="LU172" s="110"/>
      <c r="LV172" s="110"/>
      <c r="LW172" s="110"/>
      <c r="LX172" s="110"/>
      <c r="LY172" s="110"/>
      <c r="LZ172" s="110"/>
      <c r="MA172" s="110"/>
      <c r="MB172" s="110"/>
      <c r="MC172" s="110"/>
      <c r="MD172" s="110"/>
      <c r="ME172" s="110"/>
      <c r="MF172" s="110"/>
      <c r="MG172" s="110"/>
      <c r="MH172" s="110"/>
      <c r="MI172" s="110"/>
      <c r="MJ172" s="110"/>
      <c r="MK172" s="110"/>
      <c r="ML172" s="110"/>
      <c r="MM172" s="110"/>
      <c r="MN172" s="110"/>
      <c r="MO172" s="110"/>
      <c r="MP172" s="110"/>
      <c r="MQ172" s="110"/>
      <c r="MR172" s="110"/>
      <c r="MS172" s="110"/>
      <c r="MT172" s="110"/>
      <c r="MU172" s="110"/>
      <c r="MV172" s="110"/>
      <c r="MW172" s="110"/>
      <c r="MX172" s="110"/>
      <c r="MY172" s="110"/>
      <c r="MZ172" s="110"/>
      <c r="NA172" s="110"/>
      <c r="NB172" s="110"/>
      <c r="NC172" s="110"/>
      <c r="ND172" s="110"/>
      <c r="NE172" s="110"/>
      <c r="NF172" s="110"/>
      <c r="NG172" s="110"/>
      <c r="NH172" s="110"/>
      <c r="NI172" s="110"/>
      <c r="NJ172" s="110"/>
      <c r="NK172" s="110"/>
      <c r="NL172" s="110"/>
      <c r="NM172" s="110"/>
      <c r="NN172" s="110"/>
      <c r="NO172" s="110"/>
      <c r="NP172" s="110"/>
      <c r="NQ172" s="110"/>
      <c r="NR172" s="110"/>
      <c r="NS172" s="110"/>
      <c r="NT172" s="110"/>
      <c r="NU172" s="110"/>
      <c r="NV172" s="110"/>
      <c r="NW172" s="110"/>
      <c r="NX172" s="110"/>
      <c r="NY172" s="110"/>
      <c r="NZ172" s="110"/>
      <c r="OA172" s="110"/>
      <c r="OB172" s="110"/>
      <c r="OC172" s="110"/>
      <c r="OD172" s="110"/>
      <c r="OE172" s="110"/>
      <c r="OF172" s="110"/>
      <c r="OG172" s="110"/>
      <c r="OH172" s="110"/>
      <c r="OI172" s="110"/>
      <c r="OJ172" s="110"/>
      <c r="OK172" s="110"/>
      <c r="OL172" s="110"/>
      <c r="OM172" s="110"/>
      <c r="ON172" s="110"/>
      <c r="OO172" s="110"/>
      <c r="OP172" s="110"/>
      <c r="OQ172" s="110"/>
      <c r="OR172" s="110"/>
      <c r="OS172" s="110"/>
      <c r="OT172" s="110"/>
      <c r="OU172" s="110"/>
      <c r="OV172" s="110"/>
      <c r="OW172" s="110"/>
      <c r="OX172" s="110"/>
      <c r="OY172" s="110"/>
      <c r="OZ172" s="110"/>
      <c r="PA172" s="110"/>
      <c r="PB172" s="110"/>
      <c r="PC172" s="110"/>
      <c r="PD172" s="110"/>
      <c r="PE172" s="110"/>
      <c r="PF172" s="110"/>
      <c r="PG172" s="110"/>
      <c r="PH172" s="110"/>
      <c r="PI172" s="110"/>
      <c r="PJ172" s="110"/>
      <c r="PK172" s="110"/>
      <c r="PL172" s="110"/>
      <c r="PM172" s="110"/>
      <c r="PN172" s="110"/>
      <c r="PO172" s="110"/>
      <c r="PP172" s="110"/>
      <c r="PQ172" s="110"/>
      <c r="PR172" s="110"/>
      <c r="PS172" s="110"/>
      <c r="PT172" s="110"/>
      <c r="PU172" s="110"/>
      <c r="PV172" s="110"/>
      <c r="PW172" s="110"/>
      <c r="PX172" s="110"/>
      <c r="PY172" s="110"/>
      <c r="PZ172" s="110"/>
      <c r="QA172" s="110"/>
      <c r="QB172" s="110"/>
      <c r="QC172" s="110"/>
      <c r="QD172" s="110"/>
      <c r="QE172" s="110"/>
      <c r="QF172" s="110"/>
      <c r="QG172" s="110"/>
      <c r="QH172" s="110"/>
      <c r="QI172" s="110"/>
      <c r="QJ172" s="110"/>
      <c r="QK172" s="110"/>
      <c r="QL172" s="110"/>
      <c r="QM172" s="110"/>
      <c r="QN172" s="110"/>
      <c r="QO172" s="110"/>
      <c r="QP172" s="110"/>
      <c r="QQ172" s="110"/>
      <c r="QR172" s="110"/>
      <c r="QS172" s="110"/>
      <c r="QT172" s="110"/>
      <c r="QU172" s="110"/>
      <c r="QV172" s="110"/>
      <c r="QW172" s="110"/>
      <c r="QX172" s="110"/>
      <c r="QY172" s="110"/>
      <c r="QZ172" s="110"/>
      <c r="RA172" s="110"/>
      <c r="RB172" s="110"/>
      <c r="RC172" s="110"/>
      <c r="RD172" s="110"/>
      <c r="RE172" s="110"/>
      <c r="RF172" s="110"/>
      <c r="RG172" s="110"/>
      <c r="RH172" s="110"/>
      <c r="RI172" s="110"/>
      <c r="RJ172" s="110"/>
      <c r="RK172" s="110"/>
      <c r="RL172" s="110"/>
      <c r="RM172" s="110"/>
      <c r="RN172" s="110"/>
      <c r="RO172" s="110"/>
      <c r="RP172" s="110"/>
      <c r="RQ172" s="110"/>
      <c r="RR172" s="110"/>
      <c r="RS172" s="110"/>
      <c r="RT172" s="110"/>
      <c r="RU172" s="110"/>
      <c r="RV172" s="110"/>
      <c r="RW172" s="110"/>
      <c r="RX172" s="110"/>
      <c r="RY172" s="110"/>
      <c r="RZ172" s="110"/>
      <c r="SA172" s="110"/>
      <c r="SB172" s="110"/>
      <c r="SC172" s="110"/>
      <c r="SD172" s="110"/>
      <c r="SE172" s="110"/>
      <c r="SF172" s="110"/>
      <c r="SG172" s="110"/>
      <c r="SH172" s="110"/>
      <c r="SI172" s="110"/>
      <c r="SJ172" s="110"/>
      <c r="SK172" s="110"/>
      <c r="SL172" s="110"/>
      <c r="SM172" s="110"/>
      <c r="SN172" s="110"/>
      <c r="SO172" s="110"/>
      <c r="SP172" s="110"/>
      <c r="SQ172" s="110"/>
      <c r="SR172" s="110"/>
      <c r="SS172" s="110"/>
      <c r="ST172" s="110"/>
      <c r="SU172" s="110"/>
      <c r="SV172" s="110"/>
      <c r="SW172" s="110"/>
      <c r="SX172" s="110"/>
      <c r="SY172" s="110"/>
      <c r="SZ172" s="110"/>
      <c r="TA172" s="110"/>
      <c r="TB172" s="110"/>
      <c r="TC172" s="110"/>
      <c r="TD172" s="110"/>
      <c r="TE172" s="110"/>
      <c r="TF172" s="110"/>
      <c r="TG172" s="110"/>
      <c r="TH172" s="110"/>
      <c r="TI172" s="110"/>
      <c r="TJ172" s="110"/>
      <c r="TK172" s="110"/>
      <c r="TL172" s="110"/>
      <c r="TM172" s="110"/>
      <c r="TN172" s="110"/>
      <c r="TO172" s="110"/>
      <c r="TP172" s="110"/>
      <c r="TQ172" s="110"/>
      <c r="TR172" s="110"/>
      <c r="TS172" s="110"/>
      <c r="TT172" s="110"/>
      <c r="TU172" s="110"/>
      <c r="TV172" s="110"/>
      <c r="TW172" s="110"/>
      <c r="TX172" s="110"/>
      <c r="TY172" s="110"/>
      <c r="TZ172" s="110"/>
      <c r="UA172" s="110"/>
      <c r="UB172" s="110"/>
      <c r="UC172" s="110"/>
      <c r="UD172" s="110"/>
      <c r="UE172" s="110"/>
      <c r="UF172" s="110"/>
      <c r="UG172" s="110"/>
      <c r="UH172" s="110"/>
      <c r="UI172" s="110"/>
      <c r="UJ172" s="110"/>
      <c r="UK172" s="110"/>
      <c r="UL172" s="110"/>
      <c r="UM172" s="110"/>
      <c r="UN172" s="110"/>
      <c r="UO172" s="110"/>
      <c r="UP172" s="110"/>
      <c r="UQ172" s="110"/>
      <c r="UR172" s="110"/>
      <c r="US172" s="110"/>
      <c r="UT172" s="110"/>
      <c r="UU172" s="110"/>
      <c r="UV172" s="110"/>
      <c r="UW172" s="110"/>
      <c r="UX172" s="110"/>
      <c r="UY172" s="110"/>
      <c r="UZ172" s="110"/>
      <c r="VA172" s="110"/>
      <c r="VB172" s="110"/>
      <c r="VC172" s="110"/>
      <c r="VD172" s="110"/>
      <c r="VE172" s="110"/>
      <c r="VF172" s="110"/>
      <c r="VG172" s="110"/>
      <c r="VH172" s="110"/>
      <c r="VI172" s="110"/>
      <c r="VJ172" s="110"/>
      <c r="VK172" s="110"/>
      <c r="VL172" s="110"/>
      <c r="VM172" s="110"/>
      <c r="VN172" s="110"/>
      <c r="VO172" s="110"/>
      <c r="VP172" s="110"/>
      <c r="VQ172" s="110"/>
      <c r="VR172" s="110"/>
      <c r="VS172" s="110"/>
      <c r="VT172" s="110"/>
      <c r="VU172" s="110"/>
      <c r="VV172" s="110"/>
      <c r="VW172" s="110"/>
      <c r="VX172" s="110"/>
      <c r="VY172" s="110"/>
      <c r="VZ172" s="110"/>
      <c r="WA172" s="110"/>
      <c r="WB172" s="110"/>
      <c r="WC172" s="110"/>
      <c r="WD172" s="110"/>
      <c r="WE172" s="110"/>
      <c r="WF172" s="110"/>
      <c r="WG172" s="110"/>
      <c r="WH172" s="110"/>
      <c r="WI172" s="110"/>
      <c r="WJ172" s="110"/>
      <c r="WK172" s="110"/>
      <c r="WL172" s="110"/>
      <c r="WM172" s="110"/>
      <c r="WN172" s="110"/>
      <c r="WO172" s="110"/>
      <c r="WP172" s="110"/>
      <c r="WQ172" s="110"/>
      <c r="WR172" s="110"/>
      <c r="WS172" s="110"/>
      <c r="WT172" s="110"/>
      <c r="WU172" s="110"/>
      <c r="WV172" s="110"/>
      <c r="WW172" s="110"/>
      <c r="WX172" s="110"/>
      <c r="WY172" s="110"/>
      <c r="WZ172" s="110"/>
      <c r="XA172" s="110"/>
      <c r="XB172" s="110"/>
      <c r="XC172" s="110"/>
      <c r="XD172" s="110"/>
      <c r="XE172" s="110"/>
      <c r="XF172" s="110"/>
      <c r="XG172" s="110"/>
      <c r="XH172" s="110"/>
      <c r="XI172" s="110"/>
      <c r="XJ172" s="110"/>
      <c r="XK172" s="110"/>
      <c r="XL172" s="110"/>
      <c r="XM172" s="110"/>
      <c r="XN172" s="110"/>
      <c r="XO172" s="110"/>
      <c r="XP172" s="110"/>
      <c r="XQ172" s="110"/>
      <c r="XR172" s="110"/>
      <c r="XS172" s="110"/>
      <c r="XT172" s="110"/>
      <c r="XU172" s="110"/>
      <c r="XV172" s="110"/>
      <c r="XW172" s="110"/>
      <c r="XX172" s="110"/>
      <c r="XY172" s="110"/>
      <c r="XZ172" s="110"/>
      <c r="YA172" s="110"/>
      <c r="YB172" s="110"/>
      <c r="YC172" s="110"/>
      <c r="YD172" s="110"/>
      <c r="YE172" s="110"/>
      <c r="YF172" s="110"/>
      <c r="YG172" s="110"/>
      <c r="YH172" s="110"/>
      <c r="YI172" s="110"/>
      <c r="YJ172" s="110"/>
      <c r="YK172" s="110"/>
      <c r="YL172" s="110"/>
      <c r="YM172" s="110"/>
      <c r="YN172" s="110"/>
      <c r="YO172" s="110"/>
      <c r="YP172" s="110"/>
      <c r="YQ172" s="110"/>
      <c r="YR172" s="110"/>
    </row>
    <row r="173" spans="1:668" s="3" customFormat="1" ht="15.75" x14ac:dyDescent="0.25">
      <c r="B173" s="31"/>
      <c r="C173" s="31"/>
      <c r="D173" s="31"/>
      <c r="E173" s="31"/>
      <c r="F173" s="87"/>
      <c r="G173" s="99"/>
      <c r="H173" s="100"/>
      <c r="I173" s="100"/>
      <c r="J173" s="100"/>
      <c r="K173" s="101"/>
      <c r="L173" s="201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  <c r="IW173" s="44"/>
      <c r="IX173" s="44"/>
      <c r="IY173" s="44"/>
      <c r="IZ173" s="44"/>
      <c r="JA173" s="44"/>
      <c r="JB173" s="44"/>
      <c r="JC173" s="44"/>
      <c r="JD173" s="44"/>
      <c r="JE173" s="44"/>
      <c r="JF173" s="44"/>
      <c r="JG173" s="44"/>
      <c r="JH173" s="44"/>
      <c r="JI173" s="44"/>
      <c r="JJ173" s="44"/>
      <c r="JK173" s="44"/>
      <c r="JL173" s="44"/>
      <c r="JM173" s="44"/>
      <c r="JN173" s="44"/>
      <c r="JO173" s="44"/>
      <c r="JP173" s="44"/>
      <c r="JQ173" s="44"/>
      <c r="JR173" s="44"/>
      <c r="JS173" s="44"/>
      <c r="JT173" s="44"/>
      <c r="JU173" s="44"/>
      <c r="JV173" s="44"/>
      <c r="JW173" s="44"/>
      <c r="JX173" s="44"/>
      <c r="JY173" s="44"/>
      <c r="JZ173" s="44"/>
      <c r="KA173" s="44"/>
      <c r="KB173" s="44"/>
      <c r="KC173" s="44"/>
      <c r="KD173" s="44"/>
      <c r="KE173" s="44"/>
      <c r="KF173" s="44"/>
      <c r="KG173" s="44"/>
      <c r="KH173" s="44"/>
      <c r="KI173" s="44"/>
      <c r="KJ173" s="44"/>
      <c r="KK173" s="44"/>
      <c r="KL173" s="44"/>
      <c r="KM173" s="44"/>
      <c r="KN173" s="44"/>
      <c r="KO173" s="44"/>
      <c r="KP173" s="44"/>
      <c r="KQ173" s="44"/>
      <c r="KR173" s="44"/>
      <c r="KS173" s="44"/>
      <c r="KT173" s="44"/>
      <c r="KU173" s="44"/>
      <c r="KV173" s="44"/>
      <c r="KW173" s="44"/>
      <c r="KX173" s="44"/>
      <c r="KY173" s="44"/>
      <c r="KZ173" s="44"/>
      <c r="LA173" s="44"/>
      <c r="LB173" s="44"/>
      <c r="LC173" s="44"/>
      <c r="LD173" s="44"/>
      <c r="LE173" s="44"/>
      <c r="LF173" s="44"/>
      <c r="LG173" s="44"/>
      <c r="LH173" s="44"/>
      <c r="LI173" s="44"/>
      <c r="LJ173" s="44"/>
      <c r="LK173" s="44"/>
      <c r="LL173" s="44"/>
      <c r="LM173" s="44"/>
      <c r="LN173" s="44"/>
      <c r="LO173" s="44"/>
      <c r="LP173" s="44"/>
      <c r="LQ173" s="44"/>
      <c r="LR173" s="44"/>
      <c r="LS173" s="44"/>
      <c r="LT173" s="44"/>
      <c r="LU173" s="44"/>
      <c r="LV173" s="44"/>
      <c r="LW173" s="44"/>
      <c r="LX173" s="44"/>
      <c r="LY173" s="44"/>
      <c r="LZ173" s="44"/>
      <c r="MA173" s="44"/>
      <c r="MB173" s="44"/>
      <c r="MC173" s="44"/>
      <c r="MD173" s="44"/>
      <c r="ME173" s="44"/>
      <c r="MF173" s="44"/>
      <c r="MG173" s="44"/>
      <c r="MH173" s="44"/>
      <c r="MI173" s="44"/>
      <c r="MJ173" s="44"/>
      <c r="MK173" s="44"/>
      <c r="ML173" s="44"/>
      <c r="MM173" s="44"/>
      <c r="MN173" s="44"/>
      <c r="MO173" s="44"/>
      <c r="MP173" s="44"/>
      <c r="MQ173" s="44"/>
      <c r="MR173" s="44"/>
      <c r="MS173" s="44"/>
      <c r="MT173" s="44"/>
      <c r="MU173" s="44"/>
      <c r="MV173" s="44"/>
      <c r="MW173" s="44"/>
      <c r="MX173" s="44"/>
      <c r="MY173" s="44"/>
      <c r="MZ173" s="44"/>
      <c r="NA173" s="44"/>
      <c r="NB173" s="4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44"/>
      <c r="NZ173" s="44"/>
      <c r="OA173" s="44"/>
      <c r="OB173" s="44"/>
      <c r="OC173" s="44"/>
      <c r="OD173" s="44"/>
      <c r="OE173" s="44"/>
      <c r="OF173" s="44"/>
      <c r="OG173" s="44"/>
      <c r="OH173" s="44"/>
      <c r="OI173" s="44"/>
      <c r="OJ173" s="44"/>
      <c r="OK173" s="44"/>
      <c r="OL173" s="44"/>
      <c r="OM173" s="44"/>
      <c r="ON173" s="44"/>
      <c r="OO173" s="44"/>
      <c r="OP173" s="44"/>
      <c r="OQ173" s="44"/>
      <c r="OR173" s="44"/>
      <c r="OS173" s="44"/>
      <c r="OT173" s="44"/>
      <c r="OU173" s="44"/>
      <c r="OV173" s="44"/>
      <c r="OW173" s="44"/>
      <c r="OX173" s="44"/>
      <c r="OY173" s="44"/>
      <c r="OZ173" s="44"/>
      <c r="PA173" s="44"/>
      <c r="PB173" s="44"/>
      <c r="PC173" s="44"/>
      <c r="PD173" s="44"/>
      <c r="PE173" s="44"/>
      <c r="PF173" s="44"/>
      <c r="PG173" s="44"/>
      <c r="PH173" s="44"/>
      <c r="PI173" s="44"/>
      <c r="PJ173" s="44"/>
      <c r="PK173" s="44"/>
      <c r="PL173" s="44"/>
      <c r="PM173" s="44"/>
      <c r="PN173" s="44"/>
      <c r="PO173" s="44"/>
      <c r="PP173" s="44"/>
      <c r="PQ173" s="44"/>
      <c r="PR173" s="44"/>
      <c r="PS173" s="44"/>
      <c r="PT173" s="44"/>
      <c r="PU173" s="44"/>
      <c r="PV173" s="44"/>
      <c r="PW173" s="44"/>
      <c r="PX173" s="44"/>
      <c r="PY173" s="44"/>
      <c r="PZ173" s="44"/>
      <c r="QA173" s="44"/>
      <c r="QB173" s="44"/>
      <c r="QC173" s="44"/>
      <c r="QD173" s="44"/>
      <c r="QE173" s="44"/>
      <c r="QF173" s="44"/>
      <c r="QG173" s="44"/>
      <c r="QH173" s="44"/>
      <c r="QI173" s="44"/>
      <c r="QJ173" s="44"/>
      <c r="QK173" s="44"/>
      <c r="QL173" s="44"/>
      <c r="QM173" s="44"/>
      <c r="QN173" s="44"/>
      <c r="QO173" s="44"/>
      <c r="QP173" s="44"/>
      <c r="QQ173" s="44"/>
      <c r="QR173" s="44"/>
      <c r="QS173" s="44"/>
      <c r="QT173" s="44"/>
      <c r="QU173" s="44"/>
      <c r="QV173" s="44"/>
      <c r="QW173" s="44"/>
      <c r="QX173" s="44"/>
      <c r="QY173" s="44"/>
      <c r="QZ173" s="44"/>
      <c r="RA173" s="44"/>
      <c r="RB173" s="44"/>
      <c r="RC173" s="44"/>
      <c r="RD173" s="44"/>
      <c r="RE173" s="44"/>
      <c r="RF173" s="44"/>
      <c r="RG173" s="44"/>
      <c r="RH173" s="44"/>
      <c r="RI173" s="44"/>
      <c r="RJ173" s="44"/>
      <c r="RK173" s="44"/>
      <c r="RL173" s="44"/>
      <c r="RM173" s="44"/>
      <c r="RN173" s="44"/>
      <c r="RO173" s="44"/>
      <c r="RP173" s="44"/>
      <c r="RQ173" s="44"/>
      <c r="RR173" s="44"/>
      <c r="RS173" s="44"/>
      <c r="RT173" s="44"/>
      <c r="RU173" s="44"/>
      <c r="RV173" s="44"/>
      <c r="RW173" s="44"/>
      <c r="RX173" s="44"/>
      <c r="RY173" s="44"/>
      <c r="RZ173" s="44"/>
      <c r="SA173" s="44"/>
      <c r="SB173" s="44"/>
      <c r="SC173" s="44"/>
      <c r="SD173" s="44"/>
      <c r="SE173" s="44"/>
      <c r="SF173" s="44"/>
      <c r="SG173" s="44"/>
      <c r="SH173" s="44"/>
      <c r="SI173" s="44"/>
      <c r="SJ173" s="44"/>
      <c r="SK173" s="44"/>
      <c r="SL173" s="44"/>
      <c r="SM173" s="44"/>
      <c r="SN173" s="44"/>
      <c r="SO173" s="44"/>
      <c r="SP173" s="44"/>
      <c r="SQ173" s="44"/>
      <c r="SR173" s="44"/>
      <c r="SS173" s="44"/>
      <c r="ST173" s="44"/>
      <c r="SU173" s="44"/>
      <c r="SV173" s="44"/>
      <c r="SW173" s="44"/>
      <c r="SX173" s="44"/>
      <c r="SY173" s="44"/>
      <c r="SZ173" s="44"/>
      <c r="TA173" s="44"/>
      <c r="TB173" s="44"/>
      <c r="TC173" s="44"/>
      <c r="TD173" s="44"/>
      <c r="TE173" s="44"/>
      <c r="TF173" s="44"/>
      <c r="TG173" s="44"/>
      <c r="TH173" s="44"/>
      <c r="TI173" s="44"/>
      <c r="TJ173" s="44"/>
      <c r="TK173" s="44"/>
      <c r="TL173" s="44"/>
      <c r="TM173" s="44"/>
      <c r="TN173" s="44"/>
      <c r="TO173" s="44"/>
      <c r="TP173" s="44"/>
      <c r="TQ173" s="44"/>
      <c r="TR173" s="44"/>
      <c r="TS173" s="44"/>
      <c r="TT173" s="44"/>
      <c r="TU173" s="44"/>
      <c r="TV173" s="44"/>
      <c r="TW173" s="44"/>
      <c r="TX173" s="44"/>
      <c r="TY173" s="44"/>
      <c r="TZ173" s="44"/>
      <c r="UA173" s="44"/>
      <c r="UB173" s="44"/>
      <c r="UC173" s="44"/>
      <c r="UD173" s="44"/>
      <c r="UE173" s="44"/>
      <c r="UF173" s="44"/>
      <c r="UG173" s="44"/>
      <c r="UH173" s="44"/>
      <c r="UI173" s="44"/>
      <c r="UJ173" s="44"/>
      <c r="UK173" s="44"/>
      <c r="UL173" s="44"/>
      <c r="UM173" s="44"/>
      <c r="UN173" s="44"/>
      <c r="UO173" s="44"/>
      <c r="UP173" s="44"/>
      <c r="UQ173" s="44"/>
      <c r="UR173" s="44"/>
      <c r="US173" s="44"/>
      <c r="UT173" s="44"/>
      <c r="UU173" s="44"/>
      <c r="UV173" s="44"/>
      <c r="UW173" s="44"/>
      <c r="UX173" s="44"/>
      <c r="UY173" s="44"/>
      <c r="UZ173" s="44"/>
      <c r="VA173" s="44"/>
      <c r="VB173" s="44"/>
      <c r="VC173" s="44"/>
      <c r="VD173" s="44"/>
      <c r="VE173" s="44"/>
      <c r="VF173" s="44"/>
      <c r="VG173" s="44"/>
      <c r="VH173" s="44"/>
      <c r="VI173" s="44"/>
      <c r="VJ173" s="44"/>
      <c r="VK173" s="44"/>
      <c r="VL173" s="44"/>
      <c r="VM173" s="44"/>
      <c r="VN173" s="44"/>
      <c r="VO173" s="44"/>
      <c r="VP173" s="44"/>
      <c r="VQ173" s="44"/>
      <c r="VR173" s="44"/>
      <c r="VS173" s="44"/>
      <c r="VT173" s="44"/>
      <c r="VU173" s="44"/>
      <c r="VV173" s="44"/>
      <c r="VW173" s="44"/>
      <c r="VX173" s="44"/>
      <c r="VY173" s="44"/>
      <c r="VZ173" s="44"/>
      <c r="WA173" s="44"/>
      <c r="WB173" s="44"/>
      <c r="WC173" s="44"/>
      <c r="WD173" s="44"/>
      <c r="WE173" s="44"/>
      <c r="WF173" s="44"/>
      <c r="WG173" s="44"/>
      <c r="WH173" s="44"/>
      <c r="WI173" s="44"/>
      <c r="WJ173" s="44"/>
      <c r="WK173" s="44"/>
      <c r="WL173" s="44"/>
      <c r="WM173" s="44"/>
      <c r="WN173" s="44"/>
      <c r="WO173" s="44"/>
      <c r="WP173" s="44"/>
      <c r="WQ173" s="44"/>
      <c r="WR173" s="44"/>
      <c r="WS173" s="44"/>
      <c r="WT173" s="44"/>
      <c r="WU173" s="44"/>
      <c r="WV173" s="44"/>
      <c r="WW173" s="44"/>
      <c r="WX173" s="44"/>
      <c r="WY173" s="44"/>
      <c r="WZ173" s="44"/>
      <c r="XA173" s="44"/>
      <c r="XB173" s="44"/>
      <c r="XC173" s="44"/>
      <c r="XD173" s="44"/>
      <c r="XE173" s="44"/>
      <c r="XF173" s="44"/>
      <c r="XG173" s="44"/>
      <c r="XH173" s="44"/>
      <c r="XI173" s="44"/>
      <c r="XJ173" s="44"/>
      <c r="XK173" s="44"/>
      <c r="XL173" s="44"/>
      <c r="XM173" s="44"/>
      <c r="XN173" s="44"/>
      <c r="XO173" s="44"/>
      <c r="XP173" s="44"/>
      <c r="XQ173" s="44"/>
      <c r="XR173" s="44"/>
      <c r="XS173" s="44"/>
      <c r="XT173" s="44"/>
      <c r="XU173" s="44"/>
      <c r="XV173" s="44"/>
      <c r="XW173" s="44"/>
      <c r="XX173" s="44"/>
      <c r="XY173" s="44"/>
      <c r="XZ173" s="44"/>
      <c r="YA173" s="44"/>
      <c r="YB173" s="44"/>
      <c r="YC173" s="44"/>
      <c r="YD173" s="44"/>
      <c r="YE173" s="44"/>
      <c r="YF173" s="44"/>
      <c r="YG173" s="44"/>
      <c r="YH173" s="44"/>
      <c r="YI173" s="44"/>
      <c r="YJ173" s="44"/>
      <c r="YK173" s="44"/>
      <c r="YL173" s="44"/>
      <c r="YM173" s="44"/>
      <c r="YN173" s="44"/>
      <c r="YO173" s="44"/>
      <c r="YP173" s="44"/>
      <c r="YQ173" s="44"/>
      <c r="YR173" s="44"/>
    </row>
    <row r="174" spans="1:668" ht="15.75" x14ac:dyDescent="0.25">
      <c r="A174" s="32" t="s">
        <v>15</v>
      </c>
      <c r="B174" s="86">
        <f>B11+B19+B29+B23+B26+B32+B35+B40+B49+B56+B66+B69+B72+B75+B79+B82+B85+B89+B96+B103+B113+B126+B130+B142+B148+B145+B151+B157+B165+B168+B172+B45+B92+B62+B14+B118+B121+B137</f>
        <v>82</v>
      </c>
      <c r="C174" s="32"/>
      <c r="D174" s="32"/>
      <c r="E174" s="32"/>
      <c r="F174" s="90">
        <f>+F157+F151+F142+F130+F126++F113++F103+F89+F85+F82+F79+F75+F72+F56+F49+F45+F40+F29+F19+F11++F172+F168+F165+F148+F145+F96+F69+F66+F35+F32+F23+F26+F92+F62+F14+F118+F137+F121</f>
        <v>4839200</v>
      </c>
      <c r="G174" s="85">
        <f>+G157+G151+G142+G130+G126+G113+G103+G89+G85+G82+G79+G75+G72+G56+G49+G45+G40+G29+G19+G11+G148+G145+G165+G168+G96+G69+G66++G35+G32+G26+G23+G172+G92+G62+G14+G118+G137+G121</f>
        <v>136330.74</v>
      </c>
      <c r="H174" s="90">
        <f>+H157+H151+H142+H130+H126+H113+H103+H89+H85+H82+H79+H75+H72+H49+H45+H40+H29+H19+H11+H172+H168+H165+H148+H145+H96+H69+H66+H35+H32+H26+H23+H92+H62+H14+H118+H121+H56</f>
        <v>397565.74</v>
      </c>
      <c r="I174" s="90">
        <f>+I157+I151+I142+I130+I126+I113+I103+I89+I85+I82+I79+I75+I72+I56+I49+I45+I40+I29+I19+I11+I172+I168+I165+I148+I145+I96+I69+I66+I35+I32+I26+I23+I92+I62+I14+I118+I137+I121</f>
        <v>150083.28000000003</v>
      </c>
      <c r="J174" s="90">
        <f>+J157+J151+J142+J130+J126+J113+J103+J89+J85+J82+J79+J75+J72+J56+J49+J45+J40+J29+J19+J11+J172+J168+J165+J148+J145+J96+J69+J66+J35+J32+J26+J23+J14+J118+J92+J62+J137+J121</f>
        <v>83653.429999999993</v>
      </c>
      <c r="K174" s="32">
        <f>+K157+K1+K15248+K142+K103+K89+K85+K82+K79+K75+K72+K56+K49+K45+K40+K29+K19+K11+K172+K168+K148+K130+K126+K113+K96+K69+K35+K32+K26+K23+K165+K151+K145+K92+K66+K62+K14+K118+K137+K121</f>
        <v>770913.22999999986</v>
      </c>
      <c r="L174" s="202">
        <f>+L157+L151+L142+L130+L126+L113++L103+L89+L85+L82+L79+L75+L72+L56+L49+L45+L40+L29+L19+L11+L172+L168+L165+L148+L145+L96+L69+L66+L35+L32+L26+L23+L92+L62+L14+L118+L137+L121</f>
        <v>4225001.83</v>
      </c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</row>
    <row r="175" spans="1:668" ht="33.75" x14ac:dyDescent="0.5">
      <c r="A175" s="34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7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</row>
    <row r="176" spans="1:668" ht="15.75" x14ac:dyDescent="0.25">
      <c r="A176" s="5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78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</row>
    <row r="177" spans="1:12" x14ac:dyDescent="0.25">
      <c r="A177" s="54"/>
      <c r="B177" s="9"/>
      <c r="C177" s="9"/>
      <c r="D177" s="54"/>
      <c r="E177" s="54"/>
      <c r="F177" s="59"/>
      <c r="G177" s="59"/>
      <c r="H177" s="59"/>
      <c r="I177" s="59"/>
      <c r="J177" s="59"/>
      <c r="K177" s="59"/>
      <c r="L177" s="79"/>
    </row>
    <row r="178" spans="1:12" x14ac:dyDescent="0.25">
      <c r="A178" s="95"/>
      <c r="B178" s="9"/>
      <c r="C178" s="9"/>
      <c r="D178" s="54"/>
      <c r="E178" s="54"/>
      <c r="F178" s="59"/>
      <c r="G178" s="59"/>
      <c r="H178" s="59"/>
      <c r="I178" s="59"/>
      <c r="J178" s="59"/>
      <c r="K178" s="59"/>
      <c r="L178" s="79"/>
    </row>
    <row r="179" spans="1:12" x14ac:dyDescent="0.25">
      <c r="A179" s="5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x14ac:dyDescent="0.25">
      <c r="A180" s="45"/>
      <c r="B180" s="9"/>
      <c r="C180" s="9"/>
      <c r="D180" s="60"/>
      <c r="E180" s="60"/>
      <c r="F180" s="59"/>
      <c r="G180" s="59"/>
      <c r="H180" s="59"/>
      <c r="I180" s="59"/>
      <c r="J180" s="59"/>
      <c r="K180" s="59"/>
      <c r="L180" s="79"/>
    </row>
    <row r="181" spans="1:12" x14ac:dyDescent="0.25">
      <c r="A181" s="54"/>
      <c r="B181" s="14"/>
      <c r="C181" s="14"/>
      <c r="D181" s="45"/>
      <c r="E181" s="45"/>
      <c r="F181" s="61"/>
      <c r="G181" s="61"/>
      <c r="H181" s="61"/>
      <c r="I181" s="61"/>
      <c r="J181" s="61"/>
      <c r="K181" s="61"/>
      <c r="L181" s="80"/>
    </row>
    <row r="182" spans="1:12" x14ac:dyDescent="0.25">
      <c r="A182" s="95"/>
      <c r="B182" s="9"/>
      <c r="C182" s="9"/>
      <c r="D182" s="54"/>
      <c r="E182" s="54"/>
      <c r="F182" s="59"/>
      <c r="G182" s="59"/>
      <c r="H182" s="59"/>
      <c r="I182" s="59"/>
      <c r="J182" s="59"/>
      <c r="K182" s="59"/>
      <c r="L182" s="79"/>
    </row>
    <row r="183" spans="1:12" x14ac:dyDescent="0.25">
      <c r="A183" s="54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x14ac:dyDescent="0.25">
      <c r="A184" s="45"/>
      <c r="B184" s="9"/>
      <c r="C184" s="9"/>
      <c r="D184" s="60"/>
      <c r="E184" s="60"/>
      <c r="F184" s="59"/>
      <c r="G184" s="59"/>
      <c r="H184" s="59"/>
      <c r="I184" s="59"/>
      <c r="J184" s="59"/>
      <c r="K184" s="59"/>
      <c r="L184" s="79"/>
    </row>
    <row r="185" spans="1:12" x14ac:dyDescent="0.25">
      <c r="A185" s="54"/>
      <c r="B185" s="14"/>
      <c r="C185" s="14"/>
      <c r="D185" s="45"/>
      <c r="E185" s="45"/>
      <c r="F185" s="61"/>
      <c r="G185" s="61"/>
      <c r="H185" s="61"/>
      <c r="I185" s="61"/>
      <c r="J185" s="61"/>
      <c r="K185" s="61"/>
      <c r="L185" s="80"/>
    </row>
    <row r="186" spans="1:12" x14ac:dyDescent="0.25">
      <c r="A186" s="95"/>
      <c r="B186" s="9"/>
      <c r="C186" s="9"/>
      <c r="D186" s="54"/>
      <c r="E186" s="54"/>
      <c r="F186" s="59"/>
      <c r="G186" s="59"/>
      <c r="H186" s="59"/>
      <c r="I186" s="59"/>
      <c r="J186" s="59"/>
      <c r="K186" s="59"/>
      <c r="L186" s="79"/>
    </row>
    <row r="187" spans="1:12" x14ac:dyDescent="0.25">
      <c r="A187" s="54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x14ac:dyDescent="0.25">
      <c r="A188" s="45"/>
      <c r="B188" s="9"/>
      <c r="C188" s="9"/>
      <c r="D188" s="60"/>
      <c r="E188" s="60"/>
      <c r="F188" s="59"/>
      <c r="G188" s="59"/>
      <c r="H188" s="59"/>
      <c r="I188" s="59"/>
      <c r="J188" s="59"/>
      <c r="K188" s="59"/>
      <c r="L188" s="79"/>
    </row>
    <row r="189" spans="1:12" x14ac:dyDescent="0.25">
      <c r="A189" s="54"/>
      <c r="B189" s="14"/>
      <c r="C189" s="14"/>
      <c r="D189" s="45"/>
      <c r="E189" s="45"/>
      <c r="F189" s="61"/>
      <c r="G189" s="61"/>
      <c r="H189" s="61"/>
      <c r="I189" s="61"/>
      <c r="J189" s="61"/>
      <c r="K189" s="61"/>
      <c r="L189" s="80"/>
    </row>
    <row r="190" spans="1:12" x14ac:dyDescent="0.25">
      <c r="A190" s="95"/>
      <c r="B190" s="9"/>
      <c r="C190" s="9"/>
      <c r="D190" s="54"/>
      <c r="E190" s="54"/>
      <c r="F190" s="59"/>
      <c r="G190" s="59"/>
      <c r="H190" s="59"/>
      <c r="I190" s="59"/>
      <c r="J190" s="59"/>
      <c r="K190" s="59"/>
      <c r="L190" s="79"/>
    </row>
    <row r="191" spans="1:12" x14ac:dyDescent="0.25">
      <c r="A191" s="54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1:12" x14ac:dyDescent="0.25">
      <c r="A192" s="45"/>
      <c r="B192" s="9"/>
      <c r="C192" s="9"/>
      <c r="D192" s="60"/>
      <c r="E192" s="60"/>
      <c r="F192" s="59"/>
      <c r="G192" s="59"/>
      <c r="H192" s="59"/>
      <c r="I192" s="59"/>
      <c r="J192" s="59"/>
      <c r="K192" s="59"/>
      <c r="L192" s="79"/>
    </row>
    <row r="193" spans="1:668" x14ac:dyDescent="0.25">
      <c r="A193" s="54"/>
      <c r="B193" s="14"/>
      <c r="C193" s="14"/>
      <c r="D193" s="45"/>
      <c r="E193" s="45"/>
      <c r="F193" s="61"/>
      <c r="G193" s="61"/>
      <c r="H193" s="61"/>
      <c r="I193" s="61"/>
      <c r="J193" s="61"/>
      <c r="K193" s="61"/>
      <c r="L193" s="80"/>
    </row>
    <row r="194" spans="1:668" x14ac:dyDescent="0.25">
      <c r="A194" s="54"/>
      <c r="B194" s="9"/>
      <c r="C194" s="9"/>
      <c r="D194" s="54"/>
      <c r="E194" s="54"/>
      <c r="F194" s="59"/>
      <c r="G194" s="59"/>
      <c r="H194" s="59"/>
      <c r="I194" s="59"/>
      <c r="J194" s="59"/>
      <c r="K194" s="59"/>
      <c r="L194" s="79"/>
    </row>
    <row r="195" spans="1:668" s="57" customFormat="1" ht="24.95" customHeight="1" x14ac:dyDescent="0.25">
      <c r="A195" s="44"/>
      <c r="B195" s="9"/>
      <c r="C195" s="9"/>
      <c r="D195" s="54"/>
      <c r="E195" s="54"/>
      <c r="F195" s="59"/>
      <c r="G195" s="59"/>
      <c r="H195" s="59"/>
      <c r="I195" s="59"/>
      <c r="J195" s="59"/>
      <c r="K195" s="59"/>
      <c r="L195" s="79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  <c r="IW195" s="44"/>
      <c r="IX195" s="44"/>
      <c r="IY195" s="44"/>
      <c r="IZ195" s="44"/>
      <c r="JA195" s="44"/>
      <c r="JB195" s="44"/>
      <c r="JC195" s="44"/>
      <c r="JD195" s="44"/>
      <c r="JE195" s="44"/>
      <c r="JF195" s="44"/>
      <c r="JG195" s="44"/>
      <c r="JH195" s="44"/>
      <c r="JI195" s="44"/>
      <c r="JJ195" s="44"/>
      <c r="JK195" s="44"/>
      <c r="JL195" s="44"/>
      <c r="JM195" s="44"/>
      <c r="JN195" s="44"/>
      <c r="JO195" s="44"/>
      <c r="JP195" s="44"/>
      <c r="JQ195" s="44"/>
      <c r="JR195" s="44"/>
      <c r="JS195" s="44"/>
      <c r="JT195" s="44"/>
      <c r="JU195" s="44"/>
      <c r="JV195" s="44"/>
      <c r="JW195" s="44"/>
      <c r="JX195" s="44"/>
      <c r="JY195" s="44"/>
      <c r="JZ195" s="44"/>
      <c r="KA195" s="44"/>
      <c r="KB195" s="44"/>
      <c r="KC195" s="44"/>
      <c r="KD195" s="44"/>
      <c r="KE195" s="44"/>
      <c r="KF195" s="44"/>
      <c r="KG195" s="44"/>
      <c r="KH195" s="44"/>
      <c r="KI195" s="44"/>
      <c r="KJ195" s="44"/>
      <c r="KK195" s="44"/>
      <c r="KL195" s="44"/>
      <c r="KM195" s="44"/>
      <c r="KN195" s="44"/>
      <c r="KO195" s="44"/>
      <c r="KP195" s="44"/>
      <c r="KQ195" s="44"/>
      <c r="KR195" s="44"/>
      <c r="KS195" s="44"/>
      <c r="KT195" s="44"/>
      <c r="KU195" s="44"/>
      <c r="KV195" s="44"/>
      <c r="KW195" s="44"/>
      <c r="KX195" s="44"/>
      <c r="KY195" s="44"/>
      <c r="KZ195" s="44"/>
      <c r="LA195" s="44"/>
      <c r="LB195" s="44"/>
      <c r="LC195" s="44"/>
      <c r="LD195" s="44"/>
      <c r="LE195" s="44"/>
      <c r="LF195" s="44"/>
      <c r="LG195" s="44"/>
      <c r="LH195" s="44"/>
      <c r="LI195" s="44"/>
      <c r="LJ195" s="44"/>
      <c r="LK195" s="44"/>
      <c r="LL195" s="44"/>
      <c r="LM195" s="44"/>
      <c r="LN195" s="44"/>
      <c r="LO195" s="44"/>
      <c r="LP195" s="44"/>
      <c r="LQ195" s="44"/>
      <c r="LR195" s="44"/>
      <c r="LS195" s="44"/>
      <c r="LT195" s="44"/>
      <c r="LU195" s="44"/>
      <c r="LV195" s="44"/>
      <c r="LW195" s="44"/>
      <c r="LX195" s="44"/>
      <c r="LY195" s="44"/>
      <c r="LZ195" s="44"/>
      <c r="MA195" s="44"/>
      <c r="MB195" s="44"/>
      <c r="MC195" s="44"/>
      <c r="MD195" s="44"/>
      <c r="ME195" s="44"/>
      <c r="MF195" s="44"/>
      <c r="MG195" s="44"/>
      <c r="MH195" s="44"/>
      <c r="MI195" s="44"/>
      <c r="MJ195" s="44"/>
      <c r="MK195" s="44"/>
      <c r="ML195" s="44"/>
      <c r="MM195" s="44"/>
      <c r="MN195" s="44"/>
      <c r="MO195" s="44"/>
      <c r="MP195" s="44"/>
      <c r="MQ195" s="44"/>
      <c r="MR195" s="44"/>
      <c r="MS195" s="44"/>
      <c r="MT195" s="44"/>
      <c r="MU195" s="44"/>
      <c r="MV195" s="44"/>
      <c r="MW195" s="44"/>
      <c r="MX195" s="44"/>
      <c r="MY195" s="44"/>
      <c r="MZ195" s="44"/>
      <c r="NA195" s="44"/>
      <c r="NB195" s="44"/>
      <c r="NC195" s="44"/>
      <c r="ND195" s="44"/>
      <c r="NE195" s="44"/>
      <c r="NF195" s="44"/>
      <c r="NG195" s="44"/>
      <c r="NH195" s="44"/>
      <c r="NI195" s="44"/>
      <c r="NJ195" s="44"/>
      <c r="NK195" s="44"/>
      <c r="NL195" s="44"/>
      <c r="NM195" s="44"/>
      <c r="NN195" s="44"/>
      <c r="NO195" s="44"/>
      <c r="NP195" s="44"/>
      <c r="NQ195" s="44"/>
      <c r="NR195" s="44"/>
      <c r="NS195" s="44"/>
      <c r="NT195" s="44"/>
      <c r="NU195" s="44"/>
      <c r="NV195" s="44"/>
      <c r="NW195" s="44"/>
      <c r="NX195" s="44"/>
      <c r="NY195" s="44"/>
      <c r="NZ195" s="44"/>
      <c r="OA195" s="44"/>
      <c r="OB195" s="44"/>
      <c r="OC195" s="44"/>
      <c r="OD195" s="44"/>
      <c r="OE195" s="44"/>
      <c r="OF195" s="44"/>
      <c r="OG195" s="44"/>
      <c r="OH195" s="44"/>
      <c r="OI195" s="44"/>
      <c r="OJ195" s="44"/>
      <c r="OK195" s="44"/>
      <c r="OL195" s="44"/>
      <c r="OM195" s="44"/>
      <c r="ON195" s="44"/>
      <c r="OO195" s="44"/>
      <c r="OP195" s="44"/>
      <c r="OQ195" s="44"/>
      <c r="OR195" s="44"/>
      <c r="OS195" s="44"/>
      <c r="OT195" s="44"/>
      <c r="OU195" s="44"/>
      <c r="OV195" s="44"/>
      <c r="OW195" s="44"/>
      <c r="OX195" s="44"/>
      <c r="OY195" s="44"/>
      <c r="OZ195" s="44"/>
      <c r="PA195" s="44"/>
      <c r="PB195" s="44"/>
      <c r="PC195" s="44"/>
      <c r="PD195" s="44"/>
      <c r="PE195" s="44"/>
      <c r="PF195" s="44"/>
      <c r="PG195" s="44"/>
      <c r="PH195" s="44"/>
      <c r="PI195" s="44"/>
      <c r="PJ195" s="44"/>
      <c r="PK195" s="44"/>
      <c r="PL195" s="44"/>
      <c r="PM195" s="44"/>
      <c r="PN195" s="44"/>
      <c r="PO195" s="44"/>
      <c r="PP195" s="44"/>
      <c r="PQ195" s="44"/>
      <c r="PR195" s="44"/>
      <c r="PS195" s="44"/>
      <c r="PT195" s="44"/>
      <c r="PU195" s="44"/>
      <c r="PV195" s="44"/>
      <c r="PW195" s="44"/>
      <c r="PX195" s="44"/>
      <c r="PY195" s="44"/>
      <c r="PZ195" s="44"/>
      <c r="QA195" s="44"/>
      <c r="QB195" s="44"/>
      <c r="QC195" s="44"/>
      <c r="QD195" s="44"/>
      <c r="QE195" s="44"/>
      <c r="QF195" s="44"/>
      <c r="QG195" s="44"/>
      <c r="QH195" s="44"/>
      <c r="QI195" s="44"/>
      <c r="QJ195" s="44"/>
      <c r="QK195" s="44"/>
      <c r="QL195" s="44"/>
      <c r="QM195" s="44"/>
      <c r="QN195" s="44"/>
      <c r="QO195" s="44"/>
      <c r="QP195" s="44"/>
      <c r="QQ195" s="44"/>
      <c r="QR195" s="44"/>
      <c r="QS195" s="44"/>
      <c r="QT195" s="44"/>
      <c r="QU195" s="44"/>
      <c r="QV195" s="44"/>
      <c r="QW195" s="44"/>
      <c r="QX195" s="44"/>
      <c r="QY195" s="44"/>
      <c r="QZ195" s="44"/>
      <c r="RA195" s="44"/>
      <c r="RB195" s="44"/>
      <c r="RC195" s="44"/>
      <c r="RD195" s="44"/>
      <c r="RE195" s="44"/>
      <c r="RF195" s="44"/>
      <c r="RG195" s="44"/>
      <c r="RH195" s="44"/>
      <c r="RI195" s="44"/>
      <c r="RJ195" s="44"/>
      <c r="RK195" s="44"/>
      <c r="RL195" s="44"/>
      <c r="RM195" s="44"/>
      <c r="RN195" s="44"/>
      <c r="RO195" s="44"/>
      <c r="RP195" s="44"/>
      <c r="RQ195" s="44"/>
      <c r="RR195" s="44"/>
      <c r="RS195" s="44"/>
      <c r="RT195" s="44"/>
      <c r="RU195" s="44"/>
      <c r="RV195" s="44"/>
      <c r="RW195" s="44"/>
      <c r="RX195" s="44"/>
      <c r="RY195" s="44"/>
      <c r="RZ195" s="44"/>
      <c r="SA195" s="44"/>
      <c r="SB195" s="44"/>
      <c r="SC195" s="44"/>
      <c r="SD195" s="44"/>
      <c r="SE195" s="44"/>
      <c r="SF195" s="44"/>
      <c r="SG195" s="44"/>
      <c r="SH195" s="44"/>
      <c r="SI195" s="44"/>
      <c r="SJ195" s="44"/>
      <c r="SK195" s="44"/>
      <c r="SL195" s="44"/>
      <c r="SM195" s="44"/>
      <c r="SN195" s="44"/>
      <c r="SO195" s="44"/>
      <c r="SP195" s="44"/>
      <c r="SQ195" s="44"/>
      <c r="SR195" s="44"/>
      <c r="SS195" s="44"/>
      <c r="ST195" s="44"/>
      <c r="SU195" s="44"/>
      <c r="SV195" s="44"/>
      <c r="SW195" s="44"/>
      <c r="SX195" s="44"/>
      <c r="SY195" s="44"/>
      <c r="SZ195" s="44"/>
      <c r="TA195" s="44"/>
      <c r="TB195" s="44"/>
      <c r="TC195" s="44"/>
      <c r="TD195" s="44"/>
      <c r="TE195" s="44"/>
      <c r="TF195" s="44"/>
      <c r="TG195" s="44"/>
      <c r="TH195" s="44"/>
      <c r="TI195" s="44"/>
      <c r="TJ195" s="44"/>
      <c r="TK195" s="44"/>
      <c r="TL195" s="44"/>
      <c r="TM195" s="44"/>
      <c r="TN195" s="44"/>
      <c r="TO195" s="44"/>
      <c r="TP195" s="44"/>
      <c r="TQ195" s="44"/>
      <c r="TR195" s="44"/>
      <c r="TS195" s="44"/>
      <c r="TT195" s="44"/>
      <c r="TU195" s="44"/>
      <c r="TV195" s="44"/>
      <c r="TW195" s="44"/>
      <c r="TX195" s="44"/>
      <c r="TY195" s="44"/>
      <c r="TZ195" s="44"/>
      <c r="UA195" s="44"/>
      <c r="UB195" s="44"/>
      <c r="UC195" s="44"/>
      <c r="UD195" s="44"/>
      <c r="UE195" s="44"/>
      <c r="UF195" s="44"/>
      <c r="UG195" s="44"/>
      <c r="UH195" s="44"/>
      <c r="UI195" s="44"/>
      <c r="UJ195" s="44"/>
      <c r="UK195" s="44"/>
      <c r="UL195" s="44"/>
      <c r="UM195" s="44"/>
      <c r="UN195" s="44"/>
      <c r="UO195" s="44"/>
      <c r="UP195" s="44"/>
      <c r="UQ195" s="44"/>
      <c r="UR195" s="44"/>
      <c r="US195" s="44"/>
      <c r="UT195" s="44"/>
      <c r="UU195" s="44"/>
      <c r="UV195" s="44"/>
      <c r="UW195" s="44"/>
      <c r="UX195" s="44"/>
      <c r="UY195" s="44"/>
      <c r="UZ195" s="44"/>
      <c r="VA195" s="44"/>
      <c r="VB195" s="44"/>
      <c r="VC195" s="44"/>
      <c r="VD195" s="44"/>
      <c r="VE195" s="44"/>
      <c r="VF195" s="44"/>
      <c r="VG195" s="44"/>
      <c r="VH195" s="44"/>
      <c r="VI195" s="44"/>
      <c r="VJ195" s="44"/>
      <c r="VK195" s="44"/>
      <c r="VL195" s="44"/>
      <c r="VM195" s="44"/>
      <c r="VN195" s="44"/>
      <c r="VO195" s="44"/>
      <c r="VP195" s="44"/>
      <c r="VQ195" s="44"/>
      <c r="VR195" s="44"/>
      <c r="VS195" s="44"/>
      <c r="VT195" s="44"/>
      <c r="VU195" s="44"/>
      <c r="VV195" s="44"/>
      <c r="VW195" s="44"/>
      <c r="VX195" s="44"/>
      <c r="VY195" s="44"/>
      <c r="VZ195" s="44"/>
      <c r="WA195" s="44"/>
      <c r="WB195" s="44"/>
      <c r="WC195" s="44"/>
      <c r="WD195" s="44"/>
      <c r="WE195" s="44"/>
      <c r="WF195" s="44"/>
      <c r="WG195" s="44"/>
      <c r="WH195" s="44"/>
      <c r="WI195" s="44"/>
      <c r="WJ195" s="44"/>
      <c r="WK195" s="44"/>
      <c r="WL195" s="44"/>
      <c r="WM195" s="44"/>
      <c r="WN195" s="44"/>
      <c r="WO195" s="44"/>
      <c r="WP195" s="44"/>
      <c r="WQ195" s="44"/>
      <c r="WR195" s="44"/>
      <c r="WS195" s="44"/>
      <c r="WT195" s="44"/>
      <c r="WU195" s="44"/>
      <c r="WV195" s="44"/>
      <c r="WW195" s="44"/>
      <c r="WX195" s="44"/>
      <c r="WY195" s="44"/>
      <c r="WZ195" s="44"/>
      <c r="XA195" s="44"/>
      <c r="XB195" s="44"/>
      <c r="XC195" s="44"/>
      <c r="XD195" s="44"/>
      <c r="XE195" s="44"/>
      <c r="XF195" s="44"/>
      <c r="XG195" s="44"/>
      <c r="XH195" s="44"/>
      <c r="XI195" s="44"/>
      <c r="XJ195" s="44"/>
      <c r="XK195" s="44"/>
      <c r="XL195" s="44"/>
      <c r="XM195" s="44"/>
      <c r="XN195" s="44"/>
      <c r="XO195" s="44"/>
      <c r="XP195" s="44"/>
      <c r="XQ195" s="44"/>
      <c r="XR195" s="44"/>
      <c r="XS195" s="44"/>
      <c r="XT195" s="44"/>
      <c r="XU195" s="44"/>
      <c r="XV195" s="44"/>
      <c r="XW195" s="44"/>
      <c r="XX195" s="44"/>
      <c r="XY195" s="44"/>
      <c r="XZ195" s="44"/>
      <c r="YA195" s="44"/>
      <c r="YB195" s="44"/>
      <c r="YC195" s="44"/>
      <c r="YD195" s="44"/>
      <c r="YE195" s="44"/>
      <c r="YF195" s="44"/>
      <c r="YG195" s="44"/>
      <c r="YH195" s="44"/>
      <c r="YI195" s="44"/>
      <c r="YJ195" s="44"/>
      <c r="YK195" s="44"/>
      <c r="YL195" s="44"/>
      <c r="YM195" s="44"/>
      <c r="YN195" s="44"/>
      <c r="YO195" s="44"/>
      <c r="YP195" s="44"/>
      <c r="YQ195" s="44"/>
      <c r="YR195" s="44"/>
    </row>
    <row r="196" spans="1:668" s="57" customFormat="1" ht="15.75" x14ac:dyDescent="0.25">
      <c r="A196" s="44"/>
      <c r="B196" s="3"/>
      <c r="C196" s="3"/>
      <c r="D196" s="44"/>
      <c r="E196" s="44"/>
      <c r="F196" s="48"/>
      <c r="G196" s="48"/>
      <c r="H196" s="48"/>
      <c r="I196" s="48"/>
      <c r="J196" s="48"/>
      <c r="K196" s="48"/>
      <c r="L196" s="66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  <c r="IW196" s="44"/>
      <c r="IX196" s="44"/>
      <c r="IY196" s="44"/>
      <c r="IZ196" s="44"/>
      <c r="JA196" s="44"/>
      <c r="JB196" s="44"/>
      <c r="JC196" s="44"/>
      <c r="JD196" s="44"/>
      <c r="JE196" s="44"/>
      <c r="JF196" s="44"/>
      <c r="JG196" s="44"/>
      <c r="JH196" s="44"/>
      <c r="JI196" s="44"/>
      <c r="JJ196" s="44"/>
      <c r="JK196" s="44"/>
      <c r="JL196" s="44"/>
      <c r="JM196" s="44"/>
      <c r="JN196" s="44"/>
      <c r="JO196" s="44"/>
      <c r="JP196" s="44"/>
      <c r="JQ196" s="44"/>
      <c r="JR196" s="44"/>
      <c r="JS196" s="44"/>
      <c r="JT196" s="44"/>
      <c r="JU196" s="44"/>
      <c r="JV196" s="44"/>
      <c r="JW196" s="44"/>
      <c r="JX196" s="44"/>
      <c r="JY196" s="44"/>
      <c r="JZ196" s="44"/>
      <c r="KA196" s="44"/>
      <c r="KB196" s="44"/>
      <c r="KC196" s="44"/>
      <c r="KD196" s="44"/>
      <c r="KE196" s="44"/>
      <c r="KF196" s="44"/>
      <c r="KG196" s="44"/>
      <c r="KH196" s="44"/>
      <c r="KI196" s="44"/>
      <c r="KJ196" s="44"/>
      <c r="KK196" s="44"/>
      <c r="KL196" s="44"/>
      <c r="KM196" s="44"/>
      <c r="KN196" s="44"/>
      <c r="KO196" s="44"/>
      <c r="KP196" s="44"/>
      <c r="KQ196" s="44"/>
      <c r="KR196" s="44"/>
      <c r="KS196" s="44"/>
      <c r="KT196" s="44"/>
      <c r="KU196" s="44"/>
      <c r="KV196" s="44"/>
      <c r="KW196" s="44"/>
      <c r="KX196" s="44"/>
      <c r="KY196" s="44"/>
      <c r="KZ196" s="44"/>
      <c r="LA196" s="44"/>
      <c r="LB196" s="44"/>
      <c r="LC196" s="44"/>
      <c r="LD196" s="44"/>
      <c r="LE196" s="44"/>
      <c r="LF196" s="44"/>
      <c r="LG196" s="44"/>
      <c r="LH196" s="44"/>
      <c r="LI196" s="44"/>
      <c r="LJ196" s="44"/>
      <c r="LK196" s="44"/>
      <c r="LL196" s="44"/>
      <c r="LM196" s="44"/>
      <c r="LN196" s="44"/>
      <c r="LO196" s="44"/>
      <c r="LP196" s="44"/>
      <c r="LQ196" s="44"/>
      <c r="LR196" s="44"/>
      <c r="LS196" s="44"/>
      <c r="LT196" s="44"/>
      <c r="LU196" s="44"/>
      <c r="LV196" s="44"/>
      <c r="LW196" s="44"/>
      <c r="LX196" s="44"/>
      <c r="LY196" s="44"/>
      <c r="LZ196" s="44"/>
      <c r="MA196" s="44"/>
      <c r="MB196" s="44"/>
      <c r="MC196" s="44"/>
      <c r="MD196" s="44"/>
      <c r="ME196" s="44"/>
      <c r="MF196" s="44"/>
      <c r="MG196" s="44"/>
      <c r="MH196" s="44"/>
      <c r="MI196" s="44"/>
      <c r="MJ196" s="44"/>
      <c r="MK196" s="44"/>
      <c r="ML196" s="44"/>
      <c r="MM196" s="44"/>
      <c r="MN196" s="44"/>
      <c r="MO196" s="44"/>
      <c r="MP196" s="44"/>
      <c r="MQ196" s="44"/>
      <c r="MR196" s="44"/>
      <c r="MS196" s="44"/>
      <c r="MT196" s="44"/>
      <c r="MU196" s="44"/>
      <c r="MV196" s="44"/>
      <c r="MW196" s="44"/>
      <c r="MX196" s="44"/>
      <c r="MY196" s="44"/>
      <c r="MZ196" s="44"/>
      <c r="NA196" s="44"/>
      <c r="NB196" s="44"/>
      <c r="NC196" s="44"/>
      <c r="ND196" s="44"/>
      <c r="NE196" s="44"/>
      <c r="NF196" s="44"/>
      <c r="NG196" s="44"/>
      <c r="NH196" s="44"/>
      <c r="NI196" s="44"/>
      <c r="NJ196" s="44"/>
      <c r="NK196" s="44"/>
      <c r="NL196" s="44"/>
      <c r="NM196" s="44"/>
      <c r="NN196" s="44"/>
      <c r="NO196" s="44"/>
      <c r="NP196" s="44"/>
      <c r="NQ196" s="44"/>
      <c r="NR196" s="44"/>
      <c r="NS196" s="44"/>
      <c r="NT196" s="44"/>
      <c r="NU196" s="44"/>
      <c r="NV196" s="44"/>
      <c r="NW196" s="44"/>
      <c r="NX196" s="44"/>
      <c r="NY196" s="44"/>
      <c r="NZ196" s="44"/>
      <c r="OA196" s="44"/>
      <c r="OB196" s="44"/>
      <c r="OC196" s="44"/>
      <c r="OD196" s="44"/>
      <c r="OE196" s="44"/>
      <c r="OF196" s="44"/>
      <c r="OG196" s="44"/>
      <c r="OH196" s="44"/>
      <c r="OI196" s="44"/>
      <c r="OJ196" s="44"/>
      <c r="OK196" s="44"/>
      <c r="OL196" s="44"/>
      <c r="OM196" s="44"/>
      <c r="ON196" s="44"/>
      <c r="OO196" s="44"/>
      <c r="OP196" s="44"/>
      <c r="OQ196" s="44"/>
      <c r="OR196" s="44"/>
      <c r="OS196" s="44"/>
      <c r="OT196" s="44"/>
      <c r="OU196" s="44"/>
      <c r="OV196" s="44"/>
      <c r="OW196" s="44"/>
      <c r="OX196" s="44"/>
      <c r="OY196" s="44"/>
      <c r="OZ196" s="44"/>
      <c r="PA196" s="44"/>
      <c r="PB196" s="44"/>
      <c r="PC196" s="44"/>
      <c r="PD196" s="44"/>
      <c r="PE196" s="44"/>
      <c r="PF196" s="44"/>
      <c r="PG196" s="44"/>
      <c r="PH196" s="44"/>
      <c r="PI196" s="44"/>
      <c r="PJ196" s="44"/>
      <c r="PK196" s="44"/>
      <c r="PL196" s="44"/>
      <c r="PM196" s="44"/>
      <c r="PN196" s="44"/>
      <c r="PO196" s="44"/>
      <c r="PP196" s="44"/>
      <c r="PQ196" s="44"/>
      <c r="PR196" s="44"/>
      <c r="PS196" s="44"/>
      <c r="PT196" s="44"/>
      <c r="PU196" s="44"/>
      <c r="PV196" s="44"/>
      <c r="PW196" s="44"/>
      <c r="PX196" s="44"/>
      <c r="PY196" s="44"/>
      <c r="PZ196" s="44"/>
      <c r="QA196" s="44"/>
      <c r="QB196" s="44"/>
      <c r="QC196" s="44"/>
      <c r="QD196" s="44"/>
      <c r="QE196" s="44"/>
      <c r="QF196" s="44"/>
      <c r="QG196" s="44"/>
      <c r="QH196" s="44"/>
      <c r="QI196" s="44"/>
      <c r="QJ196" s="44"/>
      <c r="QK196" s="44"/>
      <c r="QL196" s="44"/>
      <c r="QM196" s="44"/>
      <c r="QN196" s="44"/>
      <c r="QO196" s="44"/>
      <c r="QP196" s="44"/>
      <c r="QQ196" s="44"/>
      <c r="QR196" s="44"/>
      <c r="QS196" s="44"/>
      <c r="QT196" s="44"/>
      <c r="QU196" s="44"/>
      <c r="QV196" s="44"/>
      <c r="QW196" s="44"/>
      <c r="QX196" s="44"/>
      <c r="QY196" s="44"/>
      <c r="QZ196" s="44"/>
      <c r="RA196" s="44"/>
      <c r="RB196" s="44"/>
      <c r="RC196" s="44"/>
      <c r="RD196" s="44"/>
      <c r="RE196" s="44"/>
      <c r="RF196" s="44"/>
      <c r="RG196" s="44"/>
      <c r="RH196" s="44"/>
      <c r="RI196" s="44"/>
      <c r="RJ196" s="44"/>
      <c r="RK196" s="44"/>
      <c r="RL196" s="44"/>
      <c r="RM196" s="44"/>
      <c r="RN196" s="44"/>
      <c r="RO196" s="44"/>
      <c r="RP196" s="44"/>
      <c r="RQ196" s="44"/>
      <c r="RR196" s="44"/>
      <c r="RS196" s="44"/>
      <c r="RT196" s="44"/>
      <c r="RU196" s="44"/>
      <c r="RV196" s="44"/>
      <c r="RW196" s="44"/>
      <c r="RX196" s="44"/>
      <c r="RY196" s="44"/>
      <c r="RZ196" s="44"/>
      <c r="SA196" s="44"/>
      <c r="SB196" s="44"/>
      <c r="SC196" s="44"/>
      <c r="SD196" s="44"/>
      <c r="SE196" s="44"/>
      <c r="SF196" s="44"/>
      <c r="SG196" s="44"/>
      <c r="SH196" s="44"/>
      <c r="SI196" s="44"/>
      <c r="SJ196" s="44"/>
      <c r="SK196" s="44"/>
      <c r="SL196" s="44"/>
      <c r="SM196" s="44"/>
      <c r="SN196" s="44"/>
      <c r="SO196" s="44"/>
      <c r="SP196" s="44"/>
      <c r="SQ196" s="44"/>
      <c r="SR196" s="44"/>
      <c r="SS196" s="44"/>
      <c r="ST196" s="44"/>
      <c r="SU196" s="44"/>
      <c r="SV196" s="44"/>
      <c r="SW196" s="44"/>
      <c r="SX196" s="44"/>
      <c r="SY196" s="44"/>
      <c r="SZ196" s="44"/>
      <c r="TA196" s="44"/>
      <c r="TB196" s="44"/>
      <c r="TC196" s="44"/>
      <c r="TD196" s="44"/>
      <c r="TE196" s="44"/>
      <c r="TF196" s="44"/>
      <c r="TG196" s="44"/>
      <c r="TH196" s="44"/>
      <c r="TI196" s="44"/>
      <c r="TJ196" s="44"/>
      <c r="TK196" s="44"/>
      <c r="TL196" s="44"/>
      <c r="TM196" s="44"/>
      <c r="TN196" s="44"/>
      <c r="TO196" s="44"/>
      <c r="TP196" s="44"/>
      <c r="TQ196" s="44"/>
      <c r="TR196" s="44"/>
      <c r="TS196" s="44"/>
      <c r="TT196" s="44"/>
      <c r="TU196" s="44"/>
      <c r="TV196" s="44"/>
      <c r="TW196" s="44"/>
      <c r="TX196" s="44"/>
      <c r="TY196" s="44"/>
      <c r="TZ196" s="44"/>
      <c r="UA196" s="44"/>
      <c r="UB196" s="44"/>
      <c r="UC196" s="44"/>
      <c r="UD196" s="44"/>
      <c r="UE196" s="44"/>
      <c r="UF196" s="44"/>
      <c r="UG196" s="44"/>
      <c r="UH196" s="44"/>
      <c r="UI196" s="44"/>
      <c r="UJ196" s="44"/>
      <c r="UK196" s="44"/>
      <c r="UL196" s="44"/>
      <c r="UM196" s="44"/>
      <c r="UN196" s="44"/>
      <c r="UO196" s="44"/>
      <c r="UP196" s="44"/>
      <c r="UQ196" s="44"/>
      <c r="UR196" s="44"/>
      <c r="US196" s="44"/>
      <c r="UT196" s="44"/>
      <c r="UU196" s="44"/>
      <c r="UV196" s="44"/>
      <c r="UW196" s="44"/>
      <c r="UX196" s="44"/>
      <c r="UY196" s="44"/>
      <c r="UZ196" s="44"/>
      <c r="VA196" s="44"/>
      <c r="VB196" s="44"/>
      <c r="VC196" s="44"/>
      <c r="VD196" s="44"/>
      <c r="VE196" s="44"/>
      <c r="VF196" s="44"/>
      <c r="VG196" s="44"/>
      <c r="VH196" s="44"/>
      <c r="VI196" s="44"/>
      <c r="VJ196" s="44"/>
      <c r="VK196" s="44"/>
      <c r="VL196" s="44"/>
      <c r="VM196" s="44"/>
      <c r="VN196" s="44"/>
      <c r="VO196" s="44"/>
      <c r="VP196" s="44"/>
      <c r="VQ196" s="44"/>
      <c r="VR196" s="44"/>
      <c r="VS196" s="44"/>
      <c r="VT196" s="44"/>
      <c r="VU196" s="44"/>
      <c r="VV196" s="44"/>
      <c r="VW196" s="44"/>
      <c r="VX196" s="44"/>
      <c r="VY196" s="44"/>
      <c r="VZ196" s="44"/>
      <c r="WA196" s="44"/>
      <c r="WB196" s="44"/>
      <c r="WC196" s="44"/>
      <c r="WD196" s="44"/>
      <c r="WE196" s="44"/>
      <c r="WF196" s="44"/>
      <c r="WG196" s="44"/>
      <c r="WH196" s="44"/>
      <c r="WI196" s="44"/>
      <c r="WJ196" s="44"/>
      <c r="WK196" s="44"/>
      <c r="WL196" s="44"/>
      <c r="WM196" s="44"/>
      <c r="WN196" s="44"/>
      <c r="WO196" s="44"/>
      <c r="WP196" s="44"/>
      <c r="WQ196" s="44"/>
      <c r="WR196" s="44"/>
      <c r="WS196" s="44"/>
      <c r="WT196" s="44"/>
      <c r="WU196" s="44"/>
      <c r="WV196" s="44"/>
      <c r="WW196" s="44"/>
      <c r="WX196" s="44"/>
      <c r="WY196" s="44"/>
      <c r="WZ196" s="44"/>
      <c r="XA196" s="44"/>
      <c r="XB196" s="44"/>
      <c r="XC196" s="44"/>
      <c r="XD196" s="44"/>
      <c r="XE196" s="44"/>
      <c r="XF196" s="44"/>
      <c r="XG196" s="44"/>
      <c r="XH196" s="44"/>
      <c r="XI196" s="44"/>
      <c r="XJ196" s="44"/>
      <c r="XK196" s="44"/>
      <c r="XL196" s="44"/>
      <c r="XM196" s="44"/>
      <c r="XN196" s="44"/>
      <c r="XO196" s="44"/>
      <c r="XP196" s="44"/>
      <c r="XQ196" s="44"/>
      <c r="XR196" s="44"/>
      <c r="XS196" s="44"/>
      <c r="XT196" s="44"/>
      <c r="XU196" s="44"/>
      <c r="XV196" s="44"/>
      <c r="XW196" s="44"/>
      <c r="XX196" s="44"/>
      <c r="XY196" s="44"/>
      <c r="XZ196" s="44"/>
      <c r="YA196" s="44"/>
      <c r="YB196" s="44"/>
      <c r="YC196" s="44"/>
      <c r="YD196" s="44"/>
      <c r="YE196" s="44"/>
      <c r="YF196" s="44"/>
      <c r="YG196" s="44"/>
      <c r="YH196" s="44"/>
      <c r="YI196" s="44"/>
      <c r="YJ196" s="44"/>
      <c r="YK196" s="44"/>
      <c r="YL196" s="44"/>
      <c r="YM196" s="44"/>
      <c r="YN196" s="44"/>
      <c r="YO196" s="44"/>
      <c r="YP196" s="44"/>
      <c r="YQ196" s="44"/>
      <c r="YR196" s="44"/>
    </row>
    <row r="197" spans="1:668" s="57" customFormat="1" ht="15.75" x14ac:dyDescent="0.25">
      <c r="A197" s="44"/>
      <c r="B197" s="3"/>
      <c r="C197" s="3"/>
      <c r="D197" s="44"/>
      <c r="E197" s="44"/>
      <c r="F197" s="48"/>
      <c r="G197" s="48"/>
      <c r="H197" s="48"/>
      <c r="I197" s="48"/>
      <c r="J197" s="48"/>
      <c r="K197" s="48"/>
      <c r="L197" s="66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  <c r="IW197" s="44"/>
      <c r="IX197" s="44"/>
      <c r="IY197" s="44"/>
      <c r="IZ197" s="44"/>
      <c r="JA197" s="44"/>
      <c r="JB197" s="44"/>
      <c r="JC197" s="44"/>
      <c r="JD197" s="44"/>
      <c r="JE197" s="44"/>
      <c r="JF197" s="44"/>
      <c r="JG197" s="44"/>
      <c r="JH197" s="44"/>
      <c r="JI197" s="44"/>
      <c r="JJ197" s="44"/>
      <c r="JK197" s="44"/>
      <c r="JL197" s="44"/>
      <c r="JM197" s="44"/>
      <c r="JN197" s="44"/>
      <c r="JO197" s="44"/>
      <c r="JP197" s="44"/>
      <c r="JQ197" s="44"/>
      <c r="JR197" s="44"/>
      <c r="JS197" s="44"/>
      <c r="JT197" s="44"/>
      <c r="JU197" s="44"/>
      <c r="JV197" s="44"/>
      <c r="JW197" s="44"/>
      <c r="JX197" s="44"/>
      <c r="JY197" s="44"/>
      <c r="JZ197" s="44"/>
      <c r="KA197" s="44"/>
      <c r="KB197" s="44"/>
      <c r="KC197" s="44"/>
      <c r="KD197" s="44"/>
      <c r="KE197" s="44"/>
      <c r="KF197" s="44"/>
      <c r="KG197" s="44"/>
      <c r="KH197" s="44"/>
      <c r="KI197" s="44"/>
      <c r="KJ197" s="44"/>
      <c r="KK197" s="44"/>
      <c r="KL197" s="44"/>
      <c r="KM197" s="44"/>
      <c r="KN197" s="44"/>
      <c r="KO197" s="44"/>
      <c r="KP197" s="44"/>
      <c r="KQ197" s="44"/>
      <c r="KR197" s="44"/>
      <c r="KS197" s="44"/>
      <c r="KT197" s="44"/>
      <c r="KU197" s="44"/>
      <c r="KV197" s="44"/>
      <c r="KW197" s="44"/>
      <c r="KX197" s="44"/>
      <c r="KY197" s="44"/>
      <c r="KZ197" s="44"/>
      <c r="LA197" s="44"/>
      <c r="LB197" s="44"/>
      <c r="LC197" s="44"/>
      <c r="LD197" s="44"/>
      <c r="LE197" s="44"/>
      <c r="LF197" s="44"/>
      <c r="LG197" s="44"/>
      <c r="LH197" s="44"/>
      <c r="LI197" s="44"/>
      <c r="LJ197" s="44"/>
      <c r="LK197" s="44"/>
      <c r="LL197" s="44"/>
      <c r="LM197" s="44"/>
      <c r="LN197" s="44"/>
      <c r="LO197" s="44"/>
      <c r="LP197" s="44"/>
      <c r="LQ197" s="44"/>
      <c r="LR197" s="44"/>
      <c r="LS197" s="44"/>
      <c r="LT197" s="44"/>
      <c r="LU197" s="44"/>
      <c r="LV197" s="44"/>
      <c r="LW197" s="44"/>
      <c r="LX197" s="44"/>
      <c r="LY197" s="44"/>
      <c r="LZ197" s="44"/>
      <c r="MA197" s="44"/>
      <c r="MB197" s="44"/>
      <c r="MC197" s="44"/>
      <c r="MD197" s="44"/>
      <c r="ME197" s="44"/>
      <c r="MF197" s="44"/>
      <c r="MG197" s="44"/>
      <c r="MH197" s="44"/>
      <c r="MI197" s="44"/>
      <c r="MJ197" s="44"/>
      <c r="MK197" s="44"/>
      <c r="ML197" s="44"/>
      <c r="MM197" s="44"/>
      <c r="MN197" s="44"/>
      <c r="MO197" s="44"/>
      <c r="MP197" s="44"/>
      <c r="MQ197" s="44"/>
      <c r="MR197" s="44"/>
      <c r="MS197" s="44"/>
      <c r="MT197" s="44"/>
      <c r="MU197" s="44"/>
      <c r="MV197" s="44"/>
      <c r="MW197" s="44"/>
      <c r="MX197" s="44"/>
      <c r="MY197" s="44"/>
      <c r="MZ197" s="44"/>
      <c r="NA197" s="44"/>
      <c r="NB197" s="44"/>
      <c r="NC197" s="44"/>
      <c r="ND197" s="44"/>
      <c r="NE197" s="44"/>
      <c r="NF197" s="44"/>
      <c r="NG197" s="44"/>
      <c r="NH197" s="44"/>
      <c r="NI197" s="44"/>
      <c r="NJ197" s="44"/>
      <c r="NK197" s="44"/>
      <c r="NL197" s="44"/>
      <c r="NM197" s="44"/>
      <c r="NN197" s="44"/>
      <c r="NO197" s="44"/>
      <c r="NP197" s="44"/>
      <c r="NQ197" s="44"/>
      <c r="NR197" s="44"/>
      <c r="NS197" s="44"/>
      <c r="NT197" s="44"/>
      <c r="NU197" s="44"/>
      <c r="NV197" s="44"/>
      <c r="NW197" s="44"/>
      <c r="NX197" s="44"/>
      <c r="NY197" s="44"/>
      <c r="NZ197" s="44"/>
      <c r="OA197" s="44"/>
      <c r="OB197" s="44"/>
      <c r="OC197" s="44"/>
      <c r="OD197" s="44"/>
      <c r="OE197" s="44"/>
      <c r="OF197" s="44"/>
      <c r="OG197" s="44"/>
      <c r="OH197" s="44"/>
      <c r="OI197" s="44"/>
      <c r="OJ197" s="44"/>
      <c r="OK197" s="44"/>
      <c r="OL197" s="44"/>
      <c r="OM197" s="44"/>
      <c r="ON197" s="44"/>
      <c r="OO197" s="44"/>
      <c r="OP197" s="44"/>
      <c r="OQ197" s="44"/>
      <c r="OR197" s="44"/>
      <c r="OS197" s="44"/>
      <c r="OT197" s="44"/>
      <c r="OU197" s="44"/>
      <c r="OV197" s="44"/>
      <c r="OW197" s="44"/>
      <c r="OX197" s="44"/>
      <c r="OY197" s="44"/>
      <c r="OZ197" s="44"/>
      <c r="PA197" s="44"/>
      <c r="PB197" s="44"/>
      <c r="PC197" s="44"/>
      <c r="PD197" s="44"/>
      <c r="PE197" s="44"/>
      <c r="PF197" s="44"/>
      <c r="PG197" s="44"/>
      <c r="PH197" s="44"/>
      <c r="PI197" s="44"/>
      <c r="PJ197" s="44"/>
      <c r="PK197" s="44"/>
      <c r="PL197" s="44"/>
      <c r="PM197" s="44"/>
      <c r="PN197" s="44"/>
      <c r="PO197" s="44"/>
      <c r="PP197" s="44"/>
      <c r="PQ197" s="44"/>
      <c r="PR197" s="44"/>
      <c r="PS197" s="44"/>
      <c r="PT197" s="44"/>
      <c r="PU197" s="44"/>
      <c r="PV197" s="44"/>
      <c r="PW197" s="44"/>
      <c r="PX197" s="44"/>
      <c r="PY197" s="44"/>
      <c r="PZ197" s="44"/>
      <c r="QA197" s="44"/>
      <c r="QB197" s="44"/>
      <c r="QC197" s="44"/>
      <c r="QD197" s="44"/>
      <c r="QE197" s="44"/>
      <c r="QF197" s="44"/>
      <c r="QG197" s="44"/>
      <c r="QH197" s="44"/>
      <c r="QI197" s="44"/>
      <c r="QJ197" s="44"/>
      <c r="QK197" s="44"/>
      <c r="QL197" s="44"/>
      <c r="QM197" s="44"/>
      <c r="QN197" s="44"/>
      <c r="QO197" s="44"/>
      <c r="QP197" s="44"/>
      <c r="QQ197" s="44"/>
      <c r="QR197" s="44"/>
      <c r="QS197" s="44"/>
      <c r="QT197" s="44"/>
      <c r="QU197" s="44"/>
      <c r="QV197" s="44"/>
      <c r="QW197" s="44"/>
      <c r="QX197" s="44"/>
      <c r="QY197" s="44"/>
      <c r="QZ197" s="44"/>
      <c r="RA197" s="44"/>
      <c r="RB197" s="44"/>
      <c r="RC197" s="44"/>
      <c r="RD197" s="44"/>
      <c r="RE197" s="44"/>
      <c r="RF197" s="44"/>
      <c r="RG197" s="44"/>
      <c r="RH197" s="44"/>
      <c r="RI197" s="44"/>
      <c r="RJ197" s="44"/>
      <c r="RK197" s="44"/>
      <c r="RL197" s="44"/>
      <c r="RM197" s="44"/>
      <c r="RN197" s="44"/>
      <c r="RO197" s="44"/>
      <c r="RP197" s="44"/>
      <c r="RQ197" s="44"/>
      <c r="RR197" s="44"/>
      <c r="RS197" s="44"/>
      <c r="RT197" s="44"/>
      <c r="RU197" s="44"/>
      <c r="RV197" s="44"/>
      <c r="RW197" s="44"/>
      <c r="RX197" s="44"/>
      <c r="RY197" s="44"/>
      <c r="RZ197" s="44"/>
      <c r="SA197" s="44"/>
      <c r="SB197" s="44"/>
      <c r="SC197" s="44"/>
      <c r="SD197" s="44"/>
      <c r="SE197" s="44"/>
      <c r="SF197" s="44"/>
      <c r="SG197" s="44"/>
      <c r="SH197" s="44"/>
      <c r="SI197" s="44"/>
      <c r="SJ197" s="44"/>
      <c r="SK197" s="44"/>
      <c r="SL197" s="44"/>
      <c r="SM197" s="44"/>
      <c r="SN197" s="44"/>
      <c r="SO197" s="44"/>
      <c r="SP197" s="44"/>
      <c r="SQ197" s="44"/>
      <c r="SR197" s="44"/>
      <c r="SS197" s="44"/>
      <c r="ST197" s="44"/>
      <c r="SU197" s="44"/>
      <c r="SV197" s="44"/>
      <c r="SW197" s="44"/>
      <c r="SX197" s="44"/>
      <c r="SY197" s="44"/>
      <c r="SZ197" s="44"/>
      <c r="TA197" s="44"/>
      <c r="TB197" s="44"/>
      <c r="TC197" s="44"/>
      <c r="TD197" s="44"/>
      <c r="TE197" s="44"/>
      <c r="TF197" s="44"/>
      <c r="TG197" s="44"/>
      <c r="TH197" s="44"/>
      <c r="TI197" s="44"/>
      <c r="TJ197" s="44"/>
      <c r="TK197" s="44"/>
      <c r="TL197" s="44"/>
      <c r="TM197" s="44"/>
      <c r="TN197" s="44"/>
      <c r="TO197" s="44"/>
      <c r="TP197" s="44"/>
      <c r="TQ197" s="44"/>
      <c r="TR197" s="44"/>
      <c r="TS197" s="44"/>
      <c r="TT197" s="44"/>
      <c r="TU197" s="44"/>
      <c r="TV197" s="44"/>
      <c r="TW197" s="44"/>
      <c r="TX197" s="44"/>
      <c r="TY197" s="44"/>
      <c r="TZ197" s="44"/>
      <c r="UA197" s="44"/>
      <c r="UB197" s="44"/>
      <c r="UC197" s="44"/>
      <c r="UD197" s="44"/>
      <c r="UE197" s="44"/>
      <c r="UF197" s="44"/>
      <c r="UG197" s="44"/>
      <c r="UH197" s="44"/>
      <c r="UI197" s="44"/>
      <c r="UJ197" s="44"/>
      <c r="UK197" s="44"/>
      <c r="UL197" s="44"/>
      <c r="UM197" s="44"/>
      <c r="UN197" s="44"/>
      <c r="UO197" s="44"/>
      <c r="UP197" s="44"/>
      <c r="UQ197" s="44"/>
      <c r="UR197" s="44"/>
      <c r="US197" s="44"/>
      <c r="UT197" s="44"/>
      <c r="UU197" s="44"/>
      <c r="UV197" s="44"/>
      <c r="UW197" s="44"/>
      <c r="UX197" s="44"/>
      <c r="UY197" s="44"/>
      <c r="UZ197" s="44"/>
      <c r="VA197" s="44"/>
      <c r="VB197" s="44"/>
      <c r="VC197" s="44"/>
      <c r="VD197" s="44"/>
      <c r="VE197" s="44"/>
      <c r="VF197" s="44"/>
      <c r="VG197" s="44"/>
      <c r="VH197" s="44"/>
      <c r="VI197" s="44"/>
      <c r="VJ197" s="44"/>
      <c r="VK197" s="44"/>
      <c r="VL197" s="44"/>
      <c r="VM197" s="44"/>
      <c r="VN197" s="44"/>
      <c r="VO197" s="44"/>
      <c r="VP197" s="44"/>
      <c r="VQ197" s="44"/>
      <c r="VR197" s="44"/>
      <c r="VS197" s="44"/>
      <c r="VT197" s="44"/>
      <c r="VU197" s="44"/>
      <c r="VV197" s="44"/>
      <c r="VW197" s="44"/>
      <c r="VX197" s="44"/>
      <c r="VY197" s="44"/>
      <c r="VZ197" s="44"/>
      <c r="WA197" s="44"/>
      <c r="WB197" s="44"/>
      <c r="WC197" s="44"/>
      <c r="WD197" s="44"/>
      <c r="WE197" s="44"/>
      <c r="WF197" s="44"/>
      <c r="WG197" s="44"/>
      <c r="WH197" s="44"/>
      <c r="WI197" s="44"/>
      <c r="WJ197" s="44"/>
      <c r="WK197" s="44"/>
      <c r="WL197" s="44"/>
      <c r="WM197" s="44"/>
      <c r="WN197" s="44"/>
      <c r="WO197" s="44"/>
      <c r="WP197" s="44"/>
      <c r="WQ197" s="44"/>
      <c r="WR197" s="44"/>
      <c r="WS197" s="44"/>
      <c r="WT197" s="44"/>
      <c r="WU197" s="44"/>
      <c r="WV197" s="44"/>
      <c r="WW197" s="44"/>
      <c r="WX197" s="44"/>
      <c r="WY197" s="44"/>
      <c r="WZ197" s="44"/>
      <c r="XA197" s="44"/>
      <c r="XB197" s="44"/>
      <c r="XC197" s="44"/>
      <c r="XD197" s="44"/>
      <c r="XE197" s="44"/>
      <c r="XF197" s="44"/>
      <c r="XG197" s="44"/>
      <c r="XH197" s="44"/>
      <c r="XI197" s="44"/>
      <c r="XJ197" s="44"/>
      <c r="XK197" s="44"/>
      <c r="XL197" s="44"/>
      <c r="XM197" s="44"/>
      <c r="XN197" s="44"/>
      <c r="XO197" s="44"/>
      <c r="XP197" s="44"/>
      <c r="XQ197" s="44"/>
      <c r="XR197" s="44"/>
      <c r="XS197" s="44"/>
      <c r="XT197" s="44"/>
      <c r="XU197" s="44"/>
      <c r="XV197" s="44"/>
      <c r="XW197" s="44"/>
      <c r="XX197" s="44"/>
      <c r="XY197" s="44"/>
      <c r="XZ197" s="44"/>
      <c r="YA197" s="44"/>
      <c r="YB197" s="44"/>
      <c r="YC197" s="44"/>
      <c r="YD197" s="44"/>
      <c r="YE197" s="44"/>
      <c r="YF197" s="44"/>
      <c r="YG197" s="44"/>
      <c r="YH197" s="44"/>
      <c r="YI197" s="44"/>
      <c r="YJ197" s="44"/>
      <c r="YK197" s="44"/>
      <c r="YL197" s="44"/>
      <c r="YM197" s="44"/>
      <c r="YN197" s="44"/>
      <c r="YO197" s="44"/>
      <c r="YP197" s="44"/>
      <c r="YQ197" s="44"/>
      <c r="YR197" s="44"/>
    </row>
    <row r="198" spans="1:668" s="57" customFormat="1" ht="15.75" x14ac:dyDescent="0.25">
      <c r="A198" s="44"/>
      <c r="B198" s="3"/>
      <c r="C198" s="3"/>
      <c r="D198" s="44"/>
      <c r="E198" s="44"/>
      <c r="F198" s="48"/>
      <c r="G198" s="48"/>
      <c r="H198" s="48"/>
      <c r="I198" s="48"/>
      <c r="J198" s="48"/>
      <c r="K198" s="48"/>
      <c r="L198" s="66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  <c r="IW198" s="44"/>
      <c r="IX198" s="44"/>
      <c r="IY198" s="44"/>
      <c r="IZ198" s="44"/>
      <c r="JA198" s="44"/>
      <c r="JB198" s="44"/>
      <c r="JC198" s="44"/>
      <c r="JD198" s="44"/>
      <c r="JE198" s="44"/>
      <c r="JF198" s="44"/>
      <c r="JG198" s="44"/>
      <c r="JH198" s="44"/>
      <c r="JI198" s="44"/>
      <c r="JJ198" s="44"/>
      <c r="JK198" s="44"/>
      <c r="JL198" s="44"/>
      <c r="JM198" s="44"/>
      <c r="JN198" s="44"/>
      <c r="JO198" s="44"/>
      <c r="JP198" s="44"/>
      <c r="JQ198" s="44"/>
      <c r="JR198" s="44"/>
      <c r="JS198" s="44"/>
      <c r="JT198" s="44"/>
      <c r="JU198" s="44"/>
      <c r="JV198" s="44"/>
      <c r="JW198" s="44"/>
      <c r="JX198" s="44"/>
      <c r="JY198" s="44"/>
      <c r="JZ198" s="44"/>
      <c r="KA198" s="44"/>
      <c r="KB198" s="44"/>
      <c r="KC198" s="44"/>
      <c r="KD198" s="44"/>
      <c r="KE198" s="44"/>
      <c r="KF198" s="44"/>
      <c r="KG198" s="44"/>
      <c r="KH198" s="44"/>
      <c r="KI198" s="44"/>
      <c r="KJ198" s="44"/>
      <c r="KK198" s="44"/>
      <c r="KL198" s="44"/>
      <c r="KM198" s="44"/>
      <c r="KN198" s="44"/>
      <c r="KO198" s="44"/>
      <c r="KP198" s="44"/>
      <c r="KQ198" s="44"/>
      <c r="KR198" s="44"/>
      <c r="KS198" s="44"/>
      <c r="KT198" s="44"/>
      <c r="KU198" s="44"/>
      <c r="KV198" s="44"/>
      <c r="KW198" s="44"/>
      <c r="KX198" s="44"/>
      <c r="KY198" s="44"/>
      <c r="KZ198" s="44"/>
      <c r="LA198" s="44"/>
      <c r="LB198" s="44"/>
      <c r="LC198" s="44"/>
      <c r="LD198" s="44"/>
      <c r="LE198" s="44"/>
      <c r="LF198" s="44"/>
      <c r="LG198" s="44"/>
      <c r="LH198" s="44"/>
      <c r="LI198" s="44"/>
      <c r="LJ198" s="44"/>
      <c r="LK198" s="44"/>
      <c r="LL198" s="44"/>
      <c r="LM198" s="44"/>
      <c r="LN198" s="44"/>
      <c r="LO198" s="44"/>
      <c r="LP198" s="44"/>
      <c r="LQ198" s="44"/>
      <c r="LR198" s="44"/>
      <c r="LS198" s="44"/>
      <c r="LT198" s="44"/>
      <c r="LU198" s="44"/>
      <c r="LV198" s="44"/>
      <c r="LW198" s="44"/>
      <c r="LX198" s="44"/>
      <c r="LY198" s="44"/>
      <c r="LZ198" s="44"/>
      <c r="MA198" s="44"/>
      <c r="MB198" s="44"/>
      <c r="MC198" s="44"/>
      <c r="MD198" s="44"/>
      <c r="ME198" s="44"/>
      <c r="MF198" s="44"/>
      <c r="MG198" s="44"/>
      <c r="MH198" s="44"/>
      <c r="MI198" s="44"/>
      <c r="MJ198" s="44"/>
      <c r="MK198" s="44"/>
      <c r="ML198" s="44"/>
      <c r="MM198" s="44"/>
      <c r="MN198" s="44"/>
      <c r="MO198" s="44"/>
      <c r="MP198" s="44"/>
      <c r="MQ198" s="44"/>
      <c r="MR198" s="44"/>
      <c r="MS198" s="44"/>
      <c r="MT198" s="44"/>
      <c r="MU198" s="44"/>
      <c r="MV198" s="44"/>
      <c r="MW198" s="44"/>
      <c r="MX198" s="44"/>
      <c r="MY198" s="44"/>
      <c r="MZ198" s="44"/>
      <c r="NA198" s="44"/>
      <c r="NB198" s="44"/>
      <c r="NC198" s="44"/>
      <c r="ND198" s="44"/>
      <c r="NE198" s="44"/>
      <c r="NF198" s="44"/>
      <c r="NG198" s="44"/>
      <c r="NH198" s="44"/>
      <c r="NI198" s="44"/>
      <c r="NJ198" s="44"/>
      <c r="NK198" s="44"/>
      <c r="NL198" s="44"/>
      <c r="NM198" s="44"/>
      <c r="NN198" s="44"/>
      <c r="NO198" s="44"/>
      <c r="NP198" s="44"/>
      <c r="NQ198" s="44"/>
      <c r="NR198" s="44"/>
      <c r="NS198" s="44"/>
      <c r="NT198" s="44"/>
      <c r="NU198" s="44"/>
      <c r="NV198" s="44"/>
      <c r="NW198" s="44"/>
      <c r="NX198" s="44"/>
      <c r="NY198" s="44"/>
      <c r="NZ198" s="44"/>
      <c r="OA198" s="44"/>
      <c r="OB198" s="44"/>
      <c r="OC198" s="44"/>
      <c r="OD198" s="44"/>
      <c r="OE198" s="44"/>
      <c r="OF198" s="44"/>
      <c r="OG198" s="44"/>
      <c r="OH198" s="44"/>
      <c r="OI198" s="44"/>
      <c r="OJ198" s="44"/>
      <c r="OK198" s="44"/>
      <c r="OL198" s="44"/>
      <c r="OM198" s="44"/>
      <c r="ON198" s="44"/>
      <c r="OO198" s="44"/>
      <c r="OP198" s="44"/>
      <c r="OQ198" s="44"/>
      <c r="OR198" s="44"/>
      <c r="OS198" s="44"/>
      <c r="OT198" s="44"/>
      <c r="OU198" s="44"/>
      <c r="OV198" s="44"/>
      <c r="OW198" s="44"/>
      <c r="OX198" s="44"/>
      <c r="OY198" s="44"/>
      <c r="OZ198" s="44"/>
      <c r="PA198" s="44"/>
      <c r="PB198" s="44"/>
      <c r="PC198" s="44"/>
      <c r="PD198" s="44"/>
      <c r="PE198" s="44"/>
      <c r="PF198" s="44"/>
      <c r="PG198" s="44"/>
      <c r="PH198" s="44"/>
      <c r="PI198" s="44"/>
      <c r="PJ198" s="44"/>
      <c r="PK198" s="44"/>
      <c r="PL198" s="44"/>
      <c r="PM198" s="44"/>
      <c r="PN198" s="44"/>
      <c r="PO198" s="44"/>
      <c r="PP198" s="44"/>
      <c r="PQ198" s="44"/>
      <c r="PR198" s="44"/>
      <c r="PS198" s="44"/>
      <c r="PT198" s="44"/>
      <c r="PU198" s="44"/>
      <c r="PV198" s="44"/>
      <c r="PW198" s="44"/>
      <c r="PX198" s="44"/>
      <c r="PY198" s="44"/>
      <c r="PZ198" s="44"/>
      <c r="QA198" s="44"/>
      <c r="QB198" s="44"/>
      <c r="QC198" s="44"/>
      <c r="QD198" s="44"/>
      <c r="QE198" s="44"/>
      <c r="QF198" s="44"/>
      <c r="QG198" s="44"/>
      <c r="QH198" s="44"/>
      <c r="QI198" s="44"/>
      <c r="QJ198" s="44"/>
      <c r="QK198" s="44"/>
      <c r="QL198" s="44"/>
      <c r="QM198" s="44"/>
      <c r="QN198" s="44"/>
      <c r="QO198" s="44"/>
      <c r="QP198" s="44"/>
      <c r="QQ198" s="44"/>
      <c r="QR198" s="44"/>
      <c r="QS198" s="44"/>
      <c r="QT198" s="44"/>
      <c r="QU198" s="44"/>
      <c r="QV198" s="44"/>
      <c r="QW198" s="44"/>
      <c r="QX198" s="44"/>
      <c r="QY198" s="44"/>
      <c r="QZ198" s="44"/>
      <c r="RA198" s="44"/>
      <c r="RB198" s="44"/>
      <c r="RC198" s="44"/>
      <c r="RD198" s="44"/>
      <c r="RE198" s="44"/>
      <c r="RF198" s="44"/>
      <c r="RG198" s="44"/>
      <c r="RH198" s="44"/>
      <c r="RI198" s="44"/>
      <c r="RJ198" s="44"/>
      <c r="RK198" s="44"/>
      <c r="RL198" s="44"/>
      <c r="RM198" s="44"/>
      <c r="RN198" s="44"/>
      <c r="RO198" s="44"/>
      <c r="RP198" s="44"/>
      <c r="RQ198" s="44"/>
      <c r="RR198" s="44"/>
      <c r="RS198" s="44"/>
      <c r="RT198" s="44"/>
      <c r="RU198" s="44"/>
      <c r="RV198" s="44"/>
      <c r="RW198" s="44"/>
      <c r="RX198" s="44"/>
      <c r="RY198" s="44"/>
      <c r="RZ198" s="44"/>
      <c r="SA198" s="44"/>
      <c r="SB198" s="44"/>
      <c r="SC198" s="44"/>
      <c r="SD198" s="44"/>
      <c r="SE198" s="44"/>
      <c r="SF198" s="44"/>
      <c r="SG198" s="44"/>
      <c r="SH198" s="44"/>
      <c r="SI198" s="44"/>
      <c r="SJ198" s="44"/>
      <c r="SK198" s="44"/>
      <c r="SL198" s="44"/>
      <c r="SM198" s="44"/>
      <c r="SN198" s="44"/>
      <c r="SO198" s="44"/>
      <c r="SP198" s="44"/>
      <c r="SQ198" s="44"/>
      <c r="SR198" s="44"/>
      <c r="SS198" s="44"/>
      <c r="ST198" s="44"/>
      <c r="SU198" s="44"/>
      <c r="SV198" s="44"/>
      <c r="SW198" s="44"/>
      <c r="SX198" s="44"/>
      <c r="SY198" s="44"/>
      <c r="SZ198" s="44"/>
      <c r="TA198" s="44"/>
      <c r="TB198" s="44"/>
      <c r="TC198" s="44"/>
      <c r="TD198" s="44"/>
      <c r="TE198" s="44"/>
      <c r="TF198" s="44"/>
      <c r="TG198" s="44"/>
      <c r="TH198" s="44"/>
      <c r="TI198" s="44"/>
      <c r="TJ198" s="44"/>
      <c r="TK198" s="44"/>
      <c r="TL198" s="44"/>
      <c r="TM198" s="44"/>
      <c r="TN198" s="44"/>
      <c r="TO198" s="44"/>
      <c r="TP198" s="44"/>
      <c r="TQ198" s="44"/>
      <c r="TR198" s="44"/>
      <c r="TS198" s="44"/>
      <c r="TT198" s="44"/>
      <c r="TU198" s="44"/>
      <c r="TV198" s="44"/>
      <c r="TW198" s="44"/>
      <c r="TX198" s="44"/>
      <c r="TY198" s="44"/>
      <c r="TZ198" s="44"/>
      <c r="UA198" s="44"/>
      <c r="UB198" s="44"/>
      <c r="UC198" s="44"/>
      <c r="UD198" s="44"/>
      <c r="UE198" s="44"/>
      <c r="UF198" s="44"/>
      <c r="UG198" s="44"/>
      <c r="UH198" s="44"/>
      <c r="UI198" s="44"/>
      <c r="UJ198" s="44"/>
      <c r="UK198" s="44"/>
      <c r="UL198" s="44"/>
      <c r="UM198" s="44"/>
      <c r="UN198" s="44"/>
      <c r="UO198" s="44"/>
      <c r="UP198" s="44"/>
      <c r="UQ198" s="44"/>
      <c r="UR198" s="44"/>
      <c r="US198" s="44"/>
      <c r="UT198" s="44"/>
      <c r="UU198" s="44"/>
      <c r="UV198" s="44"/>
      <c r="UW198" s="44"/>
      <c r="UX198" s="44"/>
      <c r="UY198" s="44"/>
      <c r="UZ198" s="44"/>
      <c r="VA198" s="44"/>
      <c r="VB198" s="44"/>
      <c r="VC198" s="44"/>
      <c r="VD198" s="44"/>
      <c r="VE198" s="44"/>
      <c r="VF198" s="44"/>
      <c r="VG198" s="44"/>
      <c r="VH198" s="44"/>
      <c r="VI198" s="44"/>
      <c r="VJ198" s="44"/>
      <c r="VK198" s="44"/>
      <c r="VL198" s="44"/>
      <c r="VM198" s="44"/>
      <c r="VN198" s="44"/>
      <c r="VO198" s="44"/>
      <c r="VP198" s="44"/>
      <c r="VQ198" s="44"/>
      <c r="VR198" s="44"/>
      <c r="VS198" s="44"/>
      <c r="VT198" s="44"/>
      <c r="VU198" s="44"/>
      <c r="VV198" s="44"/>
      <c r="VW198" s="44"/>
      <c r="VX198" s="44"/>
      <c r="VY198" s="44"/>
      <c r="VZ198" s="44"/>
      <c r="WA198" s="44"/>
      <c r="WB198" s="44"/>
      <c r="WC198" s="44"/>
      <c r="WD198" s="44"/>
      <c r="WE198" s="44"/>
      <c r="WF198" s="44"/>
      <c r="WG198" s="44"/>
      <c r="WH198" s="44"/>
      <c r="WI198" s="44"/>
      <c r="WJ198" s="44"/>
      <c r="WK198" s="44"/>
      <c r="WL198" s="44"/>
      <c r="WM198" s="44"/>
      <c r="WN198" s="44"/>
      <c r="WO198" s="44"/>
      <c r="WP198" s="44"/>
      <c r="WQ198" s="44"/>
      <c r="WR198" s="44"/>
      <c r="WS198" s="44"/>
      <c r="WT198" s="44"/>
      <c r="WU198" s="44"/>
      <c r="WV198" s="44"/>
      <c r="WW198" s="44"/>
      <c r="WX198" s="44"/>
      <c r="WY198" s="44"/>
      <c r="WZ198" s="44"/>
      <c r="XA198" s="44"/>
      <c r="XB198" s="44"/>
      <c r="XC198" s="44"/>
      <c r="XD198" s="44"/>
      <c r="XE198" s="44"/>
      <c r="XF198" s="44"/>
      <c r="XG198" s="44"/>
      <c r="XH198" s="44"/>
      <c r="XI198" s="44"/>
      <c r="XJ198" s="44"/>
      <c r="XK198" s="44"/>
      <c r="XL198" s="44"/>
      <c r="XM198" s="44"/>
      <c r="XN198" s="44"/>
      <c r="XO198" s="44"/>
      <c r="XP198" s="44"/>
      <c r="XQ198" s="44"/>
      <c r="XR198" s="44"/>
      <c r="XS198" s="44"/>
      <c r="XT198" s="44"/>
      <c r="XU198" s="44"/>
      <c r="XV198" s="44"/>
      <c r="XW198" s="44"/>
      <c r="XX198" s="44"/>
      <c r="XY198" s="44"/>
      <c r="XZ198" s="44"/>
      <c r="YA198" s="44"/>
      <c r="YB198" s="44"/>
      <c r="YC198" s="44"/>
      <c r="YD198" s="44"/>
      <c r="YE198" s="44"/>
      <c r="YF198" s="44"/>
      <c r="YG198" s="44"/>
      <c r="YH198" s="44"/>
      <c r="YI198" s="44"/>
      <c r="YJ198" s="44"/>
      <c r="YK198" s="44"/>
      <c r="YL198" s="44"/>
      <c r="YM198" s="44"/>
      <c r="YN198" s="44"/>
      <c r="YO198" s="44"/>
      <c r="YP198" s="44"/>
      <c r="YQ198" s="44"/>
      <c r="YR198" s="44"/>
    </row>
    <row r="199" spans="1:668" s="57" customFormat="1" ht="15.75" x14ac:dyDescent="0.25">
      <c r="A199" s="44"/>
      <c r="B199" s="3"/>
      <c r="C199" s="3"/>
      <c r="D199" s="44"/>
      <c r="E199" s="44"/>
      <c r="F199" s="48"/>
      <c r="G199" s="48"/>
      <c r="H199" s="48"/>
      <c r="I199" s="48"/>
      <c r="J199" s="48"/>
      <c r="K199" s="48"/>
      <c r="L199" s="66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  <c r="IW199" s="44"/>
      <c r="IX199" s="44"/>
      <c r="IY199" s="44"/>
      <c r="IZ199" s="44"/>
      <c r="JA199" s="44"/>
      <c r="JB199" s="44"/>
      <c r="JC199" s="44"/>
      <c r="JD199" s="44"/>
      <c r="JE199" s="44"/>
      <c r="JF199" s="44"/>
      <c r="JG199" s="44"/>
      <c r="JH199" s="44"/>
      <c r="JI199" s="44"/>
      <c r="JJ199" s="44"/>
      <c r="JK199" s="44"/>
      <c r="JL199" s="44"/>
      <c r="JM199" s="44"/>
      <c r="JN199" s="44"/>
      <c r="JO199" s="44"/>
      <c r="JP199" s="44"/>
      <c r="JQ199" s="44"/>
      <c r="JR199" s="44"/>
      <c r="JS199" s="44"/>
      <c r="JT199" s="44"/>
      <c r="JU199" s="44"/>
      <c r="JV199" s="44"/>
      <c r="JW199" s="44"/>
      <c r="JX199" s="44"/>
      <c r="JY199" s="44"/>
      <c r="JZ199" s="44"/>
      <c r="KA199" s="44"/>
      <c r="KB199" s="44"/>
      <c r="KC199" s="44"/>
      <c r="KD199" s="44"/>
      <c r="KE199" s="44"/>
      <c r="KF199" s="44"/>
      <c r="KG199" s="44"/>
      <c r="KH199" s="44"/>
      <c r="KI199" s="44"/>
      <c r="KJ199" s="44"/>
      <c r="KK199" s="44"/>
      <c r="KL199" s="44"/>
      <c r="KM199" s="44"/>
      <c r="KN199" s="44"/>
      <c r="KO199" s="44"/>
      <c r="KP199" s="44"/>
      <c r="KQ199" s="44"/>
      <c r="KR199" s="44"/>
      <c r="KS199" s="44"/>
      <c r="KT199" s="44"/>
      <c r="KU199" s="44"/>
      <c r="KV199" s="44"/>
      <c r="KW199" s="44"/>
      <c r="KX199" s="44"/>
      <c r="KY199" s="44"/>
      <c r="KZ199" s="44"/>
      <c r="LA199" s="44"/>
      <c r="LB199" s="44"/>
      <c r="LC199" s="44"/>
      <c r="LD199" s="44"/>
      <c r="LE199" s="44"/>
      <c r="LF199" s="44"/>
      <c r="LG199" s="44"/>
      <c r="LH199" s="44"/>
      <c r="LI199" s="44"/>
      <c r="LJ199" s="44"/>
      <c r="LK199" s="44"/>
      <c r="LL199" s="44"/>
      <c r="LM199" s="44"/>
      <c r="LN199" s="44"/>
      <c r="LO199" s="44"/>
      <c r="LP199" s="44"/>
      <c r="LQ199" s="44"/>
      <c r="LR199" s="44"/>
      <c r="LS199" s="44"/>
      <c r="LT199" s="44"/>
      <c r="LU199" s="44"/>
      <c r="LV199" s="44"/>
      <c r="LW199" s="44"/>
      <c r="LX199" s="44"/>
      <c r="LY199" s="44"/>
      <c r="LZ199" s="44"/>
      <c r="MA199" s="44"/>
      <c r="MB199" s="44"/>
      <c r="MC199" s="44"/>
      <c r="MD199" s="44"/>
      <c r="ME199" s="44"/>
      <c r="MF199" s="44"/>
      <c r="MG199" s="44"/>
      <c r="MH199" s="44"/>
      <c r="MI199" s="44"/>
      <c r="MJ199" s="44"/>
      <c r="MK199" s="44"/>
      <c r="ML199" s="44"/>
      <c r="MM199" s="44"/>
      <c r="MN199" s="44"/>
      <c r="MO199" s="44"/>
      <c r="MP199" s="44"/>
      <c r="MQ199" s="44"/>
      <c r="MR199" s="44"/>
      <c r="MS199" s="44"/>
      <c r="MT199" s="44"/>
      <c r="MU199" s="44"/>
      <c r="MV199" s="44"/>
      <c r="MW199" s="44"/>
      <c r="MX199" s="44"/>
      <c r="MY199" s="44"/>
      <c r="MZ199" s="44"/>
      <c r="NA199" s="44"/>
      <c r="NB199" s="44"/>
      <c r="NC199" s="44"/>
      <c r="ND199" s="44"/>
      <c r="NE199" s="44"/>
      <c r="NF199" s="44"/>
      <c r="NG199" s="44"/>
      <c r="NH199" s="44"/>
      <c r="NI199" s="44"/>
      <c r="NJ199" s="44"/>
      <c r="NK199" s="44"/>
      <c r="NL199" s="44"/>
      <c r="NM199" s="44"/>
      <c r="NN199" s="44"/>
      <c r="NO199" s="44"/>
      <c r="NP199" s="44"/>
      <c r="NQ199" s="44"/>
      <c r="NR199" s="44"/>
      <c r="NS199" s="44"/>
      <c r="NT199" s="44"/>
      <c r="NU199" s="44"/>
      <c r="NV199" s="44"/>
      <c r="NW199" s="44"/>
      <c r="NX199" s="44"/>
      <c r="NY199" s="44"/>
      <c r="NZ199" s="44"/>
      <c r="OA199" s="44"/>
      <c r="OB199" s="44"/>
      <c r="OC199" s="44"/>
      <c r="OD199" s="44"/>
      <c r="OE199" s="44"/>
      <c r="OF199" s="44"/>
      <c r="OG199" s="44"/>
      <c r="OH199" s="44"/>
      <c r="OI199" s="44"/>
      <c r="OJ199" s="44"/>
      <c r="OK199" s="44"/>
      <c r="OL199" s="44"/>
      <c r="OM199" s="44"/>
      <c r="ON199" s="44"/>
      <c r="OO199" s="44"/>
      <c r="OP199" s="44"/>
      <c r="OQ199" s="44"/>
      <c r="OR199" s="44"/>
      <c r="OS199" s="44"/>
      <c r="OT199" s="44"/>
      <c r="OU199" s="44"/>
      <c r="OV199" s="44"/>
      <c r="OW199" s="44"/>
      <c r="OX199" s="44"/>
      <c r="OY199" s="44"/>
      <c r="OZ199" s="44"/>
      <c r="PA199" s="44"/>
      <c r="PB199" s="44"/>
      <c r="PC199" s="44"/>
      <c r="PD199" s="44"/>
      <c r="PE199" s="44"/>
      <c r="PF199" s="44"/>
      <c r="PG199" s="44"/>
      <c r="PH199" s="44"/>
      <c r="PI199" s="44"/>
      <c r="PJ199" s="44"/>
      <c r="PK199" s="44"/>
      <c r="PL199" s="44"/>
      <c r="PM199" s="44"/>
      <c r="PN199" s="44"/>
      <c r="PO199" s="44"/>
      <c r="PP199" s="44"/>
      <c r="PQ199" s="44"/>
      <c r="PR199" s="44"/>
      <c r="PS199" s="44"/>
      <c r="PT199" s="44"/>
      <c r="PU199" s="44"/>
      <c r="PV199" s="44"/>
      <c r="PW199" s="44"/>
      <c r="PX199" s="44"/>
      <c r="PY199" s="44"/>
      <c r="PZ199" s="44"/>
      <c r="QA199" s="44"/>
      <c r="QB199" s="44"/>
      <c r="QC199" s="44"/>
      <c r="QD199" s="44"/>
      <c r="QE199" s="44"/>
      <c r="QF199" s="44"/>
      <c r="QG199" s="44"/>
      <c r="QH199" s="44"/>
      <c r="QI199" s="44"/>
      <c r="QJ199" s="44"/>
      <c r="QK199" s="44"/>
      <c r="QL199" s="44"/>
      <c r="QM199" s="44"/>
      <c r="QN199" s="44"/>
      <c r="QO199" s="44"/>
      <c r="QP199" s="44"/>
      <c r="QQ199" s="44"/>
      <c r="QR199" s="44"/>
      <c r="QS199" s="44"/>
      <c r="QT199" s="44"/>
      <c r="QU199" s="44"/>
      <c r="QV199" s="44"/>
      <c r="QW199" s="44"/>
      <c r="QX199" s="44"/>
      <c r="QY199" s="44"/>
      <c r="QZ199" s="44"/>
      <c r="RA199" s="44"/>
      <c r="RB199" s="44"/>
      <c r="RC199" s="44"/>
      <c r="RD199" s="44"/>
      <c r="RE199" s="44"/>
      <c r="RF199" s="44"/>
      <c r="RG199" s="44"/>
      <c r="RH199" s="44"/>
      <c r="RI199" s="44"/>
      <c r="RJ199" s="44"/>
      <c r="RK199" s="44"/>
      <c r="RL199" s="44"/>
      <c r="RM199" s="44"/>
      <c r="RN199" s="44"/>
      <c r="RO199" s="44"/>
      <c r="RP199" s="44"/>
      <c r="RQ199" s="44"/>
      <c r="RR199" s="44"/>
      <c r="RS199" s="44"/>
      <c r="RT199" s="44"/>
      <c r="RU199" s="44"/>
      <c r="RV199" s="44"/>
      <c r="RW199" s="44"/>
      <c r="RX199" s="44"/>
      <c r="RY199" s="44"/>
      <c r="RZ199" s="44"/>
      <c r="SA199" s="44"/>
      <c r="SB199" s="44"/>
      <c r="SC199" s="44"/>
      <c r="SD199" s="44"/>
      <c r="SE199" s="44"/>
      <c r="SF199" s="44"/>
      <c r="SG199" s="44"/>
      <c r="SH199" s="44"/>
      <c r="SI199" s="44"/>
      <c r="SJ199" s="44"/>
      <c r="SK199" s="44"/>
      <c r="SL199" s="44"/>
      <c r="SM199" s="44"/>
      <c r="SN199" s="44"/>
      <c r="SO199" s="44"/>
      <c r="SP199" s="44"/>
      <c r="SQ199" s="44"/>
      <c r="SR199" s="44"/>
      <c r="SS199" s="44"/>
      <c r="ST199" s="44"/>
      <c r="SU199" s="44"/>
      <c r="SV199" s="44"/>
      <c r="SW199" s="44"/>
      <c r="SX199" s="44"/>
      <c r="SY199" s="44"/>
      <c r="SZ199" s="44"/>
      <c r="TA199" s="44"/>
      <c r="TB199" s="44"/>
      <c r="TC199" s="44"/>
      <c r="TD199" s="44"/>
      <c r="TE199" s="44"/>
      <c r="TF199" s="44"/>
      <c r="TG199" s="44"/>
      <c r="TH199" s="44"/>
      <c r="TI199" s="44"/>
      <c r="TJ199" s="44"/>
      <c r="TK199" s="44"/>
      <c r="TL199" s="44"/>
      <c r="TM199" s="44"/>
      <c r="TN199" s="44"/>
      <c r="TO199" s="44"/>
      <c r="TP199" s="44"/>
      <c r="TQ199" s="44"/>
      <c r="TR199" s="44"/>
      <c r="TS199" s="44"/>
      <c r="TT199" s="44"/>
      <c r="TU199" s="44"/>
      <c r="TV199" s="44"/>
      <c r="TW199" s="44"/>
      <c r="TX199" s="44"/>
      <c r="TY199" s="44"/>
      <c r="TZ199" s="44"/>
      <c r="UA199" s="44"/>
      <c r="UB199" s="44"/>
      <c r="UC199" s="44"/>
      <c r="UD199" s="44"/>
      <c r="UE199" s="44"/>
      <c r="UF199" s="44"/>
      <c r="UG199" s="44"/>
      <c r="UH199" s="44"/>
      <c r="UI199" s="44"/>
      <c r="UJ199" s="44"/>
      <c r="UK199" s="44"/>
      <c r="UL199" s="44"/>
      <c r="UM199" s="44"/>
      <c r="UN199" s="44"/>
      <c r="UO199" s="44"/>
      <c r="UP199" s="44"/>
      <c r="UQ199" s="44"/>
      <c r="UR199" s="44"/>
      <c r="US199" s="44"/>
      <c r="UT199" s="44"/>
      <c r="UU199" s="44"/>
      <c r="UV199" s="44"/>
      <c r="UW199" s="44"/>
      <c r="UX199" s="44"/>
      <c r="UY199" s="44"/>
      <c r="UZ199" s="44"/>
      <c r="VA199" s="44"/>
      <c r="VB199" s="44"/>
      <c r="VC199" s="44"/>
      <c r="VD199" s="44"/>
      <c r="VE199" s="44"/>
      <c r="VF199" s="44"/>
      <c r="VG199" s="44"/>
      <c r="VH199" s="44"/>
      <c r="VI199" s="44"/>
      <c r="VJ199" s="44"/>
      <c r="VK199" s="44"/>
      <c r="VL199" s="44"/>
      <c r="VM199" s="44"/>
      <c r="VN199" s="44"/>
      <c r="VO199" s="44"/>
      <c r="VP199" s="44"/>
      <c r="VQ199" s="44"/>
      <c r="VR199" s="44"/>
      <c r="VS199" s="44"/>
      <c r="VT199" s="44"/>
      <c r="VU199" s="44"/>
      <c r="VV199" s="44"/>
      <c r="VW199" s="44"/>
      <c r="VX199" s="44"/>
      <c r="VY199" s="44"/>
      <c r="VZ199" s="44"/>
      <c r="WA199" s="44"/>
      <c r="WB199" s="44"/>
      <c r="WC199" s="44"/>
      <c r="WD199" s="44"/>
      <c r="WE199" s="44"/>
      <c r="WF199" s="44"/>
      <c r="WG199" s="44"/>
      <c r="WH199" s="44"/>
      <c r="WI199" s="44"/>
      <c r="WJ199" s="44"/>
      <c r="WK199" s="44"/>
      <c r="WL199" s="44"/>
      <c r="WM199" s="44"/>
      <c r="WN199" s="44"/>
      <c r="WO199" s="44"/>
      <c r="WP199" s="44"/>
      <c r="WQ199" s="44"/>
      <c r="WR199" s="44"/>
      <c r="WS199" s="44"/>
      <c r="WT199" s="44"/>
      <c r="WU199" s="44"/>
      <c r="WV199" s="44"/>
      <c r="WW199" s="44"/>
      <c r="WX199" s="44"/>
      <c r="WY199" s="44"/>
      <c r="WZ199" s="44"/>
      <c r="XA199" s="44"/>
      <c r="XB199" s="44"/>
      <c r="XC199" s="44"/>
      <c r="XD199" s="44"/>
      <c r="XE199" s="44"/>
      <c r="XF199" s="44"/>
      <c r="XG199" s="44"/>
      <c r="XH199" s="44"/>
      <c r="XI199" s="44"/>
      <c r="XJ199" s="44"/>
      <c r="XK199" s="44"/>
      <c r="XL199" s="44"/>
      <c r="XM199" s="44"/>
      <c r="XN199" s="44"/>
      <c r="XO199" s="44"/>
      <c r="XP199" s="44"/>
      <c r="XQ199" s="44"/>
      <c r="XR199" s="44"/>
      <c r="XS199" s="44"/>
      <c r="XT199" s="44"/>
      <c r="XU199" s="44"/>
      <c r="XV199" s="44"/>
      <c r="XW199" s="44"/>
      <c r="XX199" s="44"/>
      <c r="XY199" s="44"/>
      <c r="XZ199" s="44"/>
      <c r="YA199" s="44"/>
      <c r="YB199" s="44"/>
      <c r="YC199" s="44"/>
      <c r="YD199" s="44"/>
      <c r="YE199" s="44"/>
      <c r="YF199" s="44"/>
      <c r="YG199" s="44"/>
      <c r="YH199" s="44"/>
      <c r="YI199" s="44"/>
      <c r="YJ199" s="44"/>
      <c r="YK199" s="44"/>
      <c r="YL199" s="44"/>
      <c r="YM199" s="44"/>
      <c r="YN199" s="44"/>
      <c r="YO199" s="44"/>
      <c r="YP199" s="44"/>
      <c r="YQ199" s="44"/>
      <c r="YR199" s="44"/>
    </row>
    <row r="200" spans="1:668" s="57" customFormat="1" ht="15.75" x14ac:dyDescent="0.25">
      <c r="A200" s="44"/>
      <c r="B200" s="3"/>
      <c r="C200" s="3"/>
      <c r="D200" s="44"/>
      <c r="E200" s="44"/>
      <c r="F200" s="48"/>
      <c r="G200" s="48"/>
      <c r="H200" s="48"/>
      <c r="I200" s="48"/>
      <c r="J200" s="48"/>
      <c r="K200" s="48"/>
      <c r="L200" s="66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  <c r="IW200" s="44"/>
      <c r="IX200" s="44"/>
      <c r="IY200" s="44"/>
      <c r="IZ200" s="44"/>
      <c r="JA200" s="44"/>
      <c r="JB200" s="44"/>
      <c r="JC200" s="44"/>
      <c r="JD200" s="44"/>
      <c r="JE200" s="44"/>
      <c r="JF200" s="44"/>
      <c r="JG200" s="44"/>
      <c r="JH200" s="44"/>
      <c r="JI200" s="44"/>
      <c r="JJ200" s="44"/>
      <c r="JK200" s="44"/>
      <c r="JL200" s="44"/>
      <c r="JM200" s="44"/>
      <c r="JN200" s="44"/>
      <c r="JO200" s="44"/>
      <c r="JP200" s="44"/>
      <c r="JQ200" s="44"/>
      <c r="JR200" s="44"/>
      <c r="JS200" s="44"/>
      <c r="JT200" s="44"/>
      <c r="JU200" s="44"/>
      <c r="JV200" s="44"/>
      <c r="JW200" s="44"/>
      <c r="JX200" s="44"/>
      <c r="JY200" s="44"/>
      <c r="JZ200" s="44"/>
      <c r="KA200" s="44"/>
      <c r="KB200" s="44"/>
      <c r="KC200" s="44"/>
      <c r="KD200" s="44"/>
      <c r="KE200" s="44"/>
      <c r="KF200" s="44"/>
      <c r="KG200" s="44"/>
      <c r="KH200" s="44"/>
      <c r="KI200" s="44"/>
      <c r="KJ200" s="44"/>
      <c r="KK200" s="44"/>
      <c r="KL200" s="44"/>
      <c r="KM200" s="44"/>
      <c r="KN200" s="44"/>
      <c r="KO200" s="44"/>
      <c r="KP200" s="44"/>
      <c r="KQ200" s="44"/>
      <c r="KR200" s="44"/>
      <c r="KS200" s="44"/>
      <c r="KT200" s="44"/>
      <c r="KU200" s="44"/>
      <c r="KV200" s="44"/>
      <c r="KW200" s="44"/>
      <c r="KX200" s="44"/>
      <c r="KY200" s="44"/>
      <c r="KZ200" s="44"/>
      <c r="LA200" s="44"/>
      <c r="LB200" s="44"/>
      <c r="LC200" s="44"/>
      <c r="LD200" s="44"/>
      <c r="LE200" s="44"/>
      <c r="LF200" s="44"/>
      <c r="LG200" s="44"/>
      <c r="LH200" s="44"/>
      <c r="LI200" s="44"/>
      <c r="LJ200" s="44"/>
      <c r="LK200" s="44"/>
      <c r="LL200" s="44"/>
      <c r="LM200" s="44"/>
      <c r="LN200" s="44"/>
      <c r="LO200" s="44"/>
      <c r="LP200" s="44"/>
      <c r="LQ200" s="44"/>
      <c r="LR200" s="44"/>
      <c r="LS200" s="44"/>
      <c r="LT200" s="44"/>
      <c r="LU200" s="44"/>
      <c r="LV200" s="44"/>
      <c r="LW200" s="44"/>
      <c r="LX200" s="44"/>
      <c r="LY200" s="44"/>
      <c r="LZ200" s="44"/>
      <c r="MA200" s="44"/>
      <c r="MB200" s="44"/>
      <c r="MC200" s="44"/>
      <c r="MD200" s="44"/>
      <c r="ME200" s="44"/>
      <c r="MF200" s="44"/>
      <c r="MG200" s="44"/>
      <c r="MH200" s="44"/>
      <c r="MI200" s="44"/>
      <c r="MJ200" s="44"/>
      <c r="MK200" s="44"/>
      <c r="ML200" s="44"/>
      <c r="MM200" s="44"/>
      <c r="MN200" s="44"/>
      <c r="MO200" s="44"/>
      <c r="MP200" s="44"/>
      <c r="MQ200" s="44"/>
      <c r="MR200" s="44"/>
      <c r="MS200" s="44"/>
      <c r="MT200" s="44"/>
      <c r="MU200" s="44"/>
      <c r="MV200" s="44"/>
      <c r="MW200" s="44"/>
      <c r="MX200" s="44"/>
      <c r="MY200" s="44"/>
      <c r="MZ200" s="44"/>
      <c r="NA200" s="44"/>
      <c r="NB200" s="44"/>
      <c r="NC200" s="44"/>
      <c r="ND200" s="44"/>
      <c r="NE200" s="44"/>
      <c r="NF200" s="44"/>
      <c r="NG200" s="44"/>
      <c r="NH200" s="44"/>
      <c r="NI200" s="44"/>
      <c r="NJ200" s="44"/>
      <c r="NK200" s="44"/>
      <c r="NL200" s="44"/>
      <c r="NM200" s="44"/>
      <c r="NN200" s="44"/>
      <c r="NO200" s="44"/>
      <c r="NP200" s="44"/>
      <c r="NQ200" s="44"/>
      <c r="NR200" s="44"/>
      <c r="NS200" s="44"/>
      <c r="NT200" s="44"/>
      <c r="NU200" s="44"/>
      <c r="NV200" s="44"/>
      <c r="NW200" s="44"/>
      <c r="NX200" s="44"/>
      <c r="NY200" s="44"/>
      <c r="NZ200" s="44"/>
      <c r="OA200" s="44"/>
      <c r="OB200" s="44"/>
      <c r="OC200" s="44"/>
      <c r="OD200" s="44"/>
      <c r="OE200" s="44"/>
      <c r="OF200" s="44"/>
      <c r="OG200" s="44"/>
      <c r="OH200" s="44"/>
      <c r="OI200" s="44"/>
      <c r="OJ200" s="44"/>
      <c r="OK200" s="44"/>
      <c r="OL200" s="44"/>
      <c r="OM200" s="44"/>
      <c r="ON200" s="44"/>
      <c r="OO200" s="44"/>
      <c r="OP200" s="44"/>
      <c r="OQ200" s="44"/>
      <c r="OR200" s="44"/>
      <c r="OS200" s="44"/>
      <c r="OT200" s="44"/>
      <c r="OU200" s="44"/>
      <c r="OV200" s="44"/>
      <c r="OW200" s="44"/>
      <c r="OX200" s="44"/>
      <c r="OY200" s="44"/>
      <c r="OZ200" s="44"/>
      <c r="PA200" s="44"/>
      <c r="PB200" s="44"/>
      <c r="PC200" s="44"/>
      <c r="PD200" s="44"/>
      <c r="PE200" s="44"/>
      <c r="PF200" s="44"/>
      <c r="PG200" s="44"/>
      <c r="PH200" s="44"/>
      <c r="PI200" s="44"/>
      <c r="PJ200" s="44"/>
      <c r="PK200" s="44"/>
      <c r="PL200" s="44"/>
      <c r="PM200" s="44"/>
      <c r="PN200" s="44"/>
      <c r="PO200" s="44"/>
      <c r="PP200" s="44"/>
      <c r="PQ200" s="44"/>
      <c r="PR200" s="44"/>
      <c r="PS200" s="44"/>
      <c r="PT200" s="44"/>
      <c r="PU200" s="44"/>
      <c r="PV200" s="44"/>
      <c r="PW200" s="44"/>
      <c r="PX200" s="44"/>
      <c r="PY200" s="44"/>
      <c r="PZ200" s="44"/>
      <c r="QA200" s="44"/>
      <c r="QB200" s="44"/>
      <c r="QC200" s="44"/>
      <c r="QD200" s="44"/>
      <c r="QE200" s="44"/>
      <c r="QF200" s="44"/>
      <c r="QG200" s="44"/>
      <c r="QH200" s="44"/>
      <c r="QI200" s="44"/>
      <c r="QJ200" s="44"/>
      <c r="QK200" s="44"/>
      <c r="QL200" s="44"/>
      <c r="QM200" s="44"/>
      <c r="QN200" s="44"/>
      <c r="QO200" s="44"/>
      <c r="QP200" s="44"/>
      <c r="QQ200" s="44"/>
      <c r="QR200" s="44"/>
      <c r="QS200" s="44"/>
      <c r="QT200" s="44"/>
      <c r="QU200" s="44"/>
      <c r="QV200" s="44"/>
      <c r="QW200" s="44"/>
      <c r="QX200" s="44"/>
      <c r="QY200" s="44"/>
      <c r="QZ200" s="44"/>
      <c r="RA200" s="44"/>
      <c r="RB200" s="44"/>
      <c r="RC200" s="44"/>
      <c r="RD200" s="44"/>
      <c r="RE200" s="44"/>
      <c r="RF200" s="44"/>
      <c r="RG200" s="44"/>
      <c r="RH200" s="44"/>
      <c r="RI200" s="44"/>
      <c r="RJ200" s="44"/>
      <c r="RK200" s="44"/>
      <c r="RL200" s="44"/>
      <c r="RM200" s="44"/>
      <c r="RN200" s="44"/>
      <c r="RO200" s="44"/>
      <c r="RP200" s="44"/>
      <c r="RQ200" s="44"/>
      <c r="RR200" s="44"/>
      <c r="RS200" s="44"/>
      <c r="RT200" s="44"/>
      <c r="RU200" s="44"/>
      <c r="RV200" s="44"/>
      <c r="RW200" s="44"/>
      <c r="RX200" s="44"/>
      <c r="RY200" s="44"/>
      <c r="RZ200" s="44"/>
      <c r="SA200" s="44"/>
      <c r="SB200" s="44"/>
      <c r="SC200" s="44"/>
      <c r="SD200" s="44"/>
      <c r="SE200" s="44"/>
      <c r="SF200" s="44"/>
      <c r="SG200" s="44"/>
      <c r="SH200" s="44"/>
      <c r="SI200" s="44"/>
      <c r="SJ200" s="44"/>
      <c r="SK200" s="44"/>
      <c r="SL200" s="44"/>
      <c r="SM200" s="44"/>
      <c r="SN200" s="44"/>
      <c r="SO200" s="44"/>
      <c r="SP200" s="44"/>
      <c r="SQ200" s="44"/>
      <c r="SR200" s="44"/>
      <c r="SS200" s="44"/>
      <c r="ST200" s="44"/>
      <c r="SU200" s="44"/>
      <c r="SV200" s="44"/>
      <c r="SW200" s="44"/>
      <c r="SX200" s="44"/>
      <c r="SY200" s="44"/>
      <c r="SZ200" s="44"/>
      <c r="TA200" s="44"/>
      <c r="TB200" s="44"/>
      <c r="TC200" s="44"/>
      <c r="TD200" s="44"/>
      <c r="TE200" s="44"/>
      <c r="TF200" s="44"/>
      <c r="TG200" s="44"/>
      <c r="TH200" s="44"/>
      <c r="TI200" s="44"/>
      <c r="TJ200" s="44"/>
      <c r="TK200" s="44"/>
      <c r="TL200" s="44"/>
      <c r="TM200" s="44"/>
      <c r="TN200" s="44"/>
      <c r="TO200" s="44"/>
      <c r="TP200" s="44"/>
      <c r="TQ200" s="44"/>
      <c r="TR200" s="44"/>
      <c r="TS200" s="44"/>
      <c r="TT200" s="44"/>
      <c r="TU200" s="44"/>
      <c r="TV200" s="44"/>
      <c r="TW200" s="44"/>
      <c r="TX200" s="44"/>
      <c r="TY200" s="44"/>
      <c r="TZ200" s="44"/>
      <c r="UA200" s="44"/>
      <c r="UB200" s="44"/>
      <c r="UC200" s="44"/>
      <c r="UD200" s="44"/>
      <c r="UE200" s="44"/>
      <c r="UF200" s="44"/>
      <c r="UG200" s="44"/>
      <c r="UH200" s="44"/>
      <c r="UI200" s="44"/>
      <c r="UJ200" s="44"/>
      <c r="UK200" s="44"/>
      <c r="UL200" s="44"/>
      <c r="UM200" s="44"/>
      <c r="UN200" s="44"/>
      <c r="UO200" s="44"/>
      <c r="UP200" s="44"/>
      <c r="UQ200" s="44"/>
      <c r="UR200" s="44"/>
      <c r="US200" s="44"/>
      <c r="UT200" s="44"/>
      <c r="UU200" s="44"/>
      <c r="UV200" s="44"/>
      <c r="UW200" s="44"/>
      <c r="UX200" s="44"/>
      <c r="UY200" s="44"/>
      <c r="UZ200" s="44"/>
      <c r="VA200" s="44"/>
      <c r="VB200" s="44"/>
      <c r="VC200" s="44"/>
      <c r="VD200" s="44"/>
      <c r="VE200" s="44"/>
      <c r="VF200" s="44"/>
      <c r="VG200" s="44"/>
      <c r="VH200" s="44"/>
      <c r="VI200" s="44"/>
      <c r="VJ200" s="44"/>
      <c r="VK200" s="44"/>
      <c r="VL200" s="44"/>
      <c r="VM200" s="44"/>
      <c r="VN200" s="44"/>
      <c r="VO200" s="44"/>
      <c r="VP200" s="44"/>
      <c r="VQ200" s="44"/>
      <c r="VR200" s="44"/>
      <c r="VS200" s="44"/>
      <c r="VT200" s="44"/>
      <c r="VU200" s="44"/>
      <c r="VV200" s="44"/>
      <c r="VW200" s="44"/>
      <c r="VX200" s="44"/>
      <c r="VY200" s="44"/>
      <c r="VZ200" s="44"/>
      <c r="WA200" s="44"/>
      <c r="WB200" s="44"/>
      <c r="WC200" s="44"/>
      <c r="WD200" s="44"/>
      <c r="WE200" s="44"/>
      <c r="WF200" s="44"/>
      <c r="WG200" s="44"/>
      <c r="WH200" s="44"/>
      <c r="WI200" s="44"/>
      <c r="WJ200" s="44"/>
      <c r="WK200" s="44"/>
      <c r="WL200" s="44"/>
      <c r="WM200" s="44"/>
      <c r="WN200" s="44"/>
      <c r="WO200" s="44"/>
      <c r="WP200" s="44"/>
      <c r="WQ200" s="44"/>
      <c r="WR200" s="44"/>
      <c r="WS200" s="44"/>
      <c r="WT200" s="44"/>
      <c r="WU200" s="44"/>
      <c r="WV200" s="44"/>
      <c r="WW200" s="44"/>
      <c r="WX200" s="44"/>
      <c r="WY200" s="44"/>
      <c r="WZ200" s="44"/>
      <c r="XA200" s="44"/>
      <c r="XB200" s="44"/>
      <c r="XC200" s="44"/>
      <c r="XD200" s="44"/>
      <c r="XE200" s="44"/>
      <c r="XF200" s="44"/>
      <c r="XG200" s="44"/>
      <c r="XH200" s="44"/>
      <c r="XI200" s="44"/>
      <c r="XJ200" s="44"/>
      <c r="XK200" s="44"/>
      <c r="XL200" s="44"/>
      <c r="XM200" s="44"/>
      <c r="XN200" s="44"/>
      <c r="XO200" s="44"/>
      <c r="XP200" s="44"/>
      <c r="XQ200" s="44"/>
      <c r="XR200" s="44"/>
      <c r="XS200" s="44"/>
      <c r="XT200" s="44"/>
      <c r="XU200" s="44"/>
      <c r="XV200" s="44"/>
      <c r="XW200" s="44"/>
      <c r="XX200" s="44"/>
      <c r="XY200" s="44"/>
      <c r="XZ200" s="44"/>
      <c r="YA200" s="44"/>
      <c r="YB200" s="44"/>
      <c r="YC200" s="44"/>
      <c r="YD200" s="44"/>
      <c r="YE200" s="44"/>
      <c r="YF200" s="44"/>
      <c r="YG200" s="44"/>
      <c r="YH200" s="44"/>
      <c r="YI200" s="44"/>
      <c r="YJ200" s="44"/>
      <c r="YK200" s="44"/>
      <c r="YL200" s="44"/>
      <c r="YM200" s="44"/>
      <c r="YN200" s="44"/>
      <c r="YO200" s="44"/>
      <c r="YP200" s="44"/>
      <c r="YQ200" s="44"/>
      <c r="YR200" s="44"/>
    </row>
    <row r="201" spans="1:668" s="57" customFormat="1" ht="15.75" x14ac:dyDescent="0.25">
      <c r="A201" s="94"/>
      <c r="B201" s="3"/>
      <c r="C201" s="3"/>
      <c r="D201" s="44"/>
      <c r="E201" s="44"/>
      <c r="F201" s="48"/>
      <c r="G201" s="48"/>
      <c r="H201" s="48"/>
      <c r="I201" s="48"/>
      <c r="J201" s="48"/>
      <c r="K201" s="48"/>
      <c r="L201" s="66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  <c r="JC201" s="44"/>
      <c r="JD201" s="44"/>
      <c r="JE201" s="44"/>
      <c r="JF201" s="44"/>
      <c r="JG201" s="44"/>
      <c r="JH201" s="44"/>
      <c r="JI201" s="44"/>
      <c r="JJ201" s="44"/>
      <c r="JK201" s="44"/>
      <c r="JL201" s="44"/>
      <c r="JM201" s="44"/>
      <c r="JN201" s="44"/>
      <c r="JO201" s="44"/>
      <c r="JP201" s="44"/>
      <c r="JQ201" s="44"/>
      <c r="JR201" s="44"/>
      <c r="JS201" s="44"/>
      <c r="JT201" s="44"/>
      <c r="JU201" s="44"/>
      <c r="JV201" s="44"/>
      <c r="JW201" s="44"/>
      <c r="JX201" s="44"/>
      <c r="JY201" s="44"/>
      <c r="JZ201" s="44"/>
      <c r="KA201" s="44"/>
      <c r="KB201" s="44"/>
      <c r="KC201" s="44"/>
      <c r="KD201" s="44"/>
      <c r="KE201" s="44"/>
      <c r="KF201" s="44"/>
      <c r="KG201" s="44"/>
      <c r="KH201" s="44"/>
      <c r="KI201" s="44"/>
      <c r="KJ201" s="44"/>
      <c r="KK201" s="44"/>
      <c r="KL201" s="44"/>
      <c r="KM201" s="44"/>
      <c r="KN201" s="44"/>
      <c r="KO201" s="44"/>
      <c r="KP201" s="44"/>
      <c r="KQ201" s="44"/>
      <c r="KR201" s="44"/>
      <c r="KS201" s="44"/>
      <c r="KT201" s="44"/>
      <c r="KU201" s="44"/>
      <c r="KV201" s="44"/>
      <c r="KW201" s="44"/>
      <c r="KX201" s="44"/>
      <c r="KY201" s="44"/>
      <c r="KZ201" s="44"/>
      <c r="LA201" s="44"/>
      <c r="LB201" s="44"/>
      <c r="LC201" s="44"/>
      <c r="LD201" s="44"/>
      <c r="LE201" s="44"/>
      <c r="LF201" s="44"/>
      <c r="LG201" s="44"/>
      <c r="LH201" s="44"/>
      <c r="LI201" s="44"/>
      <c r="LJ201" s="44"/>
      <c r="LK201" s="44"/>
      <c r="LL201" s="44"/>
      <c r="LM201" s="44"/>
      <c r="LN201" s="44"/>
      <c r="LO201" s="44"/>
      <c r="LP201" s="44"/>
      <c r="LQ201" s="44"/>
      <c r="LR201" s="44"/>
      <c r="LS201" s="44"/>
      <c r="LT201" s="44"/>
      <c r="LU201" s="44"/>
      <c r="LV201" s="44"/>
      <c r="LW201" s="44"/>
      <c r="LX201" s="44"/>
      <c r="LY201" s="44"/>
      <c r="LZ201" s="44"/>
      <c r="MA201" s="44"/>
      <c r="MB201" s="44"/>
      <c r="MC201" s="44"/>
      <c r="MD201" s="44"/>
      <c r="ME201" s="44"/>
      <c r="MF201" s="44"/>
      <c r="MG201" s="44"/>
      <c r="MH201" s="44"/>
      <c r="MI201" s="44"/>
      <c r="MJ201" s="44"/>
      <c r="MK201" s="44"/>
      <c r="ML201" s="44"/>
      <c r="MM201" s="44"/>
      <c r="MN201" s="44"/>
      <c r="MO201" s="44"/>
      <c r="MP201" s="44"/>
      <c r="MQ201" s="44"/>
      <c r="MR201" s="44"/>
      <c r="MS201" s="44"/>
      <c r="MT201" s="44"/>
      <c r="MU201" s="44"/>
      <c r="MV201" s="44"/>
      <c r="MW201" s="44"/>
      <c r="MX201" s="44"/>
      <c r="MY201" s="44"/>
      <c r="MZ201" s="44"/>
      <c r="NA201" s="44"/>
      <c r="NB201" s="4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44"/>
      <c r="NZ201" s="44"/>
      <c r="OA201" s="44"/>
      <c r="OB201" s="44"/>
      <c r="OC201" s="44"/>
      <c r="OD201" s="44"/>
      <c r="OE201" s="44"/>
      <c r="OF201" s="44"/>
      <c r="OG201" s="44"/>
      <c r="OH201" s="44"/>
      <c r="OI201" s="44"/>
      <c r="OJ201" s="44"/>
      <c r="OK201" s="44"/>
      <c r="OL201" s="44"/>
      <c r="OM201" s="44"/>
      <c r="ON201" s="44"/>
      <c r="OO201" s="44"/>
      <c r="OP201" s="44"/>
      <c r="OQ201" s="44"/>
      <c r="OR201" s="44"/>
      <c r="OS201" s="44"/>
      <c r="OT201" s="44"/>
      <c r="OU201" s="44"/>
      <c r="OV201" s="44"/>
      <c r="OW201" s="44"/>
      <c r="OX201" s="44"/>
      <c r="OY201" s="44"/>
      <c r="OZ201" s="44"/>
      <c r="PA201" s="44"/>
      <c r="PB201" s="44"/>
      <c r="PC201" s="44"/>
      <c r="PD201" s="44"/>
      <c r="PE201" s="44"/>
      <c r="PF201" s="44"/>
      <c r="PG201" s="44"/>
      <c r="PH201" s="44"/>
      <c r="PI201" s="44"/>
      <c r="PJ201" s="44"/>
      <c r="PK201" s="44"/>
      <c r="PL201" s="44"/>
      <c r="PM201" s="44"/>
      <c r="PN201" s="44"/>
      <c r="PO201" s="44"/>
      <c r="PP201" s="44"/>
      <c r="PQ201" s="44"/>
      <c r="PR201" s="44"/>
      <c r="PS201" s="44"/>
      <c r="PT201" s="44"/>
      <c r="PU201" s="44"/>
      <c r="PV201" s="44"/>
      <c r="PW201" s="44"/>
      <c r="PX201" s="44"/>
      <c r="PY201" s="44"/>
      <c r="PZ201" s="44"/>
      <c r="QA201" s="44"/>
      <c r="QB201" s="44"/>
      <c r="QC201" s="44"/>
      <c r="QD201" s="44"/>
      <c r="QE201" s="44"/>
      <c r="QF201" s="44"/>
      <c r="QG201" s="44"/>
      <c r="QH201" s="44"/>
      <c r="QI201" s="44"/>
      <c r="QJ201" s="44"/>
      <c r="QK201" s="44"/>
      <c r="QL201" s="44"/>
      <c r="QM201" s="44"/>
      <c r="QN201" s="44"/>
      <c r="QO201" s="44"/>
      <c r="QP201" s="44"/>
      <c r="QQ201" s="44"/>
      <c r="QR201" s="44"/>
      <c r="QS201" s="44"/>
      <c r="QT201" s="44"/>
      <c r="QU201" s="44"/>
      <c r="QV201" s="44"/>
      <c r="QW201" s="44"/>
      <c r="QX201" s="44"/>
      <c r="QY201" s="44"/>
      <c r="QZ201" s="44"/>
      <c r="RA201" s="44"/>
      <c r="RB201" s="44"/>
      <c r="RC201" s="44"/>
      <c r="RD201" s="44"/>
      <c r="RE201" s="44"/>
      <c r="RF201" s="44"/>
      <c r="RG201" s="44"/>
      <c r="RH201" s="44"/>
      <c r="RI201" s="44"/>
      <c r="RJ201" s="44"/>
      <c r="RK201" s="44"/>
      <c r="RL201" s="44"/>
      <c r="RM201" s="44"/>
      <c r="RN201" s="44"/>
      <c r="RO201" s="44"/>
      <c r="RP201" s="44"/>
      <c r="RQ201" s="44"/>
      <c r="RR201" s="44"/>
      <c r="RS201" s="44"/>
      <c r="RT201" s="44"/>
      <c r="RU201" s="44"/>
      <c r="RV201" s="44"/>
      <c r="RW201" s="44"/>
      <c r="RX201" s="44"/>
      <c r="RY201" s="44"/>
      <c r="RZ201" s="44"/>
      <c r="SA201" s="44"/>
      <c r="SB201" s="44"/>
      <c r="SC201" s="44"/>
      <c r="SD201" s="44"/>
      <c r="SE201" s="44"/>
      <c r="SF201" s="44"/>
      <c r="SG201" s="44"/>
      <c r="SH201" s="44"/>
      <c r="SI201" s="44"/>
      <c r="SJ201" s="44"/>
      <c r="SK201" s="44"/>
      <c r="SL201" s="44"/>
      <c r="SM201" s="44"/>
      <c r="SN201" s="44"/>
      <c r="SO201" s="44"/>
      <c r="SP201" s="44"/>
      <c r="SQ201" s="44"/>
      <c r="SR201" s="44"/>
      <c r="SS201" s="44"/>
      <c r="ST201" s="44"/>
      <c r="SU201" s="44"/>
      <c r="SV201" s="44"/>
      <c r="SW201" s="44"/>
      <c r="SX201" s="44"/>
      <c r="SY201" s="44"/>
      <c r="SZ201" s="44"/>
      <c r="TA201" s="44"/>
      <c r="TB201" s="44"/>
      <c r="TC201" s="44"/>
      <c r="TD201" s="44"/>
      <c r="TE201" s="44"/>
      <c r="TF201" s="44"/>
      <c r="TG201" s="44"/>
      <c r="TH201" s="44"/>
      <c r="TI201" s="44"/>
      <c r="TJ201" s="44"/>
      <c r="TK201" s="44"/>
      <c r="TL201" s="44"/>
      <c r="TM201" s="44"/>
      <c r="TN201" s="44"/>
      <c r="TO201" s="44"/>
      <c r="TP201" s="44"/>
      <c r="TQ201" s="44"/>
      <c r="TR201" s="44"/>
      <c r="TS201" s="44"/>
      <c r="TT201" s="44"/>
      <c r="TU201" s="44"/>
      <c r="TV201" s="44"/>
      <c r="TW201" s="44"/>
      <c r="TX201" s="44"/>
      <c r="TY201" s="44"/>
      <c r="TZ201" s="44"/>
      <c r="UA201" s="44"/>
      <c r="UB201" s="44"/>
      <c r="UC201" s="44"/>
      <c r="UD201" s="44"/>
      <c r="UE201" s="44"/>
      <c r="UF201" s="44"/>
      <c r="UG201" s="44"/>
      <c r="UH201" s="44"/>
      <c r="UI201" s="44"/>
      <c r="UJ201" s="44"/>
      <c r="UK201" s="44"/>
      <c r="UL201" s="44"/>
      <c r="UM201" s="44"/>
      <c r="UN201" s="44"/>
      <c r="UO201" s="44"/>
      <c r="UP201" s="44"/>
      <c r="UQ201" s="44"/>
      <c r="UR201" s="44"/>
      <c r="US201" s="44"/>
      <c r="UT201" s="44"/>
      <c r="UU201" s="44"/>
      <c r="UV201" s="44"/>
      <c r="UW201" s="44"/>
      <c r="UX201" s="44"/>
      <c r="UY201" s="44"/>
      <c r="UZ201" s="44"/>
      <c r="VA201" s="44"/>
      <c r="VB201" s="44"/>
      <c r="VC201" s="44"/>
      <c r="VD201" s="44"/>
      <c r="VE201" s="44"/>
      <c r="VF201" s="44"/>
      <c r="VG201" s="44"/>
      <c r="VH201" s="44"/>
      <c r="VI201" s="44"/>
      <c r="VJ201" s="44"/>
      <c r="VK201" s="44"/>
      <c r="VL201" s="44"/>
      <c r="VM201" s="44"/>
      <c r="VN201" s="44"/>
      <c r="VO201" s="44"/>
      <c r="VP201" s="44"/>
      <c r="VQ201" s="44"/>
      <c r="VR201" s="44"/>
      <c r="VS201" s="44"/>
      <c r="VT201" s="44"/>
      <c r="VU201" s="44"/>
      <c r="VV201" s="44"/>
      <c r="VW201" s="44"/>
      <c r="VX201" s="44"/>
      <c r="VY201" s="44"/>
      <c r="VZ201" s="44"/>
      <c r="WA201" s="44"/>
      <c r="WB201" s="44"/>
      <c r="WC201" s="44"/>
      <c r="WD201" s="44"/>
      <c r="WE201" s="44"/>
      <c r="WF201" s="44"/>
      <c r="WG201" s="44"/>
      <c r="WH201" s="44"/>
      <c r="WI201" s="44"/>
      <c r="WJ201" s="44"/>
      <c r="WK201" s="44"/>
      <c r="WL201" s="44"/>
      <c r="WM201" s="44"/>
      <c r="WN201" s="44"/>
      <c r="WO201" s="44"/>
      <c r="WP201" s="44"/>
      <c r="WQ201" s="44"/>
      <c r="WR201" s="44"/>
      <c r="WS201" s="44"/>
      <c r="WT201" s="44"/>
      <c r="WU201" s="44"/>
      <c r="WV201" s="44"/>
      <c r="WW201" s="44"/>
      <c r="WX201" s="44"/>
      <c r="WY201" s="44"/>
      <c r="WZ201" s="44"/>
      <c r="XA201" s="44"/>
      <c r="XB201" s="44"/>
      <c r="XC201" s="44"/>
      <c r="XD201" s="44"/>
      <c r="XE201" s="44"/>
      <c r="XF201" s="44"/>
      <c r="XG201" s="44"/>
      <c r="XH201" s="44"/>
      <c r="XI201" s="44"/>
      <c r="XJ201" s="44"/>
      <c r="XK201" s="44"/>
      <c r="XL201" s="44"/>
      <c r="XM201" s="44"/>
      <c r="XN201" s="44"/>
      <c r="XO201" s="44"/>
      <c r="XP201" s="44"/>
      <c r="XQ201" s="44"/>
      <c r="XR201" s="44"/>
      <c r="XS201" s="44"/>
      <c r="XT201" s="44"/>
      <c r="XU201" s="44"/>
      <c r="XV201" s="44"/>
      <c r="XW201" s="44"/>
      <c r="XX201" s="44"/>
      <c r="XY201" s="44"/>
      <c r="XZ201" s="44"/>
      <c r="YA201" s="44"/>
      <c r="YB201" s="44"/>
      <c r="YC201" s="44"/>
      <c r="YD201" s="44"/>
      <c r="YE201" s="44"/>
      <c r="YF201" s="44"/>
      <c r="YG201" s="44"/>
      <c r="YH201" s="44"/>
      <c r="YI201" s="44"/>
      <c r="YJ201" s="44"/>
      <c r="YK201" s="44"/>
      <c r="YL201" s="44"/>
      <c r="YM201" s="44"/>
      <c r="YN201" s="44"/>
      <c r="YO201" s="44"/>
      <c r="YP201" s="44"/>
      <c r="YQ201" s="44"/>
      <c r="YR201" s="44"/>
    </row>
    <row r="202" spans="1:668" s="57" customFormat="1" ht="15.75" x14ac:dyDescent="0.25">
      <c r="A202" s="4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62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  <c r="IW202" s="44"/>
      <c r="IX202" s="44"/>
      <c r="IY202" s="44"/>
      <c r="IZ202" s="44"/>
      <c r="JA202" s="44"/>
      <c r="JB202" s="44"/>
      <c r="JC202" s="44"/>
      <c r="JD202" s="44"/>
      <c r="JE202" s="44"/>
      <c r="JF202" s="44"/>
      <c r="JG202" s="44"/>
      <c r="JH202" s="44"/>
      <c r="JI202" s="44"/>
      <c r="JJ202" s="44"/>
      <c r="JK202" s="44"/>
      <c r="JL202" s="44"/>
      <c r="JM202" s="44"/>
      <c r="JN202" s="44"/>
      <c r="JO202" s="44"/>
      <c r="JP202" s="44"/>
      <c r="JQ202" s="44"/>
      <c r="JR202" s="44"/>
      <c r="JS202" s="44"/>
      <c r="JT202" s="44"/>
      <c r="JU202" s="44"/>
      <c r="JV202" s="44"/>
      <c r="JW202" s="44"/>
      <c r="JX202" s="44"/>
      <c r="JY202" s="44"/>
      <c r="JZ202" s="44"/>
      <c r="KA202" s="44"/>
      <c r="KB202" s="44"/>
      <c r="KC202" s="44"/>
      <c r="KD202" s="44"/>
      <c r="KE202" s="44"/>
      <c r="KF202" s="44"/>
      <c r="KG202" s="44"/>
      <c r="KH202" s="44"/>
      <c r="KI202" s="44"/>
      <c r="KJ202" s="44"/>
      <c r="KK202" s="44"/>
      <c r="KL202" s="44"/>
      <c r="KM202" s="44"/>
      <c r="KN202" s="44"/>
      <c r="KO202" s="44"/>
      <c r="KP202" s="44"/>
      <c r="KQ202" s="44"/>
      <c r="KR202" s="44"/>
      <c r="KS202" s="44"/>
      <c r="KT202" s="44"/>
      <c r="KU202" s="44"/>
      <c r="KV202" s="44"/>
      <c r="KW202" s="44"/>
      <c r="KX202" s="44"/>
      <c r="KY202" s="44"/>
      <c r="KZ202" s="44"/>
      <c r="LA202" s="44"/>
      <c r="LB202" s="44"/>
      <c r="LC202" s="44"/>
      <c r="LD202" s="44"/>
      <c r="LE202" s="44"/>
      <c r="LF202" s="44"/>
      <c r="LG202" s="44"/>
      <c r="LH202" s="44"/>
      <c r="LI202" s="44"/>
      <c r="LJ202" s="44"/>
      <c r="LK202" s="44"/>
      <c r="LL202" s="44"/>
      <c r="LM202" s="44"/>
      <c r="LN202" s="44"/>
      <c r="LO202" s="44"/>
      <c r="LP202" s="44"/>
      <c r="LQ202" s="44"/>
      <c r="LR202" s="44"/>
      <c r="LS202" s="44"/>
      <c r="LT202" s="44"/>
      <c r="LU202" s="44"/>
      <c r="LV202" s="44"/>
      <c r="LW202" s="44"/>
      <c r="LX202" s="44"/>
      <c r="LY202" s="44"/>
      <c r="LZ202" s="44"/>
      <c r="MA202" s="44"/>
      <c r="MB202" s="44"/>
      <c r="MC202" s="44"/>
      <c r="MD202" s="44"/>
      <c r="ME202" s="44"/>
      <c r="MF202" s="44"/>
      <c r="MG202" s="44"/>
      <c r="MH202" s="44"/>
      <c r="MI202" s="44"/>
      <c r="MJ202" s="44"/>
      <c r="MK202" s="44"/>
      <c r="ML202" s="44"/>
      <c r="MM202" s="44"/>
      <c r="MN202" s="44"/>
      <c r="MO202" s="44"/>
      <c r="MP202" s="44"/>
      <c r="MQ202" s="44"/>
      <c r="MR202" s="44"/>
      <c r="MS202" s="44"/>
      <c r="MT202" s="44"/>
      <c r="MU202" s="44"/>
      <c r="MV202" s="44"/>
      <c r="MW202" s="44"/>
      <c r="MX202" s="44"/>
      <c r="MY202" s="44"/>
      <c r="MZ202" s="44"/>
      <c r="NA202" s="44"/>
      <c r="NB202" s="44"/>
      <c r="NC202" s="44"/>
      <c r="ND202" s="44"/>
      <c r="NE202" s="44"/>
      <c r="NF202" s="44"/>
      <c r="NG202" s="44"/>
      <c r="NH202" s="44"/>
      <c r="NI202" s="44"/>
      <c r="NJ202" s="44"/>
      <c r="NK202" s="44"/>
      <c r="NL202" s="44"/>
      <c r="NM202" s="44"/>
      <c r="NN202" s="44"/>
      <c r="NO202" s="44"/>
      <c r="NP202" s="44"/>
      <c r="NQ202" s="44"/>
      <c r="NR202" s="44"/>
      <c r="NS202" s="44"/>
      <c r="NT202" s="44"/>
      <c r="NU202" s="44"/>
      <c r="NV202" s="44"/>
      <c r="NW202" s="44"/>
      <c r="NX202" s="44"/>
      <c r="NY202" s="44"/>
      <c r="NZ202" s="44"/>
      <c r="OA202" s="44"/>
      <c r="OB202" s="44"/>
      <c r="OC202" s="44"/>
      <c r="OD202" s="44"/>
      <c r="OE202" s="44"/>
      <c r="OF202" s="44"/>
      <c r="OG202" s="44"/>
      <c r="OH202" s="44"/>
      <c r="OI202" s="44"/>
      <c r="OJ202" s="44"/>
      <c r="OK202" s="44"/>
      <c r="OL202" s="44"/>
      <c r="OM202" s="44"/>
      <c r="ON202" s="44"/>
      <c r="OO202" s="44"/>
      <c r="OP202" s="44"/>
      <c r="OQ202" s="44"/>
      <c r="OR202" s="44"/>
      <c r="OS202" s="44"/>
      <c r="OT202" s="44"/>
      <c r="OU202" s="44"/>
      <c r="OV202" s="44"/>
      <c r="OW202" s="44"/>
      <c r="OX202" s="44"/>
      <c r="OY202" s="44"/>
      <c r="OZ202" s="44"/>
      <c r="PA202" s="44"/>
      <c r="PB202" s="44"/>
      <c r="PC202" s="44"/>
      <c r="PD202" s="44"/>
      <c r="PE202" s="44"/>
      <c r="PF202" s="44"/>
      <c r="PG202" s="44"/>
      <c r="PH202" s="44"/>
      <c r="PI202" s="44"/>
      <c r="PJ202" s="44"/>
      <c r="PK202" s="44"/>
      <c r="PL202" s="44"/>
      <c r="PM202" s="44"/>
      <c r="PN202" s="44"/>
      <c r="PO202" s="44"/>
      <c r="PP202" s="44"/>
      <c r="PQ202" s="44"/>
      <c r="PR202" s="44"/>
      <c r="PS202" s="44"/>
      <c r="PT202" s="44"/>
      <c r="PU202" s="44"/>
      <c r="PV202" s="44"/>
      <c r="PW202" s="44"/>
      <c r="PX202" s="44"/>
      <c r="PY202" s="44"/>
      <c r="PZ202" s="44"/>
      <c r="QA202" s="44"/>
      <c r="QB202" s="44"/>
      <c r="QC202" s="44"/>
      <c r="QD202" s="44"/>
      <c r="QE202" s="44"/>
      <c r="QF202" s="44"/>
      <c r="QG202" s="44"/>
      <c r="QH202" s="44"/>
      <c r="QI202" s="44"/>
      <c r="QJ202" s="44"/>
      <c r="QK202" s="44"/>
      <c r="QL202" s="44"/>
      <c r="QM202" s="44"/>
      <c r="QN202" s="44"/>
      <c r="QO202" s="44"/>
      <c r="QP202" s="44"/>
      <c r="QQ202" s="44"/>
      <c r="QR202" s="44"/>
      <c r="QS202" s="44"/>
      <c r="QT202" s="44"/>
      <c r="QU202" s="44"/>
      <c r="QV202" s="44"/>
      <c r="QW202" s="44"/>
      <c r="QX202" s="44"/>
      <c r="QY202" s="44"/>
      <c r="QZ202" s="44"/>
      <c r="RA202" s="44"/>
      <c r="RB202" s="44"/>
      <c r="RC202" s="44"/>
      <c r="RD202" s="44"/>
      <c r="RE202" s="44"/>
      <c r="RF202" s="44"/>
      <c r="RG202" s="44"/>
      <c r="RH202" s="44"/>
      <c r="RI202" s="44"/>
      <c r="RJ202" s="44"/>
      <c r="RK202" s="44"/>
      <c r="RL202" s="44"/>
      <c r="RM202" s="44"/>
      <c r="RN202" s="44"/>
      <c r="RO202" s="44"/>
      <c r="RP202" s="44"/>
      <c r="RQ202" s="44"/>
      <c r="RR202" s="44"/>
      <c r="RS202" s="44"/>
      <c r="RT202" s="44"/>
      <c r="RU202" s="44"/>
      <c r="RV202" s="44"/>
      <c r="RW202" s="44"/>
      <c r="RX202" s="44"/>
      <c r="RY202" s="44"/>
      <c r="RZ202" s="44"/>
      <c r="SA202" s="44"/>
      <c r="SB202" s="44"/>
      <c r="SC202" s="44"/>
      <c r="SD202" s="44"/>
      <c r="SE202" s="44"/>
      <c r="SF202" s="44"/>
      <c r="SG202" s="44"/>
      <c r="SH202" s="44"/>
      <c r="SI202" s="44"/>
      <c r="SJ202" s="44"/>
      <c r="SK202" s="44"/>
      <c r="SL202" s="44"/>
      <c r="SM202" s="44"/>
      <c r="SN202" s="44"/>
      <c r="SO202" s="44"/>
      <c r="SP202" s="44"/>
      <c r="SQ202" s="44"/>
      <c r="SR202" s="44"/>
      <c r="SS202" s="44"/>
      <c r="ST202" s="44"/>
      <c r="SU202" s="44"/>
      <c r="SV202" s="44"/>
      <c r="SW202" s="44"/>
      <c r="SX202" s="44"/>
      <c r="SY202" s="44"/>
      <c r="SZ202" s="44"/>
      <c r="TA202" s="44"/>
      <c r="TB202" s="44"/>
      <c r="TC202" s="44"/>
      <c r="TD202" s="44"/>
      <c r="TE202" s="44"/>
      <c r="TF202" s="44"/>
      <c r="TG202" s="44"/>
      <c r="TH202" s="44"/>
      <c r="TI202" s="44"/>
      <c r="TJ202" s="44"/>
      <c r="TK202" s="44"/>
      <c r="TL202" s="44"/>
      <c r="TM202" s="44"/>
      <c r="TN202" s="44"/>
      <c r="TO202" s="44"/>
      <c r="TP202" s="44"/>
      <c r="TQ202" s="44"/>
      <c r="TR202" s="44"/>
      <c r="TS202" s="44"/>
      <c r="TT202" s="44"/>
      <c r="TU202" s="44"/>
      <c r="TV202" s="44"/>
      <c r="TW202" s="44"/>
      <c r="TX202" s="44"/>
      <c r="TY202" s="44"/>
      <c r="TZ202" s="44"/>
      <c r="UA202" s="44"/>
      <c r="UB202" s="44"/>
      <c r="UC202" s="44"/>
      <c r="UD202" s="44"/>
      <c r="UE202" s="44"/>
      <c r="UF202" s="44"/>
      <c r="UG202" s="44"/>
      <c r="UH202" s="44"/>
      <c r="UI202" s="44"/>
      <c r="UJ202" s="44"/>
      <c r="UK202" s="44"/>
      <c r="UL202" s="44"/>
      <c r="UM202" s="44"/>
      <c r="UN202" s="44"/>
      <c r="UO202" s="44"/>
      <c r="UP202" s="44"/>
      <c r="UQ202" s="44"/>
      <c r="UR202" s="44"/>
      <c r="US202" s="44"/>
      <c r="UT202" s="44"/>
      <c r="UU202" s="44"/>
      <c r="UV202" s="44"/>
      <c r="UW202" s="44"/>
      <c r="UX202" s="44"/>
      <c r="UY202" s="44"/>
      <c r="UZ202" s="44"/>
      <c r="VA202" s="44"/>
      <c r="VB202" s="44"/>
      <c r="VC202" s="44"/>
      <c r="VD202" s="44"/>
      <c r="VE202" s="44"/>
      <c r="VF202" s="44"/>
      <c r="VG202" s="44"/>
      <c r="VH202" s="44"/>
      <c r="VI202" s="44"/>
      <c r="VJ202" s="44"/>
      <c r="VK202" s="44"/>
      <c r="VL202" s="44"/>
      <c r="VM202" s="44"/>
      <c r="VN202" s="44"/>
      <c r="VO202" s="44"/>
      <c r="VP202" s="44"/>
      <c r="VQ202" s="44"/>
      <c r="VR202" s="44"/>
      <c r="VS202" s="44"/>
      <c r="VT202" s="44"/>
      <c r="VU202" s="44"/>
      <c r="VV202" s="44"/>
      <c r="VW202" s="44"/>
      <c r="VX202" s="44"/>
      <c r="VY202" s="44"/>
      <c r="VZ202" s="44"/>
      <c r="WA202" s="44"/>
      <c r="WB202" s="44"/>
      <c r="WC202" s="44"/>
      <c r="WD202" s="44"/>
      <c r="WE202" s="44"/>
      <c r="WF202" s="44"/>
      <c r="WG202" s="44"/>
      <c r="WH202" s="44"/>
      <c r="WI202" s="44"/>
      <c r="WJ202" s="44"/>
      <c r="WK202" s="44"/>
      <c r="WL202" s="44"/>
      <c r="WM202" s="44"/>
      <c r="WN202" s="44"/>
      <c r="WO202" s="44"/>
      <c r="WP202" s="44"/>
      <c r="WQ202" s="44"/>
      <c r="WR202" s="44"/>
      <c r="WS202" s="44"/>
      <c r="WT202" s="44"/>
      <c r="WU202" s="44"/>
      <c r="WV202" s="44"/>
      <c r="WW202" s="44"/>
      <c r="WX202" s="44"/>
      <c r="WY202" s="44"/>
      <c r="WZ202" s="44"/>
      <c r="XA202" s="44"/>
      <c r="XB202" s="44"/>
      <c r="XC202" s="44"/>
      <c r="XD202" s="44"/>
      <c r="XE202" s="44"/>
      <c r="XF202" s="44"/>
      <c r="XG202" s="44"/>
      <c r="XH202" s="44"/>
      <c r="XI202" s="44"/>
      <c r="XJ202" s="44"/>
      <c r="XK202" s="44"/>
      <c r="XL202" s="44"/>
      <c r="XM202" s="44"/>
      <c r="XN202" s="44"/>
      <c r="XO202" s="44"/>
      <c r="XP202" s="44"/>
      <c r="XQ202" s="44"/>
      <c r="XR202" s="44"/>
      <c r="XS202" s="44"/>
      <c r="XT202" s="44"/>
      <c r="XU202" s="44"/>
      <c r="XV202" s="44"/>
      <c r="XW202" s="44"/>
      <c r="XX202" s="44"/>
      <c r="XY202" s="44"/>
      <c r="XZ202" s="44"/>
      <c r="YA202" s="44"/>
      <c r="YB202" s="44"/>
      <c r="YC202" s="44"/>
      <c r="YD202" s="44"/>
      <c r="YE202" s="44"/>
      <c r="YF202" s="44"/>
      <c r="YG202" s="44"/>
      <c r="YH202" s="44"/>
      <c r="YI202" s="44"/>
      <c r="YJ202" s="44"/>
      <c r="YK202" s="44"/>
      <c r="YL202" s="44"/>
      <c r="YM202" s="44"/>
      <c r="YN202" s="44"/>
      <c r="YO202" s="44"/>
      <c r="YP202" s="44"/>
      <c r="YQ202" s="44"/>
      <c r="YR202" s="44"/>
    </row>
    <row r="203" spans="1:668" s="57" customFormat="1" ht="15.75" x14ac:dyDescent="0.25">
      <c r="A203" s="44"/>
      <c r="B203" s="2"/>
      <c r="C203" s="2"/>
      <c r="D203" s="1"/>
      <c r="E203" s="1"/>
      <c r="F203" s="48"/>
      <c r="G203" s="48"/>
      <c r="H203" s="48"/>
      <c r="I203" s="48"/>
      <c r="J203" s="48"/>
      <c r="K203" s="48"/>
      <c r="L203" s="66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  <c r="JT203" s="44"/>
      <c r="JU203" s="44"/>
      <c r="JV203" s="44"/>
      <c r="JW203" s="44"/>
      <c r="JX203" s="44"/>
      <c r="JY203" s="44"/>
      <c r="JZ203" s="44"/>
      <c r="KA203" s="44"/>
      <c r="KB203" s="44"/>
      <c r="KC203" s="44"/>
      <c r="KD203" s="44"/>
      <c r="KE203" s="44"/>
      <c r="KF203" s="44"/>
      <c r="KG203" s="44"/>
      <c r="KH203" s="44"/>
      <c r="KI203" s="44"/>
      <c r="KJ203" s="44"/>
      <c r="KK203" s="44"/>
      <c r="KL203" s="44"/>
      <c r="KM203" s="44"/>
      <c r="KN203" s="44"/>
      <c r="KO203" s="44"/>
      <c r="KP203" s="44"/>
      <c r="KQ203" s="44"/>
      <c r="KR203" s="44"/>
      <c r="KS203" s="44"/>
      <c r="KT203" s="44"/>
      <c r="KU203" s="44"/>
      <c r="KV203" s="44"/>
      <c r="KW203" s="44"/>
      <c r="KX203" s="44"/>
      <c r="KY203" s="44"/>
      <c r="KZ203" s="44"/>
      <c r="LA203" s="44"/>
      <c r="LB203" s="44"/>
      <c r="LC203" s="44"/>
      <c r="LD203" s="44"/>
      <c r="LE203" s="44"/>
      <c r="LF203" s="44"/>
      <c r="LG203" s="44"/>
      <c r="LH203" s="44"/>
      <c r="LI203" s="44"/>
      <c r="LJ203" s="44"/>
      <c r="LK203" s="44"/>
      <c r="LL203" s="44"/>
      <c r="LM203" s="44"/>
      <c r="LN203" s="44"/>
      <c r="LO203" s="44"/>
      <c r="LP203" s="44"/>
      <c r="LQ203" s="44"/>
      <c r="LR203" s="44"/>
      <c r="LS203" s="44"/>
      <c r="LT203" s="44"/>
      <c r="LU203" s="44"/>
      <c r="LV203" s="44"/>
      <c r="LW203" s="44"/>
      <c r="LX203" s="44"/>
      <c r="LY203" s="44"/>
      <c r="LZ203" s="44"/>
      <c r="MA203" s="44"/>
      <c r="MB203" s="44"/>
      <c r="MC203" s="44"/>
      <c r="MD203" s="44"/>
      <c r="ME203" s="44"/>
      <c r="MF203" s="44"/>
      <c r="MG203" s="44"/>
      <c r="MH203" s="44"/>
      <c r="MI203" s="44"/>
      <c r="MJ203" s="44"/>
      <c r="MK203" s="44"/>
      <c r="ML203" s="44"/>
      <c r="MM203" s="44"/>
      <c r="MN203" s="44"/>
      <c r="MO203" s="44"/>
      <c r="MP203" s="44"/>
      <c r="MQ203" s="44"/>
      <c r="MR203" s="44"/>
      <c r="MS203" s="44"/>
      <c r="MT203" s="44"/>
      <c r="MU203" s="44"/>
      <c r="MV203" s="44"/>
      <c r="MW203" s="44"/>
      <c r="MX203" s="44"/>
      <c r="MY203" s="44"/>
      <c r="MZ203" s="44"/>
      <c r="NA203" s="44"/>
      <c r="NB203" s="44"/>
      <c r="NC203" s="44"/>
      <c r="ND203" s="44"/>
      <c r="NE203" s="44"/>
      <c r="NF203" s="44"/>
      <c r="NG203" s="44"/>
      <c r="NH203" s="44"/>
      <c r="NI203" s="44"/>
      <c r="NJ203" s="44"/>
      <c r="NK203" s="44"/>
      <c r="NL203" s="44"/>
      <c r="NM203" s="44"/>
      <c r="NN203" s="44"/>
      <c r="NO203" s="44"/>
      <c r="NP203" s="44"/>
      <c r="NQ203" s="44"/>
      <c r="NR203" s="44"/>
      <c r="NS203" s="44"/>
      <c r="NT203" s="44"/>
      <c r="NU203" s="44"/>
      <c r="NV203" s="44"/>
      <c r="NW203" s="44"/>
      <c r="NX203" s="44"/>
      <c r="NY203" s="44"/>
      <c r="NZ203" s="44"/>
      <c r="OA203" s="44"/>
      <c r="OB203" s="44"/>
      <c r="OC203" s="44"/>
      <c r="OD203" s="44"/>
      <c r="OE203" s="44"/>
      <c r="OF203" s="44"/>
      <c r="OG203" s="44"/>
      <c r="OH203" s="44"/>
      <c r="OI203" s="44"/>
      <c r="OJ203" s="44"/>
      <c r="OK203" s="44"/>
      <c r="OL203" s="44"/>
      <c r="OM203" s="44"/>
      <c r="ON203" s="44"/>
      <c r="OO203" s="44"/>
      <c r="OP203" s="44"/>
      <c r="OQ203" s="44"/>
      <c r="OR203" s="44"/>
      <c r="OS203" s="44"/>
      <c r="OT203" s="44"/>
      <c r="OU203" s="44"/>
      <c r="OV203" s="44"/>
      <c r="OW203" s="44"/>
      <c r="OX203" s="44"/>
      <c r="OY203" s="44"/>
      <c r="OZ203" s="44"/>
      <c r="PA203" s="44"/>
      <c r="PB203" s="44"/>
      <c r="PC203" s="44"/>
      <c r="PD203" s="44"/>
      <c r="PE203" s="44"/>
      <c r="PF203" s="44"/>
      <c r="PG203" s="44"/>
      <c r="PH203" s="44"/>
      <c r="PI203" s="44"/>
      <c r="PJ203" s="44"/>
      <c r="PK203" s="44"/>
      <c r="PL203" s="44"/>
      <c r="PM203" s="44"/>
      <c r="PN203" s="44"/>
      <c r="PO203" s="44"/>
      <c r="PP203" s="44"/>
      <c r="PQ203" s="44"/>
      <c r="PR203" s="44"/>
      <c r="PS203" s="44"/>
      <c r="PT203" s="44"/>
      <c r="PU203" s="44"/>
      <c r="PV203" s="44"/>
      <c r="PW203" s="44"/>
      <c r="PX203" s="44"/>
      <c r="PY203" s="44"/>
      <c r="PZ203" s="44"/>
      <c r="QA203" s="44"/>
      <c r="QB203" s="44"/>
      <c r="QC203" s="44"/>
      <c r="QD203" s="44"/>
      <c r="QE203" s="44"/>
      <c r="QF203" s="44"/>
      <c r="QG203" s="44"/>
      <c r="QH203" s="44"/>
      <c r="QI203" s="44"/>
      <c r="QJ203" s="44"/>
      <c r="QK203" s="44"/>
      <c r="QL203" s="44"/>
      <c r="QM203" s="44"/>
      <c r="QN203" s="44"/>
      <c r="QO203" s="44"/>
      <c r="QP203" s="44"/>
      <c r="QQ203" s="44"/>
      <c r="QR203" s="44"/>
      <c r="QS203" s="44"/>
      <c r="QT203" s="44"/>
      <c r="QU203" s="44"/>
      <c r="QV203" s="44"/>
      <c r="QW203" s="44"/>
      <c r="QX203" s="44"/>
      <c r="QY203" s="44"/>
      <c r="QZ203" s="44"/>
      <c r="RA203" s="44"/>
      <c r="RB203" s="44"/>
      <c r="RC203" s="44"/>
      <c r="RD203" s="44"/>
      <c r="RE203" s="44"/>
      <c r="RF203" s="44"/>
      <c r="RG203" s="44"/>
      <c r="RH203" s="44"/>
      <c r="RI203" s="44"/>
      <c r="RJ203" s="44"/>
      <c r="RK203" s="44"/>
      <c r="RL203" s="44"/>
      <c r="RM203" s="44"/>
      <c r="RN203" s="44"/>
      <c r="RO203" s="44"/>
      <c r="RP203" s="44"/>
      <c r="RQ203" s="44"/>
      <c r="RR203" s="44"/>
      <c r="RS203" s="44"/>
      <c r="RT203" s="44"/>
      <c r="RU203" s="44"/>
      <c r="RV203" s="44"/>
      <c r="RW203" s="44"/>
      <c r="RX203" s="44"/>
      <c r="RY203" s="44"/>
      <c r="RZ203" s="44"/>
      <c r="SA203" s="44"/>
      <c r="SB203" s="44"/>
      <c r="SC203" s="44"/>
      <c r="SD203" s="44"/>
      <c r="SE203" s="44"/>
      <c r="SF203" s="44"/>
      <c r="SG203" s="44"/>
      <c r="SH203" s="44"/>
      <c r="SI203" s="44"/>
      <c r="SJ203" s="44"/>
      <c r="SK203" s="44"/>
      <c r="SL203" s="44"/>
      <c r="SM203" s="44"/>
      <c r="SN203" s="44"/>
      <c r="SO203" s="44"/>
      <c r="SP203" s="44"/>
      <c r="SQ203" s="44"/>
      <c r="SR203" s="44"/>
      <c r="SS203" s="44"/>
      <c r="ST203" s="44"/>
      <c r="SU203" s="44"/>
      <c r="SV203" s="44"/>
      <c r="SW203" s="44"/>
      <c r="SX203" s="44"/>
      <c r="SY203" s="44"/>
      <c r="SZ203" s="44"/>
      <c r="TA203" s="44"/>
      <c r="TB203" s="44"/>
      <c r="TC203" s="44"/>
      <c r="TD203" s="44"/>
      <c r="TE203" s="44"/>
      <c r="TF203" s="44"/>
      <c r="TG203" s="44"/>
      <c r="TH203" s="44"/>
      <c r="TI203" s="44"/>
      <c r="TJ203" s="44"/>
      <c r="TK203" s="44"/>
      <c r="TL203" s="44"/>
      <c r="TM203" s="44"/>
      <c r="TN203" s="44"/>
      <c r="TO203" s="44"/>
      <c r="TP203" s="44"/>
      <c r="TQ203" s="44"/>
      <c r="TR203" s="44"/>
      <c r="TS203" s="44"/>
      <c r="TT203" s="44"/>
      <c r="TU203" s="44"/>
      <c r="TV203" s="44"/>
      <c r="TW203" s="44"/>
      <c r="TX203" s="44"/>
      <c r="TY203" s="44"/>
      <c r="TZ203" s="44"/>
      <c r="UA203" s="44"/>
      <c r="UB203" s="44"/>
      <c r="UC203" s="44"/>
      <c r="UD203" s="44"/>
      <c r="UE203" s="44"/>
      <c r="UF203" s="44"/>
      <c r="UG203" s="44"/>
      <c r="UH203" s="44"/>
      <c r="UI203" s="44"/>
      <c r="UJ203" s="44"/>
      <c r="UK203" s="44"/>
      <c r="UL203" s="44"/>
      <c r="UM203" s="44"/>
      <c r="UN203" s="44"/>
      <c r="UO203" s="44"/>
      <c r="UP203" s="44"/>
      <c r="UQ203" s="44"/>
      <c r="UR203" s="44"/>
      <c r="US203" s="44"/>
      <c r="UT203" s="44"/>
      <c r="UU203" s="44"/>
      <c r="UV203" s="44"/>
      <c r="UW203" s="44"/>
      <c r="UX203" s="44"/>
      <c r="UY203" s="44"/>
      <c r="UZ203" s="44"/>
      <c r="VA203" s="44"/>
      <c r="VB203" s="44"/>
      <c r="VC203" s="44"/>
      <c r="VD203" s="44"/>
      <c r="VE203" s="44"/>
      <c r="VF203" s="44"/>
      <c r="VG203" s="44"/>
      <c r="VH203" s="44"/>
      <c r="VI203" s="44"/>
      <c r="VJ203" s="44"/>
      <c r="VK203" s="44"/>
      <c r="VL203" s="44"/>
      <c r="VM203" s="44"/>
      <c r="VN203" s="44"/>
      <c r="VO203" s="44"/>
      <c r="VP203" s="44"/>
      <c r="VQ203" s="44"/>
      <c r="VR203" s="44"/>
      <c r="VS203" s="44"/>
      <c r="VT203" s="44"/>
      <c r="VU203" s="44"/>
      <c r="VV203" s="44"/>
      <c r="VW203" s="44"/>
      <c r="VX203" s="44"/>
      <c r="VY203" s="44"/>
      <c r="VZ203" s="44"/>
      <c r="WA203" s="44"/>
      <c r="WB203" s="44"/>
      <c r="WC203" s="44"/>
      <c r="WD203" s="44"/>
      <c r="WE203" s="44"/>
      <c r="WF203" s="44"/>
      <c r="WG203" s="44"/>
      <c r="WH203" s="44"/>
      <c r="WI203" s="44"/>
      <c r="WJ203" s="44"/>
      <c r="WK203" s="44"/>
      <c r="WL203" s="44"/>
      <c r="WM203" s="44"/>
      <c r="WN203" s="44"/>
      <c r="WO203" s="44"/>
      <c r="WP203" s="44"/>
      <c r="WQ203" s="44"/>
      <c r="WR203" s="44"/>
      <c r="WS203" s="44"/>
      <c r="WT203" s="44"/>
      <c r="WU203" s="44"/>
      <c r="WV203" s="44"/>
      <c r="WW203" s="44"/>
      <c r="WX203" s="44"/>
      <c r="WY203" s="44"/>
      <c r="WZ203" s="44"/>
      <c r="XA203" s="44"/>
      <c r="XB203" s="44"/>
      <c r="XC203" s="44"/>
      <c r="XD203" s="44"/>
      <c r="XE203" s="44"/>
      <c r="XF203" s="44"/>
      <c r="XG203" s="44"/>
      <c r="XH203" s="44"/>
      <c r="XI203" s="44"/>
      <c r="XJ203" s="44"/>
      <c r="XK203" s="44"/>
      <c r="XL203" s="44"/>
      <c r="XM203" s="44"/>
      <c r="XN203" s="44"/>
      <c r="XO203" s="44"/>
      <c r="XP203" s="44"/>
      <c r="XQ203" s="44"/>
      <c r="XR203" s="44"/>
      <c r="XS203" s="44"/>
      <c r="XT203" s="44"/>
      <c r="XU203" s="44"/>
      <c r="XV203" s="44"/>
      <c r="XW203" s="44"/>
      <c r="XX203" s="44"/>
      <c r="XY203" s="44"/>
      <c r="XZ203" s="44"/>
      <c r="YA203" s="44"/>
      <c r="YB203" s="44"/>
      <c r="YC203" s="44"/>
      <c r="YD203" s="44"/>
      <c r="YE203" s="44"/>
      <c r="YF203" s="44"/>
      <c r="YG203" s="44"/>
      <c r="YH203" s="44"/>
      <c r="YI203" s="44"/>
      <c r="YJ203" s="44"/>
      <c r="YK203" s="44"/>
      <c r="YL203" s="44"/>
      <c r="YM203" s="44"/>
      <c r="YN203" s="44"/>
      <c r="YO203" s="44"/>
      <c r="YP203" s="44"/>
      <c r="YQ203" s="44"/>
      <c r="YR203" s="44"/>
    </row>
    <row r="204" spans="1:668" s="57" customFormat="1" ht="15.75" x14ac:dyDescent="0.25">
      <c r="A204" s="44"/>
      <c r="B204" s="2"/>
      <c r="C204" s="2"/>
      <c r="D204" s="1"/>
      <c r="E204" s="1"/>
      <c r="F204" s="48"/>
      <c r="G204" s="48"/>
      <c r="H204" s="48"/>
      <c r="I204" s="48"/>
      <c r="J204" s="48"/>
      <c r="K204" s="48"/>
      <c r="L204" s="66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  <c r="JC204" s="44"/>
      <c r="JD204" s="44"/>
      <c r="JE204" s="44"/>
      <c r="JF204" s="44"/>
      <c r="JG204" s="44"/>
      <c r="JH204" s="44"/>
      <c r="JI204" s="44"/>
      <c r="JJ204" s="44"/>
      <c r="JK204" s="44"/>
      <c r="JL204" s="44"/>
      <c r="JM204" s="44"/>
      <c r="JN204" s="44"/>
      <c r="JO204" s="44"/>
      <c r="JP204" s="44"/>
      <c r="JQ204" s="44"/>
      <c r="JR204" s="44"/>
      <c r="JS204" s="44"/>
      <c r="JT204" s="44"/>
      <c r="JU204" s="44"/>
      <c r="JV204" s="44"/>
      <c r="JW204" s="44"/>
      <c r="JX204" s="44"/>
      <c r="JY204" s="44"/>
      <c r="JZ204" s="44"/>
      <c r="KA204" s="44"/>
      <c r="KB204" s="44"/>
      <c r="KC204" s="44"/>
      <c r="KD204" s="44"/>
      <c r="KE204" s="44"/>
      <c r="KF204" s="44"/>
      <c r="KG204" s="44"/>
      <c r="KH204" s="44"/>
      <c r="KI204" s="44"/>
      <c r="KJ204" s="44"/>
      <c r="KK204" s="44"/>
      <c r="KL204" s="44"/>
      <c r="KM204" s="44"/>
      <c r="KN204" s="44"/>
      <c r="KO204" s="44"/>
      <c r="KP204" s="44"/>
      <c r="KQ204" s="44"/>
      <c r="KR204" s="44"/>
      <c r="KS204" s="44"/>
      <c r="KT204" s="44"/>
      <c r="KU204" s="44"/>
      <c r="KV204" s="44"/>
      <c r="KW204" s="44"/>
      <c r="KX204" s="44"/>
      <c r="KY204" s="44"/>
      <c r="KZ204" s="44"/>
      <c r="LA204" s="44"/>
      <c r="LB204" s="44"/>
      <c r="LC204" s="44"/>
      <c r="LD204" s="44"/>
      <c r="LE204" s="44"/>
      <c r="LF204" s="44"/>
      <c r="LG204" s="44"/>
      <c r="LH204" s="44"/>
      <c r="LI204" s="44"/>
      <c r="LJ204" s="44"/>
      <c r="LK204" s="44"/>
      <c r="LL204" s="44"/>
      <c r="LM204" s="44"/>
      <c r="LN204" s="44"/>
      <c r="LO204" s="44"/>
      <c r="LP204" s="44"/>
      <c r="LQ204" s="44"/>
      <c r="LR204" s="44"/>
      <c r="LS204" s="44"/>
      <c r="LT204" s="44"/>
      <c r="LU204" s="44"/>
      <c r="LV204" s="44"/>
      <c r="LW204" s="44"/>
      <c r="LX204" s="44"/>
      <c r="LY204" s="44"/>
      <c r="LZ204" s="44"/>
      <c r="MA204" s="44"/>
      <c r="MB204" s="44"/>
      <c r="MC204" s="44"/>
      <c r="MD204" s="44"/>
      <c r="ME204" s="44"/>
      <c r="MF204" s="44"/>
      <c r="MG204" s="44"/>
      <c r="MH204" s="44"/>
      <c r="MI204" s="44"/>
      <c r="MJ204" s="44"/>
      <c r="MK204" s="44"/>
      <c r="ML204" s="44"/>
      <c r="MM204" s="44"/>
      <c r="MN204" s="44"/>
      <c r="MO204" s="44"/>
      <c r="MP204" s="44"/>
      <c r="MQ204" s="44"/>
      <c r="MR204" s="44"/>
      <c r="MS204" s="44"/>
      <c r="MT204" s="44"/>
      <c r="MU204" s="44"/>
      <c r="MV204" s="44"/>
      <c r="MW204" s="44"/>
      <c r="MX204" s="44"/>
      <c r="MY204" s="44"/>
      <c r="MZ204" s="44"/>
      <c r="NA204" s="44"/>
      <c r="NB204" s="44"/>
      <c r="NC204" s="44"/>
      <c r="ND204" s="44"/>
      <c r="NE204" s="44"/>
      <c r="NF204" s="44"/>
      <c r="NG204" s="44"/>
      <c r="NH204" s="44"/>
      <c r="NI204" s="44"/>
      <c r="NJ204" s="44"/>
      <c r="NK204" s="44"/>
      <c r="NL204" s="44"/>
      <c r="NM204" s="44"/>
      <c r="NN204" s="44"/>
      <c r="NO204" s="44"/>
      <c r="NP204" s="44"/>
      <c r="NQ204" s="44"/>
      <c r="NR204" s="44"/>
      <c r="NS204" s="44"/>
      <c r="NT204" s="44"/>
      <c r="NU204" s="44"/>
      <c r="NV204" s="44"/>
      <c r="NW204" s="44"/>
      <c r="NX204" s="44"/>
      <c r="NY204" s="44"/>
      <c r="NZ204" s="44"/>
      <c r="OA204" s="44"/>
      <c r="OB204" s="44"/>
      <c r="OC204" s="44"/>
      <c r="OD204" s="44"/>
      <c r="OE204" s="44"/>
      <c r="OF204" s="44"/>
      <c r="OG204" s="44"/>
      <c r="OH204" s="44"/>
      <c r="OI204" s="44"/>
      <c r="OJ204" s="44"/>
      <c r="OK204" s="44"/>
      <c r="OL204" s="44"/>
      <c r="OM204" s="44"/>
      <c r="ON204" s="44"/>
      <c r="OO204" s="44"/>
      <c r="OP204" s="44"/>
      <c r="OQ204" s="44"/>
      <c r="OR204" s="44"/>
      <c r="OS204" s="44"/>
      <c r="OT204" s="44"/>
      <c r="OU204" s="44"/>
      <c r="OV204" s="44"/>
      <c r="OW204" s="44"/>
      <c r="OX204" s="44"/>
      <c r="OY204" s="44"/>
      <c r="OZ204" s="44"/>
      <c r="PA204" s="44"/>
      <c r="PB204" s="44"/>
      <c r="PC204" s="44"/>
      <c r="PD204" s="44"/>
      <c r="PE204" s="44"/>
      <c r="PF204" s="44"/>
      <c r="PG204" s="44"/>
      <c r="PH204" s="44"/>
      <c r="PI204" s="44"/>
      <c r="PJ204" s="44"/>
      <c r="PK204" s="44"/>
      <c r="PL204" s="44"/>
      <c r="PM204" s="44"/>
      <c r="PN204" s="44"/>
      <c r="PO204" s="44"/>
      <c r="PP204" s="44"/>
      <c r="PQ204" s="44"/>
      <c r="PR204" s="44"/>
      <c r="PS204" s="44"/>
      <c r="PT204" s="44"/>
      <c r="PU204" s="44"/>
      <c r="PV204" s="44"/>
      <c r="PW204" s="44"/>
      <c r="PX204" s="44"/>
      <c r="PY204" s="44"/>
      <c r="PZ204" s="44"/>
      <c r="QA204" s="44"/>
      <c r="QB204" s="44"/>
      <c r="QC204" s="44"/>
      <c r="QD204" s="44"/>
      <c r="QE204" s="44"/>
      <c r="QF204" s="44"/>
      <c r="QG204" s="44"/>
      <c r="QH204" s="44"/>
      <c r="QI204" s="44"/>
      <c r="QJ204" s="44"/>
      <c r="QK204" s="44"/>
      <c r="QL204" s="44"/>
      <c r="QM204" s="44"/>
      <c r="QN204" s="44"/>
      <c r="QO204" s="44"/>
      <c r="QP204" s="44"/>
      <c r="QQ204" s="44"/>
      <c r="QR204" s="44"/>
      <c r="QS204" s="44"/>
      <c r="QT204" s="44"/>
      <c r="QU204" s="44"/>
      <c r="QV204" s="44"/>
      <c r="QW204" s="44"/>
      <c r="QX204" s="44"/>
      <c r="QY204" s="44"/>
      <c r="QZ204" s="44"/>
      <c r="RA204" s="44"/>
      <c r="RB204" s="44"/>
      <c r="RC204" s="44"/>
      <c r="RD204" s="44"/>
      <c r="RE204" s="44"/>
      <c r="RF204" s="44"/>
      <c r="RG204" s="44"/>
      <c r="RH204" s="44"/>
      <c r="RI204" s="44"/>
      <c r="RJ204" s="44"/>
      <c r="RK204" s="44"/>
      <c r="RL204" s="44"/>
      <c r="RM204" s="44"/>
      <c r="RN204" s="44"/>
      <c r="RO204" s="44"/>
      <c r="RP204" s="44"/>
      <c r="RQ204" s="44"/>
      <c r="RR204" s="44"/>
      <c r="RS204" s="44"/>
      <c r="RT204" s="44"/>
      <c r="RU204" s="44"/>
      <c r="RV204" s="44"/>
      <c r="RW204" s="44"/>
      <c r="RX204" s="44"/>
      <c r="RY204" s="44"/>
      <c r="RZ204" s="44"/>
      <c r="SA204" s="44"/>
      <c r="SB204" s="44"/>
      <c r="SC204" s="44"/>
      <c r="SD204" s="44"/>
      <c r="SE204" s="44"/>
      <c r="SF204" s="44"/>
      <c r="SG204" s="44"/>
      <c r="SH204" s="44"/>
      <c r="SI204" s="44"/>
      <c r="SJ204" s="44"/>
      <c r="SK204" s="44"/>
      <c r="SL204" s="44"/>
      <c r="SM204" s="44"/>
      <c r="SN204" s="44"/>
      <c r="SO204" s="44"/>
      <c r="SP204" s="44"/>
      <c r="SQ204" s="44"/>
      <c r="SR204" s="44"/>
      <c r="SS204" s="44"/>
      <c r="ST204" s="44"/>
      <c r="SU204" s="44"/>
      <c r="SV204" s="44"/>
      <c r="SW204" s="44"/>
      <c r="SX204" s="44"/>
      <c r="SY204" s="44"/>
      <c r="SZ204" s="44"/>
      <c r="TA204" s="44"/>
      <c r="TB204" s="44"/>
      <c r="TC204" s="44"/>
      <c r="TD204" s="44"/>
      <c r="TE204" s="44"/>
      <c r="TF204" s="44"/>
      <c r="TG204" s="44"/>
      <c r="TH204" s="44"/>
      <c r="TI204" s="44"/>
      <c r="TJ204" s="44"/>
      <c r="TK204" s="44"/>
      <c r="TL204" s="44"/>
      <c r="TM204" s="44"/>
      <c r="TN204" s="44"/>
      <c r="TO204" s="44"/>
      <c r="TP204" s="44"/>
      <c r="TQ204" s="44"/>
      <c r="TR204" s="44"/>
      <c r="TS204" s="44"/>
      <c r="TT204" s="44"/>
      <c r="TU204" s="44"/>
      <c r="TV204" s="44"/>
      <c r="TW204" s="44"/>
      <c r="TX204" s="44"/>
      <c r="TY204" s="44"/>
      <c r="TZ204" s="44"/>
      <c r="UA204" s="44"/>
      <c r="UB204" s="44"/>
      <c r="UC204" s="44"/>
      <c r="UD204" s="44"/>
      <c r="UE204" s="44"/>
      <c r="UF204" s="44"/>
      <c r="UG204" s="44"/>
      <c r="UH204" s="44"/>
      <c r="UI204" s="44"/>
      <c r="UJ204" s="44"/>
      <c r="UK204" s="44"/>
      <c r="UL204" s="44"/>
      <c r="UM204" s="44"/>
      <c r="UN204" s="44"/>
      <c r="UO204" s="44"/>
      <c r="UP204" s="44"/>
      <c r="UQ204" s="44"/>
      <c r="UR204" s="44"/>
      <c r="US204" s="44"/>
      <c r="UT204" s="44"/>
      <c r="UU204" s="44"/>
      <c r="UV204" s="44"/>
      <c r="UW204" s="44"/>
      <c r="UX204" s="44"/>
      <c r="UY204" s="44"/>
      <c r="UZ204" s="44"/>
      <c r="VA204" s="44"/>
      <c r="VB204" s="44"/>
      <c r="VC204" s="44"/>
      <c r="VD204" s="44"/>
      <c r="VE204" s="44"/>
      <c r="VF204" s="44"/>
      <c r="VG204" s="44"/>
      <c r="VH204" s="44"/>
      <c r="VI204" s="44"/>
      <c r="VJ204" s="44"/>
      <c r="VK204" s="44"/>
      <c r="VL204" s="44"/>
      <c r="VM204" s="44"/>
      <c r="VN204" s="44"/>
      <c r="VO204" s="44"/>
      <c r="VP204" s="44"/>
      <c r="VQ204" s="44"/>
      <c r="VR204" s="44"/>
      <c r="VS204" s="44"/>
      <c r="VT204" s="44"/>
      <c r="VU204" s="44"/>
      <c r="VV204" s="44"/>
      <c r="VW204" s="44"/>
      <c r="VX204" s="44"/>
      <c r="VY204" s="44"/>
      <c r="VZ204" s="44"/>
      <c r="WA204" s="44"/>
      <c r="WB204" s="44"/>
      <c r="WC204" s="44"/>
      <c r="WD204" s="44"/>
      <c r="WE204" s="44"/>
      <c r="WF204" s="44"/>
      <c r="WG204" s="44"/>
      <c r="WH204" s="44"/>
      <c r="WI204" s="44"/>
      <c r="WJ204" s="44"/>
      <c r="WK204" s="44"/>
      <c r="WL204" s="44"/>
      <c r="WM204" s="44"/>
      <c r="WN204" s="44"/>
      <c r="WO204" s="44"/>
      <c r="WP204" s="44"/>
      <c r="WQ204" s="44"/>
      <c r="WR204" s="44"/>
      <c r="WS204" s="44"/>
      <c r="WT204" s="44"/>
      <c r="WU204" s="44"/>
      <c r="WV204" s="44"/>
      <c r="WW204" s="44"/>
      <c r="WX204" s="44"/>
      <c r="WY204" s="44"/>
      <c r="WZ204" s="44"/>
      <c r="XA204" s="44"/>
      <c r="XB204" s="44"/>
      <c r="XC204" s="44"/>
      <c r="XD204" s="44"/>
      <c r="XE204" s="44"/>
      <c r="XF204" s="44"/>
      <c r="XG204" s="44"/>
      <c r="XH204" s="44"/>
      <c r="XI204" s="44"/>
      <c r="XJ204" s="44"/>
      <c r="XK204" s="44"/>
      <c r="XL204" s="44"/>
      <c r="XM204" s="44"/>
      <c r="XN204" s="44"/>
      <c r="XO204" s="44"/>
      <c r="XP204" s="44"/>
      <c r="XQ204" s="44"/>
      <c r="XR204" s="44"/>
      <c r="XS204" s="44"/>
      <c r="XT204" s="44"/>
      <c r="XU204" s="44"/>
      <c r="XV204" s="44"/>
      <c r="XW204" s="44"/>
      <c r="XX204" s="44"/>
      <c r="XY204" s="44"/>
      <c r="XZ204" s="44"/>
      <c r="YA204" s="44"/>
      <c r="YB204" s="44"/>
      <c r="YC204" s="44"/>
      <c r="YD204" s="44"/>
      <c r="YE204" s="44"/>
      <c r="YF204" s="44"/>
      <c r="YG204" s="44"/>
      <c r="YH204" s="44"/>
      <c r="YI204" s="44"/>
      <c r="YJ204" s="44"/>
      <c r="YK204" s="44"/>
      <c r="YL204" s="44"/>
      <c r="YM204" s="44"/>
      <c r="YN204" s="44"/>
      <c r="YO204" s="44"/>
      <c r="YP204" s="44"/>
      <c r="YQ204" s="44"/>
      <c r="YR204" s="44"/>
    </row>
    <row r="205" spans="1:668" s="57" customFormat="1" ht="15.75" x14ac:dyDescent="0.25">
      <c r="A205" s="44"/>
      <c r="B205" s="2"/>
      <c r="C205" s="2"/>
      <c r="D205" s="1"/>
      <c r="E205" s="1"/>
      <c r="F205" s="48"/>
      <c r="G205" s="48"/>
      <c r="H205" s="48"/>
      <c r="I205" s="48"/>
      <c r="J205" s="48"/>
      <c r="K205" s="48"/>
      <c r="L205" s="66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  <c r="JT205" s="44"/>
      <c r="JU205" s="44"/>
      <c r="JV205" s="44"/>
      <c r="JW205" s="44"/>
      <c r="JX205" s="44"/>
      <c r="JY205" s="44"/>
      <c r="JZ205" s="44"/>
      <c r="KA205" s="44"/>
      <c r="KB205" s="44"/>
      <c r="KC205" s="44"/>
      <c r="KD205" s="44"/>
      <c r="KE205" s="44"/>
      <c r="KF205" s="44"/>
      <c r="KG205" s="44"/>
      <c r="KH205" s="44"/>
      <c r="KI205" s="44"/>
      <c r="KJ205" s="44"/>
      <c r="KK205" s="44"/>
      <c r="KL205" s="44"/>
      <c r="KM205" s="44"/>
      <c r="KN205" s="44"/>
      <c r="KO205" s="44"/>
      <c r="KP205" s="44"/>
      <c r="KQ205" s="44"/>
      <c r="KR205" s="44"/>
      <c r="KS205" s="44"/>
      <c r="KT205" s="44"/>
      <c r="KU205" s="44"/>
      <c r="KV205" s="44"/>
      <c r="KW205" s="44"/>
      <c r="KX205" s="44"/>
      <c r="KY205" s="44"/>
      <c r="KZ205" s="44"/>
      <c r="LA205" s="44"/>
      <c r="LB205" s="44"/>
      <c r="LC205" s="44"/>
      <c r="LD205" s="44"/>
      <c r="LE205" s="44"/>
      <c r="LF205" s="44"/>
      <c r="LG205" s="44"/>
      <c r="LH205" s="44"/>
      <c r="LI205" s="44"/>
      <c r="LJ205" s="44"/>
      <c r="LK205" s="44"/>
      <c r="LL205" s="44"/>
      <c r="LM205" s="44"/>
      <c r="LN205" s="44"/>
      <c r="LO205" s="44"/>
      <c r="LP205" s="44"/>
      <c r="LQ205" s="44"/>
      <c r="LR205" s="44"/>
      <c r="LS205" s="44"/>
      <c r="LT205" s="44"/>
      <c r="LU205" s="44"/>
      <c r="LV205" s="44"/>
      <c r="LW205" s="44"/>
      <c r="LX205" s="44"/>
      <c r="LY205" s="44"/>
      <c r="LZ205" s="44"/>
      <c r="MA205" s="44"/>
      <c r="MB205" s="44"/>
      <c r="MC205" s="44"/>
      <c r="MD205" s="44"/>
      <c r="ME205" s="44"/>
      <c r="MF205" s="44"/>
      <c r="MG205" s="44"/>
      <c r="MH205" s="44"/>
      <c r="MI205" s="44"/>
      <c r="MJ205" s="44"/>
      <c r="MK205" s="44"/>
      <c r="ML205" s="44"/>
      <c r="MM205" s="44"/>
      <c r="MN205" s="44"/>
      <c r="MO205" s="44"/>
      <c r="MP205" s="44"/>
      <c r="MQ205" s="44"/>
      <c r="MR205" s="44"/>
      <c r="MS205" s="44"/>
      <c r="MT205" s="44"/>
      <c r="MU205" s="44"/>
      <c r="MV205" s="44"/>
      <c r="MW205" s="44"/>
      <c r="MX205" s="44"/>
      <c r="MY205" s="44"/>
      <c r="MZ205" s="44"/>
      <c r="NA205" s="44"/>
      <c r="NB205" s="44"/>
      <c r="NC205" s="44"/>
      <c r="ND205" s="44"/>
      <c r="NE205" s="44"/>
      <c r="NF205" s="44"/>
      <c r="NG205" s="44"/>
      <c r="NH205" s="44"/>
      <c r="NI205" s="44"/>
      <c r="NJ205" s="44"/>
      <c r="NK205" s="44"/>
      <c r="NL205" s="44"/>
      <c r="NM205" s="44"/>
      <c r="NN205" s="44"/>
      <c r="NO205" s="44"/>
      <c r="NP205" s="44"/>
      <c r="NQ205" s="44"/>
      <c r="NR205" s="44"/>
      <c r="NS205" s="44"/>
      <c r="NT205" s="44"/>
      <c r="NU205" s="44"/>
      <c r="NV205" s="44"/>
      <c r="NW205" s="44"/>
      <c r="NX205" s="44"/>
      <c r="NY205" s="44"/>
      <c r="NZ205" s="44"/>
      <c r="OA205" s="44"/>
      <c r="OB205" s="44"/>
      <c r="OC205" s="44"/>
      <c r="OD205" s="44"/>
      <c r="OE205" s="44"/>
      <c r="OF205" s="44"/>
      <c r="OG205" s="44"/>
      <c r="OH205" s="44"/>
      <c r="OI205" s="44"/>
      <c r="OJ205" s="44"/>
      <c r="OK205" s="44"/>
      <c r="OL205" s="44"/>
      <c r="OM205" s="44"/>
      <c r="ON205" s="44"/>
      <c r="OO205" s="44"/>
      <c r="OP205" s="44"/>
      <c r="OQ205" s="44"/>
      <c r="OR205" s="44"/>
      <c r="OS205" s="44"/>
      <c r="OT205" s="44"/>
      <c r="OU205" s="44"/>
      <c r="OV205" s="44"/>
      <c r="OW205" s="44"/>
      <c r="OX205" s="44"/>
      <c r="OY205" s="44"/>
      <c r="OZ205" s="44"/>
      <c r="PA205" s="44"/>
      <c r="PB205" s="44"/>
      <c r="PC205" s="44"/>
      <c r="PD205" s="44"/>
      <c r="PE205" s="44"/>
      <c r="PF205" s="44"/>
      <c r="PG205" s="44"/>
      <c r="PH205" s="44"/>
      <c r="PI205" s="44"/>
      <c r="PJ205" s="44"/>
      <c r="PK205" s="44"/>
      <c r="PL205" s="44"/>
      <c r="PM205" s="44"/>
      <c r="PN205" s="44"/>
      <c r="PO205" s="44"/>
      <c r="PP205" s="44"/>
      <c r="PQ205" s="44"/>
      <c r="PR205" s="44"/>
      <c r="PS205" s="44"/>
      <c r="PT205" s="44"/>
      <c r="PU205" s="44"/>
      <c r="PV205" s="44"/>
      <c r="PW205" s="44"/>
      <c r="PX205" s="44"/>
      <c r="PY205" s="44"/>
      <c r="PZ205" s="44"/>
      <c r="QA205" s="44"/>
      <c r="QB205" s="44"/>
      <c r="QC205" s="44"/>
      <c r="QD205" s="44"/>
      <c r="QE205" s="44"/>
      <c r="QF205" s="44"/>
      <c r="QG205" s="44"/>
      <c r="QH205" s="44"/>
      <c r="QI205" s="44"/>
      <c r="QJ205" s="44"/>
      <c r="QK205" s="44"/>
      <c r="QL205" s="44"/>
      <c r="QM205" s="44"/>
      <c r="QN205" s="44"/>
      <c r="QO205" s="44"/>
      <c r="QP205" s="44"/>
      <c r="QQ205" s="44"/>
      <c r="QR205" s="44"/>
      <c r="QS205" s="44"/>
      <c r="QT205" s="44"/>
      <c r="QU205" s="44"/>
      <c r="QV205" s="44"/>
      <c r="QW205" s="44"/>
      <c r="QX205" s="44"/>
      <c r="QY205" s="44"/>
      <c r="QZ205" s="44"/>
      <c r="RA205" s="44"/>
      <c r="RB205" s="44"/>
      <c r="RC205" s="44"/>
      <c r="RD205" s="44"/>
      <c r="RE205" s="44"/>
      <c r="RF205" s="44"/>
      <c r="RG205" s="44"/>
      <c r="RH205" s="44"/>
      <c r="RI205" s="44"/>
      <c r="RJ205" s="44"/>
      <c r="RK205" s="44"/>
      <c r="RL205" s="44"/>
      <c r="RM205" s="44"/>
      <c r="RN205" s="44"/>
      <c r="RO205" s="44"/>
      <c r="RP205" s="44"/>
      <c r="RQ205" s="44"/>
      <c r="RR205" s="44"/>
      <c r="RS205" s="44"/>
      <c r="RT205" s="44"/>
      <c r="RU205" s="44"/>
      <c r="RV205" s="44"/>
      <c r="RW205" s="44"/>
      <c r="RX205" s="44"/>
      <c r="RY205" s="44"/>
      <c r="RZ205" s="44"/>
      <c r="SA205" s="44"/>
      <c r="SB205" s="44"/>
      <c r="SC205" s="44"/>
      <c r="SD205" s="44"/>
      <c r="SE205" s="44"/>
      <c r="SF205" s="44"/>
      <c r="SG205" s="44"/>
      <c r="SH205" s="44"/>
      <c r="SI205" s="44"/>
      <c r="SJ205" s="44"/>
      <c r="SK205" s="44"/>
      <c r="SL205" s="44"/>
      <c r="SM205" s="44"/>
      <c r="SN205" s="44"/>
      <c r="SO205" s="44"/>
      <c r="SP205" s="44"/>
      <c r="SQ205" s="44"/>
      <c r="SR205" s="44"/>
      <c r="SS205" s="44"/>
      <c r="ST205" s="44"/>
      <c r="SU205" s="44"/>
      <c r="SV205" s="44"/>
      <c r="SW205" s="44"/>
      <c r="SX205" s="44"/>
      <c r="SY205" s="44"/>
      <c r="SZ205" s="44"/>
      <c r="TA205" s="44"/>
      <c r="TB205" s="44"/>
      <c r="TC205" s="44"/>
      <c r="TD205" s="44"/>
      <c r="TE205" s="44"/>
      <c r="TF205" s="44"/>
      <c r="TG205" s="44"/>
      <c r="TH205" s="44"/>
      <c r="TI205" s="44"/>
      <c r="TJ205" s="44"/>
      <c r="TK205" s="44"/>
      <c r="TL205" s="44"/>
      <c r="TM205" s="44"/>
      <c r="TN205" s="44"/>
      <c r="TO205" s="44"/>
      <c r="TP205" s="44"/>
      <c r="TQ205" s="44"/>
      <c r="TR205" s="44"/>
      <c r="TS205" s="44"/>
      <c r="TT205" s="44"/>
      <c r="TU205" s="44"/>
      <c r="TV205" s="44"/>
      <c r="TW205" s="44"/>
      <c r="TX205" s="44"/>
      <c r="TY205" s="44"/>
      <c r="TZ205" s="44"/>
      <c r="UA205" s="44"/>
      <c r="UB205" s="44"/>
      <c r="UC205" s="44"/>
      <c r="UD205" s="44"/>
      <c r="UE205" s="44"/>
      <c r="UF205" s="44"/>
      <c r="UG205" s="44"/>
      <c r="UH205" s="44"/>
      <c r="UI205" s="44"/>
      <c r="UJ205" s="44"/>
      <c r="UK205" s="44"/>
      <c r="UL205" s="44"/>
      <c r="UM205" s="44"/>
      <c r="UN205" s="44"/>
      <c r="UO205" s="44"/>
      <c r="UP205" s="44"/>
      <c r="UQ205" s="44"/>
      <c r="UR205" s="44"/>
      <c r="US205" s="44"/>
      <c r="UT205" s="44"/>
      <c r="UU205" s="44"/>
      <c r="UV205" s="44"/>
      <c r="UW205" s="44"/>
      <c r="UX205" s="44"/>
      <c r="UY205" s="44"/>
      <c r="UZ205" s="44"/>
      <c r="VA205" s="44"/>
      <c r="VB205" s="44"/>
      <c r="VC205" s="44"/>
      <c r="VD205" s="44"/>
      <c r="VE205" s="44"/>
      <c r="VF205" s="44"/>
      <c r="VG205" s="44"/>
      <c r="VH205" s="44"/>
      <c r="VI205" s="44"/>
      <c r="VJ205" s="44"/>
      <c r="VK205" s="44"/>
      <c r="VL205" s="44"/>
      <c r="VM205" s="44"/>
      <c r="VN205" s="44"/>
      <c r="VO205" s="44"/>
      <c r="VP205" s="44"/>
      <c r="VQ205" s="44"/>
      <c r="VR205" s="44"/>
      <c r="VS205" s="44"/>
      <c r="VT205" s="44"/>
      <c r="VU205" s="44"/>
      <c r="VV205" s="44"/>
      <c r="VW205" s="44"/>
      <c r="VX205" s="44"/>
      <c r="VY205" s="44"/>
      <c r="VZ205" s="44"/>
      <c r="WA205" s="44"/>
      <c r="WB205" s="44"/>
      <c r="WC205" s="44"/>
      <c r="WD205" s="44"/>
      <c r="WE205" s="44"/>
      <c r="WF205" s="44"/>
      <c r="WG205" s="44"/>
      <c r="WH205" s="44"/>
      <c r="WI205" s="44"/>
      <c r="WJ205" s="44"/>
      <c r="WK205" s="44"/>
      <c r="WL205" s="44"/>
      <c r="WM205" s="44"/>
      <c r="WN205" s="44"/>
      <c r="WO205" s="44"/>
      <c r="WP205" s="44"/>
      <c r="WQ205" s="44"/>
      <c r="WR205" s="44"/>
      <c r="WS205" s="44"/>
      <c r="WT205" s="44"/>
      <c r="WU205" s="44"/>
      <c r="WV205" s="44"/>
      <c r="WW205" s="44"/>
      <c r="WX205" s="44"/>
      <c r="WY205" s="44"/>
      <c r="WZ205" s="44"/>
      <c r="XA205" s="44"/>
      <c r="XB205" s="44"/>
      <c r="XC205" s="44"/>
      <c r="XD205" s="44"/>
      <c r="XE205" s="44"/>
      <c r="XF205" s="44"/>
      <c r="XG205" s="44"/>
      <c r="XH205" s="44"/>
      <c r="XI205" s="44"/>
      <c r="XJ205" s="44"/>
      <c r="XK205" s="44"/>
      <c r="XL205" s="44"/>
      <c r="XM205" s="44"/>
      <c r="XN205" s="44"/>
      <c r="XO205" s="44"/>
      <c r="XP205" s="44"/>
      <c r="XQ205" s="44"/>
      <c r="XR205" s="44"/>
      <c r="XS205" s="44"/>
      <c r="XT205" s="44"/>
      <c r="XU205" s="44"/>
      <c r="XV205" s="44"/>
      <c r="XW205" s="44"/>
      <c r="XX205" s="44"/>
      <c r="XY205" s="44"/>
      <c r="XZ205" s="44"/>
      <c r="YA205" s="44"/>
      <c r="YB205" s="44"/>
      <c r="YC205" s="44"/>
      <c r="YD205" s="44"/>
      <c r="YE205" s="44"/>
      <c r="YF205" s="44"/>
      <c r="YG205" s="44"/>
      <c r="YH205" s="44"/>
      <c r="YI205" s="44"/>
      <c r="YJ205" s="44"/>
      <c r="YK205" s="44"/>
      <c r="YL205" s="44"/>
      <c r="YM205" s="44"/>
      <c r="YN205" s="44"/>
      <c r="YO205" s="44"/>
      <c r="YP205" s="44"/>
      <c r="YQ205" s="44"/>
      <c r="YR205" s="44"/>
    </row>
    <row r="206" spans="1:668" s="57" customFormat="1" ht="15.75" x14ac:dyDescent="0.25">
      <c r="A206" s="44"/>
      <c r="B206" s="2"/>
      <c r="C206" s="2"/>
      <c r="D206" s="1"/>
      <c r="E206" s="1"/>
      <c r="F206" s="48"/>
      <c r="G206" s="48"/>
      <c r="H206" s="48"/>
      <c r="I206" s="48"/>
      <c r="J206" s="48"/>
      <c r="K206" s="48"/>
      <c r="L206" s="66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4"/>
      <c r="KK206" s="44"/>
      <c r="KL206" s="44"/>
      <c r="KM206" s="44"/>
      <c r="KN206" s="44"/>
      <c r="KO206" s="44"/>
      <c r="KP206" s="44"/>
      <c r="KQ206" s="44"/>
      <c r="KR206" s="44"/>
      <c r="KS206" s="44"/>
      <c r="KT206" s="44"/>
      <c r="KU206" s="44"/>
      <c r="KV206" s="44"/>
      <c r="KW206" s="44"/>
      <c r="KX206" s="44"/>
      <c r="KY206" s="44"/>
      <c r="KZ206" s="44"/>
      <c r="LA206" s="44"/>
      <c r="LB206" s="44"/>
      <c r="LC206" s="44"/>
      <c r="LD206" s="44"/>
      <c r="LE206" s="44"/>
      <c r="LF206" s="44"/>
      <c r="LG206" s="44"/>
      <c r="LH206" s="44"/>
      <c r="LI206" s="44"/>
      <c r="LJ206" s="44"/>
      <c r="LK206" s="44"/>
      <c r="LL206" s="44"/>
      <c r="LM206" s="44"/>
      <c r="LN206" s="44"/>
      <c r="LO206" s="44"/>
      <c r="LP206" s="44"/>
      <c r="LQ206" s="44"/>
      <c r="LR206" s="44"/>
      <c r="LS206" s="44"/>
      <c r="LT206" s="44"/>
      <c r="LU206" s="44"/>
      <c r="LV206" s="44"/>
      <c r="LW206" s="44"/>
      <c r="LX206" s="44"/>
      <c r="LY206" s="44"/>
      <c r="LZ206" s="44"/>
      <c r="MA206" s="44"/>
      <c r="MB206" s="44"/>
      <c r="MC206" s="44"/>
      <c r="MD206" s="44"/>
      <c r="ME206" s="44"/>
      <c r="MF206" s="44"/>
      <c r="MG206" s="44"/>
      <c r="MH206" s="44"/>
      <c r="MI206" s="44"/>
      <c r="MJ206" s="44"/>
      <c r="MK206" s="44"/>
      <c r="ML206" s="44"/>
      <c r="MM206" s="44"/>
      <c r="MN206" s="44"/>
      <c r="MO206" s="44"/>
      <c r="MP206" s="44"/>
      <c r="MQ206" s="44"/>
      <c r="MR206" s="44"/>
      <c r="MS206" s="44"/>
      <c r="MT206" s="44"/>
      <c r="MU206" s="44"/>
      <c r="MV206" s="44"/>
      <c r="MW206" s="44"/>
      <c r="MX206" s="44"/>
      <c r="MY206" s="44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44"/>
      <c r="NZ206" s="44"/>
      <c r="OA206" s="44"/>
      <c r="OB206" s="44"/>
      <c r="OC206" s="44"/>
      <c r="OD206" s="44"/>
      <c r="OE206" s="44"/>
      <c r="OF206" s="44"/>
      <c r="OG206" s="44"/>
      <c r="OH206" s="44"/>
      <c r="OI206" s="44"/>
      <c r="OJ206" s="44"/>
      <c r="OK206" s="44"/>
      <c r="OL206" s="44"/>
      <c r="OM206" s="44"/>
      <c r="ON206" s="44"/>
      <c r="OO206" s="44"/>
      <c r="OP206" s="44"/>
      <c r="OQ206" s="44"/>
      <c r="OR206" s="44"/>
      <c r="OS206" s="44"/>
      <c r="OT206" s="44"/>
      <c r="OU206" s="44"/>
      <c r="OV206" s="44"/>
      <c r="OW206" s="44"/>
      <c r="OX206" s="44"/>
      <c r="OY206" s="44"/>
      <c r="OZ206" s="44"/>
      <c r="PA206" s="44"/>
      <c r="PB206" s="44"/>
      <c r="PC206" s="44"/>
      <c r="PD206" s="44"/>
      <c r="PE206" s="44"/>
      <c r="PF206" s="44"/>
      <c r="PG206" s="44"/>
      <c r="PH206" s="44"/>
      <c r="PI206" s="44"/>
      <c r="PJ206" s="44"/>
      <c r="PK206" s="44"/>
      <c r="PL206" s="44"/>
      <c r="PM206" s="44"/>
      <c r="PN206" s="44"/>
      <c r="PO206" s="44"/>
      <c r="PP206" s="44"/>
      <c r="PQ206" s="44"/>
      <c r="PR206" s="44"/>
      <c r="PS206" s="44"/>
      <c r="PT206" s="44"/>
      <c r="PU206" s="44"/>
      <c r="PV206" s="44"/>
      <c r="PW206" s="44"/>
      <c r="PX206" s="44"/>
      <c r="PY206" s="44"/>
      <c r="PZ206" s="44"/>
      <c r="QA206" s="44"/>
      <c r="QB206" s="44"/>
      <c r="QC206" s="44"/>
      <c r="QD206" s="44"/>
      <c r="QE206" s="44"/>
      <c r="QF206" s="44"/>
      <c r="QG206" s="44"/>
      <c r="QH206" s="44"/>
      <c r="QI206" s="44"/>
      <c r="QJ206" s="44"/>
      <c r="QK206" s="44"/>
      <c r="QL206" s="44"/>
      <c r="QM206" s="44"/>
      <c r="QN206" s="44"/>
      <c r="QO206" s="44"/>
      <c r="QP206" s="44"/>
      <c r="QQ206" s="44"/>
      <c r="QR206" s="44"/>
      <c r="QS206" s="44"/>
      <c r="QT206" s="44"/>
      <c r="QU206" s="44"/>
      <c r="QV206" s="44"/>
      <c r="QW206" s="44"/>
      <c r="QX206" s="44"/>
      <c r="QY206" s="44"/>
      <c r="QZ206" s="44"/>
      <c r="RA206" s="44"/>
      <c r="RB206" s="44"/>
      <c r="RC206" s="44"/>
      <c r="RD206" s="44"/>
      <c r="RE206" s="44"/>
      <c r="RF206" s="44"/>
      <c r="RG206" s="44"/>
      <c r="RH206" s="44"/>
      <c r="RI206" s="44"/>
      <c r="RJ206" s="44"/>
      <c r="RK206" s="44"/>
      <c r="RL206" s="44"/>
      <c r="RM206" s="44"/>
      <c r="RN206" s="44"/>
      <c r="RO206" s="44"/>
      <c r="RP206" s="44"/>
      <c r="RQ206" s="44"/>
      <c r="RR206" s="44"/>
      <c r="RS206" s="44"/>
      <c r="RT206" s="44"/>
      <c r="RU206" s="44"/>
      <c r="RV206" s="44"/>
      <c r="RW206" s="44"/>
      <c r="RX206" s="44"/>
      <c r="RY206" s="44"/>
      <c r="RZ206" s="44"/>
      <c r="SA206" s="44"/>
      <c r="SB206" s="44"/>
      <c r="SC206" s="44"/>
      <c r="SD206" s="44"/>
      <c r="SE206" s="44"/>
      <c r="SF206" s="44"/>
      <c r="SG206" s="44"/>
      <c r="SH206" s="44"/>
      <c r="SI206" s="44"/>
      <c r="SJ206" s="44"/>
      <c r="SK206" s="44"/>
      <c r="SL206" s="44"/>
      <c r="SM206" s="44"/>
      <c r="SN206" s="44"/>
      <c r="SO206" s="44"/>
      <c r="SP206" s="44"/>
      <c r="SQ206" s="44"/>
      <c r="SR206" s="44"/>
      <c r="SS206" s="44"/>
      <c r="ST206" s="44"/>
      <c r="SU206" s="44"/>
      <c r="SV206" s="44"/>
      <c r="SW206" s="44"/>
      <c r="SX206" s="44"/>
      <c r="SY206" s="44"/>
      <c r="SZ206" s="44"/>
      <c r="TA206" s="44"/>
      <c r="TB206" s="44"/>
      <c r="TC206" s="44"/>
      <c r="TD206" s="44"/>
      <c r="TE206" s="44"/>
      <c r="TF206" s="44"/>
      <c r="TG206" s="44"/>
      <c r="TH206" s="44"/>
      <c r="TI206" s="44"/>
      <c r="TJ206" s="44"/>
      <c r="TK206" s="44"/>
      <c r="TL206" s="44"/>
      <c r="TM206" s="44"/>
      <c r="TN206" s="44"/>
      <c r="TO206" s="44"/>
      <c r="TP206" s="44"/>
      <c r="TQ206" s="44"/>
      <c r="TR206" s="44"/>
      <c r="TS206" s="44"/>
      <c r="TT206" s="44"/>
      <c r="TU206" s="44"/>
      <c r="TV206" s="44"/>
      <c r="TW206" s="44"/>
      <c r="TX206" s="44"/>
      <c r="TY206" s="44"/>
      <c r="TZ206" s="44"/>
      <c r="UA206" s="44"/>
      <c r="UB206" s="44"/>
      <c r="UC206" s="44"/>
      <c r="UD206" s="44"/>
      <c r="UE206" s="44"/>
      <c r="UF206" s="44"/>
      <c r="UG206" s="44"/>
      <c r="UH206" s="44"/>
      <c r="UI206" s="44"/>
      <c r="UJ206" s="44"/>
      <c r="UK206" s="44"/>
      <c r="UL206" s="44"/>
      <c r="UM206" s="44"/>
      <c r="UN206" s="44"/>
      <c r="UO206" s="44"/>
      <c r="UP206" s="44"/>
      <c r="UQ206" s="44"/>
      <c r="UR206" s="44"/>
      <c r="US206" s="44"/>
      <c r="UT206" s="44"/>
      <c r="UU206" s="44"/>
      <c r="UV206" s="44"/>
      <c r="UW206" s="44"/>
      <c r="UX206" s="44"/>
      <c r="UY206" s="44"/>
      <c r="UZ206" s="44"/>
      <c r="VA206" s="44"/>
      <c r="VB206" s="44"/>
      <c r="VC206" s="44"/>
      <c r="VD206" s="44"/>
      <c r="VE206" s="44"/>
      <c r="VF206" s="44"/>
      <c r="VG206" s="44"/>
      <c r="VH206" s="44"/>
      <c r="VI206" s="44"/>
      <c r="VJ206" s="44"/>
      <c r="VK206" s="44"/>
      <c r="VL206" s="44"/>
      <c r="VM206" s="44"/>
      <c r="VN206" s="44"/>
      <c r="VO206" s="44"/>
      <c r="VP206" s="44"/>
      <c r="VQ206" s="44"/>
      <c r="VR206" s="44"/>
      <c r="VS206" s="44"/>
      <c r="VT206" s="44"/>
      <c r="VU206" s="44"/>
      <c r="VV206" s="44"/>
      <c r="VW206" s="44"/>
      <c r="VX206" s="44"/>
      <c r="VY206" s="44"/>
      <c r="VZ206" s="44"/>
      <c r="WA206" s="44"/>
      <c r="WB206" s="44"/>
      <c r="WC206" s="44"/>
      <c r="WD206" s="44"/>
      <c r="WE206" s="44"/>
      <c r="WF206" s="44"/>
      <c r="WG206" s="44"/>
      <c r="WH206" s="44"/>
      <c r="WI206" s="44"/>
      <c r="WJ206" s="44"/>
      <c r="WK206" s="44"/>
      <c r="WL206" s="44"/>
      <c r="WM206" s="44"/>
      <c r="WN206" s="44"/>
      <c r="WO206" s="44"/>
      <c r="WP206" s="44"/>
      <c r="WQ206" s="44"/>
      <c r="WR206" s="44"/>
      <c r="WS206" s="44"/>
      <c r="WT206" s="44"/>
      <c r="WU206" s="44"/>
      <c r="WV206" s="44"/>
      <c r="WW206" s="44"/>
      <c r="WX206" s="44"/>
      <c r="WY206" s="44"/>
      <c r="WZ206" s="44"/>
      <c r="XA206" s="44"/>
      <c r="XB206" s="44"/>
      <c r="XC206" s="44"/>
      <c r="XD206" s="44"/>
      <c r="XE206" s="44"/>
      <c r="XF206" s="44"/>
      <c r="XG206" s="44"/>
      <c r="XH206" s="44"/>
      <c r="XI206" s="44"/>
      <c r="XJ206" s="44"/>
      <c r="XK206" s="44"/>
      <c r="XL206" s="44"/>
      <c r="XM206" s="44"/>
      <c r="XN206" s="44"/>
      <c r="XO206" s="44"/>
      <c r="XP206" s="44"/>
      <c r="XQ206" s="44"/>
      <c r="XR206" s="44"/>
      <c r="XS206" s="44"/>
      <c r="XT206" s="44"/>
      <c r="XU206" s="44"/>
      <c r="XV206" s="44"/>
      <c r="XW206" s="44"/>
      <c r="XX206" s="44"/>
      <c r="XY206" s="44"/>
      <c r="XZ206" s="44"/>
      <c r="YA206" s="44"/>
      <c r="YB206" s="44"/>
      <c r="YC206" s="44"/>
      <c r="YD206" s="44"/>
      <c r="YE206" s="44"/>
      <c r="YF206" s="44"/>
      <c r="YG206" s="44"/>
      <c r="YH206" s="44"/>
      <c r="YI206" s="44"/>
      <c r="YJ206" s="44"/>
      <c r="YK206" s="44"/>
      <c r="YL206" s="44"/>
      <c r="YM206" s="44"/>
      <c r="YN206" s="44"/>
      <c r="YO206" s="44"/>
      <c r="YP206" s="44"/>
      <c r="YQ206" s="44"/>
      <c r="YR206" s="44"/>
    </row>
    <row r="207" spans="1:668" s="57" customFormat="1" ht="15.75" x14ac:dyDescent="0.25">
      <c r="A207" s="44"/>
      <c r="B207" s="2"/>
      <c r="C207" s="2"/>
      <c r="D207" s="1"/>
      <c r="E207" s="1"/>
      <c r="F207" s="48"/>
      <c r="G207" s="48"/>
      <c r="H207" s="48"/>
      <c r="I207" s="48"/>
      <c r="J207" s="48"/>
      <c r="K207" s="48"/>
      <c r="L207" s="66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  <c r="IW207" s="44"/>
      <c r="IX207" s="44"/>
      <c r="IY207" s="44"/>
      <c r="IZ207" s="44"/>
      <c r="JA207" s="44"/>
      <c r="JB207" s="44"/>
      <c r="JC207" s="44"/>
      <c r="JD207" s="44"/>
      <c r="JE207" s="44"/>
      <c r="JF207" s="44"/>
      <c r="JG207" s="44"/>
      <c r="JH207" s="44"/>
      <c r="JI207" s="44"/>
      <c r="JJ207" s="44"/>
      <c r="JK207" s="44"/>
      <c r="JL207" s="44"/>
      <c r="JM207" s="44"/>
      <c r="JN207" s="44"/>
      <c r="JO207" s="44"/>
      <c r="JP207" s="44"/>
      <c r="JQ207" s="44"/>
      <c r="JR207" s="44"/>
      <c r="JS207" s="44"/>
      <c r="JT207" s="44"/>
      <c r="JU207" s="44"/>
      <c r="JV207" s="44"/>
      <c r="JW207" s="44"/>
      <c r="JX207" s="44"/>
      <c r="JY207" s="44"/>
      <c r="JZ207" s="44"/>
      <c r="KA207" s="44"/>
      <c r="KB207" s="44"/>
      <c r="KC207" s="44"/>
      <c r="KD207" s="44"/>
      <c r="KE207" s="44"/>
      <c r="KF207" s="44"/>
      <c r="KG207" s="44"/>
      <c r="KH207" s="44"/>
      <c r="KI207" s="44"/>
      <c r="KJ207" s="44"/>
      <c r="KK207" s="44"/>
      <c r="KL207" s="44"/>
      <c r="KM207" s="44"/>
      <c r="KN207" s="44"/>
      <c r="KO207" s="44"/>
      <c r="KP207" s="44"/>
      <c r="KQ207" s="44"/>
      <c r="KR207" s="44"/>
      <c r="KS207" s="44"/>
      <c r="KT207" s="44"/>
      <c r="KU207" s="44"/>
      <c r="KV207" s="44"/>
      <c r="KW207" s="44"/>
      <c r="KX207" s="44"/>
      <c r="KY207" s="44"/>
      <c r="KZ207" s="44"/>
      <c r="LA207" s="44"/>
      <c r="LB207" s="44"/>
      <c r="LC207" s="44"/>
      <c r="LD207" s="44"/>
      <c r="LE207" s="44"/>
      <c r="LF207" s="44"/>
      <c r="LG207" s="44"/>
      <c r="LH207" s="44"/>
      <c r="LI207" s="44"/>
      <c r="LJ207" s="44"/>
      <c r="LK207" s="44"/>
      <c r="LL207" s="44"/>
      <c r="LM207" s="44"/>
      <c r="LN207" s="44"/>
      <c r="LO207" s="44"/>
      <c r="LP207" s="44"/>
      <c r="LQ207" s="44"/>
      <c r="LR207" s="44"/>
      <c r="LS207" s="44"/>
      <c r="LT207" s="44"/>
      <c r="LU207" s="44"/>
      <c r="LV207" s="44"/>
      <c r="LW207" s="44"/>
      <c r="LX207" s="44"/>
      <c r="LY207" s="44"/>
      <c r="LZ207" s="44"/>
      <c r="MA207" s="44"/>
      <c r="MB207" s="44"/>
      <c r="MC207" s="44"/>
      <c r="MD207" s="44"/>
      <c r="ME207" s="44"/>
      <c r="MF207" s="44"/>
      <c r="MG207" s="44"/>
      <c r="MH207" s="44"/>
      <c r="MI207" s="44"/>
      <c r="MJ207" s="44"/>
      <c r="MK207" s="44"/>
      <c r="ML207" s="44"/>
      <c r="MM207" s="44"/>
      <c r="MN207" s="44"/>
      <c r="MO207" s="44"/>
      <c r="MP207" s="44"/>
      <c r="MQ207" s="44"/>
      <c r="MR207" s="44"/>
      <c r="MS207" s="44"/>
      <c r="MT207" s="44"/>
      <c r="MU207" s="44"/>
      <c r="MV207" s="44"/>
      <c r="MW207" s="44"/>
      <c r="MX207" s="44"/>
      <c r="MY207" s="44"/>
      <c r="MZ207" s="44"/>
      <c r="NA207" s="44"/>
      <c r="NB207" s="44"/>
      <c r="NC207" s="44"/>
      <c r="ND207" s="44"/>
      <c r="NE207" s="44"/>
      <c r="NF207" s="44"/>
      <c r="NG207" s="44"/>
      <c r="NH207" s="44"/>
      <c r="NI207" s="44"/>
      <c r="NJ207" s="44"/>
      <c r="NK207" s="44"/>
      <c r="NL207" s="44"/>
      <c r="NM207" s="44"/>
      <c r="NN207" s="44"/>
      <c r="NO207" s="44"/>
      <c r="NP207" s="44"/>
      <c r="NQ207" s="44"/>
      <c r="NR207" s="44"/>
      <c r="NS207" s="44"/>
      <c r="NT207" s="44"/>
      <c r="NU207" s="44"/>
      <c r="NV207" s="44"/>
      <c r="NW207" s="44"/>
      <c r="NX207" s="44"/>
      <c r="NY207" s="44"/>
      <c r="NZ207" s="44"/>
      <c r="OA207" s="44"/>
      <c r="OB207" s="44"/>
      <c r="OC207" s="44"/>
      <c r="OD207" s="44"/>
      <c r="OE207" s="44"/>
      <c r="OF207" s="44"/>
      <c r="OG207" s="44"/>
      <c r="OH207" s="44"/>
      <c r="OI207" s="44"/>
      <c r="OJ207" s="44"/>
      <c r="OK207" s="44"/>
      <c r="OL207" s="44"/>
      <c r="OM207" s="44"/>
      <c r="ON207" s="44"/>
      <c r="OO207" s="44"/>
      <c r="OP207" s="44"/>
      <c r="OQ207" s="44"/>
      <c r="OR207" s="44"/>
      <c r="OS207" s="44"/>
      <c r="OT207" s="44"/>
      <c r="OU207" s="44"/>
      <c r="OV207" s="44"/>
      <c r="OW207" s="44"/>
      <c r="OX207" s="44"/>
      <c r="OY207" s="44"/>
      <c r="OZ207" s="44"/>
      <c r="PA207" s="44"/>
      <c r="PB207" s="44"/>
      <c r="PC207" s="44"/>
      <c r="PD207" s="44"/>
      <c r="PE207" s="44"/>
      <c r="PF207" s="44"/>
      <c r="PG207" s="44"/>
      <c r="PH207" s="44"/>
      <c r="PI207" s="44"/>
      <c r="PJ207" s="44"/>
      <c r="PK207" s="44"/>
      <c r="PL207" s="44"/>
      <c r="PM207" s="44"/>
      <c r="PN207" s="44"/>
      <c r="PO207" s="44"/>
      <c r="PP207" s="44"/>
      <c r="PQ207" s="44"/>
      <c r="PR207" s="44"/>
      <c r="PS207" s="44"/>
      <c r="PT207" s="44"/>
      <c r="PU207" s="44"/>
      <c r="PV207" s="44"/>
      <c r="PW207" s="44"/>
      <c r="PX207" s="44"/>
      <c r="PY207" s="44"/>
      <c r="PZ207" s="44"/>
      <c r="QA207" s="44"/>
      <c r="QB207" s="44"/>
      <c r="QC207" s="44"/>
      <c r="QD207" s="44"/>
      <c r="QE207" s="44"/>
      <c r="QF207" s="44"/>
      <c r="QG207" s="44"/>
      <c r="QH207" s="44"/>
      <c r="QI207" s="44"/>
      <c r="QJ207" s="44"/>
      <c r="QK207" s="44"/>
      <c r="QL207" s="44"/>
      <c r="QM207" s="44"/>
      <c r="QN207" s="44"/>
      <c r="QO207" s="44"/>
      <c r="QP207" s="44"/>
      <c r="QQ207" s="44"/>
      <c r="QR207" s="44"/>
      <c r="QS207" s="44"/>
      <c r="QT207" s="44"/>
      <c r="QU207" s="44"/>
      <c r="QV207" s="44"/>
      <c r="QW207" s="44"/>
      <c r="QX207" s="44"/>
      <c r="QY207" s="44"/>
      <c r="QZ207" s="44"/>
      <c r="RA207" s="44"/>
      <c r="RB207" s="44"/>
      <c r="RC207" s="44"/>
      <c r="RD207" s="44"/>
      <c r="RE207" s="44"/>
      <c r="RF207" s="44"/>
      <c r="RG207" s="44"/>
      <c r="RH207" s="44"/>
      <c r="RI207" s="44"/>
      <c r="RJ207" s="44"/>
      <c r="RK207" s="44"/>
      <c r="RL207" s="44"/>
      <c r="RM207" s="44"/>
      <c r="RN207" s="44"/>
      <c r="RO207" s="44"/>
      <c r="RP207" s="44"/>
      <c r="RQ207" s="44"/>
      <c r="RR207" s="44"/>
      <c r="RS207" s="44"/>
      <c r="RT207" s="44"/>
      <c r="RU207" s="44"/>
      <c r="RV207" s="44"/>
      <c r="RW207" s="44"/>
      <c r="RX207" s="44"/>
      <c r="RY207" s="44"/>
      <c r="RZ207" s="44"/>
      <c r="SA207" s="44"/>
      <c r="SB207" s="44"/>
      <c r="SC207" s="44"/>
      <c r="SD207" s="44"/>
      <c r="SE207" s="44"/>
      <c r="SF207" s="44"/>
      <c r="SG207" s="44"/>
      <c r="SH207" s="44"/>
      <c r="SI207" s="44"/>
      <c r="SJ207" s="44"/>
      <c r="SK207" s="44"/>
      <c r="SL207" s="44"/>
      <c r="SM207" s="44"/>
      <c r="SN207" s="44"/>
      <c r="SO207" s="44"/>
      <c r="SP207" s="44"/>
      <c r="SQ207" s="44"/>
      <c r="SR207" s="44"/>
      <c r="SS207" s="44"/>
      <c r="ST207" s="44"/>
      <c r="SU207" s="44"/>
      <c r="SV207" s="44"/>
      <c r="SW207" s="44"/>
      <c r="SX207" s="44"/>
      <c r="SY207" s="44"/>
      <c r="SZ207" s="44"/>
      <c r="TA207" s="44"/>
      <c r="TB207" s="44"/>
      <c r="TC207" s="44"/>
      <c r="TD207" s="44"/>
      <c r="TE207" s="44"/>
      <c r="TF207" s="44"/>
      <c r="TG207" s="44"/>
      <c r="TH207" s="44"/>
      <c r="TI207" s="44"/>
      <c r="TJ207" s="44"/>
      <c r="TK207" s="44"/>
      <c r="TL207" s="44"/>
      <c r="TM207" s="44"/>
      <c r="TN207" s="44"/>
      <c r="TO207" s="44"/>
      <c r="TP207" s="44"/>
      <c r="TQ207" s="44"/>
      <c r="TR207" s="44"/>
      <c r="TS207" s="44"/>
      <c r="TT207" s="44"/>
      <c r="TU207" s="44"/>
      <c r="TV207" s="44"/>
      <c r="TW207" s="44"/>
      <c r="TX207" s="44"/>
      <c r="TY207" s="44"/>
      <c r="TZ207" s="44"/>
      <c r="UA207" s="44"/>
      <c r="UB207" s="44"/>
      <c r="UC207" s="44"/>
      <c r="UD207" s="44"/>
      <c r="UE207" s="44"/>
      <c r="UF207" s="44"/>
      <c r="UG207" s="44"/>
      <c r="UH207" s="44"/>
      <c r="UI207" s="44"/>
      <c r="UJ207" s="44"/>
      <c r="UK207" s="44"/>
      <c r="UL207" s="44"/>
      <c r="UM207" s="44"/>
      <c r="UN207" s="44"/>
      <c r="UO207" s="44"/>
      <c r="UP207" s="44"/>
      <c r="UQ207" s="44"/>
      <c r="UR207" s="44"/>
      <c r="US207" s="44"/>
      <c r="UT207" s="44"/>
      <c r="UU207" s="44"/>
      <c r="UV207" s="44"/>
      <c r="UW207" s="44"/>
      <c r="UX207" s="44"/>
      <c r="UY207" s="44"/>
      <c r="UZ207" s="44"/>
      <c r="VA207" s="44"/>
      <c r="VB207" s="44"/>
      <c r="VC207" s="44"/>
      <c r="VD207" s="44"/>
      <c r="VE207" s="44"/>
      <c r="VF207" s="44"/>
      <c r="VG207" s="44"/>
      <c r="VH207" s="44"/>
      <c r="VI207" s="44"/>
      <c r="VJ207" s="44"/>
      <c r="VK207" s="44"/>
      <c r="VL207" s="44"/>
      <c r="VM207" s="44"/>
      <c r="VN207" s="44"/>
      <c r="VO207" s="44"/>
      <c r="VP207" s="44"/>
      <c r="VQ207" s="44"/>
      <c r="VR207" s="44"/>
      <c r="VS207" s="44"/>
      <c r="VT207" s="44"/>
      <c r="VU207" s="44"/>
      <c r="VV207" s="44"/>
      <c r="VW207" s="44"/>
      <c r="VX207" s="44"/>
      <c r="VY207" s="44"/>
      <c r="VZ207" s="44"/>
      <c r="WA207" s="44"/>
      <c r="WB207" s="44"/>
      <c r="WC207" s="44"/>
      <c r="WD207" s="44"/>
      <c r="WE207" s="44"/>
      <c r="WF207" s="44"/>
      <c r="WG207" s="44"/>
      <c r="WH207" s="44"/>
      <c r="WI207" s="44"/>
      <c r="WJ207" s="44"/>
      <c r="WK207" s="44"/>
      <c r="WL207" s="44"/>
      <c r="WM207" s="44"/>
      <c r="WN207" s="44"/>
      <c r="WO207" s="44"/>
      <c r="WP207" s="44"/>
      <c r="WQ207" s="44"/>
      <c r="WR207" s="44"/>
      <c r="WS207" s="44"/>
      <c r="WT207" s="44"/>
      <c r="WU207" s="44"/>
      <c r="WV207" s="44"/>
      <c r="WW207" s="44"/>
      <c r="WX207" s="44"/>
      <c r="WY207" s="44"/>
      <c r="WZ207" s="44"/>
      <c r="XA207" s="44"/>
      <c r="XB207" s="44"/>
      <c r="XC207" s="44"/>
      <c r="XD207" s="44"/>
      <c r="XE207" s="44"/>
      <c r="XF207" s="44"/>
      <c r="XG207" s="44"/>
      <c r="XH207" s="44"/>
      <c r="XI207" s="44"/>
      <c r="XJ207" s="44"/>
      <c r="XK207" s="44"/>
      <c r="XL207" s="44"/>
      <c r="XM207" s="44"/>
      <c r="XN207" s="44"/>
      <c r="XO207" s="44"/>
      <c r="XP207" s="44"/>
      <c r="XQ207" s="44"/>
      <c r="XR207" s="44"/>
      <c r="XS207" s="44"/>
      <c r="XT207" s="44"/>
      <c r="XU207" s="44"/>
      <c r="XV207" s="44"/>
      <c r="XW207" s="44"/>
      <c r="XX207" s="44"/>
      <c r="XY207" s="44"/>
      <c r="XZ207" s="44"/>
      <c r="YA207" s="44"/>
      <c r="YB207" s="44"/>
      <c r="YC207" s="44"/>
      <c r="YD207" s="44"/>
      <c r="YE207" s="44"/>
      <c r="YF207" s="44"/>
      <c r="YG207" s="44"/>
      <c r="YH207" s="44"/>
      <c r="YI207" s="44"/>
      <c r="YJ207" s="44"/>
      <c r="YK207" s="44"/>
      <c r="YL207" s="44"/>
      <c r="YM207" s="44"/>
      <c r="YN207" s="44"/>
      <c r="YO207" s="44"/>
      <c r="YP207" s="44"/>
      <c r="YQ207" s="44"/>
      <c r="YR207" s="44"/>
    </row>
    <row r="208" spans="1:668" s="57" customFormat="1" ht="15.75" x14ac:dyDescent="0.25">
      <c r="A208" s="44"/>
      <c r="B208" s="2"/>
      <c r="C208" s="2"/>
      <c r="D208" s="1"/>
      <c r="E208" s="1"/>
      <c r="F208" s="48"/>
      <c r="G208" s="48"/>
      <c r="H208" s="48"/>
      <c r="I208" s="48"/>
      <c r="J208" s="48"/>
      <c r="K208" s="48"/>
      <c r="L208" s="66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  <c r="JT208" s="44"/>
      <c r="JU208" s="44"/>
      <c r="JV208" s="44"/>
      <c r="JW208" s="44"/>
      <c r="JX208" s="44"/>
      <c r="JY208" s="44"/>
      <c r="JZ208" s="44"/>
      <c r="KA208" s="44"/>
      <c r="KB208" s="44"/>
      <c r="KC208" s="44"/>
      <c r="KD208" s="44"/>
      <c r="KE208" s="44"/>
      <c r="KF208" s="44"/>
      <c r="KG208" s="44"/>
      <c r="KH208" s="44"/>
      <c r="KI208" s="44"/>
      <c r="KJ208" s="44"/>
      <c r="KK208" s="44"/>
      <c r="KL208" s="44"/>
      <c r="KM208" s="44"/>
      <c r="KN208" s="44"/>
      <c r="KO208" s="44"/>
      <c r="KP208" s="44"/>
      <c r="KQ208" s="44"/>
      <c r="KR208" s="44"/>
      <c r="KS208" s="44"/>
      <c r="KT208" s="44"/>
      <c r="KU208" s="44"/>
      <c r="KV208" s="44"/>
      <c r="KW208" s="44"/>
      <c r="KX208" s="44"/>
      <c r="KY208" s="44"/>
      <c r="KZ208" s="44"/>
      <c r="LA208" s="44"/>
      <c r="LB208" s="44"/>
      <c r="LC208" s="44"/>
      <c r="LD208" s="44"/>
      <c r="LE208" s="44"/>
      <c r="LF208" s="44"/>
      <c r="LG208" s="44"/>
      <c r="LH208" s="44"/>
      <c r="LI208" s="44"/>
      <c r="LJ208" s="44"/>
      <c r="LK208" s="44"/>
      <c r="LL208" s="44"/>
      <c r="LM208" s="44"/>
      <c r="LN208" s="44"/>
      <c r="LO208" s="44"/>
      <c r="LP208" s="44"/>
      <c r="LQ208" s="44"/>
      <c r="LR208" s="44"/>
      <c r="LS208" s="44"/>
      <c r="LT208" s="44"/>
      <c r="LU208" s="44"/>
      <c r="LV208" s="44"/>
      <c r="LW208" s="44"/>
      <c r="LX208" s="44"/>
      <c r="LY208" s="44"/>
      <c r="LZ208" s="44"/>
      <c r="MA208" s="44"/>
      <c r="MB208" s="44"/>
      <c r="MC208" s="44"/>
      <c r="MD208" s="44"/>
      <c r="ME208" s="44"/>
      <c r="MF208" s="44"/>
      <c r="MG208" s="44"/>
      <c r="MH208" s="44"/>
      <c r="MI208" s="44"/>
      <c r="MJ208" s="44"/>
      <c r="MK208" s="44"/>
      <c r="ML208" s="44"/>
      <c r="MM208" s="44"/>
      <c r="MN208" s="44"/>
      <c r="MO208" s="44"/>
      <c r="MP208" s="44"/>
      <c r="MQ208" s="44"/>
      <c r="MR208" s="44"/>
      <c r="MS208" s="44"/>
      <c r="MT208" s="44"/>
      <c r="MU208" s="44"/>
      <c r="MV208" s="44"/>
      <c r="MW208" s="44"/>
      <c r="MX208" s="44"/>
      <c r="MY208" s="44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44"/>
      <c r="NZ208" s="44"/>
      <c r="OA208" s="44"/>
      <c r="OB208" s="44"/>
      <c r="OC208" s="44"/>
      <c r="OD208" s="44"/>
      <c r="OE208" s="44"/>
      <c r="OF208" s="44"/>
      <c r="OG208" s="44"/>
      <c r="OH208" s="44"/>
      <c r="OI208" s="44"/>
      <c r="OJ208" s="44"/>
      <c r="OK208" s="44"/>
      <c r="OL208" s="44"/>
      <c r="OM208" s="44"/>
      <c r="ON208" s="44"/>
      <c r="OO208" s="44"/>
      <c r="OP208" s="44"/>
      <c r="OQ208" s="44"/>
      <c r="OR208" s="44"/>
      <c r="OS208" s="44"/>
      <c r="OT208" s="44"/>
      <c r="OU208" s="44"/>
      <c r="OV208" s="44"/>
      <c r="OW208" s="44"/>
      <c r="OX208" s="44"/>
      <c r="OY208" s="44"/>
      <c r="OZ208" s="44"/>
      <c r="PA208" s="44"/>
      <c r="PB208" s="44"/>
      <c r="PC208" s="44"/>
      <c r="PD208" s="44"/>
      <c r="PE208" s="44"/>
      <c r="PF208" s="44"/>
      <c r="PG208" s="44"/>
      <c r="PH208" s="44"/>
      <c r="PI208" s="44"/>
      <c r="PJ208" s="44"/>
      <c r="PK208" s="44"/>
      <c r="PL208" s="44"/>
      <c r="PM208" s="44"/>
      <c r="PN208" s="44"/>
      <c r="PO208" s="44"/>
      <c r="PP208" s="44"/>
      <c r="PQ208" s="44"/>
      <c r="PR208" s="44"/>
      <c r="PS208" s="44"/>
      <c r="PT208" s="44"/>
      <c r="PU208" s="44"/>
      <c r="PV208" s="44"/>
      <c r="PW208" s="44"/>
      <c r="PX208" s="44"/>
      <c r="PY208" s="44"/>
      <c r="PZ208" s="44"/>
      <c r="QA208" s="44"/>
      <c r="QB208" s="44"/>
      <c r="QC208" s="44"/>
      <c r="QD208" s="44"/>
      <c r="QE208" s="44"/>
      <c r="QF208" s="44"/>
      <c r="QG208" s="44"/>
      <c r="QH208" s="44"/>
      <c r="QI208" s="44"/>
      <c r="QJ208" s="44"/>
      <c r="QK208" s="44"/>
      <c r="QL208" s="44"/>
      <c r="QM208" s="44"/>
      <c r="QN208" s="44"/>
      <c r="QO208" s="44"/>
      <c r="QP208" s="44"/>
      <c r="QQ208" s="44"/>
      <c r="QR208" s="44"/>
      <c r="QS208" s="44"/>
      <c r="QT208" s="44"/>
      <c r="QU208" s="44"/>
      <c r="QV208" s="44"/>
      <c r="QW208" s="44"/>
      <c r="QX208" s="44"/>
      <c r="QY208" s="44"/>
      <c r="QZ208" s="44"/>
      <c r="RA208" s="44"/>
      <c r="RB208" s="44"/>
      <c r="RC208" s="44"/>
      <c r="RD208" s="44"/>
      <c r="RE208" s="44"/>
      <c r="RF208" s="44"/>
      <c r="RG208" s="44"/>
      <c r="RH208" s="44"/>
      <c r="RI208" s="44"/>
      <c r="RJ208" s="44"/>
      <c r="RK208" s="44"/>
      <c r="RL208" s="44"/>
      <c r="RM208" s="44"/>
      <c r="RN208" s="44"/>
      <c r="RO208" s="44"/>
      <c r="RP208" s="44"/>
      <c r="RQ208" s="44"/>
      <c r="RR208" s="44"/>
      <c r="RS208" s="44"/>
      <c r="RT208" s="44"/>
      <c r="RU208" s="44"/>
      <c r="RV208" s="44"/>
      <c r="RW208" s="44"/>
      <c r="RX208" s="44"/>
      <c r="RY208" s="44"/>
      <c r="RZ208" s="44"/>
      <c r="SA208" s="44"/>
      <c r="SB208" s="44"/>
      <c r="SC208" s="44"/>
      <c r="SD208" s="44"/>
      <c r="SE208" s="44"/>
      <c r="SF208" s="44"/>
      <c r="SG208" s="44"/>
      <c r="SH208" s="44"/>
      <c r="SI208" s="44"/>
      <c r="SJ208" s="44"/>
      <c r="SK208" s="44"/>
      <c r="SL208" s="44"/>
      <c r="SM208" s="44"/>
      <c r="SN208" s="44"/>
      <c r="SO208" s="44"/>
      <c r="SP208" s="44"/>
      <c r="SQ208" s="44"/>
      <c r="SR208" s="44"/>
      <c r="SS208" s="44"/>
      <c r="ST208" s="44"/>
      <c r="SU208" s="44"/>
      <c r="SV208" s="44"/>
      <c r="SW208" s="44"/>
      <c r="SX208" s="44"/>
      <c r="SY208" s="44"/>
      <c r="SZ208" s="44"/>
      <c r="TA208" s="44"/>
      <c r="TB208" s="44"/>
      <c r="TC208" s="44"/>
      <c r="TD208" s="44"/>
      <c r="TE208" s="44"/>
      <c r="TF208" s="44"/>
      <c r="TG208" s="44"/>
      <c r="TH208" s="44"/>
      <c r="TI208" s="44"/>
      <c r="TJ208" s="44"/>
      <c r="TK208" s="44"/>
      <c r="TL208" s="44"/>
      <c r="TM208" s="44"/>
      <c r="TN208" s="44"/>
      <c r="TO208" s="44"/>
      <c r="TP208" s="44"/>
      <c r="TQ208" s="44"/>
      <c r="TR208" s="44"/>
      <c r="TS208" s="44"/>
      <c r="TT208" s="44"/>
      <c r="TU208" s="44"/>
      <c r="TV208" s="44"/>
      <c r="TW208" s="44"/>
      <c r="TX208" s="44"/>
      <c r="TY208" s="44"/>
      <c r="TZ208" s="44"/>
      <c r="UA208" s="44"/>
      <c r="UB208" s="44"/>
      <c r="UC208" s="44"/>
      <c r="UD208" s="44"/>
      <c r="UE208" s="44"/>
      <c r="UF208" s="44"/>
      <c r="UG208" s="44"/>
      <c r="UH208" s="44"/>
      <c r="UI208" s="44"/>
      <c r="UJ208" s="44"/>
      <c r="UK208" s="44"/>
      <c r="UL208" s="44"/>
      <c r="UM208" s="44"/>
      <c r="UN208" s="44"/>
      <c r="UO208" s="44"/>
      <c r="UP208" s="44"/>
      <c r="UQ208" s="44"/>
      <c r="UR208" s="44"/>
      <c r="US208" s="44"/>
      <c r="UT208" s="44"/>
      <c r="UU208" s="44"/>
      <c r="UV208" s="44"/>
      <c r="UW208" s="44"/>
      <c r="UX208" s="44"/>
      <c r="UY208" s="44"/>
      <c r="UZ208" s="44"/>
      <c r="VA208" s="44"/>
      <c r="VB208" s="44"/>
      <c r="VC208" s="44"/>
      <c r="VD208" s="44"/>
      <c r="VE208" s="44"/>
      <c r="VF208" s="44"/>
      <c r="VG208" s="44"/>
      <c r="VH208" s="44"/>
      <c r="VI208" s="44"/>
      <c r="VJ208" s="44"/>
      <c r="VK208" s="44"/>
      <c r="VL208" s="44"/>
      <c r="VM208" s="44"/>
      <c r="VN208" s="44"/>
      <c r="VO208" s="44"/>
      <c r="VP208" s="44"/>
      <c r="VQ208" s="44"/>
      <c r="VR208" s="44"/>
      <c r="VS208" s="44"/>
      <c r="VT208" s="44"/>
      <c r="VU208" s="44"/>
      <c r="VV208" s="44"/>
      <c r="VW208" s="44"/>
      <c r="VX208" s="44"/>
      <c r="VY208" s="44"/>
      <c r="VZ208" s="44"/>
      <c r="WA208" s="44"/>
      <c r="WB208" s="44"/>
      <c r="WC208" s="44"/>
      <c r="WD208" s="44"/>
      <c r="WE208" s="44"/>
      <c r="WF208" s="44"/>
      <c r="WG208" s="44"/>
      <c r="WH208" s="44"/>
      <c r="WI208" s="44"/>
      <c r="WJ208" s="44"/>
      <c r="WK208" s="44"/>
      <c r="WL208" s="44"/>
      <c r="WM208" s="44"/>
      <c r="WN208" s="44"/>
      <c r="WO208" s="44"/>
      <c r="WP208" s="44"/>
      <c r="WQ208" s="44"/>
      <c r="WR208" s="44"/>
      <c r="WS208" s="44"/>
      <c r="WT208" s="44"/>
      <c r="WU208" s="44"/>
      <c r="WV208" s="44"/>
      <c r="WW208" s="44"/>
      <c r="WX208" s="44"/>
      <c r="WY208" s="44"/>
      <c r="WZ208" s="44"/>
      <c r="XA208" s="44"/>
      <c r="XB208" s="44"/>
      <c r="XC208" s="44"/>
      <c r="XD208" s="44"/>
      <c r="XE208" s="44"/>
      <c r="XF208" s="44"/>
      <c r="XG208" s="44"/>
      <c r="XH208" s="44"/>
      <c r="XI208" s="44"/>
      <c r="XJ208" s="44"/>
      <c r="XK208" s="44"/>
      <c r="XL208" s="44"/>
      <c r="XM208" s="44"/>
      <c r="XN208" s="44"/>
      <c r="XO208" s="44"/>
      <c r="XP208" s="44"/>
      <c r="XQ208" s="44"/>
      <c r="XR208" s="44"/>
      <c r="XS208" s="44"/>
      <c r="XT208" s="44"/>
      <c r="XU208" s="44"/>
      <c r="XV208" s="44"/>
      <c r="XW208" s="44"/>
      <c r="XX208" s="44"/>
      <c r="XY208" s="44"/>
      <c r="XZ208" s="44"/>
      <c r="YA208" s="44"/>
      <c r="YB208" s="44"/>
      <c r="YC208" s="44"/>
      <c r="YD208" s="44"/>
      <c r="YE208" s="44"/>
      <c r="YF208" s="44"/>
      <c r="YG208" s="44"/>
      <c r="YH208" s="44"/>
      <c r="YI208" s="44"/>
      <c r="YJ208" s="44"/>
      <c r="YK208" s="44"/>
      <c r="YL208" s="44"/>
      <c r="YM208" s="44"/>
      <c r="YN208" s="44"/>
      <c r="YO208" s="44"/>
      <c r="YP208" s="44"/>
      <c r="YQ208" s="44"/>
      <c r="YR208" s="44"/>
    </row>
    <row r="209" spans="1:668" s="57" customFormat="1" ht="15.75" x14ac:dyDescent="0.25">
      <c r="A209" s="44"/>
      <c r="B209" s="2"/>
      <c r="C209" s="2"/>
      <c r="D209" s="1"/>
      <c r="E209" s="1"/>
      <c r="F209" s="48"/>
      <c r="G209" s="48"/>
      <c r="H209" s="48"/>
      <c r="I209" s="48"/>
      <c r="J209" s="48"/>
      <c r="K209" s="48"/>
      <c r="L209" s="66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  <c r="JC209" s="44"/>
      <c r="JD209" s="44"/>
      <c r="JE209" s="44"/>
      <c r="JF209" s="44"/>
      <c r="JG209" s="44"/>
      <c r="JH209" s="44"/>
      <c r="JI209" s="44"/>
      <c r="JJ209" s="44"/>
      <c r="JK209" s="44"/>
      <c r="JL209" s="44"/>
      <c r="JM209" s="44"/>
      <c r="JN209" s="44"/>
      <c r="JO209" s="44"/>
      <c r="JP209" s="44"/>
      <c r="JQ209" s="44"/>
      <c r="JR209" s="44"/>
      <c r="JS209" s="44"/>
      <c r="JT209" s="44"/>
      <c r="JU209" s="44"/>
      <c r="JV209" s="44"/>
      <c r="JW209" s="44"/>
      <c r="JX209" s="44"/>
      <c r="JY209" s="44"/>
      <c r="JZ209" s="44"/>
      <c r="KA209" s="44"/>
      <c r="KB209" s="44"/>
      <c r="KC209" s="44"/>
      <c r="KD209" s="44"/>
      <c r="KE209" s="44"/>
      <c r="KF209" s="44"/>
      <c r="KG209" s="44"/>
      <c r="KH209" s="44"/>
      <c r="KI209" s="44"/>
      <c r="KJ209" s="44"/>
      <c r="KK209" s="44"/>
      <c r="KL209" s="44"/>
      <c r="KM209" s="44"/>
      <c r="KN209" s="44"/>
      <c r="KO209" s="44"/>
      <c r="KP209" s="44"/>
      <c r="KQ209" s="44"/>
      <c r="KR209" s="44"/>
      <c r="KS209" s="44"/>
      <c r="KT209" s="44"/>
      <c r="KU209" s="44"/>
      <c r="KV209" s="44"/>
      <c r="KW209" s="44"/>
      <c r="KX209" s="44"/>
      <c r="KY209" s="44"/>
      <c r="KZ209" s="44"/>
      <c r="LA209" s="44"/>
      <c r="LB209" s="44"/>
      <c r="LC209" s="44"/>
      <c r="LD209" s="44"/>
      <c r="LE209" s="44"/>
      <c r="LF209" s="44"/>
      <c r="LG209" s="44"/>
      <c r="LH209" s="44"/>
      <c r="LI209" s="44"/>
      <c r="LJ209" s="44"/>
      <c r="LK209" s="44"/>
      <c r="LL209" s="44"/>
      <c r="LM209" s="44"/>
      <c r="LN209" s="44"/>
      <c r="LO209" s="44"/>
      <c r="LP209" s="44"/>
      <c r="LQ209" s="44"/>
      <c r="LR209" s="44"/>
      <c r="LS209" s="44"/>
      <c r="LT209" s="44"/>
      <c r="LU209" s="44"/>
      <c r="LV209" s="44"/>
      <c r="LW209" s="44"/>
      <c r="LX209" s="44"/>
      <c r="LY209" s="44"/>
      <c r="LZ209" s="44"/>
      <c r="MA209" s="44"/>
      <c r="MB209" s="44"/>
      <c r="MC209" s="44"/>
      <c r="MD209" s="44"/>
      <c r="ME209" s="44"/>
      <c r="MF209" s="44"/>
      <c r="MG209" s="44"/>
      <c r="MH209" s="44"/>
      <c r="MI209" s="44"/>
      <c r="MJ209" s="44"/>
      <c r="MK209" s="44"/>
      <c r="ML209" s="44"/>
      <c r="MM209" s="44"/>
      <c r="MN209" s="44"/>
      <c r="MO209" s="44"/>
      <c r="MP209" s="44"/>
      <c r="MQ209" s="44"/>
      <c r="MR209" s="44"/>
      <c r="MS209" s="44"/>
      <c r="MT209" s="44"/>
      <c r="MU209" s="44"/>
      <c r="MV209" s="44"/>
      <c r="MW209" s="44"/>
      <c r="MX209" s="44"/>
      <c r="MY209" s="44"/>
      <c r="MZ209" s="44"/>
      <c r="NA209" s="44"/>
      <c r="NB209" s="4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44"/>
      <c r="NZ209" s="44"/>
      <c r="OA209" s="44"/>
      <c r="OB209" s="44"/>
      <c r="OC209" s="44"/>
      <c r="OD209" s="44"/>
      <c r="OE209" s="44"/>
      <c r="OF209" s="44"/>
      <c r="OG209" s="44"/>
      <c r="OH209" s="44"/>
      <c r="OI209" s="44"/>
      <c r="OJ209" s="44"/>
      <c r="OK209" s="44"/>
      <c r="OL209" s="44"/>
      <c r="OM209" s="44"/>
      <c r="ON209" s="44"/>
      <c r="OO209" s="44"/>
      <c r="OP209" s="44"/>
      <c r="OQ209" s="44"/>
      <c r="OR209" s="44"/>
      <c r="OS209" s="44"/>
      <c r="OT209" s="44"/>
      <c r="OU209" s="44"/>
      <c r="OV209" s="44"/>
      <c r="OW209" s="44"/>
      <c r="OX209" s="44"/>
      <c r="OY209" s="44"/>
      <c r="OZ209" s="44"/>
      <c r="PA209" s="44"/>
      <c r="PB209" s="44"/>
      <c r="PC209" s="44"/>
      <c r="PD209" s="44"/>
      <c r="PE209" s="44"/>
      <c r="PF209" s="44"/>
      <c r="PG209" s="44"/>
      <c r="PH209" s="44"/>
      <c r="PI209" s="44"/>
      <c r="PJ209" s="44"/>
      <c r="PK209" s="44"/>
      <c r="PL209" s="44"/>
      <c r="PM209" s="44"/>
      <c r="PN209" s="44"/>
      <c r="PO209" s="44"/>
      <c r="PP209" s="44"/>
      <c r="PQ209" s="44"/>
      <c r="PR209" s="44"/>
      <c r="PS209" s="44"/>
      <c r="PT209" s="44"/>
      <c r="PU209" s="44"/>
      <c r="PV209" s="44"/>
      <c r="PW209" s="44"/>
      <c r="PX209" s="44"/>
      <c r="PY209" s="44"/>
      <c r="PZ209" s="44"/>
      <c r="QA209" s="44"/>
      <c r="QB209" s="44"/>
      <c r="QC209" s="44"/>
      <c r="QD209" s="44"/>
      <c r="QE209" s="44"/>
      <c r="QF209" s="44"/>
      <c r="QG209" s="44"/>
      <c r="QH209" s="44"/>
      <c r="QI209" s="44"/>
      <c r="QJ209" s="44"/>
      <c r="QK209" s="44"/>
      <c r="QL209" s="44"/>
      <c r="QM209" s="44"/>
      <c r="QN209" s="44"/>
      <c r="QO209" s="44"/>
      <c r="QP209" s="44"/>
      <c r="QQ209" s="44"/>
      <c r="QR209" s="44"/>
      <c r="QS209" s="44"/>
      <c r="QT209" s="44"/>
      <c r="QU209" s="44"/>
      <c r="QV209" s="44"/>
      <c r="QW209" s="44"/>
      <c r="QX209" s="44"/>
      <c r="QY209" s="44"/>
      <c r="QZ209" s="44"/>
      <c r="RA209" s="44"/>
      <c r="RB209" s="44"/>
      <c r="RC209" s="44"/>
      <c r="RD209" s="44"/>
      <c r="RE209" s="44"/>
      <c r="RF209" s="44"/>
      <c r="RG209" s="44"/>
      <c r="RH209" s="44"/>
      <c r="RI209" s="44"/>
      <c r="RJ209" s="44"/>
      <c r="RK209" s="44"/>
      <c r="RL209" s="44"/>
      <c r="RM209" s="44"/>
      <c r="RN209" s="44"/>
      <c r="RO209" s="44"/>
      <c r="RP209" s="44"/>
      <c r="RQ209" s="44"/>
      <c r="RR209" s="44"/>
      <c r="RS209" s="44"/>
      <c r="RT209" s="44"/>
      <c r="RU209" s="44"/>
      <c r="RV209" s="44"/>
      <c r="RW209" s="44"/>
      <c r="RX209" s="44"/>
      <c r="RY209" s="44"/>
      <c r="RZ209" s="44"/>
      <c r="SA209" s="44"/>
      <c r="SB209" s="44"/>
      <c r="SC209" s="44"/>
      <c r="SD209" s="44"/>
      <c r="SE209" s="44"/>
      <c r="SF209" s="44"/>
      <c r="SG209" s="44"/>
      <c r="SH209" s="44"/>
      <c r="SI209" s="44"/>
      <c r="SJ209" s="44"/>
      <c r="SK209" s="44"/>
      <c r="SL209" s="44"/>
      <c r="SM209" s="44"/>
      <c r="SN209" s="44"/>
      <c r="SO209" s="44"/>
      <c r="SP209" s="44"/>
      <c r="SQ209" s="44"/>
      <c r="SR209" s="44"/>
      <c r="SS209" s="44"/>
      <c r="ST209" s="44"/>
      <c r="SU209" s="44"/>
      <c r="SV209" s="44"/>
      <c r="SW209" s="44"/>
      <c r="SX209" s="44"/>
      <c r="SY209" s="44"/>
      <c r="SZ209" s="44"/>
      <c r="TA209" s="44"/>
      <c r="TB209" s="44"/>
      <c r="TC209" s="44"/>
      <c r="TD209" s="44"/>
      <c r="TE209" s="44"/>
      <c r="TF209" s="44"/>
      <c r="TG209" s="44"/>
      <c r="TH209" s="44"/>
      <c r="TI209" s="44"/>
      <c r="TJ209" s="44"/>
      <c r="TK209" s="44"/>
      <c r="TL209" s="44"/>
      <c r="TM209" s="44"/>
      <c r="TN209" s="44"/>
      <c r="TO209" s="44"/>
      <c r="TP209" s="44"/>
      <c r="TQ209" s="44"/>
      <c r="TR209" s="44"/>
      <c r="TS209" s="44"/>
      <c r="TT209" s="44"/>
      <c r="TU209" s="44"/>
      <c r="TV209" s="44"/>
      <c r="TW209" s="44"/>
      <c r="TX209" s="44"/>
      <c r="TY209" s="44"/>
      <c r="TZ209" s="44"/>
      <c r="UA209" s="44"/>
      <c r="UB209" s="44"/>
      <c r="UC209" s="44"/>
      <c r="UD209" s="44"/>
      <c r="UE209" s="44"/>
      <c r="UF209" s="44"/>
      <c r="UG209" s="44"/>
      <c r="UH209" s="44"/>
      <c r="UI209" s="44"/>
      <c r="UJ209" s="44"/>
      <c r="UK209" s="44"/>
      <c r="UL209" s="44"/>
      <c r="UM209" s="44"/>
      <c r="UN209" s="44"/>
      <c r="UO209" s="44"/>
      <c r="UP209" s="44"/>
      <c r="UQ209" s="44"/>
      <c r="UR209" s="44"/>
      <c r="US209" s="44"/>
      <c r="UT209" s="44"/>
      <c r="UU209" s="44"/>
      <c r="UV209" s="44"/>
      <c r="UW209" s="44"/>
      <c r="UX209" s="44"/>
      <c r="UY209" s="44"/>
      <c r="UZ209" s="44"/>
      <c r="VA209" s="44"/>
      <c r="VB209" s="44"/>
      <c r="VC209" s="44"/>
      <c r="VD209" s="44"/>
      <c r="VE209" s="44"/>
      <c r="VF209" s="44"/>
      <c r="VG209" s="44"/>
      <c r="VH209" s="44"/>
      <c r="VI209" s="44"/>
      <c r="VJ209" s="44"/>
      <c r="VK209" s="44"/>
      <c r="VL209" s="44"/>
      <c r="VM209" s="44"/>
      <c r="VN209" s="44"/>
      <c r="VO209" s="44"/>
      <c r="VP209" s="44"/>
      <c r="VQ209" s="44"/>
      <c r="VR209" s="44"/>
      <c r="VS209" s="44"/>
      <c r="VT209" s="44"/>
      <c r="VU209" s="44"/>
      <c r="VV209" s="44"/>
      <c r="VW209" s="44"/>
      <c r="VX209" s="44"/>
      <c r="VY209" s="44"/>
      <c r="VZ209" s="44"/>
      <c r="WA209" s="44"/>
      <c r="WB209" s="44"/>
      <c r="WC209" s="44"/>
      <c r="WD209" s="44"/>
      <c r="WE209" s="44"/>
      <c r="WF209" s="44"/>
      <c r="WG209" s="44"/>
      <c r="WH209" s="44"/>
      <c r="WI209" s="44"/>
      <c r="WJ209" s="44"/>
      <c r="WK209" s="44"/>
      <c r="WL209" s="44"/>
      <c r="WM209" s="44"/>
      <c r="WN209" s="44"/>
      <c r="WO209" s="44"/>
      <c r="WP209" s="44"/>
      <c r="WQ209" s="44"/>
      <c r="WR209" s="44"/>
      <c r="WS209" s="44"/>
      <c r="WT209" s="44"/>
      <c r="WU209" s="44"/>
      <c r="WV209" s="44"/>
      <c r="WW209" s="44"/>
      <c r="WX209" s="44"/>
      <c r="WY209" s="44"/>
      <c r="WZ209" s="44"/>
      <c r="XA209" s="44"/>
      <c r="XB209" s="44"/>
      <c r="XC209" s="44"/>
      <c r="XD209" s="44"/>
      <c r="XE209" s="44"/>
      <c r="XF209" s="44"/>
      <c r="XG209" s="44"/>
      <c r="XH209" s="44"/>
      <c r="XI209" s="44"/>
      <c r="XJ209" s="44"/>
      <c r="XK209" s="44"/>
      <c r="XL209" s="44"/>
      <c r="XM209" s="44"/>
      <c r="XN209" s="44"/>
      <c r="XO209" s="44"/>
      <c r="XP209" s="44"/>
      <c r="XQ209" s="44"/>
      <c r="XR209" s="44"/>
      <c r="XS209" s="44"/>
      <c r="XT209" s="44"/>
      <c r="XU209" s="44"/>
      <c r="XV209" s="44"/>
      <c r="XW209" s="44"/>
      <c r="XX209" s="44"/>
      <c r="XY209" s="44"/>
      <c r="XZ209" s="44"/>
      <c r="YA209" s="44"/>
      <c r="YB209" s="44"/>
      <c r="YC209" s="44"/>
      <c r="YD209" s="44"/>
      <c r="YE209" s="44"/>
      <c r="YF209" s="44"/>
      <c r="YG209" s="44"/>
      <c r="YH209" s="44"/>
      <c r="YI209" s="44"/>
      <c r="YJ209" s="44"/>
      <c r="YK209" s="44"/>
      <c r="YL209" s="44"/>
      <c r="YM209" s="44"/>
      <c r="YN209" s="44"/>
      <c r="YO209" s="44"/>
      <c r="YP209" s="44"/>
      <c r="YQ209" s="44"/>
      <c r="YR209" s="44"/>
    </row>
    <row r="210" spans="1:668" x14ac:dyDescent="0.25">
      <c r="B210" s="2"/>
      <c r="C210" s="2"/>
      <c r="D210" s="1"/>
      <c r="E210" s="1"/>
    </row>
    <row r="211" spans="1:668" x14ac:dyDescent="0.25">
      <c r="B211" s="2"/>
      <c r="C211" s="2"/>
      <c r="D211" s="1"/>
      <c r="E211" s="1"/>
    </row>
    <row r="212" spans="1:668" x14ac:dyDescent="0.25">
      <c r="B212" s="2"/>
      <c r="C212" s="2"/>
      <c r="D212" s="1"/>
      <c r="E212" s="1"/>
    </row>
    <row r="213" spans="1:668" x14ac:dyDescent="0.25">
      <c r="B213" s="2"/>
      <c r="C213" s="2"/>
      <c r="D213" s="1"/>
      <c r="E213" s="1"/>
    </row>
    <row r="214" spans="1:668" x14ac:dyDescent="0.25">
      <c r="B214" s="2"/>
      <c r="C214" s="2"/>
      <c r="D214" s="1"/>
      <c r="E214" s="1"/>
    </row>
    <row r="215" spans="1:668" x14ac:dyDescent="0.25">
      <c r="B215" s="2"/>
      <c r="C215" s="2"/>
      <c r="D215" s="1"/>
      <c r="E215" s="1"/>
    </row>
    <row r="216" spans="1:668" x14ac:dyDescent="0.25">
      <c r="B216" s="2"/>
      <c r="C216" s="2"/>
      <c r="D216" s="1"/>
      <c r="E216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2022-04-01T17:56:52Z</dcterms:modified>
</cp:coreProperties>
</file>