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NOMINA PARA LA PAGINA\NOMINAS 2022\MES DE OCTUBRE 2022\"/>
    </mc:Choice>
  </mc:AlternateContent>
  <xr:revisionPtr revIDLastSave="0" documentId="13_ncr:1_{7852DF21-3AEA-4CCD-A839-D69E21C2EFF8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New Text Document" sheetId="1" r:id="rId1"/>
  </sheets>
  <definedNames>
    <definedName name="_xlnm._FilterDatabase" localSheetId="0" hidden="1">'New Text Document'!$A$9:$M$324</definedName>
    <definedName name="_xlnm.Print_Area" localSheetId="0">'New Text Document'!$A$1:$M$273</definedName>
    <definedName name="_xlnm.Print_Titles" localSheetId="0">'New Text Document'!$1:$8</definedName>
    <definedName name="Z_204BDDCD_F0EA_4D68_8827_ED13C8623E2D_.wvu.Cols" localSheetId="0" hidden="1">'New Text Document'!$AZ:$AZ</definedName>
    <definedName name="Z_204BDDCD_F0EA_4D68_8827_ED13C8623E2D_.wvu.FilterData" localSheetId="0" hidden="1">'New Text Document'!$A$9:$M$324</definedName>
    <definedName name="Z_204BDDCD_F0EA_4D68_8827_ED13C8623E2D_.wvu.PrintArea" localSheetId="0" hidden="1">'New Text Document'!$A$1:$M$273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M228" i="1" l="1"/>
  <c r="L228" i="1"/>
  <c r="K228" i="1"/>
  <c r="J228" i="1"/>
  <c r="I228" i="1"/>
  <c r="H228" i="1"/>
  <c r="G228" i="1"/>
  <c r="I27" i="1" l="1"/>
  <c r="B255" i="1"/>
  <c r="M27" i="1"/>
  <c r="L27" i="1"/>
  <c r="K27" i="1"/>
  <c r="J27" i="1"/>
  <c r="H27" i="1"/>
  <c r="G27" i="1"/>
  <c r="G35" i="1" l="1"/>
  <c r="I35" i="1" l="1"/>
  <c r="K35" i="1"/>
  <c r="L35" i="1"/>
  <c r="M35" i="1"/>
  <c r="M44" i="1"/>
  <c r="L44" i="1"/>
  <c r="K44" i="1"/>
  <c r="I44" i="1"/>
  <c r="G44" i="1"/>
  <c r="K64" i="1" l="1"/>
  <c r="I64" i="1"/>
  <c r="G64" i="1"/>
  <c r="L59" i="1"/>
  <c r="K59" i="1"/>
  <c r="M85" i="1"/>
  <c r="L85" i="1"/>
  <c r="K85" i="1"/>
  <c r="J85" i="1"/>
  <c r="I85" i="1"/>
  <c r="H85" i="1"/>
  <c r="G85" i="1"/>
  <c r="L20" i="1" l="1"/>
  <c r="G205" i="1" l="1"/>
  <c r="M144" i="1"/>
  <c r="L144" i="1"/>
  <c r="K144" i="1"/>
  <c r="J144" i="1"/>
  <c r="I144" i="1"/>
  <c r="H144" i="1"/>
  <c r="G144" i="1"/>
  <c r="M112" i="1"/>
  <c r="L112" i="1"/>
  <c r="K112" i="1"/>
  <c r="J112" i="1"/>
  <c r="I112" i="1"/>
  <c r="H112" i="1"/>
  <c r="G112" i="1"/>
  <c r="M216" i="1" l="1"/>
  <c r="L216" i="1"/>
  <c r="K216" i="1"/>
  <c r="J216" i="1"/>
  <c r="I216" i="1"/>
  <c r="H216" i="1" l="1"/>
  <c r="G216" i="1"/>
  <c r="M234" i="1"/>
  <c r="L234" i="1"/>
  <c r="K234" i="1"/>
  <c r="J234" i="1"/>
  <c r="I234" i="1"/>
  <c r="H234" i="1"/>
  <c r="G234" i="1"/>
  <c r="M249" i="1"/>
  <c r="L249" i="1"/>
  <c r="K249" i="1"/>
  <c r="J249" i="1"/>
  <c r="I249" i="1"/>
  <c r="H249" i="1"/>
  <c r="G249" i="1"/>
  <c r="M149" i="1" l="1"/>
  <c r="L157" i="1"/>
  <c r="K77" i="1" l="1"/>
  <c r="G93" i="1"/>
  <c r="L187" i="1"/>
  <c r="M187" i="1"/>
  <c r="K187" i="1"/>
  <c r="J187" i="1"/>
  <c r="I187" i="1"/>
  <c r="H187" i="1"/>
  <c r="G187" i="1"/>
  <c r="M157" i="1"/>
  <c r="K157" i="1"/>
  <c r="J157" i="1"/>
  <c r="I157" i="1"/>
  <c r="H157" i="1"/>
  <c r="G157" i="1"/>
  <c r="K40" i="1" l="1"/>
  <c r="M123" i="1" l="1"/>
  <c r="L123" i="1"/>
  <c r="K123" i="1"/>
  <c r="I123" i="1"/>
  <c r="L212" i="1"/>
  <c r="M212" i="1"/>
  <c r="K212" i="1"/>
  <c r="J212" i="1"/>
  <c r="I212" i="1"/>
  <c r="H212" i="1"/>
  <c r="G212" i="1"/>
  <c r="M166" i="1"/>
  <c r="L166" i="1"/>
  <c r="K166" i="1"/>
  <c r="J166" i="1"/>
  <c r="I166" i="1"/>
  <c r="H166" i="1"/>
  <c r="G166" i="1"/>
  <c r="G123" i="1"/>
  <c r="L73" i="1"/>
  <c r="K73" i="1"/>
  <c r="I73" i="1"/>
  <c r="G73" i="1"/>
  <c r="L205" i="1" l="1"/>
  <c r="I136" i="1"/>
  <c r="G253" i="1" l="1"/>
  <c r="G246" i="1"/>
  <c r="G220" i="1"/>
  <c r="G178" i="1"/>
  <c r="G140" i="1"/>
  <c r="G136" i="1"/>
  <c r="G115" i="1"/>
  <c r="G108" i="1"/>
  <c r="G104" i="1"/>
  <c r="G30" i="1"/>
  <c r="G24" i="1"/>
  <c r="G20" i="1"/>
  <c r="G14" i="1"/>
  <c r="G11" i="1"/>
  <c r="H129" i="1"/>
  <c r="G182" i="1" l="1"/>
  <c r="G174" i="1"/>
  <c r="G149" i="1"/>
  <c r="G129" i="1"/>
  <c r="K205" i="1"/>
  <c r="I205" i="1"/>
  <c r="M204" i="1"/>
  <c r="H204" i="1"/>
  <c r="J204" i="1"/>
  <c r="J193" i="1"/>
  <c r="L193" i="1"/>
  <c r="M193" i="1"/>
  <c r="K193" i="1"/>
  <c r="I193" i="1"/>
  <c r="H193" i="1"/>
  <c r="G193" i="1"/>
  <c r="M129" i="1"/>
  <c r="L129" i="1"/>
  <c r="K129" i="1"/>
  <c r="J129" i="1"/>
  <c r="I129" i="1"/>
  <c r="M246" i="1" l="1"/>
  <c r="L246" i="1"/>
  <c r="K246" i="1"/>
  <c r="J246" i="1"/>
  <c r="I246" i="1"/>
  <c r="H246" i="1"/>
  <c r="M104" i="1"/>
  <c r="L104" i="1"/>
  <c r="K104" i="1"/>
  <c r="J104" i="1"/>
  <c r="I104" i="1"/>
  <c r="K24" i="1" l="1"/>
  <c r="I97" i="1"/>
  <c r="H119" i="1" l="1"/>
  <c r="H253" i="1"/>
  <c r="I253" i="1"/>
  <c r="J253" i="1"/>
  <c r="K253" i="1"/>
  <c r="L253" i="1"/>
  <c r="H220" i="1"/>
  <c r="I220" i="1"/>
  <c r="J220" i="1"/>
  <c r="K220" i="1"/>
  <c r="L220" i="1"/>
  <c r="M220" i="1"/>
  <c r="I178" i="1"/>
  <c r="K178" i="1"/>
  <c r="L178" i="1"/>
  <c r="M178" i="1"/>
  <c r="I174" i="1"/>
  <c r="K174" i="1"/>
  <c r="L174" i="1"/>
  <c r="M172" i="1"/>
  <c r="M171" i="1"/>
  <c r="M136" i="1"/>
  <c r="L136" i="1"/>
  <c r="K136" i="1"/>
  <c r="H133" i="1"/>
  <c r="H136" i="1" s="1"/>
  <c r="H115" i="1"/>
  <c r="I115" i="1"/>
  <c r="J115" i="1"/>
  <c r="K115" i="1"/>
  <c r="L115" i="1"/>
  <c r="M115" i="1"/>
  <c r="K93" i="1"/>
  <c r="I59" i="1"/>
  <c r="G59" i="1"/>
  <c r="J136" i="1" l="1"/>
  <c r="L29" i="1"/>
  <c r="K149" i="1" l="1"/>
  <c r="I149" i="1"/>
  <c r="K140" i="1"/>
  <c r="L149" i="1"/>
  <c r="J148" i="1"/>
  <c r="J149" i="1" s="1"/>
  <c r="M20" i="1" l="1"/>
  <c r="H203" i="1" l="1"/>
  <c r="J203" i="1"/>
  <c r="H202" i="1"/>
  <c r="J202" i="1"/>
  <c r="M71" i="1"/>
  <c r="M73" i="1" s="1"/>
  <c r="M48" i="1"/>
  <c r="K20" i="1"/>
  <c r="J20" i="1"/>
  <c r="I20" i="1"/>
  <c r="H20" i="1"/>
  <c r="M14" i="1"/>
  <c r="L14" i="1"/>
  <c r="K14" i="1"/>
  <c r="J14" i="1"/>
  <c r="I14" i="1"/>
  <c r="H14" i="1"/>
  <c r="L30" i="1"/>
  <c r="K30" i="1"/>
  <c r="J30" i="1"/>
  <c r="I30" i="1"/>
  <c r="H30" i="1"/>
  <c r="M203" i="1" l="1"/>
  <c r="M97" i="1"/>
  <c r="L97" i="1"/>
  <c r="K97" i="1"/>
  <c r="J97" i="1"/>
  <c r="G97" i="1"/>
  <c r="H24" i="1"/>
  <c r="I24" i="1"/>
  <c r="J24" i="1"/>
  <c r="L24" i="1"/>
  <c r="M24" i="1"/>
  <c r="M182" i="1" l="1"/>
  <c r="M88" i="1"/>
  <c r="M40" i="1"/>
  <c r="M52" i="1"/>
  <c r="M68" i="1" l="1"/>
  <c r="M140" i="1"/>
  <c r="M107" i="1"/>
  <c r="M108" i="1" s="1"/>
  <c r="L108" i="1"/>
  <c r="K108" i="1"/>
  <c r="J108" i="1"/>
  <c r="I108" i="1"/>
  <c r="H108" i="1"/>
  <c r="M173" i="1"/>
  <c r="M251" i="1"/>
  <c r="M253" i="1" s="1"/>
  <c r="H118" i="1" l="1"/>
  <c r="H123" i="1" s="1"/>
  <c r="H101" i="1" l="1"/>
  <c r="H100" i="1"/>
  <c r="H102" i="1"/>
  <c r="J34" i="1"/>
  <c r="J35" i="1" s="1"/>
  <c r="H34" i="1"/>
  <c r="H35" i="1" s="1"/>
  <c r="H104" i="1" l="1"/>
  <c r="L182" i="1"/>
  <c r="K182" i="1"/>
  <c r="J182" i="1"/>
  <c r="I182" i="1"/>
  <c r="H182" i="1"/>
  <c r="L88" i="1"/>
  <c r="K88" i="1"/>
  <c r="J88" i="1"/>
  <c r="I88" i="1"/>
  <c r="H88" i="1"/>
  <c r="G88" i="1"/>
  <c r="K52" i="1" l="1"/>
  <c r="J52" i="1"/>
  <c r="I52" i="1"/>
  <c r="H52" i="1"/>
  <c r="G52" i="1"/>
  <c r="I93" i="1" l="1"/>
  <c r="I11" i="1" l="1"/>
  <c r="K11" i="1"/>
  <c r="K255" i="1" s="1"/>
  <c r="I40" i="1"/>
  <c r="I48" i="1"/>
  <c r="K48" i="1"/>
  <c r="J68" i="1"/>
  <c r="K68" i="1"/>
  <c r="H77" i="1"/>
  <c r="I77" i="1"/>
  <c r="I255" i="1" s="1"/>
  <c r="J77" i="1"/>
  <c r="I81" i="1"/>
  <c r="K81" i="1"/>
  <c r="G81" i="1"/>
  <c r="G77" i="1"/>
  <c r="G68" i="1"/>
  <c r="G48" i="1"/>
  <c r="G40" i="1"/>
  <c r="J197" i="1"/>
  <c r="H197" i="1"/>
  <c r="J198" i="1"/>
  <c r="H198" i="1"/>
  <c r="J200" i="1"/>
  <c r="H200" i="1"/>
  <c r="J199" i="1"/>
  <c r="H199" i="1"/>
  <c r="J201" i="1"/>
  <c r="H201" i="1"/>
  <c r="J196" i="1"/>
  <c r="H196" i="1"/>
  <c r="L77" i="1"/>
  <c r="J71" i="1"/>
  <c r="H71" i="1"/>
  <c r="J63" i="1"/>
  <c r="J64" i="1" s="1"/>
  <c r="H63" i="1"/>
  <c r="H64" i="1" s="1"/>
  <c r="J55" i="1"/>
  <c r="J59" i="1" s="1"/>
  <c r="H55" i="1"/>
  <c r="H59" i="1" s="1"/>
  <c r="H39" i="1"/>
  <c r="G255" i="1" l="1"/>
  <c r="H205" i="1"/>
  <c r="J205" i="1"/>
  <c r="M201" i="1"/>
  <c r="M199" i="1"/>
  <c r="M200" i="1"/>
  <c r="M198" i="1"/>
  <c r="L63" i="1"/>
  <c r="J170" i="1"/>
  <c r="H170" i="1"/>
  <c r="H43" i="1"/>
  <c r="H44" i="1" s="1"/>
  <c r="J43" i="1"/>
  <c r="J44" i="1" s="1"/>
  <c r="H10" i="1"/>
  <c r="H11" i="1" s="1"/>
  <c r="M63" i="1" l="1"/>
  <c r="M64" i="1" s="1"/>
  <c r="L64" i="1"/>
  <c r="M197" i="1"/>
  <c r="M205" i="1" s="1"/>
  <c r="M55" i="1"/>
  <c r="M59" i="1" s="1"/>
  <c r="J169" i="1"/>
  <c r="J174" i="1" s="1"/>
  <c r="H169" i="1"/>
  <c r="H174" i="1" s="1"/>
  <c r="M174" i="1" l="1"/>
  <c r="H146" i="1"/>
  <c r="J91" i="1"/>
  <c r="J93" i="1" s="1"/>
  <c r="H93" i="1"/>
  <c r="H38" i="1"/>
  <c r="J40" i="1"/>
  <c r="J177" i="1"/>
  <c r="J178" i="1" s="1"/>
  <c r="H177" i="1"/>
  <c r="H178" i="1" s="1"/>
  <c r="H147" i="1"/>
  <c r="M77" i="1"/>
  <c r="J72" i="1"/>
  <c r="J73" i="1" s="1"/>
  <c r="H72" i="1"/>
  <c r="H73" i="1" s="1"/>
  <c r="H67" i="1"/>
  <c r="H68" i="1" s="1"/>
  <c r="H96" i="1"/>
  <c r="H40" i="1" l="1"/>
  <c r="H149" i="1"/>
  <c r="H97" i="1"/>
  <c r="L11" i="1"/>
  <c r="J11" i="1"/>
  <c r="L93" i="1"/>
  <c r="L40" i="1"/>
  <c r="L68" i="1"/>
  <c r="M11" i="1" l="1"/>
  <c r="M93" i="1"/>
  <c r="J118" i="1" l="1"/>
  <c r="J119" i="1"/>
  <c r="J80" i="1"/>
  <c r="J81" i="1" s="1"/>
  <c r="H80" i="1"/>
  <c r="H81" i="1" s="1"/>
  <c r="H255" i="1" s="1"/>
  <c r="J48" i="1"/>
  <c r="H47" i="1"/>
  <c r="H48" i="1" s="1"/>
  <c r="J123" i="1" l="1"/>
  <c r="J255" i="1" s="1"/>
  <c r="L81" i="1"/>
  <c r="L48" i="1"/>
  <c r="L255" i="1" s="1"/>
  <c r="M81" i="1" l="1"/>
  <c r="M255" i="1" s="1"/>
  <c r="M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tc={B11FD05D-32A8-48FC-B321-84946E4D62BC}</author>
  </authors>
  <commentList>
    <comment ref="A5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</text>
    </comment>
  </commentList>
</comments>
</file>

<file path=xl/sharedStrings.xml><?xml version="1.0" encoding="utf-8"?>
<sst xmlns="http://schemas.openxmlformats.org/spreadsheetml/2006/main" count="703" uniqueCount="239">
  <si>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</si>
  <si>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</si>
  <si>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</si>
  <si>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</si>
  <si>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</si>
  <si>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</si>
  <si>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</si>
  <si>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</si>
  <si>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</si>
  <si>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</si>
  <si>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</si>
  <si>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</si>
  <si>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</si>
  <si>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</si>
  <si>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</si>
  <si>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</si>
  <si>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</si>
  <si>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</si>
  <si>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</si>
  <si>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</si>
  <si>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</si>
  <si>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</si>
  <si>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</si>
  <si>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</si>
  <si>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</si>
  <si>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</si>
  <si>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</si>
  <si>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</si>
  <si>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</si>
  <si>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</si>
  <si>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</si>
  <si>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</si>
  <si>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</si>
  <si>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LEA ELIZABETH PAYANO SANTANA</t>
  </si>
  <si>
    <t>ENCARGADO(A) OFICINA ACCESO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</si>
  <si>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</si>
  <si>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</si>
  <si>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</si>
  <si>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</si>
  <si>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</si>
  <si>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</si>
  <si>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</si>
  <si>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</si>
  <si>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</si>
  <si>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</si>
  <si>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</si>
  <si>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</si>
  <si>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</si>
  <si>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</si>
  <si>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</si>
  <si>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</si>
  <si>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</si>
  <si>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</si>
  <si>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</si>
  <si>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</si>
  <si>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</si>
  <si>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</si>
  <si>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</si>
  <si>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</si>
  <si>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</si>
  <si>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</si>
  <si>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</si>
  <si>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</si>
  <si>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</si>
  <si>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</si>
  <si>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</si>
  <si>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</si>
  <si>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</si>
  <si>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</si>
  <si>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</si>
  <si>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</si>
  <si>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</si>
  <si>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</si>
  <si>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</si>
  <si>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DANIEL ALEJANDRO DE OLEO SEGURA</t>
  </si>
  <si>
    <t xml:space="preserve">LORENY TORRES KING </t>
  </si>
  <si>
    <t>RUTH NAOMI MATEO ABREU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</si>
  <si>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</si>
  <si>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</si>
  <si>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</si>
  <si>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</si>
  <si>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</si>
  <si>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</si>
  <si>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</si>
  <si>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</si>
  <si>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</si>
  <si>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</si>
  <si>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 xml:space="preserve">         TECNICO ADMINISTRATIVO</t>
  </si>
  <si>
    <t>DIVISION DE PRESUPUESTO-ONE</t>
  </si>
  <si>
    <t xml:space="preserve">DACHEL  ESTEFANY MONEGRO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</si>
  <si>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</si>
  <si>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</si>
  <si>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</si>
  <si>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</si>
  <si>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</si>
  <si>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</si>
  <si>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</si>
  <si>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</si>
  <si>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</si>
  <si>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</si>
  <si>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</si>
  <si>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</si>
  <si>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</si>
  <si>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</si>
  <si>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</si>
  <si>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</si>
  <si>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</si>
  <si>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</si>
  <si>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</si>
  <si>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</si>
  <si>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</si>
  <si>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</si>
  <si>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</si>
  <si>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>ANALISTA DE RELACIONES INTERN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</si>
  <si>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</si>
  <si>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</si>
  <si>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</si>
  <si>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</si>
  <si>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</si>
  <si>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</si>
  <si>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</si>
  <si>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</si>
  <si>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</si>
  <si>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</si>
  <si>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</si>
  <si>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SORILENNY CLARIBEL CUSTODIO BRITO </t>
  </si>
  <si>
    <t xml:space="preserve">            1/2/2022</t>
  </si>
  <si>
    <t xml:space="preserve">COORDINADOR </t>
  </si>
  <si>
    <t>MERILAYNE DEL CARMEN COLLADO RODRIG</t>
  </si>
  <si>
    <t>TECNICO DE ACCESO A LA INFORM</t>
  </si>
  <si>
    <t xml:space="preserve">PERLA PALOMA CASTILLO PUJOLS </t>
  </si>
  <si>
    <t>COORDINADORA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</si>
  <si>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</si>
  <si>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</si>
  <si>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</si>
  <si>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</si>
  <si>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</si>
  <si>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ANALISTA DE ESTADISTICAS ESTR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</si>
  <si>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</si>
  <si>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</si>
  <si>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</si>
  <si>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</si>
  <si>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</si>
  <si>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 xml:space="preserve">NATHANIEL FRANCISCO DE JESUS REYES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</si>
  <si>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</si>
  <si>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</si>
  <si>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</si>
  <si>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</si>
  <si>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</si>
  <si>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</si>
  <si>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</si>
  <si>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NICODEL SANTANA GALVA</t>
  </si>
  <si>
    <t>TECNICO SECTORIAL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</si>
  <si>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</si>
  <si>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</si>
  <si>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</si>
  <si>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</si>
  <si>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</si>
  <si>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</si>
  <si>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</si>
  <si>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</si>
  <si>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</si>
  <si>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</si>
  <si>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</si>
  <si>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</si>
  <si>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</si>
  <si>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</si>
  <si>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</si>
  <si>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</si>
  <si>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</si>
  <si>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</si>
  <si>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</si>
  <si>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</si>
  <si>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</si>
  <si>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</si>
  <si>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</si>
  <si>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</si>
  <si>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</si>
  <si>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</si>
  <si>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</si>
  <si>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</si>
  <si>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</si>
  <si>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</si>
  <si>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</si>
  <si>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</si>
  <si>
    <t>PATRICIA MARIA CRUZ CORNELIO</t>
  </si>
  <si>
    <t xml:space="preserve">PAOLA MELISSA ORTEGA BURGOS </t>
  </si>
  <si>
    <t>MERCEDES INES DE LOS SANTOS DIAZ</t>
  </si>
  <si>
    <t>GABRIEL ANTONIO ASCENCIO SANTOS</t>
  </si>
  <si>
    <t>ANALISTA DE ESTADISTICA SECTO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</si>
  <si>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</si>
  <si>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</si>
  <si>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</si>
  <si>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</si>
  <si>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</si>
  <si>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 xml:space="preserve">                                    </t>
  </si>
  <si>
    <t xml:space="preserve">                                                                                                          </t>
  </si>
  <si>
    <t>LEONARDO JOSE EVE NUÑEZ</t>
  </si>
  <si>
    <t>LEIDY DARIHANA ZABALA DE LOS SANTOS</t>
  </si>
  <si>
    <t>COORDINADORA ADMINISTRATIVA</t>
  </si>
  <si>
    <t xml:space="preserve">KATTY MATILDE REYES PEREZ </t>
  </si>
  <si>
    <t>COORDINADOR ADMINISTRATIVO</t>
  </si>
  <si>
    <t>CRISTIAN PAREDES SILVERIO</t>
  </si>
  <si>
    <t>ANALISTA DE INVESTIGACIONES</t>
  </si>
  <si>
    <t>ROSIBEL DACIEL RAMIREZ</t>
  </si>
  <si>
    <t>WISMEYRI ALTAGRACIA RODIGUEZ MOTA</t>
  </si>
  <si>
    <t>DESARROLLADOR DE SISTEMAS II</t>
  </si>
  <si>
    <t>SOPORTE TECNICO INFORMATICO</t>
  </si>
  <si>
    <t xml:space="preserve">DIRECTOR DE TECNOLOGIA </t>
  </si>
  <si>
    <t>DIRECCION DE NORMATIVAS Y METODOLOGIA-ONE</t>
  </si>
  <si>
    <t>DEPARTAMENTO DE METODOLOGIA- 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</si>
  <si>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</si>
  <si>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</si>
  <si>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</si>
  <si>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</si>
  <si>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</si>
  <si>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</si>
  <si>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 xml:space="preserve">DIVISION DE ACCESO A LA INFORMACION PUBLICA -ONE </t>
  </si>
  <si>
    <t>DIVISION DE RELACIONES INTERNACIONALES -ONE</t>
  </si>
  <si>
    <t>Nómina de Empleados  Temporales</t>
  </si>
  <si>
    <t>Estatus</t>
  </si>
  <si>
    <t>NT</t>
  </si>
  <si>
    <t>DIVISION DE FORMULACION Y SEGUIMIENTO PEN-ONE</t>
  </si>
  <si>
    <t>ANABEL DIROCHE TEJADA</t>
  </si>
  <si>
    <t>JOSE RAMON VENTURA MEJIA</t>
  </si>
  <si>
    <t>DEPARTAMENTO FINANCIERO-ONE</t>
  </si>
  <si>
    <t>RAFAEL EUDYMAR DIAZ ARAUJO</t>
  </si>
  <si>
    <t>ANALISTA FINANCIERO</t>
  </si>
  <si>
    <t>DIVISION DE PROGRAMACION-ONE</t>
  </si>
  <si>
    <t xml:space="preserve">               ANALISTA DE RECLUTAMIENTO Y SELECCIÓN</t>
  </si>
  <si>
    <t>ANALISTA DE SERVICIO AL PERSONAL</t>
  </si>
  <si>
    <t>Mes de Octubre 2022</t>
  </si>
  <si>
    <t>DIVISION DE COMUNICACIONES INTERNAS Y EXTERNAS-ONE</t>
  </si>
  <si>
    <t xml:space="preserve">JENNIFER MARIA JIMENEZ VASQUEZ </t>
  </si>
  <si>
    <t>GEORGE ALEXANDER OBJIO ACOSTA</t>
  </si>
  <si>
    <t>ANALISTA DE CALIDAD</t>
  </si>
  <si>
    <t>DIRECCION DE ESTADISTICAS DEMOGRAFICAS, SOCIALES Y AMBIENTALES- ONE</t>
  </si>
  <si>
    <t xml:space="preserve">YVAN ROBINSON PEREZ FAMILIA </t>
  </si>
  <si>
    <t xml:space="preserve">ANALISTA DE REGISTRO Y CONTROL Y NOMINAS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</si>
</sst>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7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0" borderId="0" xfId="0" applyFont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14" fontId="0" fillId="0" borderId="0" xfId="0" applyNumberFormat="1" applyFill="1" applyAlignment="1"/>
    <xf numFmtId="4" fontId="19" fillId="0" borderId="0" xfId="0" applyNumberFormat="1" applyFont="1" applyAlignment="1"/>
    <xf numFmtId="43" fontId="0" fillId="37" borderId="0" xfId="1" applyFont="1" applyFill="1" applyAlignment="1">
      <alignment wrapText="1"/>
    </xf>
    <xf numFmtId="43" fontId="0" fillId="0" borderId="0" xfId="1" applyFont="1" applyFill="1" applyAlignment="1">
      <alignment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0" fontId="19" fillId="0" borderId="0" xfId="0" applyFont="1" applyFill="1" applyAlignment="1"/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19" fillId="38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Alignment="1">
      <alignment horizontal="center"/>
    </xf>
    <xf numFmtId="4" fontId="0" fillId="37" borderId="0" xfId="0" applyNumberFormat="1" applyFont="1" applyFill="1" applyAlignment="1">
      <alignment horizontal="center" vertical="center"/>
    </xf>
    <xf numFmtId="14" fontId="0" fillId="37" borderId="0" xfId="0" applyNumberFormat="1" applyFont="1" applyFill="1" applyAlignment="1">
      <alignment horizontal="center"/>
    </xf>
    <xf numFmtId="0" fontId="19" fillId="37" borderId="0" xfId="0" applyFont="1" applyFill="1" applyAlignment="1"/>
    <xf numFmtId="0" fontId="16" fillId="37" borderId="0" xfId="0" applyFont="1" applyFill="1" applyAlignment="1">
      <alignment horizontal="center"/>
    </xf>
    <xf numFmtId="0" fontId="14" fillId="38" borderId="0" xfId="0" applyFont="1" applyFill="1" applyAlignment="1"/>
    <xf numFmtId="0" fontId="16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4" fontId="16" fillId="37" borderId="0" xfId="0" applyNumberFormat="1" applyFont="1" applyFill="1" applyBorder="1" applyAlignment="1">
      <alignment horizontal="center" vertical="center"/>
    </xf>
    <xf numFmtId="14" fontId="16" fillId="37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/>
    <xf numFmtId="0" fontId="0" fillId="0" borderId="0" xfId="0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0" fontId="16" fillId="37" borderId="0" xfId="0" applyFont="1" applyFill="1" applyAlignment="1">
      <alignment horizontal="center" vertical="center"/>
    </xf>
    <xf numFmtId="0" fontId="16" fillId="37" borderId="0" xfId="0" applyNumberFormat="1" applyFont="1" applyFill="1" applyAlignment="1">
      <alignment horizontal="center"/>
    </xf>
    <xf numFmtId="0" fontId="16" fillId="37" borderId="0" xfId="0" applyNumberFormat="1" applyFont="1" applyFill="1" applyAlignment="1"/>
    <xf numFmtId="0" fontId="1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16" fillId="0" borderId="0" xfId="0" applyFont="1" applyBorder="1" applyAlignment="1">
      <alignment horizontal="left" vertical="center"/>
    </xf>
    <xf numFmtId="0" fontId="0" fillId="38" borderId="0" xfId="0" applyFont="1" applyFill="1" applyAlignment="1">
      <alignment vertical="center"/>
    </xf>
    <xf numFmtId="14" fontId="0" fillId="38" borderId="0" xfId="0" applyNumberFormat="1" applyFont="1" applyFill="1" applyAlignment="1">
      <alignment horizontal="center" vertical="top"/>
    </xf>
    <xf numFmtId="0" fontId="0" fillId="38" borderId="0" xfId="0" applyFon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NumberFormat="1" applyFont="1" applyFill="1" applyAlignment="1">
      <alignment horizontal="center" vertical="top"/>
    </xf>
    <xf numFmtId="43" fontId="1" fillId="0" borderId="0" xfId="1" applyFont="1" applyFill="1" applyAlignment="1">
      <alignment vertical="top" wrapText="1"/>
    </xf>
    <xf numFmtId="2" fontId="1" fillId="0" borderId="0" xfId="1" applyNumberFormat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0" fontId="0" fillId="36" borderId="20" xfId="0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0" xfId="0" applyAlignment="1">
      <alignment vertical="top"/>
    </xf>
    <xf numFmtId="43" fontId="16" fillId="0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" fontId="0" fillId="0" borderId="0" xfId="0" applyNumberForma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4" fontId="16" fillId="33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16" fillId="0" borderId="0" xfId="0" applyFont="1" applyBorder="1" applyAlignment="1">
      <alignment vertical="top"/>
    </xf>
    <xf numFmtId="2" fontId="0" fillId="0" borderId="0" xfId="1" applyNumberFormat="1" applyFont="1" applyBorder="1" applyAlignment="1">
      <alignment vertical="top"/>
    </xf>
    <xf numFmtId="4" fontId="16" fillId="37" borderId="0" xfId="0" applyNumberFormat="1" applyFont="1" applyFill="1" applyAlignment="1">
      <alignment vertical="top"/>
    </xf>
    <xf numFmtId="4" fontId="16" fillId="38" borderId="0" xfId="0" applyNumberFormat="1" applyFont="1" applyFill="1" applyAlignment="1">
      <alignment vertical="top"/>
    </xf>
    <xf numFmtId="4" fontId="0" fillId="38" borderId="0" xfId="0" applyNumberFormat="1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top"/>
    </xf>
    <xf numFmtId="4" fontId="16" fillId="38" borderId="0" xfId="0" applyNumberFormat="1" applyFont="1" applyFill="1" applyAlignment="1">
      <alignment vertical="top" wrapText="1"/>
    </xf>
    <xf numFmtId="4" fontId="0" fillId="38" borderId="0" xfId="0" applyNumberFormat="1" applyFont="1" applyFill="1" applyAlignment="1">
      <alignment vertical="top" wrapText="1"/>
    </xf>
    <xf numFmtId="4" fontId="16" fillId="37" borderId="0" xfId="0" applyNumberFormat="1" applyFont="1" applyFill="1" applyAlignment="1">
      <alignment vertical="top" wrapText="1"/>
    </xf>
    <xf numFmtId="43" fontId="16" fillId="0" borderId="0" xfId="1" applyFont="1" applyFill="1" applyBorder="1" applyAlignment="1">
      <alignment vertical="top"/>
    </xf>
    <xf numFmtId="43" fontId="0" fillId="0" borderId="0" xfId="1" applyFont="1" applyAlignment="1">
      <alignment vertical="top" wrapText="1"/>
    </xf>
    <xf numFmtId="43" fontId="16" fillId="37" borderId="0" xfId="1" applyFont="1" applyFill="1" applyAlignment="1">
      <alignment vertical="top" wrapText="1"/>
    </xf>
    <xf numFmtId="4" fontId="16" fillId="33" borderId="0" xfId="0" applyNumberFormat="1" applyFont="1" applyFill="1" applyAlignment="1">
      <alignment vertical="top" wrapText="1"/>
    </xf>
    <xf numFmtId="0" fontId="16" fillId="0" borderId="0" xfId="0" applyFont="1" applyBorder="1" applyAlignment="1">
      <alignment vertical="top" wrapText="1"/>
    </xf>
    <xf numFmtId="4" fontId="16" fillId="11" borderId="0" xfId="21" applyNumberFormat="1" applyFont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3" fontId="16" fillId="33" borderId="0" xfId="1" applyFont="1" applyFill="1" applyAlignment="1">
      <alignment vertical="top" wrapText="1"/>
    </xf>
    <xf numFmtId="43" fontId="25" fillId="35" borderId="0" xfId="1" applyFont="1" applyFill="1" applyAlignment="1">
      <alignment vertical="top" wrapText="1"/>
    </xf>
    <xf numFmtId="0" fontId="0" fillId="36" borderId="20" xfId="0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3" fontId="0" fillId="0" borderId="0" xfId="1" applyFont="1" applyBorder="1" applyAlignment="1">
      <alignment vertical="top" wrapText="1"/>
    </xf>
    <xf numFmtId="43" fontId="16" fillId="0" borderId="0" xfId="1" applyFont="1" applyAlignment="1">
      <alignment vertical="top" wrapText="1"/>
    </xf>
    <xf numFmtId="4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4" fontId="16" fillId="11" borderId="0" xfId="21" applyNumberFormat="1" applyFont="1" applyAlignment="1">
      <alignment vertical="top"/>
    </xf>
    <xf numFmtId="2" fontId="1" fillId="0" borderId="0" xfId="1" applyNumberFormat="1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43" fontId="16" fillId="0" borderId="0" xfId="1" applyFont="1" applyAlignment="1">
      <alignment vertical="top"/>
    </xf>
    <xf numFmtId="0" fontId="0" fillId="36" borderId="21" xfId="0" applyFill="1" applyBorder="1" applyAlignment="1">
      <alignment vertical="top" wrapText="1"/>
    </xf>
    <xf numFmtId="2" fontId="16" fillId="0" borderId="0" xfId="1" applyNumberFormat="1" applyFont="1" applyFill="1" applyAlignment="1">
      <alignment vertical="top" wrapText="1"/>
    </xf>
    <xf numFmtId="2" fontId="0" fillId="0" borderId="0" xfId="1" applyNumberFormat="1" applyFont="1" applyBorder="1" applyAlignment="1">
      <alignment vertical="top" wrapText="1"/>
    </xf>
    <xf numFmtId="2" fontId="16" fillId="37" borderId="0" xfId="1" applyNumberFormat="1" applyFont="1" applyFill="1" applyAlignment="1">
      <alignment vertical="top" wrapText="1"/>
    </xf>
    <xf numFmtId="2" fontId="1" fillId="38" borderId="0" xfId="1" applyNumberFormat="1" applyFont="1" applyFill="1" applyAlignment="1">
      <alignment vertical="top" wrapText="1"/>
    </xf>
    <xf numFmtId="2" fontId="16" fillId="33" borderId="0" xfId="1" applyNumberFormat="1" applyFont="1" applyFill="1" applyAlignment="1">
      <alignment vertical="top" wrapText="1"/>
    </xf>
    <xf numFmtId="2" fontId="0" fillId="0" borderId="0" xfId="1" applyNumberFormat="1" applyFont="1" applyAlignment="1">
      <alignment vertical="top" wrapText="1"/>
    </xf>
    <xf numFmtId="4" fontId="0" fillId="38" borderId="0" xfId="0" applyNumberFormat="1" applyFont="1" applyFill="1" applyBorder="1" applyAlignment="1">
      <alignment vertical="top"/>
    </xf>
    <xf numFmtId="0" fontId="25" fillId="38" borderId="0" xfId="0" applyFont="1" applyFill="1" applyAlignment="1"/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" fontId="0" fillId="0" borderId="0" xfId="0" applyNumberFormat="1" applyFont="1" applyAlignment="1"/>
    <xf numFmtId="4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 wrapText="1"/>
    </xf>
    <xf numFmtId="0" fontId="16" fillId="39" borderId="0" xfId="0" applyFont="1" applyFill="1" applyAlignment="1"/>
    <xf numFmtId="0" fontId="16" fillId="0" borderId="0" xfId="0" applyFont="1" applyBorder="1" applyAlignment="1">
      <alignment horizontal="left" vertical="center"/>
    </xf>
    <xf numFmtId="0" fontId="0" fillId="38" borderId="0" xfId="0" applyFont="1" applyFill="1" applyBorder="1" applyAlignment="1">
      <alignment horizontal="center" vertical="center"/>
    </xf>
    <xf numFmtId="4" fontId="0" fillId="38" borderId="0" xfId="0" applyNumberFormat="1" applyFont="1" applyFill="1" applyBorder="1" applyAlignment="1">
      <alignment horizontal="center" vertical="center"/>
    </xf>
    <xf numFmtId="43" fontId="16" fillId="38" borderId="0" xfId="1" applyFont="1" applyFill="1" applyAlignment="1"/>
    <xf numFmtId="0" fontId="16" fillId="38" borderId="0" xfId="1" applyNumberFormat="1" applyFont="1" applyFill="1" applyAlignment="1">
      <alignment horizontal="center"/>
    </xf>
    <xf numFmtId="14" fontId="0" fillId="38" borderId="0" xfId="1" applyNumberFormat="1" applyFont="1" applyFill="1" applyAlignment="1">
      <alignment wrapText="1"/>
    </xf>
    <xf numFmtId="43" fontId="16" fillId="38" borderId="0" xfId="1" applyFont="1" applyFill="1" applyAlignment="1">
      <alignment vertical="top" wrapText="1"/>
    </xf>
    <xf numFmtId="2" fontId="16" fillId="38" borderId="0" xfId="1" applyNumberFormat="1" applyFont="1" applyFill="1" applyAlignment="1">
      <alignment vertical="top" wrapText="1"/>
    </xf>
    <xf numFmtId="43" fontId="0" fillId="33" borderId="0" xfId="1" applyFont="1" applyFill="1" applyAlignment="1">
      <alignment wrapText="1"/>
    </xf>
    <xf numFmtId="0" fontId="16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right"/>
    </xf>
    <xf numFmtId="43" fontId="0" fillId="38" borderId="0" xfId="1" applyFont="1" applyFill="1" applyAlignment="1">
      <alignment horizontal="center" vertical="center" wrapText="1"/>
    </xf>
    <xf numFmtId="0" fontId="14" fillId="0" borderId="0" xfId="0" applyFont="1" applyFill="1" applyAlignment="1"/>
    <xf numFmtId="0" fontId="2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center"/>
    </xf>
    <xf numFmtId="0" fontId="16" fillId="33" borderId="0" xfId="0" applyNumberFormat="1" applyFont="1" applyFill="1" applyAlignment="1"/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Border="1" applyAlignment="1">
      <alignment horizontal="center"/>
    </xf>
    <xf numFmtId="0" fontId="26" fillId="36" borderId="22" xfId="0" applyFont="1" applyFill="1" applyBorder="1" applyAlignment="1">
      <alignment horizont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vertical="top"/>
    </xf>
    <xf numFmtId="4" fontId="18" fillId="34" borderId="16" xfId="1" applyNumberFormat="1" applyFont="1" applyFill="1" applyBorder="1" applyAlignment="1">
      <alignment vertical="top"/>
    </xf>
    <xf numFmtId="4" fontId="18" fillId="34" borderId="13" xfId="1" applyNumberFormat="1" applyFont="1" applyFill="1" applyBorder="1" applyAlignment="1">
      <alignment vertical="top" wrapText="1"/>
    </xf>
    <xf numFmtId="4" fontId="18" fillId="34" borderId="17" xfId="1" applyNumberFormat="1" applyFont="1" applyFill="1" applyBorder="1" applyAlignment="1">
      <alignment vertical="top" wrapText="1"/>
    </xf>
    <xf numFmtId="4" fontId="18" fillId="34" borderId="13" xfId="1" applyNumberFormat="1" applyFont="1" applyFill="1" applyBorder="1" applyAlignment="1">
      <alignment vertical="top"/>
    </xf>
    <xf numFmtId="4" fontId="18" fillId="34" borderId="17" xfId="1" applyNumberFormat="1" applyFont="1" applyFill="1" applyBorder="1" applyAlignment="1">
      <alignment vertical="top"/>
    </xf>
    <xf numFmtId="4" fontId="18" fillId="34" borderId="14" xfId="1" applyNumberFormat="1" applyFont="1" applyFill="1" applyBorder="1" applyAlignment="1">
      <alignment vertical="top" wrapText="1"/>
    </xf>
    <xf numFmtId="4" fontId="18" fillId="34" borderId="18" xfId="1" applyNumberFormat="1" applyFont="1" applyFill="1" applyBorder="1" applyAlignment="1">
      <alignment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11</xdr:col>
      <xdr:colOff>147297</xdr:colOff>
      <xdr:row>0</xdr:row>
      <xdr:rowOff>82916</xdr:rowOff>
    </xdr:from>
    <xdr:to>
      <xdr:col>12</xdr:col>
      <xdr:colOff>1262781</xdr:colOff>
      <xdr:row>4</xdr:row>
      <xdr:rowOff>162320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3274" y="82916"/>
          <a:ext cx="2350758" cy="118073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2113360</xdr:colOff>
      <xdr:row>265</xdr:row>
      <xdr:rowOff>89295</xdr:rowOff>
    </xdr:from>
    <xdr:to>
      <xdr:col>6</xdr:col>
      <xdr:colOff>504362</xdr:colOff>
      <xdr:row>297</xdr:row>
      <xdr:rowOff>174241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13360" y="52179139"/>
          <a:ext cx="9718476" cy="639525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S404"/>
  <sheetViews>
    <sheetView showGridLines="0" tabSelected="1" showWhiteSpace="0" zoomScale="90" zoomScaleNormal="90" zoomScaleSheetLayoutView="57" zoomScalePageLayoutView="70" workbookViewId="0">
      <selection activeCell="B47" sqref="B47"/>
    </sheetView>
  </sheetViews>
  <sheetFormatPr baseColWidth="10" defaultColWidth="11.42578125" defaultRowHeight="15" x14ac:dyDescent="0.25"/>
  <cols>
    <col min="1" max="1" width="68.28515625" style="38" customWidth="1"/>
    <col min="2" max="2" width="41.42578125" style="14" customWidth="1"/>
    <col min="3" max="4" width="11.42578125" style="14" customWidth="1"/>
    <col min="5" max="5" width="19.140625" style="43" customWidth="1"/>
    <col min="6" max="6" width="18" style="43" customWidth="1"/>
    <col min="7" max="7" width="20.7109375" style="130" customWidth="1"/>
    <col min="8" max="8" width="16.85546875" style="131" customWidth="1"/>
    <col min="9" max="9" width="17.42578125" style="130" customWidth="1"/>
    <col min="10" max="10" width="17.28515625" style="130" customWidth="1"/>
    <col min="11" max="11" width="16.42578125" style="130" customWidth="1"/>
    <col min="12" max="12" width="18.42578125" style="130" customWidth="1"/>
    <col min="13" max="13" width="19.85546875" style="131" customWidth="1"/>
    <col min="14" max="14" width="17.7109375" style="38" customWidth="1"/>
    <col min="15" max="41" width="11.42578125" style="38"/>
    <col min="42" max="51" width="11.42578125" style="38" customWidth="1"/>
    <col min="52" max="52" width="11.42578125" style="38" hidden="1" customWidth="1"/>
    <col min="53" max="16384" width="11.42578125" style="38"/>
  </cols>
  <sheetData>
    <row r="1" spans="1:237" x14ac:dyDescent="0.25">
      <c r="A1" s="33"/>
      <c r="B1" s="34"/>
      <c r="C1" s="34"/>
      <c r="D1" s="34"/>
      <c r="E1" s="34"/>
      <c r="F1" s="34"/>
      <c r="G1" s="138"/>
      <c r="H1" s="168"/>
      <c r="I1" s="138"/>
      <c r="J1" s="138"/>
      <c r="K1" s="138"/>
      <c r="L1" s="138"/>
      <c r="M1" s="187"/>
    </row>
    <row r="2" spans="1:237" ht="26.25" x14ac:dyDescent="0.4">
      <c r="A2" s="220" t="s">
        <v>10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2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</row>
    <row r="3" spans="1:237" ht="26.25" x14ac:dyDescent="0.4">
      <c r="A3" s="220" t="s">
        <v>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</row>
    <row r="4" spans="1:237" ht="20.25" x14ac:dyDescent="0.3">
      <c r="A4" s="223" t="s">
        <v>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5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</row>
    <row r="5" spans="1:237" ht="20.25" x14ac:dyDescent="0.3">
      <c r="A5" s="226" t="s">
        <v>219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8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</row>
    <row r="6" spans="1:237" ht="21" thickBot="1" x14ac:dyDescent="0.35">
      <c r="A6" s="234" t="s">
        <v>231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</row>
    <row r="7" spans="1:237" x14ac:dyDescent="0.25">
      <c r="A7" s="237" t="s">
        <v>13</v>
      </c>
      <c r="B7" s="232" t="s">
        <v>0</v>
      </c>
      <c r="C7" s="232" t="s">
        <v>97</v>
      </c>
      <c r="D7" s="229" t="s">
        <v>220</v>
      </c>
      <c r="E7" s="229" t="s">
        <v>11</v>
      </c>
      <c r="F7" s="229" t="s">
        <v>12</v>
      </c>
      <c r="G7" s="239" t="s">
        <v>7</v>
      </c>
      <c r="H7" s="241" t="s">
        <v>1</v>
      </c>
      <c r="I7" s="239" t="s">
        <v>2</v>
      </c>
      <c r="J7" s="243" t="s">
        <v>3</v>
      </c>
      <c r="K7" s="239" t="s">
        <v>4</v>
      </c>
      <c r="L7" s="239" t="s">
        <v>5</v>
      </c>
      <c r="M7" s="245" t="s">
        <v>6</v>
      </c>
      <c r="P7" s="39"/>
      <c r="Q7" s="40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</row>
    <row r="8" spans="1:237" ht="15.75" thickBot="1" x14ac:dyDescent="0.3">
      <c r="A8" s="238"/>
      <c r="B8" s="233"/>
      <c r="C8" s="233"/>
      <c r="D8" s="230"/>
      <c r="E8" s="230"/>
      <c r="F8" s="230"/>
      <c r="G8" s="240"/>
      <c r="H8" s="242"/>
      <c r="I8" s="240"/>
      <c r="J8" s="244"/>
      <c r="K8" s="240"/>
      <c r="L8" s="240"/>
      <c r="M8" s="246"/>
    </row>
    <row r="9" spans="1:237" x14ac:dyDescent="0.25">
      <c r="A9" s="231" t="s">
        <v>217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</row>
    <row r="10" spans="1:237" x14ac:dyDescent="0.25">
      <c r="A10" s="38" t="s">
        <v>33</v>
      </c>
      <c r="B10" s="3" t="s">
        <v>34</v>
      </c>
      <c r="C10" s="6" t="s">
        <v>71</v>
      </c>
      <c r="D10" s="6" t="s">
        <v>221</v>
      </c>
      <c r="E10" s="10">
        <v>44470</v>
      </c>
      <c r="F10" s="10" t="s">
        <v>107</v>
      </c>
      <c r="G10" s="130">
        <v>89500</v>
      </c>
      <c r="H10" s="174">
        <f>G10*0.0287</f>
        <v>2568.65</v>
      </c>
      <c r="I10" s="181">
        <v>8879.2800000000007</v>
      </c>
      <c r="J10" s="181">
        <v>2720.8</v>
      </c>
      <c r="K10" s="181">
        <v>3049.9</v>
      </c>
      <c r="L10" s="185">
        <v>17218.63</v>
      </c>
      <c r="M10" s="174">
        <v>72281.37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</row>
    <row r="11" spans="1:237" x14ac:dyDescent="0.25">
      <c r="A11" s="41" t="s">
        <v>14</v>
      </c>
      <c r="B11" s="12">
        <v>1</v>
      </c>
      <c r="C11" s="7"/>
      <c r="D11" s="7"/>
      <c r="E11" s="41"/>
      <c r="F11" s="41"/>
      <c r="G11" s="146">
        <f>SUM(G10:G10)</f>
        <v>89500</v>
      </c>
      <c r="H11" s="161">
        <f t="shared" ref="H11:L11" si="0">SUM(H10:H10)</f>
        <v>2568.65</v>
      </c>
      <c r="I11" s="146">
        <f t="shared" si="0"/>
        <v>8879.2800000000007</v>
      </c>
      <c r="J11" s="146">
        <f t="shared" si="0"/>
        <v>2720.8</v>
      </c>
      <c r="K11" s="146">
        <f t="shared" si="0"/>
        <v>3049.9</v>
      </c>
      <c r="L11" s="146">
        <f t="shared" si="0"/>
        <v>17218.63</v>
      </c>
      <c r="M11" s="161">
        <f>G11-L11</f>
        <v>72281.37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</row>
    <row r="12" spans="1:237" s="47" customFormat="1" x14ac:dyDescent="0.25">
      <c r="A12" s="39" t="s">
        <v>119</v>
      </c>
      <c r="B12" s="13"/>
      <c r="C12" s="11"/>
      <c r="D12" s="11"/>
      <c r="E12" s="39"/>
      <c r="F12" s="39"/>
      <c r="G12" s="145"/>
      <c r="H12" s="164"/>
      <c r="I12" s="145"/>
      <c r="J12" s="145"/>
      <c r="K12" s="145"/>
      <c r="L12" s="145"/>
      <c r="M12" s="164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</row>
    <row r="13" spans="1:237" s="44" customFormat="1" x14ac:dyDescent="0.25">
      <c r="A13" s="44" t="s">
        <v>120</v>
      </c>
      <c r="B13" s="22" t="s">
        <v>54</v>
      </c>
      <c r="C13" s="23" t="s">
        <v>71</v>
      </c>
      <c r="D13" s="23" t="s">
        <v>221</v>
      </c>
      <c r="E13" s="24">
        <v>44409</v>
      </c>
      <c r="F13" s="111" t="s">
        <v>107</v>
      </c>
      <c r="G13" s="147">
        <v>133000</v>
      </c>
      <c r="H13" s="165">
        <v>3817.1</v>
      </c>
      <c r="I13" s="147">
        <v>19867.79</v>
      </c>
      <c r="J13" s="147">
        <v>4043.2</v>
      </c>
      <c r="K13" s="147">
        <v>12925</v>
      </c>
      <c r="L13" s="147">
        <v>40653.089999999997</v>
      </c>
      <c r="M13" s="165">
        <v>92346.91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</row>
    <row r="14" spans="1:237" s="41" customFormat="1" x14ac:dyDescent="0.25">
      <c r="A14" s="41" t="s">
        <v>14</v>
      </c>
      <c r="B14" s="12">
        <v>1</v>
      </c>
      <c r="C14" s="7"/>
      <c r="D14" s="7"/>
      <c r="E14" s="110"/>
      <c r="G14" s="146">
        <f>G13</f>
        <v>133000</v>
      </c>
      <c r="H14" s="161">
        <f t="shared" ref="H14:M14" si="1">H13</f>
        <v>3817.1</v>
      </c>
      <c r="I14" s="146">
        <f t="shared" si="1"/>
        <v>19867.79</v>
      </c>
      <c r="J14" s="146">
        <f t="shared" si="1"/>
        <v>4043.2</v>
      </c>
      <c r="K14" s="146">
        <f t="shared" si="1"/>
        <v>12925</v>
      </c>
      <c r="L14" s="146">
        <f t="shared" si="1"/>
        <v>40653.089999999997</v>
      </c>
      <c r="M14" s="161">
        <f t="shared" si="1"/>
        <v>92346.91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</row>
    <row r="15" spans="1:237" x14ac:dyDescent="0.25"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</row>
    <row r="16" spans="1:237" ht="11.25" customHeight="1" x14ac:dyDescent="0.25">
      <c r="A16" s="37" t="s">
        <v>44</v>
      </c>
      <c r="B16" s="37"/>
      <c r="C16" s="37"/>
      <c r="D16" s="203"/>
      <c r="E16" s="59"/>
      <c r="F16" s="37"/>
      <c r="G16" s="148"/>
      <c r="H16" s="162"/>
      <c r="I16" s="148"/>
      <c r="J16" s="148"/>
      <c r="K16" s="148"/>
      <c r="L16" s="148"/>
      <c r="M16" s="162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</row>
    <row r="17" spans="1:237" s="32" customFormat="1" ht="11.25" customHeight="1" x14ac:dyDescent="0.25">
      <c r="A17" s="4" t="s">
        <v>75</v>
      </c>
      <c r="B17" s="5" t="s">
        <v>87</v>
      </c>
      <c r="C17" s="5" t="s">
        <v>71</v>
      </c>
      <c r="D17" s="5" t="s">
        <v>221</v>
      </c>
      <c r="E17" s="104" t="s">
        <v>95</v>
      </c>
      <c r="F17" s="10" t="s">
        <v>107</v>
      </c>
      <c r="G17" s="149">
        <v>40000</v>
      </c>
      <c r="H17" s="175">
        <v>1148</v>
      </c>
      <c r="I17" s="182">
        <v>442.65</v>
      </c>
      <c r="J17" s="182">
        <v>1216</v>
      </c>
      <c r="K17" s="182">
        <v>5009</v>
      </c>
      <c r="L17" s="182">
        <v>10766.88</v>
      </c>
      <c r="M17" s="189">
        <v>32184.36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</row>
    <row r="18" spans="1:237" s="32" customFormat="1" ht="11.25" customHeight="1" x14ac:dyDescent="0.25">
      <c r="A18" s="4" t="s">
        <v>125</v>
      </c>
      <c r="B18" s="5" t="s">
        <v>127</v>
      </c>
      <c r="C18" s="5" t="s">
        <v>71</v>
      </c>
      <c r="D18" s="5" t="s">
        <v>221</v>
      </c>
      <c r="E18" s="104" t="s">
        <v>126</v>
      </c>
      <c r="F18" s="10" t="s">
        <v>107</v>
      </c>
      <c r="G18" s="149">
        <v>87500</v>
      </c>
      <c r="H18" s="175">
        <v>2511.25</v>
      </c>
      <c r="I18" s="182">
        <v>8786.94</v>
      </c>
      <c r="J18" s="182">
        <v>2660</v>
      </c>
      <c r="K18" s="182">
        <v>7077.45</v>
      </c>
      <c r="L18" s="182">
        <v>21035.64</v>
      </c>
      <c r="M18" s="189">
        <v>66464.36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</row>
    <row r="19" spans="1:237" x14ac:dyDescent="0.25">
      <c r="A19" s="4" t="s">
        <v>68</v>
      </c>
      <c r="B19" s="5" t="s">
        <v>69</v>
      </c>
      <c r="C19" s="6" t="s">
        <v>70</v>
      </c>
      <c r="D19" s="6" t="s">
        <v>221</v>
      </c>
      <c r="E19" s="4" t="s">
        <v>96</v>
      </c>
      <c r="F19" s="10" t="s">
        <v>107</v>
      </c>
      <c r="G19" s="130">
        <v>75000</v>
      </c>
      <c r="H19" s="174">
        <v>2152.5</v>
      </c>
      <c r="I19" s="181">
        <v>6309.38</v>
      </c>
      <c r="J19" s="181">
        <v>2280</v>
      </c>
      <c r="K19" s="181">
        <v>25</v>
      </c>
      <c r="L19" s="181">
        <v>7815.65</v>
      </c>
      <c r="M19" s="174">
        <v>64233.120000000003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</row>
    <row r="20" spans="1:237" x14ac:dyDescent="0.25">
      <c r="A20" s="41" t="s">
        <v>14</v>
      </c>
      <c r="B20" s="12">
        <v>3</v>
      </c>
      <c r="C20" s="7"/>
      <c r="D20" s="7"/>
      <c r="E20" s="41"/>
      <c r="F20" s="41"/>
      <c r="G20" s="146">
        <f>G18+G17+G19</f>
        <v>202500</v>
      </c>
      <c r="H20" s="161">
        <f>SUM(H17:H19)</f>
        <v>5811.75</v>
      </c>
      <c r="I20" s="146">
        <f>SUM(I17:I19)</f>
        <v>15538.970000000001</v>
      </c>
      <c r="J20" s="146">
        <f>SUM(J17:J19)</f>
        <v>6156</v>
      </c>
      <c r="K20" s="146">
        <f>SUM(K17:K19)</f>
        <v>12111.45</v>
      </c>
      <c r="L20" s="146">
        <f>SUM(L17:L19)</f>
        <v>39618.17</v>
      </c>
      <c r="M20" s="161">
        <f>M18+M17+M19</f>
        <v>162881.84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</row>
    <row r="21" spans="1:237" s="47" customFormat="1" x14ac:dyDescent="0.25">
      <c r="A21" s="39" t="s">
        <v>218</v>
      </c>
      <c r="B21" s="13"/>
      <c r="C21" s="11"/>
      <c r="D21" s="11"/>
      <c r="E21" s="39"/>
      <c r="F21" s="39"/>
      <c r="G21" s="147"/>
      <c r="H21" s="165"/>
      <c r="I21" s="147"/>
      <c r="J21" s="147"/>
      <c r="K21" s="147"/>
      <c r="L21" s="147"/>
      <c r="M21" s="165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</row>
    <row r="22" spans="1:237" s="47" customFormat="1" x14ac:dyDescent="0.25">
      <c r="A22" s="46" t="s">
        <v>76</v>
      </c>
      <c r="B22" s="22" t="s">
        <v>16</v>
      </c>
      <c r="C22" s="23" t="s">
        <v>71</v>
      </c>
      <c r="D22" s="23" t="s">
        <v>221</v>
      </c>
      <c r="E22" s="24">
        <v>44348</v>
      </c>
      <c r="F22" s="10" t="s">
        <v>107</v>
      </c>
      <c r="G22" s="147">
        <v>76000</v>
      </c>
      <c r="H22" s="165">
        <v>2181.1999999999998</v>
      </c>
      <c r="I22" s="147">
        <v>6497.56</v>
      </c>
      <c r="J22" s="147">
        <v>2310.4</v>
      </c>
      <c r="K22" s="147">
        <v>25</v>
      </c>
      <c r="L22" s="147">
        <v>11014.16</v>
      </c>
      <c r="M22" s="165">
        <v>64985.84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</row>
    <row r="23" spans="1:237" s="47" customFormat="1" x14ac:dyDescent="0.25">
      <c r="A23" s="44" t="s">
        <v>112</v>
      </c>
      <c r="B23" s="22" t="s">
        <v>113</v>
      </c>
      <c r="C23" s="23" t="s">
        <v>70</v>
      </c>
      <c r="D23" s="23" t="s">
        <v>221</v>
      </c>
      <c r="E23" s="24">
        <v>44542</v>
      </c>
      <c r="F23" s="10" t="s">
        <v>107</v>
      </c>
      <c r="G23" s="147">
        <v>60000</v>
      </c>
      <c r="H23" s="165">
        <v>1722</v>
      </c>
      <c r="I23" s="147">
        <v>3486.68</v>
      </c>
      <c r="J23" s="147">
        <v>1824</v>
      </c>
      <c r="K23" s="147">
        <v>25</v>
      </c>
      <c r="L23" s="147">
        <v>7057.68</v>
      </c>
      <c r="M23" s="165">
        <v>52942.32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</row>
    <row r="24" spans="1:237" s="39" customFormat="1" x14ac:dyDescent="0.25">
      <c r="A24" s="41" t="s">
        <v>14</v>
      </c>
      <c r="B24" s="12">
        <v>2</v>
      </c>
      <c r="C24" s="7"/>
      <c r="D24" s="7"/>
      <c r="E24" s="41"/>
      <c r="F24" s="41"/>
      <c r="G24" s="146">
        <f>G22+G23</f>
        <v>136000</v>
      </c>
      <c r="H24" s="161">
        <f>H22+H23</f>
        <v>3903.2</v>
      </c>
      <c r="I24" s="146">
        <f>I22+I23</f>
        <v>9984.24</v>
      </c>
      <c r="J24" s="146">
        <f>J22+J23</f>
        <v>4134.3999999999996</v>
      </c>
      <c r="K24" s="146">
        <f>K22+K23</f>
        <v>50</v>
      </c>
      <c r="L24" s="146">
        <f>L23+L22</f>
        <v>18071.84</v>
      </c>
      <c r="M24" s="161">
        <f>M22+M23</f>
        <v>117928.16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</row>
    <row r="25" spans="1:237" s="40" customFormat="1" x14ac:dyDescent="0.25">
      <c r="A25" s="40" t="s">
        <v>232</v>
      </c>
      <c r="B25" s="16"/>
      <c r="C25" s="17"/>
      <c r="D25" s="17"/>
      <c r="G25" s="151"/>
      <c r="H25" s="155"/>
      <c r="I25" s="151"/>
      <c r="J25" s="151"/>
      <c r="K25" s="151"/>
      <c r="L25" s="151"/>
      <c r="M25" s="15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</row>
    <row r="26" spans="1:237" s="46" customFormat="1" x14ac:dyDescent="0.25">
      <c r="A26" s="46" t="s">
        <v>233</v>
      </c>
      <c r="B26" s="18" t="s">
        <v>54</v>
      </c>
      <c r="C26" s="19" t="s">
        <v>71</v>
      </c>
      <c r="D26" s="19" t="s">
        <v>221</v>
      </c>
      <c r="E26" s="20">
        <v>44805</v>
      </c>
      <c r="F26" s="113" t="s">
        <v>107</v>
      </c>
      <c r="G26" s="152">
        <v>89500</v>
      </c>
      <c r="H26" s="156">
        <v>2568.65</v>
      </c>
      <c r="I26" s="152">
        <v>9635.51</v>
      </c>
      <c r="J26" s="152">
        <v>2720.8</v>
      </c>
      <c r="K26" s="152">
        <v>25</v>
      </c>
      <c r="L26" s="152">
        <v>14949.96</v>
      </c>
      <c r="M26" s="156">
        <v>74550.039999999994</v>
      </c>
    </row>
    <row r="27" spans="1:237" s="41" customFormat="1" x14ac:dyDescent="0.25">
      <c r="A27" s="41" t="s">
        <v>14</v>
      </c>
      <c r="B27" s="218">
        <v>1</v>
      </c>
      <c r="C27" s="218"/>
      <c r="D27" s="218"/>
      <c r="E27" s="219"/>
      <c r="F27" s="219"/>
      <c r="G27" s="146">
        <f t="shared" ref="G27:M27" si="2">G26</f>
        <v>89500</v>
      </c>
      <c r="H27" s="161">
        <f t="shared" si="2"/>
        <v>2568.65</v>
      </c>
      <c r="I27" s="146">
        <f t="shared" si="2"/>
        <v>9635.51</v>
      </c>
      <c r="J27" s="146">
        <f t="shared" si="2"/>
        <v>2720.8</v>
      </c>
      <c r="K27" s="146">
        <f t="shared" si="2"/>
        <v>25</v>
      </c>
      <c r="L27" s="146">
        <f t="shared" si="2"/>
        <v>14949.96</v>
      </c>
      <c r="M27" s="161">
        <f t="shared" si="2"/>
        <v>74550.039999999994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</row>
    <row r="28" spans="1:237" s="40" customFormat="1" x14ac:dyDescent="0.25">
      <c r="A28" s="40" t="s">
        <v>22</v>
      </c>
      <c r="B28" s="16"/>
      <c r="C28" s="17"/>
      <c r="D28" s="17"/>
      <c r="G28" s="151"/>
      <c r="H28" s="155"/>
      <c r="I28" s="151"/>
      <c r="J28" s="151"/>
      <c r="K28" s="151"/>
      <c r="L28" s="151"/>
      <c r="M28" s="15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</row>
    <row r="29" spans="1:237" s="46" customFormat="1" x14ac:dyDescent="0.25">
      <c r="A29" s="46" t="s">
        <v>53</v>
      </c>
      <c r="B29" s="18" t="s">
        <v>54</v>
      </c>
      <c r="C29" s="19" t="s">
        <v>71</v>
      </c>
      <c r="D29" s="19" t="s">
        <v>221</v>
      </c>
      <c r="E29" s="24">
        <v>44244</v>
      </c>
      <c r="F29" s="24" t="s">
        <v>107</v>
      </c>
      <c r="G29" s="152">
        <v>133000</v>
      </c>
      <c r="H29" s="156">
        <v>3817.1</v>
      </c>
      <c r="I29" s="152">
        <v>19111.57</v>
      </c>
      <c r="J29" s="152">
        <v>4043.2</v>
      </c>
      <c r="K29" s="152">
        <v>19271.88</v>
      </c>
      <c r="L29" s="152">
        <f>+H29+I29+J29+K29</f>
        <v>46243.75</v>
      </c>
      <c r="M29" s="156">
        <v>86756.25</v>
      </c>
    </row>
    <row r="30" spans="1:237" x14ac:dyDescent="0.25">
      <c r="A30" s="41" t="s">
        <v>14</v>
      </c>
      <c r="B30" s="12">
        <v>1</v>
      </c>
      <c r="C30" s="7"/>
      <c r="D30" s="7"/>
      <c r="E30" s="41"/>
      <c r="F30" s="41" t="s">
        <v>196</v>
      </c>
      <c r="G30" s="146">
        <f>G29</f>
        <v>133000</v>
      </c>
      <c r="H30" s="161">
        <f t="shared" ref="H30:M30" si="3">H29</f>
        <v>3817.1</v>
      </c>
      <c r="I30" s="146">
        <f t="shared" si="3"/>
        <v>19111.57</v>
      </c>
      <c r="J30" s="146">
        <f t="shared" si="3"/>
        <v>4043.2</v>
      </c>
      <c r="K30" s="146">
        <f t="shared" si="3"/>
        <v>19271.88</v>
      </c>
      <c r="L30" s="146">
        <f t="shared" si="3"/>
        <v>46243.75</v>
      </c>
      <c r="M30" s="161">
        <f t="shared" si="3"/>
        <v>86756.25</v>
      </c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</row>
    <row r="32" spans="1:237" s="45" customFormat="1" x14ac:dyDescent="0.25">
      <c r="A32" s="40" t="s">
        <v>158</v>
      </c>
      <c r="B32" s="16"/>
      <c r="C32" s="17"/>
      <c r="D32" s="17"/>
      <c r="E32" s="40"/>
      <c r="F32" s="40"/>
      <c r="G32" s="151"/>
      <c r="H32" s="155"/>
      <c r="I32" s="151"/>
      <c r="J32" s="151"/>
      <c r="K32" s="151"/>
      <c r="L32" s="151"/>
      <c r="M32" s="155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</row>
    <row r="33" spans="1:237" s="47" customFormat="1" x14ac:dyDescent="0.25">
      <c r="A33" s="44" t="s">
        <v>77</v>
      </c>
      <c r="B33" s="22" t="s">
        <v>78</v>
      </c>
      <c r="C33" s="23" t="s">
        <v>70</v>
      </c>
      <c r="D33" s="23" t="s">
        <v>221</v>
      </c>
      <c r="E33" s="24">
        <v>44287</v>
      </c>
      <c r="F33" s="10" t="s">
        <v>107</v>
      </c>
      <c r="G33" s="147">
        <v>44000</v>
      </c>
      <c r="H33" s="165">
        <v>1262.8</v>
      </c>
      <c r="I33" s="147">
        <v>1007.19</v>
      </c>
      <c r="J33" s="147">
        <v>1337.6</v>
      </c>
      <c r="K33" s="147">
        <v>25</v>
      </c>
      <c r="L33" s="147">
        <v>3632.59</v>
      </c>
      <c r="M33" s="165">
        <v>40367.410000000003</v>
      </c>
      <c r="P33" s="38"/>
      <c r="Q33" s="38"/>
      <c r="R33" s="38"/>
      <c r="S33" s="38"/>
      <c r="T33" s="38"/>
      <c r="U33" s="38"/>
      <c r="V33" s="38"/>
      <c r="W33" s="38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</row>
    <row r="34" spans="1:237" s="39" customFormat="1" x14ac:dyDescent="0.25">
      <c r="A34" s="4" t="s">
        <v>89</v>
      </c>
      <c r="B34" s="22" t="s">
        <v>238</v>
      </c>
      <c r="C34" s="5" t="s">
        <v>71</v>
      </c>
      <c r="D34" s="5" t="s">
        <v>221</v>
      </c>
      <c r="E34" s="10">
        <v>44348</v>
      </c>
      <c r="F34" s="10" t="s">
        <v>107</v>
      </c>
      <c r="G34" s="130">
        <v>40000</v>
      </c>
      <c r="H34" s="174">
        <f>G34*0.0287</f>
        <v>1148</v>
      </c>
      <c r="I34" s="181">
        <v>442.65</v>
      </c>
      <c r="J34" s="181">
        <f>G34*0.0304</f>
        <v>1216</v>
      </c>
      <c r="K34" s="181">
        <v>5025</v>
      </c>
      <c r="L34" s="181">
        <v>7831.65</v>
      </c>
      <c r="M34" s="174">
        <v>32168.35</v>
      </c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</row>
    <row r="35" spans="1:237" s="39" customFormat="1" x14ac:dyDescent="0.25">
      <c r="A35" s="41" t="s">
        <v>14</v>
      </c>
      <c r="B35" s="12">
        <v>2</v>
      </c>
      <c r="C35" s="7"/>
      <c r="D35" s="7"/>
      <c r="E35" s="41"/>
      <c r="F35" s="41"/>
      <c r="G35" s="146">
        <f>G33+G34</f>
        <v>84000</v>
      </c>
      <c r="H35" s="161">
        <f t="shared" ref="H35:M35" si="4">H33+H34</f>
        <v>2410.8000000000002</v>
      </c>
      <c r="I35" s="146">
        <f t="shared" si="4"/>
        <v>1449.8400000000001</v>
      </c>
      <c r="J35" s="146">
        <f t="shared" si="4"/>
        <v>2553.6</v>
      </c>
      <c r="K35" s="146">
        <f t="shared" si="4"/>
        <v>5050</v>
      </c>
      <c r="L35" s="146">
        <f t="shared" si="4"/>
        <v>11464.24</v>
      </c>
      <c r="M35" s="161">
        <f t="shared" si="4"/>
        <v>72535.760000000009</v>
      </c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</row>
    <row r="36" spans="1:237" s="39" customFormat="1" x14ac:dyDescent="0.25">
      <c r="B36" s="13"/>
      <c r="C36" s="11"/>
      <c r="D36" s="11"/>
      <c r="G36" s="145"/>
      <c r="H36" s="164"/>
      <c r="I36" s="145"/>
      <c r="J36" s="145"/>
      <c r="K36" s="145"/>
      <c r="L36" s="145"/>
      <c r="M36" s="164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</row>
    <row r="37" spans="1:237" s="39" customFormat="1" x14ac:dyDescent="0.25">
      <c r="A37" s="37" t="s">
        <v>52</v>
      </c>
      <c r="B37" s="37"/>
      <c r="C37" s="37"/>
      <c r="D37" s="203"/>
      <c r="E37" s="37"/>
      <c r="F37" s="37"/>
      <c r="G37" s="148"/>
      <c r="H37" s="162"/>
      <c r="I37" s="148"/>
      <c r="J37" s="148"/>
      <c r="K37" s="148"/>
      <c r="L37" s="148"/>
      <c r="M37" s="162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</row>
    <row r="38" spans="1:237" x14ac:dyDescent="0.25">
      <c r="A38" s="45" t="s">
        <v>35</v>
      </c>
      <c r="B38" s="3" t="s">
        <v>16</v>
      </c>
      <c r="C38" s="6" t="s">
        <v>71</v>
      </c>
      <c r="D38" s="6" t="s">
        <v>221</v>
      </c>
      <c r="E38" s="9">
        <v>44276</v>
      </c>
      <c r="F38" s="10" t="s">
        <v>107</v>
      </c>
      <c r="G38" s="130">
        <v>40000</v>
      </c>
      <c r="H38" s="174">
        <f>G38*0.0287</f>
        <v>1148</v>
      </c>
      <c r="I38" s="181">
        <v>0</v>
      </c>
      <c r="J38" s="181">
        <v>1216</v>
      </c>
      <c r="K38" s="181">
        <v>983</v>
      </c>
      <c r="L38" s="181">
        <v>3347</v>
      </c>
      <c r="M38" s="174">
        <v>36653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</row>
    <row r="39" spans="1:237" s="39" customFormat="1" x14ac:dyDescent="0.25">
      <c r="A39" s="4" t="s">
        <v>38</v>
      </c>
      <c r="B39" s="65" t="s">
        <v>229</v>
      </c>
      <c r="C39" s="6" t="s">
        <v>70</v>
      </c>
      <c r="D39" s="6" t="s">
        <v>221</v>
      </c>
      <c r="E39" s="9">
        <v>44276</v>
      </c>
      <c r="F39" s="10" t="s">
        <v>107</v>
      </c>
      <c r="G39" s="130">
        <v>40000</v>
      </c>
      <c r="H39" s="174">
        <f>G39*0.0287</f>
        <v>1148</v>
      </c>
      <c r="I39" s="181">
        <v>0</v>
      </c>
      <c r="J39" s="181">
        <v>1216</v>
      </c>
      <c r="K39" s="181">
        <v>3361</v>
      </c>
      <c r="L39" s="181">
        <v>5725</v>
      </c>
      <c r="M39" s="174">
        <v>34275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</row>
    <row r="40" spans="1:237" s="39" customFormat="1" x14ac:dyDescent="0.25">
      <c r="A40" s="41" t="s">
        <v>14</v>
      </c>
      <c r="B40" s="12">
        <v>2</v>
      </c>
      <c r="C40" s="7"/>
      <c r="D40" s="7"/>
      <c r="E40" s="41"/>
      <c r="F40" s="41"/>
      <c r="G40" s="146">
        <f>SUM(G38:G39)</f>
        <v>80000</v>
      </c>
      <c r="H40" s="161">
        <f t="shared" ref="H40:L40" si="5">SUM(H38:H39)</f>
        <v>2296</v>
      </c>
      <c r="I40" s="146">
        <f t="shared" si="5"/>
        <v>0</v>
      </c>
      <c r="J40" s="146">
        <f t="shared" si="5"/>
        <v>2432</v>
      </c>
      <c r="K40" s="146">
        <f>K38+K39</f>
        <v>4344</v>
      </c>
      <c r="L40" s="146">
        <f t="shared" si="5"/>
        <v>9072</v>
      </c>
      <c r="M40" s="161">
        <f>SUM(M38:M39)</f>
        <v>70928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</row>
    <row r="41" spans="1:237" s="39" customFormat="1" x14ac:dyDescent="0.25">
      <c r="B41" s="13"/>
      <c r="G41" s="139"/>
      <c r="H41" s="169"/>
      <c r="I41" s="139"/>
      <c r="J41" s="139"/>
      <c r="K41" s="139"/>
      <c r="L41" s="139"/>
      <c r="M41" s="169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</row>
    <row r="42" spans="1:237" s="22" customFormat="1" x14ac:dyDescent="0.25">
      <c r="A42" s="37" t="s">
        <v>55</v>
      </c>
      <c r="B42" s="5"/>
      <c r="C42" s="5"/>
      <c r="D42" s="5"/>
      <c r="E42" s="5"/>
      <c r="F42" s="5"/>
      <c r="G42" s="153"/>
      <c r="H42" s="176"/>
      <c r="I42" s="153"/>
      <c r="J42" s="153"/>
      <c r="K42" s="153"/>
      <c r="L42" s="153"/>
      <c r="M42" s="176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</row>
    <row r="43" spans="1:237" s="39" customFormat="1" x14ac:dyDescent="0.25">
      <c r="A43" s="4" t="s">
        <v>36</v>
      </c>
      <c r="B43" s="5" t="s">
        <v>37</v>
      </c>
      <c r="C43" s="6" t="s">
        <v>71</v>
      </c>
      <c r="D43" s="6" t="s">
        <v>221</v>
      </c>
      <c r="E43" s="9">
        <v>44276</v>
      </c>
      <c r="F43" s="10" t="s">
        <v>107</v>
      </c>
      <c r="G43" s="130">
        <v>40000</v>
      </c>
      <c r="H43" s="174">
        <f>G43*0.0287</f>
        <v>1148</v>
      </c>
      <c r="I43" s="181">
        <v>0</v>
      </c>
      <c r="J43" s="181">
        <f>G43*0.0304</f>
        <v>1216</v>
      </c>
      <c r="K43" s="181">
        <v>3702.45</v>
      </c>
      <c r="L43" s="181">
        <v>6066.45</v>
      </c>
      <c r="M43" s="174">
        <v>33933.550000000003</v>
      </c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</row>
    <row r="44" spans="1:237" s="39" customFormat="1" x14ac:dyDescent="0.25">
      <c r="A44" s="41" t="s">
        <v>14</v>
      </c>
      <c r="B44" s="12">
        <v>1</v>
      </c>
      <c r="C44" s="7"/>
      <c r="D44" s="7"/>
      <c r="E44" s="41"/>
      <c r="F44" s="41"/>
      <c r="G44" s="146">
        <f>SUM(G43)</f>
        <v>40000</v>
      </c>
      <c r="H44" s="161">
        <f>SUM(H43)</f>
        <v>1148</v>
      </c>
      <c r="I44" s="146">
        <f>SUM(I43)</f>
        <v>0</v>
      </c>
      <c r="J44" s="146">
        <f>SUM(J43)</f>
        <v>1216</v>
      </c>
      <c r="K44" s="146">
        <f>K43</f>
        <v>3702.45</v>
      </c>
      <c r="L44" s="146">
        <f>SUM(L43)</f>
        <v>6066.45</v>
      </c>
      <c r="M44" s="161">
        <f>SUM(M43:M43)</f>
        <v>33933.550000000003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</row>
    <row r="45" spans="1:237" s="39" customFormat="1" x14ac:dyDescent="0.25">
      <c r="B45" s="13"/>
      <c r="G45" s="139"/>
      <c r="H45" s="169"/>
      <c r="I45" s="139"/>
      <c r="J45" s="139"/>
      <c r="K45" s="139"/>
      <c r="L45" s="139"/>
      <c r="M45" s="169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</row>
    <row r="46" spans="1:237" s="39" customFormat="1" x14ac:dyDescent="0.25">
      <c r="A46" s="37" t="s">
        <v>56</v>
      </c>
      <c r="B46" s="37"/>
      <c r="C46" s="37"/>
      <c r="D46" s="203"/>
      <c r="E46" s="37"/>
      <c r="F46" s="37"/>
      <c r="G46" s="148"/>
      <c r="H46" s="162"/>
      <c r="I46" s="148"/>
      <c r="J46" s="148"/>
      <c r="K46" s="148"/>
      <c r="L46" s="148"/>
      <c r="M46" s="162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</row>
    <row r="47" spans="1:237" s="39" customFormat="1" x14ac:dyDescent="0.25">
      <c r="A47" s="4" t="s">
        <v>18</v>
      </c>
      <c r="B47" s="65" t="s">
        <v>230</v>
      </c>
      <c r="C47" s="6" t="s">
        <v>71</v>
      </c>
      <c r="D47" s="6" t="s">
        <v>221</v>
      </c>
      <c r="E47" s="10">
        <v>44256</v>
      </c>
      <c r="F47" s="10" t="s">
        <v>107</v>
      </c>
      <c r="G47" s="130">
        <v>40000</v>
      </c>
      <c r="H47" s="174">
        <f>G47*0.0287</f>
        <v>1148</v>
      </c>
      <c r="I47" s="181">
        <v>442.65</v>
      </c>
      <c r="J47" s="181">
        <v>1216</v>
      </c>
      <c r="K47" s="181">
        <v>3824.06</v>
      </c>
      <c r="L47" s="181">
        <v>6630.71</v>
      </c>
      <c r="M47" s="174">
        <v>33369.29</v>
      </c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</row>
    <row r="48" spans="1:237" s="39" customFormat="1" x14ac:dyDescent="0.25">
      <c r="A48" s="41" t="s">
        <v>14</v>
      </c>
      <c r="B48" s="12">
        <v>1</v>
      </c>
      <c r="C48" s="7"/>
      <c r="D48" s="7"/>
      <c r="E48" s="41"/>
      <c r="F48" s="41"/>
      <c r="G48" s="146">
        <f>SUM(G47:G47)</f>
        <v>40000</v>
      </c>
      <c r="H48" s="161">
        <f t="shared" ref="H48:L48" si="6">SUM(H47:H47)</f>
        <v>1148</v>
      </c>
      <c r="I48" s="146">
        <f t="shared" si="6"/>
        <v>442.65</v>
      </c>
      <c r="J48" s="146">
        <f t="shared" si="6"/>
        <v>1216</v>
      </c>
      <c r="K48" s="146">
        <f t="shared" si="6"/>
        <v>3824.06</v>
      </c>
      <c r="L48" s="146">
        <f t="shared" si="6"/>
        <v>6630.71</v>
      </c>
      <c r="M48" s="161">
        <f>SUM(M47:M47)</f>
        <v>33369.29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</row>
    <row r="50" spans="1:175" s="39" customFormat="1" x14ac:dyDescent="0.25">
      <c r="A50" s="39" t="s">
        <v>79</v>
      </c>
      <c r="B50" s="22"/>
      <c r="C50" s="11"/>
      <c r="D50" s="11"/>
      <c r="G50" s="145"/>
      <c r="H50" s="164"/>
      <c r="I50" s="145"/>
      <c r="J50" s="145"/>
      <c r="K50" s="145"/>
      <c r="L50" s="145"/>
      <c r="M50" s="164"/>
      <c r="P50" s="38"/>
      <c r="Q50" s="38"/>
      <c r="R50" s="38"/>
      <c r="S50" s="38"/>
      <c r="T50" s="38"/>
      <c r="U50" s="38"/>
      <c r="V50" s="38"/>
      <c r="W50" s="38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1:175" s="39" customFormat="1" x14ac:dyDescent="0.25">
      <c r="A51" s="44" t="s">
        <v>80</v>
      </c>
      <c r="B51" s="22" t="s">
        <v>17</v>
      </c>
      <c r="C51" s="23" t="s">
        <v>70</v>
      </c>
      <c r="D51" s="23" t="s">
        <v>221</v>
      </c>
      <c r="E51" s="24">
        <v>44362</v>
      </c>
      <c r="F51" s="10" t="s">
        <v>107</v>
      </c>
      <c r="G51" s="147">
        <v>33000</v>
      </c>
      <c r="H51" s="165">
        <v>947.1</v>
      </c>
      <c r="I51" s="147">
        <v>0</v>
      </c>
      <c r="J51" s="147">
        <v>1003.2</v>
      </c>
      <c r="K51" s="147">
        <v>25</v>
      </c>
      <c r="L51" s="147">
        <v>1975.3</v>
      </c>
      <c r="M51" s="165">
        <v>31024.7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175" s="39" customFormat="1" x14ac:dyDescent="0.25">
      <c r="A52" s="41" t="s">
        <v>14</v>
      </c>
      <c r="B52" s="12">
        <v>1</v>
      </c>
      <c r="C52" s="7"/>
      <c r="D52" s="7"/>
      <c r="E52" s="25"/>
      <c r="F52" s="25"/>
      <c r="G52" s="146">
        <f>G51</f>
        <v>33000</v>
      </c>
      <c r="H52" s="161">
        <f>H51</f>
        <v>947.1</v>
      </c>
      <c r="I52" s="146">
        <f>I51</f>
        <v>0</v>
      </c>
      <c r="J52" s="146">
        <f>J51</f>
        <v>1003.2</v>
      </c>
      <c r="K52" s="146">
        <f>K51</f>
        <v>25</v>
      </c>
      <c r="L52" s="146">
        <v>1975.3</v>
      </c>
      <c r="M52" s="161">
        <f>M51</f>
        <v>31024.7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</row>
    <row r="53" spans="1:175" x14ac:dyDescent="0.25">
      <c r="A53" s="62"/>
      <c r="B53" s="119"/>
      <c r="C53" s="119"/>
      <c r="D53" s="203"/>
      <c r="E53" s="119"/>
      <c r="F53" s="119"/>
      <c r="G53" s="148"/>
      <c r="H53" s="162"/>
      <c r="I53" s="148"/>
      <c r="J53" s="148"/>
      <c r="K53" s="148"/>
      <c r="L53" s="148"/>
      <c r="M53" s="162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</row>
    <row r="54" spans="1:175" x14ac:dyDescent="0.25">
      <c r="A54" s="62" t="s">
        <v>57</v>
      </c>
      <c r="B54" s="37"/>
      <c r="C54" s="37"/>
      <c r="D54" s="203"/>
      <c r="E54" s="37"/>
      <c r="F54" s="37"/>
      <c r="G54" s="148"/>
      <c r="H54" s="162"/>
      <c r="I54" s="148"/>
      <c r="J54" s="148"/>
      <c r="K54" s="148"/>
      <c r="L54" s="148"/>
      <c r="M54" s="162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</row>
    <row r="55" spans="1:175" ht="12.75" customHeight="1" x14ac:dyDescent="0.25">
      <c r="A55" s="4" t="s">
        <v>27</v>
      </c>
      <c r="B55" s="5" t="s">
        <v>54</v>
      </c>
      <c r="C55" s="6" t="s">
        <v>71</v>
      </c>
      <c r="D55" s="6" t="s">
        <v>221</v>
      </c>
      <c r="E55" s="10">
        <v>44279</v>
      </c>
      <c r="F55" s="10" t="s">
        <v>107</v>
      </c>
      <c r="G55" s="130">
        <v>133000</v>
      </c>
      <c r="H55" s="174">
        <f>G55*0.0287</f>
        <v>3817.1</v>
      </c>
      <c r="I55" s="181">
        <v>19867.79</v>
      </c>
      <c r="J55" s="181">
        <f>G55*0.0304</f>
        <v>4043.2</v>
      </c>
      <c r="K55" s="181">
        <v>1895.01</v>
      </c>
      <c r="L55" s="181">
        <v>29623.1</v>
      </c>
      <c r="M55" s="174">
        <f>G55-L55</f>
        <v>103376.9</v>
      </c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</row>
    <row r="56" spans="1:175" ht="12.75" customHeight="1" x14ac:dyDescent="0.25">
      <c r="A56" s="4" t="s">
        <v>72</v>
      </c>
      <c r="B56" s="5" t="s">
        <v>16</v>
      </c>
      <c r="C56" s="6" t="s">
        <v>71</v>
      </c>
      <c r="D56" s="6" t="s">
        <v>221</v>
      </c>
      <c r="E56" s="10">
        <v>44287</v>
      </c>
      <c r="F56" s="10" t="s">
        <v>107</v>
      </c>
      <c r="G56" s="130">
        <v>60000</v>
      </c>
      <c r="H56" s="174">
        <v>1722</v>
      </c>
      <c r="I56" s="181">
        <v>3486.68</v>
      </c>
      <c r="J56" s="181">
        <v>1824</v>
      </c>
      <c r="K56" s="181">
        <v>25</v>
      </c>
      <c r="L56" s="181">
        <v>7057.68</v>
      </c>
      <c r="M56" s="174">
        <v>52942.32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</row>
    <row r="57" spans="1:175" ht="12.75" customHeight="1" x14ac:dyDescent="0.25">
      <c r="A57" s="4" t="s">
        <v>130</v>
      </c>
      <c r="B57" s="5" t="s">
        <v>131</v>
      </c>
      <c r="C57" s="6" t="s">
        <v>71</v>
      </c>
      <c r="D57" s="6" t="s">
        <v>221</v>
      </c>
      <c r="E57" s="10">
        <v>44593</v>
      </c>
      <c r="F57" s="10" t="s">
        <v>107</v>
      </c>
      <c r="G57" s="130">
        <v>85000</v>
      </c>
      <c r="H57" s="174">
        <v>2439.5</v>
      </c>
      <c r="I57" s="181">
        <v>8576.99</v>
      </c>
      <c r="J57" s="181">
        <v>2584</v>
      </c>
      <c r="K57" s="181">
        <v>25</v>
      </c>
      <c r="L57" s="181">
        <v>13625.49</v>
      </c>
      <c r="M57" s="174">
        <v>71374.509999999995</v>
      </c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</row>
    <row r="58" spans="1:175" ht="12.75" customHeight="1" x14ac:dyDescent="0.25">
      <c r="A58" s="4" t="s">
        <v>132</v>
      </c>
      <c r="B58" s="5" t="s">
        <v>16</v>
      </c>
      <c r="C58" s="6" t="s">
        <v>71</v>
      </c>
      <c r="D58" s="6" t="s">
        <v>221</v>
      </c>
      <c r="E58" s="10">
        <v>44594</v>
      </c>
      <c r="F58" s="10" t="s">
        <v>107</v>
      </c>
      <c r="G58" s="130">
        <v>60000</v>
      </c>
      <c r="H58" s="174">
        <v>1722</v>
      </c>
      <c r="I58" s="181">
        <v>3486.68</v>
      </c>
      <c r="J58" s="181">
        <v>1824</v>
      </c>
      <c r="K58" s="181">
        <v>25</v>
      </c>
      <c r="L58" s="181">
        <v>7057.68</v>
      </c>
      <c r="M58" s="174">
        <v>52942.32</v>
      </c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</row>
    <row r="59" spans="1:175" s="73" customFormat="1" ht="12.75" customHeight="1" x14ac:dyDescent="0.25">
      <c r="A59" s="41" t="s">
        <v>14</v>
      </c>
      <c r="B59" s="95">
        <v>4</v>
      </c>
      <c r="C59" s="71"/>
      <c r="D59" s="71"/>
      <c r="E59" s="72"/>
      <c r="F59" s="72"/>
      <c r="G59" s="146">
        <f>SUM(G55:G58)</f>
        <v>338000</v>
      </c>
      <c r="H59" s="161">
        <f>SUM(H55:H58)</f>
        <v>9700.6</v>
      </c>
      <c r="I59" s="146">
        <f>SUM(I55:I58)</f>
        <v>35418.14</v>
      </c>
      <c r="J59" s="146">
        <f>J58+J57+J56+J55</f>
        <v>10275.200000000001</v>
      </c>
      <c r="K59" s="146">
        <f>SUM(K55:K55)+K56+K57+K58</f>
        <v>1970.01</v>
      </c>
      <c r="L59" s="146">
        <f>SUM(L55:L55)+L56+L57+L58</f>
        <v>57363.95</v>
      </c>
      <c r="M59" s="161">
        <f>SUM(M55:M55)+M56+M57+M58</f>
        <v>280636.05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</row>
    <row r="60" spans="1:175" s="47" customFormat="1" ht="12.75" customHeight="1" x14ac:dyDescent="0.25">
      <c r="A60" s="39"/>
      <c r="B60" s="105"/>
      <c r="C60" s="66"/>
      <c r="D60" s="66"/>
      <c r="E60" s="67"/>
      <c r="F60" s="67"/>
      <c r="G60" s="145"/>
      <c r="H60" s="164"/>
      <c r="I60" s="145"/>
      <c r="J60" s="145"/>
      <c r="K60" s="145"/>
      <c r="L60" s="145"/>
      <c r="M60" s="164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</row>
    <row r="61" spans="1:175" ht="18" customHeight="1" x14ac:dyDescent="0.25">
      <c r="A61" s="37" t="s">
        <v>211</v>
      </c>
      <c r="B61" s="83"/>
      <c r="C61" s="11"/>
      <c r="D61" s="11"/>
      <c r="E61" s="39"/>
      <c r="F61" s="39"/>
      <c r="G61" s="145"/>
      <c r="H61" s="164"/>
      <c r="I61" s="145"/>
      <c r="J61" s="145"/>
      <c r="K61" s="145"/>
      <c r="L61" s="145"/>
      <c r="M61" s="164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40"/>
      <c r="AR61" s="40"/>
      <c r="AS61" s="40"/>
      <c r="AT61" s="40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</row>
    <row r="62" spans="1:175" s="197" customFormat="1" ht="18" customHeight="1" x14ac:dyDescent="0.25">
      <c r="A62" s="4" t="s">
        <v>128</v>
      </c>
      <c r="B62" s="216" t="s">
        <v>129</v>
      </c>
      <c r="C62" s="23" t="s">
        <v>71</v>
      </c>
      <c r="D62" s="23" t="s">
        <v>221</v>
      </c>
      <c r="E62" s="217">
        <v>44593</v>
      </c>
      <c r="F62" s="22" t="s">
        <v>107</v>
      </c>
      <c r="G62" s="147">
        <v>26700</v>
      </c>
      <c r="H62" s="165">
        <v>766.29</v>
      </c>
      <c r="I62" s="147">
        <v>0</v>
      </c>
      <c r="J62" s="147">
        <v>811.68</v>
      </c>
      <c r="K62" s="147">
        <v>25</v>
      </c>
      <c r="L62" s="147">
        <v>1602.97</v>
      </c>
      <c r="M62" s="165">
        <v>25097.03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</row>
    <row r="63" spans="1:175" ht="12.75" customHeight="1" x14ac:dyDescent="0.25">
      <c r="A63" s="4" t="s">
        <v>41</v>
      </c>
      <c r="B63" s="5" t="s">
        <v>54</v>
      </c>
      <c r="C63" s="6" t="s">
        <v>71</v>
      </c>
      <c r="D63" s="6" t="s">
        <v>221</v>
      </c>
      <c r="E63" s="9">
        <v>44276</v>
      </c>
      <c r="F63" s="10" t="s">
        <v>107</v>
      </c>
      <c r="G63" s="130">
        <v>89500</v>
      </c>
      <c r="H63" s="174">
        <f>G63*0.0287</f>
        <v>2568.65</v>
      </c>
      <c r="I63" s="181">
        <v>9635.51</v>
      </c>
      <c r="J63" s="181">
        <f>G63*0.0304</f>
        <v>2720.8</v>
      </c>
      <c r="K63" s="181">
        <v>565</v>
      </c>
      <c r="L63" s="181">
        <f>+K63+J63+I63+H63</f>
        <v>15489.960000000001</v>
      </c>
      <c r="M63" s="174">
        <f>G63-L63</f>
        <v>74010.039999999994</v>
      </c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40"/>
      <c r="AR63" s="40"/>
      <c r="AS63" s="40"/>
      <c r="AT63" s="40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</row>
    <row r="64" spans="1:175" ht="18" customHeight="1" x14ac:dyDescent="0.25">
      <c r="A64" s="41" t="s">
        <v>14</v>
      </c>
      <c r="B64" s="21">
        <v>2</v>
      </c>
      <c r="C64" s="7"/>
      <c r="D64" s="7"/>
      <c r="E64" s="41"/>
      <c r="F64" s="41"/>
      <c r="G64" s="146">
        <f t="shared" ref="G64:M64" si="7">SUM(G62:G63)</f>
        <v>116200</v>
      </c>
      <c r="H64" s="161">
        <f t="shared" si="7"/>
        <v>3334.94</v>
      </c>
      <c r="I64" s="146">
        <f t="shared" si="7"/>
        <v>9635.51</v>
      </c>
      <c r="J64" s="146">
        <f t="shared" si="7"/>
        <v>3532.48</v>
      </c>
      <c r="K64" s="146">
        <f t="shared" si="7"/>
        <v>590</v>
      </c>
      <c r="L64" s="146">
        <f t="shared" si="7"/>
        <v>17092.93</v>
      </c>
      <c r="M64" s="161">
        <f t="shared" si="7"/>
        <v>99107.069999999992</v>
      </c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40"/>
      <c r="AR64" s="40"/>
      <c r="AS64" s="40"/>
      <c r="AT64" s="40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</row>
    <row r="65" spans="1:669" s="39" customFormat="1" x14ac:dyDescent="0.25">
      <c r="B65" s="13"/>
      <c r="C65" s="11"/>
      <c r="D65" s="11"/>
      <c r="G65" s="145"/>
      <c r="H65" s="164"/>
      <c r="I65" s="145"/>
      <c r="J65" s="145"/>
      <c r="K65" s="145"/>
      <c r="L65" s="145"/>
      <c r="M65" s="164"/>
      <c r="AQ65" s="40"/>
      <c r="AR65" s="40"/>
      <c r="AS65" s="40"/>
      <c r="AT65" s="40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</row>
    <row r="66" spans="1:669" s="39" customFormat="1" x14ac:dyDescent="0.25">
      <c r="A66" s="37" t="s">
        <v>58</v>
      </c>
      <c r="B66" s="13"/>
      <c r="C66" s="11"/>
      <c r="D66" s="11"/>
      <c r="G66" s="145"/>
      <c r="H66" s="164"/>
      <c r="I66" s="145"/>
      <c r="J66" s="145"/>
      <c r="K66" s="145"/>
      <c r="L66" s="145"/>
      <c r="M66" s="164"/>
      <c r="AQ66" s="40"/>
      <c r="AR66" s="40"/>
      <c r="AS66" s="40"/>
      <c r="AT66" s="40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</row>
    <row r="67" spans="1:669" ht="12.75" customHeight="1" x14ac:dyDescent="0.25">
      <c r="A67" s="4" t="s">
        <v>23</v>
      </c>
      <c r="B67" s="5" t="s">
        <v>24</v>
      </c>
      <c r="C67" s="6" t="s">
        <v>71</v>
      </c>
      <c r="D67" s="6" t="s">
        <v>221</v>
      </c>
      <c r="E67" s="10">
        <v>44245</v>
      </c>
      <c r="F67" s="10" t="s">
        <v>107</v>
      </c>
      <c r="G67" s="130">
        <v>165000</v>
      </c>
      <c r="H67" s="174">
        <f>G67*0.0287</f>
        <v>4735.5</v>
      </c>
      <c r="I67" s="181">
        <v>27463.39</v>
      </c>
      <c r="J67" s="181">
        <v>4943.8</v>
      </c>
      <c r="K67" s="181">
        <v>25</v>
      </c>
      <c r="L67" s="181">
        <v>37117.339999999997</v>
      </c>
      <c r="M67" s="174">
        <v>127882.66</v>
      </c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</row>
    <row r="68" spans="1:669" ht="18" customHeight="1" x14ac:dyDescent="0.25">
      <c r="A68" s="41" t="s">
        <v>14</v>
      </c>
      <c r="B68" s="12">
        <v>1</v>
      </c>
      <c r="C68" s="7"/>
      <c r="D68" s="7"/>
      <c r="E68" s="41"/>
      <c r="F68" s="41"/>
      <c r="G68" s="146">
        <f>SUM(G67:G67)</f>
        <v>165000</v>
      </c>
      <c r="H68" s="161">
        <f t="shared" ref="H68:L68" si="8">SUM(H67:H67)</f>
        <v>4735.5</v>
      </c>
      <c r="I68" s="146">
        <v>27413.040000000001</v>
      </c>
      <c r="J68" s="146">
        <f t="shared" si="8"/>
        <v>4943.8</v>
      </c>
      <c r="K68" s="146">
        <f t="shared" si="8"/>
        <v>25</v>
      </c>
      <c r="L68" s="146">
        <f t="shared" si="8"/>
        <v>37117.339999999997</v>
      </c>
      <c r="M68" s="161">
        <f>SUM(M67:M67)</f>
        <v>127882.66</v>
      </c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</row>
    <row r="69" spans="1:669" ht="18" customHeight="1" x14ac:dyDescent="0.25">
      <c r="B69" s="13"/>
      <c r="C69" s="11"/>
      <c r="D69" s="11"/>
      <c r="E69" s="39"/>
      <c r="F69" s="39"/>
      <c r="G69" s="145"/>
      <c r="H69" s="164"/>
      <c r="I69" s="145"/>
      <c r="J69" s="145"/>
      <c r="K69" s="145"/>
      <c r="L69" s="145"/>
      <c r="M69" s="164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</row>
    <row r="70" spans="1:669" ht="18" customHeight="1" x14ac:dyDescent="0.25">
      <c r="A70" s="37" t="s">
        <v>59</v>
      </c>
      <c r="B70" s="13"/>
      <c r="C70" s="11"/>
      <c r="D70" s="11"/>
      <c r="E70" s="39"/>
      <c r="F70" s="39"/>
      <c r="G70" s="145"/>
      <c r="H70" s="164"/>
      <c r="I70" s="145"/>
      <c r="J70" s="145"/>
      <c r="K70" s="145"/>
      <c r="L70" s="145"/>
      <c r="M70" s="164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</row>
    <row r="71" spans="1:669" ht="12.75" customHeight="1" x14ac:dyDescent="0.25">
      <c r="A71" s="4" t="s">
        <v>25</v>
      </c>
      <c r="B71" s="5" t="s">
        <v>20</v>
      </c>
      <c r="C71" s="6" t="s">
        <v>71</v>
      </c>
      <c r="D71" s="6" t="s">
        <v>221</v>
      </c>
      <c r="E71" s="10">
        <v>44268</v>
      </c>
      <c r="F71" s="10" t="s">
        <v>107</v>
      </c>
      <c r="G71" s="130">
        <v>133000</v>
      </c>
      <c r="H71" s="174">
        <f>G71*0.0287</f>
        <v>3817.1</v>
      </c>
      <c r="I71" s="181">
        <v>19489.68</v>
      </c>
      <c r="J71" s="181">
        <f>G71*0.0304</f>
        <v>4043.2</v>
      </c>
      <c r="K71" s="181">
        <v>4019.45</v>
      </c>
      <c r="L71" s="181">
        <v>31369.43</v>
      </c>
      <c r="M71" s="174">
        <f>G71-L71</f>
        <v>101630.57</v>
      </c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</row>
    <row r="72" spans="1:669" ht="12.75" customHeight="1" x14ac:dyDescent="0.25">
      <c r="A72" s="4" t="s">
        <v>60</v>
      </c>
      <c r="B72" s="5" t="s">
        <v>61</v>
      </c>
      <c r="C72" s="6" t="s">
        <v>71</v>
      </c>
      <c r="D72" s="6" t="s">
        <v>221</v>
      </c>
      <c r="E72" s="10">
        <v>44242</v>
      </c>
      <c r="F72" s="10" t="s">
        <v>107</v>
      </c>
      <c r="G72" s="130">
        <v>37000</v>
      </c>
      <c r="H72" s="174">
        <f>G72*0.0287</f>
        <v>1061.9000000000001</v>
      </c>
      <c r="I72" s="181">
        <v>19.25</v>
      </c>
      <c r="J72" s="181">
        <f>G72*0.0304</f>
        <v>1124.8</v>
      </c>
      <c r="K72" s="181">
        <v>25</v>
      </c>
      <c r="L72" s="149">
        <v>2230.9499999999998</v>
      </c>
      <c r="M72" s="174">
        <v>34769.050000000003</v>
      </c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</row>
    <row r="73" spans="1:669" ht="18" customHeight="1" x14ac:dyDescent="0.25">
      <c r="A73" s="41" t="s">
        <v>14</v>
      </c>
      <c r="B73" s="12">
        <v>2</v>
      </c>
      <c r="C73" s="7"/>
      <c r="D73" s="7"/>
      <c r="E73" s="41"/>
      <c r="F73" s="41"/>
      <c r="G73" s="146">
        <f t="shared" ref="G73:M73" si="9">SUM(G71:G72)</f>
        <v>170000</v>
      </c>
      <c r="H73" s="161">
        <f t="shared" si="9"/>
        <v>4879</v>
      </c>
      <c r="I73" s="146">
        <f t="shared" si="9"/>
        <v>19508.93</v>
      </c>
      <c r="J73" s="146">
        <f t="shared" si="9"/>
        <v>5168</v>
      </c>
      <c r="K73" s="146">
        <f t="shared" si="9"/>
        <v>4044.45</v>
      </c>
      <c r="L73" s="150">
        <f t="shared" si="9"/>
        <v>33600.379999999997</v>
      </c>
      <c r="M73" s="161">
        <f t="shared" si="9"/>
        <v>136399.62</v>
      </c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</row>
    <row r="74" spans="1:669" s="39" customFormat="1" x14ac:dyDescent="0.25">
      <c r="B74" s="62"/>
      <c r="C74" s="62"/>
      <c r="D74" s="62"/>
      <c r="E74" s="62"/>
      <c r="F74" s="62"/>
      <c r="G74" s="154"/>
      <c r="H74" s="177"/>
      <c r="I74" s="154"/>
      <c r="J74" s="154"/>
      <c r="K74" s="154"/>
      <c r="L74" s="154"/>
      <c r="M74" s="177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</row>
    <row r="75" spans="1:669" s="39" customFormat="1" x14ac:dyDescent="0.25">
      <c r="A75" s="39" t="s">
        <v>118</v>
      </c>
      <c r="B75" s="62"/>
      <c r="C75" s="62"/>
      <c r="D75" s="62"/>
      <c r="E75" s="62"/>
      <c r="F75" s="62"/>
      <c r="G75" s="154"/>
      <c r="H75" s="177"/>
      <c r="I75" s="154"/>
      <c r="J75" s="154"/>
      <c r="K75" s="154"/>
      <c r="L75" s="154"/>
      <c r="M75" s="177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</row>
    <row r="76" spans="1:669" ht="15" customHeight="1" x14ac:dyDescent="0.25">
      <c r="A76" s="4" t="s">
        <v>26</v>
      </c>
      <c r="B76" s="5" t="s">
        <v>54</v>
      </c>
      <c r="C76" s="6" t="s">
        <v>71</v>
      </c>
      <c r="D76" s="6" t="s">
        <v>221</v>
      </c>
      <c r="E76" s="10">
        <v>44268</v>
      </c>
      <c r="F76" s="10" t="s">
        <v>107</v>
      </c>
      <c r="G76" s="130">
        <v>75000</v>
      </c>
      <c r="H76" s="174">
        <v>2152.5</v>
      </c>
      <c r="I76" s="181">
        <v>6309.38</v>
      </c>
      <c r="J76" s="181">
        <v>2280</v>
      </c>
      <c r="K76" s="181">
        <v>125</v>
      </c>
      <c r="L76" s="181">
        <v>10866.88</v>
      </c>
      <c r="M76" s="174">
        <v>64133.120000000003</v>
      </c>
      <c r="N76" s="45"/>
      <c r="O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</row>
    <row r="77" spans="1:669" ht="18" customHeight="1" x14ac:dyDescent="0.25">
      <c r="A77" s="41" t="s">
        <v>14</v>
      </c>
      <c r="B77" s="12">
        <v>1</v>
      </c>
      <c r="C77" s="7"/>
      <c r="D77" s="7"/>
      <c r="E77" s="41"/>
      <c r="F77" s="41"/>
      <c r="G77" s="146">
        <f>SUM(G76:G76)</f>
        <v>75000</v>
      </c>
      <c r="H77" s="161">
        <f t="shared" ref="H77:L77" si="10">SUM(H76:H76)</f>
        <v>2152.5</v>
      </c>
      <c r="I77" s="146">
        <f t="shared" si="10"/>
        <v>6309.38</v>
      </c>
      <c r="J77" s="146">
        <f t="shared" si="10"/>
        <v>2280</v>
      </c>
      <c r="K77" s="146">
        <f>K76</f>
        <v>125</v>
      </c>
      <c r="L77" s="146">
        <f t="shared" si="10"/>
        <v>10866.88</v>
      </c>
      <c r="M77" s="161">
        <f>SUM(M76:M76)</f>
        <v>64133.120000000003</v>
      </c>
      <c r="N77" s="45"/>
      <c r="O77" s="45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</row>
    <row r="78" spans="1:669" x14ac:dyDescent="0.25"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</row>
    <row r="79" spans="1:669" s="39" customFormat="1" x14ac:dyDescent="0.25">
      <c r="A79" s="37" t="s">
        <v>62</v>
      </c>
      <c r="B79" s="13"/>
      <c r="C79" s="11"/>
      <c r="D79" s="11"/>
      <c r="G79" s="145"/>
      <c r="H79" s="164"/>
      <c r="I79" s="145"/>
      <c r="J79" s="145"/>
      <c r="K79" s="145"/>
      <c r="L79" s="145"/>
      <c r="M79" s="164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  <c r="IW79" s="38"/>
      <c r="IX79" s="38"/>
      <c r="IY79" s="38"/>
      <c r="IZ79" s="38"/>
      <c r="JA79" s="38"/>
      <c r="JB79" s="38"/>
      <c r="JC79" s="38"/>
      <c r="JD79" s="38"/>
      <c r="JE79" s="38"/>
      <c r="JF79" s="38"/>
      <c r="JG79" s="38"/>
      <c r="JH79" s="38"/>
      <c r="JI79" s="38"/>
      <c r="JJ79" s="38"/>
      <c r="JK79" s="38"/>
      <c r="JL79" s="38"/>
      <c r="JM79" s="38"/>
      <c r="JN79" s="38"/>
      <c r="JO79" s="38"/>
      <c r="JP79" s="38"/>
      <c r="JQ79" s="38"/>
      <c r="JR79" s="38"/>
      <c r="JS79" s="38"/>
      <c r="JT79" s="38"/>
      <c r="JU79" s="38"/>
      <c r="JV79" s="38"/>
      <c r="JW79" s="38"/>
      <c r="JX79" s="38"/>
      <c r="JY79" s="38"/>
      <c r="JZ79" s="38"/>
      <c r="KA79" s="38"/>
      <c r="KB79" s="38"/>
      <c r="KC79" s="38"/>
      <c r="KD79" s="38"/>
      <c r="KE79" s="38"/>
      <c r="KF79" s="38"/>
      <c r="KG79" s="38"/>
      <c r="KH79" s="38"/>
      <c r="KI79" s="38"/>
      <c r="KJ79" s="38"/>
      <c r="KK79" s="38"/>
      <c r="KL79" s="38"/>
      <c r="KM79" s="38"/>
      <c r="KN79" s="38"/>
      <c r="KO79" s="38"/>
      <c r="KP79" s="38"/>
      <c r="KQ79" s="38"/>
      <c r="KR79" s="38"/>
      <c r="KS79" s="38"/>
      <c r="KT79" s="38"/>
      <c r="KU79" s="38"/>
      <c r="KV79" s="38"/>
      <c r="KW79" s="38"/>
      <c r="KX79" s="38"/>
      <c r="KY79" s="38"/>
      <c r="KZ79" s="38"/>
      <c r="LA79" s="38"/>
      <c r="LB79" s="38"/>
      <c r="LC79" s="38"/>
      <c r="LD79" s="38"/>
      <c r="LE79" s="38"/>
      <c r="LF79" s="38"/>
      <c r="LG79" s="38"/>
      <c r="LH79" s="38"/>
      <c r="LI79" s="38"/>
      <c r="LJ79" s="38"/>
      <c r="LK79" s="38"/>
      <c r="LL79" s="38"/>
      <c r="LM79" s="38"/>
      <c r="LN79" s="38"/>
      <c r="LO79" s="38"/>
      <c r="LP79" s="38"/>
      <c r="LQ79" s="38"/>
      <c r="LR79" s="38"/>
      <c r="LS79" s="38"/>
      <c r="LT79" s="38"/>
      <c r="LU79" s="38"/>
      <c r="LV79" s="38"/>
      <c r="LW79" s="38"/>
      <c r="LX79" s="38"/>
      <c r="LY79" s="38"/>
      <c r="LZ79" s="38"/>
      <c r="MA79" s="38"/>
      <c r="MB79" s="38"/>
      <c r="MC79" s="38"/>
      <c r="MD79" s="38"/>
      <c r="ME79" s="38"/>
      <c r="MF79" s="38"/>
      <c r="MG79" s="38"/>
      <c r="MH79" s="38"/>
      <c r="MI79" s="38"/>
      <c r="MJ79" s="38"/>
      <c r="MK79" s="38"/>
      <c r="ML79" s="38"/>
      <c r="MM79" s="38"/>
      <c r="MN79" s="38"/>
      <c r="MO79" s="38"/>
      <c r="MP79" s="38"/>
      <c r="MQ79" s="38"/>
      <c r="MR79" s="38"/>
      <c r="MS79" s="38"/>
      <c r="MT79" s="38"/>
      <c r="MU79" s="38"/>
      <c r="MV79" s="38"/>
      <c r="MW79" s="38"/>
      <c r="MX79" s="38"/>
      <c r="MY79" s="38"/>
      <c r="MZ79" s="38"/>
      <c r="NA79" s="38"/>
      <c r="NB79" s="38"/>
      <c r="NC79" s="38"/>
      <c r="ND79" s="38"/>
      <c r="NE79" s="38"/>
      <c r="NF79" s="38"/>
      <c r="NG79" s="38"/>
      <c r="NH79" s="38"/>
      <c r="NI79" s="38"/>
      <c r="NJ79" s="38"/>
      <c r="NK79" s="38"/>
      <c r="NL79" s="38"/>
      <c r="NM79" s="38"/>
      <c r="NN79" s="38"/>
      <c r="NO79" s="38"/>
      <c r="NP79" s="38"/>
      <c r="NQ79" s="38"/>
      <c r="NR79" s="38"/>
      <c r="NS79" s="38"/>
      <c r="NT79" s="38"/>
      <c r="NU79" s="38"/>
      <c r="NV79" s="38"/>
      <c r="NW79" s="38"/>
      <c r="NX79" s="38"/>
      <c r="NY79" s="38"/>
      <c r="NZ79" s="38"/>
      <c r="OA79" s="38"/>
      <c r="OB79" s="38"/>
      <c r="OC79" s="38"/>
      <c r="OD79" s="38"/>
      <c r="OE79" s="38"/>
      <c r="OF79" s="38"/>
      <c r="OG79" s="38"/>
      <c r="OH79" s="38"/>
      <c r="OI79" s="38"/>
      <c r="OJ79" s="38"/>
      <c r="OK79" s="38"/>
      <c r="OL79" s="38"/>
      <c r="OM79" s="38"/>
      <c r="ON79" s="38"/>
      <c r="OO79" s="38"/>
      <c r="OP79" s="38"/>
      <c r="OQ79" s="38"/>
      <c r="OR79" s="38"/>
      <c r="OS79" s="38"/>
      <c r="OT79" s="38"/>
      <c r="OU79" s="38"/>
      <c r="OV79" s="38"/>
      <c r="OW79" s="38"/>
      <c r="OX79" s="38"/>
      <c r="OY79" s="38"/>
      <c r="OZ79" s="38"/>
      <c r="PA79" s="38"/>
      <c r="PB79" s="38"/>
      <c r="PC79" s="38"/>
      <c r="PD79" s="38"/>
      <c r="PE79" s="38"/>
      <c r="PF79" s="38"/>
      <c r="PG79" s="38"/>
      <c r="PH79" s="38"/>
      <c r="PI79" s="38"/>
      <c r="PJ79" s="38"/>
      <c r="PK79" s="38"/>
      <c r="PL79" s="38"/>
      <c r="PM79" s="38"/>
      <c r="PN79" s="38"/>
      <c r="PO79" s="38"/>
      <c r="PP79" s="38"/>
      <c r="PQ79" s="38"/>
      <c r="PR79" s="38"/>
      <c r="PS79" s="38"/>
      <c r="PT79" s="38"/>
      <c r="PU79" s="38"/>
      <c r="PV79" s="38"/>
      <c r="PW79" s="38"/>
      <c r="PX79" s="38"/>
      <c r="PY79" s="38"/>
      <c r="PZ79" s="38"/>
      <c r="QA79" s="38"/>
      <c r="QB79" s="38"/>
      <c r="QC79" s="38"/>
      <c r="QD79" s="38"/>
      <c r="QE79" s="38"/>
      <c r="QF79" s="38"/>
      <c r="QG79" s="38"/>
      <c r="QH79" s="38"/>
      <c r="QI79" s="38"/>
      <c r="QJ79" s="38"/>
      <c r="QK79" s="38"/>
      <c r="QL79" s="38"/>
      <c r="QM79" s="38"/>
      <c r="QN79" s="38"/>
      <c r="QO79" s="38"/>
      <c r="QP79" s="38"/>
      <c r="QQ79" s="38"/>
      <c r="QR79" s="38"/>
      <c r="QS79" s="38"/>
      <c r="QT79" s="38"/>
      <c r="QU79" s="38"/>
      <c r="QV79" s="38"/>
      <c r="QW79" s="38"/>
      <c r="QX79" s="38"/>
      <c r="QY79" s="38"/>
      <c r="QZ79" s="38"/>
      <c r="RA79" s="38"/>
      <c r="RB79" s="38"/>
      <c r="RC79" s="38"/>
      <c r="RD79" s="38"/>
      <c r="RE79" s="38"/>
      <c r="RF79" s="38"/>
      <c r="RG79" s="38"/>
      <c r="RH79" s="38"/>
      <c r="RI79" s="38"/>
      <c r="RJ79" s="38"/>
      <c r="RK79" s="38"/>
      <c r="RL79" s="38"/>
      <c r="RM79" s="38"/>
      <c r="RN79" s="38"/>
      <c r="RO79" s="38"/>
      <c r="RP79" s="38"/>
      <c r="RQ79" s="38"/>
      <c r="RR79" s="38"/>
      <c r="RS79" s="38"/>
      <c r="RT79" s="38"/>
      <c r="RU79" s="38"/>
      <c r="RV79" s="38"/>
      <c r="RW79" s="38"/>
      <c r="RX79" s="38"/>
      <c r="RY79" s="38"/>
      <c r="RZ79" s="38"/>
      <c r="SA79" s="38"/>
      <c r="SB79" s="38"/>
      <c r="SC79" s="38"/>
      <c r="SD79" s="38"/>
      <c r="SE79" s="38"/>
      <c r="SF79" s="38"/>
      <c r="SG79" s="38"/>
      <c r="SH79" s="38"/>
      <c r="SI79" s="38"/>
      <c r="SJ79" s="38"/>
      <c r="SK79" s="38"/>
      <c r="SL79" s="38"/>
      <c r="SM79" s="38"/>
      <c r="SN79" s="38"/>
      <c r="SO79" s="38"/>
      <c r="SP79" s="38"/>
      <c r="SQ79" s="38"/>
      <c r="SR79" s="38"/>
      <c r="SS79" s="38"/>
      <c r="ST79" s="38"/>
      <c r="SU79" s="38"/>
      <c r="SV79" s="38"/>
      <c r="SW79" s="38"/>
      <c r="SX79" s="38"/>
      <c r="SY79" s="38"/>
      <c r="SZ79" s="38"/>
      <c r="TA79" s="38"/>
      <c r="TB79" s="38"/>
      <c r="TC79" s="38"/>
      <c r="TD79" s="38"/>
      <c r="TE79" s="38"/>
      <c r="TF79" s="38"/>
      <c r="TG79" s="38"/>
      <c r="TH79" s="38"/>
      <c r="TI79" s="38"/>
      <c r="TJ79" s="38"/>
      <c r="TK79" s="38"/>
      <c r="TL79" s="38"/>
      <c r="TM79" s="38"/>
      <c r="TN79" s="38"/>
      <c r="TO79" s="38"/>
      <c r="TP79" s="38"/>
      <c r="TQ79" s="38"/>
      <c r="TR79" s="38"/>
      <c r="TS79" s="38"/>
      <c r="TT79" s="38"/>
      <c r="TU79" s="38"/>
      <c r="TV79" s="38"/>
      <c r="TW79" s="38"/>
      <c r="TX79" s="38"/>
      <c r="TY79" s="38"/>
      <c r="TZ79" s="38"/>
      <c r="UA79" s="38"/>
      <c r="UB79" s="38"/>
      <c r="UC79" s="38"/>
      <c r="UD79" s="38"/>
      <c r="UE79" s="38"/>
      <c r="UF79" s="38"/>
      <c r="UG79" s="38"/>
      <c r="UH79" s="38"/>
      <c r="UI79" s="38"/>
      <c r="UJ79" s="38"/>
      <c r="UK79" s="38"/>
      <c r="UL79" s="38"/>
      <c r="UM79" s="38"/>
      <c r="UN79" s="38"/>
      <c r="UO79" s="38"/>
      <c r="UP79" s="38"/>
      <c r="UQ79" s="38"/>
      <c r="UR79" s="38"/>
      <c r="US79" s="38"/>
      <c r="UT79" s="38"/>
      <c r="UU79" s="38"/>
      <c r="UV79" s="38"/>
      <c r="UW79" s="38"/>
      <c r="UX79" s="38"/>
      <c r="UY79" s="38"/>
      <c r="UZ79" s="38"/>
      <c r="VA79" s="38"/>
      <c r="VB79" s="38"/>
      <c r="VC79" s="38"/>
      <c r="VD79" s="38"/>
      <c r="VE79" s="38"/>
      <c r="VF79" s="38"/>
      <c r="VG79" s="38"/>
      <c r="VH79" s="38"/>
      <c r="VI79" s="38"/>
      <c r="VJ79" s="38"/>
      <c r="VK79" s="38"/>
      <c r="VL79" s="38"/>
      <c r="VM79" s="38"/>
      <c r="VN79" s="38"/>
      <c r="VO79" s="38"/>
      <c r="VP79" s="38"/>
      <c r="VQ79" s="38"/>
      <c r="VR79" s="38"/>
      <c r="VS79" s="38"/>
      <c r="VT79" s="38"/>
      <c r="VU79" s="38"/>
      <c r="VV79" s="38"/>
      <c r="VW79" s="38"/>
      <c r="VX79" s="38"/>
      <c r="VY79" s="38"/>
      <c r="VZ79" s="38"/>
      <c r="WA79" s="38"/>
      <c r="WB79" s="38"/>
      <c r="WC79" s="38"/>
      <c r="WD79" s="38"/>
      <c r="WE79" s="38"/>
      <c r="WF79" s="38"/>
      <c r="WG79" s="38"/>
      <c r="WH79" s="38"/>
      <c r="WI79" s="38"/>
      <c r="WJ79" s="38"/>
      <c r="WK79" s="38"/>
      <c r="WL79" s="38"/>
      <c r="WM79" s="38"/>
      <c r="WN79" s="38"/>
      <c r="WO79" s="38"/>
      <c r="WP79" s="38"/>
      <c r="WQ79" s="38"/>
      <c r="WR79" s="38"/>
      <c r="WS79" s="38"/>
      <c r="WT79" s="38"/>
      <c r="WU79" s="38"/>
      <c r="WV79" s="38"/>
      <c r="WW79" s="38"/>
      <c r="WX79" s="38"/>
      <c r="WY79" s="38"/>
      <c r="WZ79" s="38"/>
      <c r="XA79" s="38"/>
      <c r="XB79" s="38"/>
      <c r="XC79" s="38"/>
      <c r="XD79" s="38"/>
      <c r="XE79" s="38"/>
      <c r="XF79" s="38"/>
      <c r="XG79" s="38"/>
      <c r="XH79" s="38"/>
      <c r="XI79" s="38"/>
      <c r="XJ79" s="38"/>
      <c r="XK79" s="38"/>
      <c r="XL79" s="38"/>
      <c r="XM79" s="38"/>
      <c r="XN79" s="38"/>
      <c r="XO79" s="38"/>
      <c r="XP79" s="38"/>
      <c r="XQ79" s="38"/>
      <c r="XR79" s="38"/>
      <c r="XS79" s="38"/>
      <c r="XT79" s="38"/>
      <c r="XU79" s="38"/>
      <c r="XV79" s="38"/>
      <c r="XW79" s="38"/>
      <c r="XX79" s="38"/>
      <c r="XY79" s="38"/>
      <c r="XZ79" s="38"/>
      <c r="YA79" s="38"/>
      <c r="YB79" s="38"/>
      <c r="YC79" s="38"/>
      <c r="YD79" s="38"/>
      <c r="YE79" s="38"/>
      <c r="YF79" s="38"/>
      <c r="YG79" s="38"/>
      <c r="YH79" s="38"/>
      <c r="YI79" s="38"/>
      <c r="YJ79" s="38"/>
      <c r="YK79" s="38"/>
      <c r="YL79" s="38"/>
      <c r="YM79" s="38"/>
      <c r="YN79" s="38"/>
      <c r="YO79" s="38"/>
      <c r="YP79" s="38"/>
      <c r="YQ79" s="38"/>
      <c r="YR79" s="38"/>
      <c r="YS79" s="38"/>
    </row>
    <row r="80" spans="1:669" ht="12.75" customHeight="1" x14ac:dyDescent="0.25">
      <c r="A80" s="35" t="s">
        <v>19</v>
      </c>
      <c r="B80" s="5" t="s">
        <v>20</v>
      </c>
      <c r="C80" s="6" t="s">
        <v>71</v>
      </c>
      <c r="D80" s="6" t="s">
        <v>221</v>
      </c>
      <c r="E80" s="10">
        <v>44256</v>
      </c>
      <c r="F80" s="10" t="s">
        <v>107</v>
      </c>
      <c r="G80" s="130">
        <v>133000</v>
      </c>
      <c r="H80" s="174">
        <f>G80*0.0287</f>
        <v>3817.1</v>
      </c>
      <c r="I80" s="181">
        <v>19867.79</v>
      </c>
      <c r="J80" s="181">
        <f>G80*0.0304</f>
        <v>4043.2</v>
      </c>
      <c r="K80" s="181">
        <v>25</v>
      </c>
      <c r="L80" s="181">
        <v>27753.09</v>
      </c>
      <c r="M80" s="174">
        <f>G80-L80</f>
        <v>105246.91</v>
      </c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</row>
    <row r="81" spans="1:669" ht="18" customHeight="1" x14ac:dyDescent="0.25">
      <c r="A81" s="41" t="s">
        <v>14</v>
      </c>
      <c r="B81" s="12">
        <v>1</v>
      </c>
      <c r="C81" s="7"/>
      <c r="D81" s="7"/>
      <c r="E81" s="41"/>
      <c r="F81" s="41"/>
      <c r="G81" s="146">
        <f t="shared" ref="G81:L81" si="11">SUM(G80:G80)</f>
        <v>133000</v>
      </c>
      <c r="H81" s="161">
        <f t="shared" si="11"/>
        <v>3817.1</v>
      </c>
      <c r="I81" s="146">
        <f t="shared" si="11"/>
        <v>19867.79</v>
      </c>
      <c r="J81" s="146">
        <f t="shared" si="11"/>
        <v>4043.2</v>
      </c>
      <c r="K81" s="146">
        <f t="shared" si="11"/>
        <v>25</v>
      </c>
      <c r="L81" s="146">
        <f t="shared" si="11"/>
        <v>27753.09</v>
      </c>
      <c r="M81" s="161">
        <f>G81-L81</f>
        <v>105246.91</v>
      </c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</row>
    <row r="82" spans="1:669" s="47" customFormat="1" ht="18" customHeight="1" x14ac:dyDescent="0.25">
      <c r="A82" s="39" t="s">
        <v>225</v>
      </c>
      <c r="B82" s="13"/>
      <c r="C82" s="11"/>
      <c r="D82" s="11"/>
      <c r="E82" s="39"/>
      <c r="F82" s="39"/>
      <c r="G82" s="145"/>
      <c r="H82" s="164"/>
      <c r="I82" s="145"/>
      <c r="J82" s="145"/>
      <c r="K82" s="145"/>
      <c r="L82" s="145"/>
      <c r="M82" s="164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</row>
    <row r="83" spans="1:669" s="44" customFormat="1" ht="18" customHeight="1" x14ac:dyDescent="0.25">
      <c r="A83" s="44" t="s">
        <v>226</v>
      </c>
      <c r="B83" s="22" t="s">
        <v>227</v>
      </c>
      <c r="C83" s="23" t="s">
        <v>70</v>
      </c>
      <c r="D83" s="23" t="s">
        <v>221</v>
      </c>
      <c r="E83" s="24">
        <v>43617</v>
      </c>
      <c r="F83" s="22" t="s">
        <v>107</v>
      </c>
      <c r="G83" s="147">
        <v>57000</v>
      </c>
      <c r="H83" s="165">
        <v>1635.9</v>
      </c>
      <c r="I83" s="147">
        <v>2922.14</v>
      </c>
      <c r="J83" s="147">
        <v>1732.8</v>
      </c>
      <c r="K83" s="147">
        <v>1125</v>
      </c>
      <c r="L83" s="147">
        <v>7415.84</v>
      </c>
      <c r="M83" s="165">
        <v>49584.160000000003</v>
      </c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</row>
    <row r="84" spans="1:669" s="44" customFormat="1" ht="18" customHeight="1" x14ac:dyDescent="0.25">
      <c r="A84" s="44" t="s">
        <v>200</v>
      </c>
      <c r="B84" s="22" t="s">
        <v>201</v>
      </c>
      <c r="C84" s="23" t="s">
        <v>71</v>
      </c>
      <c r="D84" s="23" t="s">
        <v>221</v>
      </c>
      <c r="E84" s="24">
        <v>44713</v>
      </c>
      <c r="F84" s="22" t="s">
        <v>107</v>
      </c>
      <c r="G84" s="147">
        <v>40000</v>
      </c>
      <c r="H84" s="165">
        <v>1148</v>
      </c>
      <c r="I84" s="147">
        <v>442.65</v>
      </c>
      <c r="J84" s="147">
        <v>1216</v>
      </c>
      <c r="K84" s="147">
        <v>25</v>
      </c>
      <c r="L84" s="147">
        <v>2831.65</v>
      </c>
      <c r="M84" s="165">
        <v>37168.35</v>
      </c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</row>
    <row r="85" spans="1:669" s="51" customFormat="1" ht="12.75" customHeight="1" x14ac:dyDescent="0.25">
      <c r="A85" s="68" t="s">
        <v>14</v>
      </c>
      <c r="B85" s="94">
        <v>2</v>
      </c>
      <c r="C85" s="69"/>
      <c r="D85" s="69"/>
      <c r="E85" s="70"/>
      <c r="F85" s="70"/>
      <c r="G85" s="150">
        <f t="shared" ref="G85:M85" si="12">G83+G84</f>
        <v>97000</v>
      </c>
      <c r="H85" s="157">
        <f t="shared" si="12"/>
        <v>2783.9</v>
      </c>
      <c r="I85" s="150">
        <f t="shared" si="12"/>
        <v>3364.79</v>
      </c>
      <c r="J85" s="150">
        <f t="shared" si="12"/>
        <v>2948.8</v>
      </c>
      <c r="K85" s="150">
        <f t="shared" si="12"/>
        <v>1150</v>
      </c>
      <c r="L85" s="150">
        <f t="shared" si="12"/>
        <v>10247.49</v>
      </c>
      <c r="M85" s="157">
        <f t="shared" si="12"/>
        <v>86752.510000000009</v>
      </c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</row>
    <row r="86" spans="1:669" ht="18" customHeight="1" x14ac:dyDescent="0.25">
      <c r="A86" s="40" t="s">
        <v>88</v>
      </c>
      <c r="B86" s="13"/>
      <c r="C86" s="11"/>
      <c r="D86" s="11"/>
      <c r="E86" s="39"/>
      <c r="F86" s="39"/>
      <c r="G86" s="140"/>
      <c r="H86" s="170"/>
      <c r="I86" s="140"/>
      <c r="J86" s="140"/>
      <c r="K86" s="140"/>
      <c r="L86" s="140"/>
      <c r="M86" s="140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</row>
    <row r="87" spans="1:669" s="46" customFormat="1" ht="18" customHeight="1" x14ac:dyDescent="0.25">
      <c r="A87" s="46" t="s">
        <v>81</v>
      </c>
      <c r="B87" s="18" t="s">
        <v>20</v>
      </c>
      <c r="C87" s="19" t="s">
        <v>71</v>
      </c>
      <c r="D87" s="19" t="s">
        <v>221</v>
      </c>
      <c r="E87" s="20">
        <v>44348</v>
      </c>
      <c r="F87" s="10" t="s">
        <v>107</v>
      </c>
      <c r="G87" s="152">
        <v>110000</v>
      </c>
      <c r="H87" s="156">
        <v>3157</v>
      </c>
      <c r="I87" s="152">
        <v>14457.62</v>
      </c>
      <c r="J87" s="152">
        <v>3344</v>
      </c>
      <c r="K87" s="152">
        <v>25</v>
      </c>
      <c r="L87" s="152">
        <v>20983.62</v>
      </c>
      <c r="M87" s="156">
        <v>89016.38</v>
      </c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40"/>
      <c r="AR87" s="40"/>
      <c r="AS87" s="40"/>
      <c r="AT87" s="40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</row>
    <row r="88" spans="1:669" ht="18" customHeight="1" x14ac:dyDescent="0.25">
      <c r="A88" s="41" t="s">
        <v>14</v>
      </c>
      <c r="B88" s="21">
        <v>1</v>
      </c>
      <c r="C88" s="7"/>
      <c r="D88" s="7"/>
      <c r="E88" s="41"/>
      <c r="F88" s="41"/>
      <c r="G88" s="146">
        <f t="shared" ref="G88:L88" si="13">SUM(G87:G87)</f>
        <v>110000</v>
      </c>
      <c r="H88" s="161">
        <f t="shared" si="13"/>
        <v>3157</v>
      </c>
      <c r="I88" s="146">
        <f t="shared" si="13"/>
        <v>14457.62</v>
      </c>
      <c r="J88" s="146">
        <f t="shared" si="13"/>
        <v>3344</v>
      </c>
      <c r="K88" s="146">
        <f t="shared" si="13"/>
        <v>25</v>
      </c>
      <c r="L88" s="146">
        <f t="shared" si="13"/>
        <v>20983.62</v>
      </c>
      <c r="M88" s="161">
        <f>SUM(M87:M87)</f>
        <v>89016.38</v>
      </c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40"/>
      <c r="AR88" s="40"/>
      <c r="AS88" s="40"/>
      <c r="AT88" s="40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</row>
    <row r="89" spans="1:669" s="47" customFormat="1" ht="12.75" customHeight="1" x14ac:dyDescent="0.25">
      <c r="A89" s="39"/>
      <c r="B89" s="105"/>
      <c r="C89" s="66"/>
      <c r="D89" s="66"/>
      <c r="E89" s="67"/>
      <c r="F89" s="67"/>
      <c r="G89" s="145"/>
      <c r="H89" s="164"/>
      <c r="I89" s="145"/>
      <c r="J89" s="145"/>
      <c r="K89" s="145"/>
      <c r="L89" s="145"/>
      <c r="M89" s="164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</row>
    <row r="90" spans="1:669" s="39" customFormat="1" x14ac:dyDescent="0.25">
      <c r="A90" s="37" t="s">
        <v>63</v>
      </c>
      <c r="B90" s="120"/>
      <c r="C90" s="120"/>
      <c r="D90" s="203"/>
      <c r="E90" s="120"/>
      <c r="F90" s="120"/>
      <c r="G90" s="148"/>
      <c r="H90" s="162"/>
      <c r="I90" s="148"/>
      <c r="J90" s="148"/>
      <c r="K90" s="148"/>
      <c r="L90" s="148"/>
      <c r="M90" s="162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  <c r="IV90" s="38"/>
      <c r="IW90" s="38"/>
      <c r="IX90" s="38"/>
      <c r="IY90" s="38"/>
      <c r="IZ90" s="38"/>
      <c r="JA90" s="38"/>
      <c r="JB90" s="38"/>
      <c r="JC90" s="38"/>
      <c r="JD90" s="38"/>
      <c r="JE90" s="38"/>
      <c r="JF90" s="38"/>
      <c r="JG90" s="38"/>
      <c r="JH90" s="38"/>
      <c r="JI90" s="38"/>
      <c r="JJ90" s="38"/>
      <c r="JK90" s="38"/>
      <c r="JL90" s="38"/>
      <c r="JM90" s="38"/>
      <c r="JN90" s="38"/>
      <c r="JO90" s="38"/>
      <c r="JP90" s="38"/>
      <c r="JQ90" s="38"/>
      <c r="JR90" s="38"/>
      <c r="JS90" s="38"/>
      <c r="JT90" s="38"/>
      <c r="JU90" s="38"/>
      <c r="JV90" s="38"/>
      <c r="JW90" s="38"/>
      <c r="JX90" s="38"/>
      <c r="JY90" s="38"/>
      <c r="JZ90" s="38"/>
      <c r="KA90" s="38"/>
      <c r="KB90" s="38"/>
      <c r="KC90" s="38"/>
      <c r="KD90" s="38"/>
      <c r="KE90" s="38"/>
      <c r="KF90" s="38"/>
      <c r="KG90" s="38"/>
      <c r="KH90" s="38"/>
      <c r="KI90" s="38"/>
      <c r="KJ90" s="38"/>
      <c r="KK90" s="38"/>
      <c r="KL90" s="38"/>
      <c r="KM90" s="38"/>
      <c r="KN90" s="38"/>
      <c r="KO90" s="38"/>
      <c r="KP90" s="38"/>
      <c r="KQ90" s="38"/>
      <c r="KR90" s="38"/>
      <c r="KS90" s="38"/>
      <c r="KT90" s="38"/>
      <c r="KU90" s="38"/>
      <c r="KV90" s="38"/>
      <c r="KW90" s="38"/>
      <c r="KX90" s="38"/>
      <c r="KY90" s="38"/>
      <c r="KZ90" s="38"/>
      <c r="LA90" s="38"/>
      <c r="LB90" s="38"/>
      <c r="LC90" s="38"/>
      <c r="LD90" s="38"/>
      <c r="LE90" s="38"/>
      <c r="LF90" s="38"/>
      <c r="LG90" s="38"/>
      <c r="LH90" s="38"/>
      <c r="LI90" s="38"/>
      <c r="LJ90" s="38"/>
      <c r="LK90" s="38"/>
      <c r="LL90" s="38"/>
      <c r="LM90" s="38"/>
      <c r="LN90" s="38"/>
      <c r="LO90" s="38"/>
      <c r="LP90" s="38"/>
      <c r="LQ90" s="38"/>
      <c r="LR90" s="38"/>
      <c r="LS90" s="38"/>
      <c r="LT90" s="38"/>
      <c r="LU90" s="38"/>
      <c r="LV90" s="38"/>
      <c r="LW90" s="38"/>
      <c r="LX90" s="38"/>
      <c r="LY90" s="38"/>
      <c r="LZ90" s="38"/>
      <c r="MA90" s="38"/>
      <c r="MB90" s="38"/>
      <c r="MC90" s="38"/>
      <c r="MD90" s="38"/>
      <c r="ME90" s="38"/>
      <c r="MF90" s="38"/>
      <c r="MG90" s="38"/>
      <c r="MH90" s="38"/>
      <c r="MI90" s="38"/>
      <c r="MJ90" s="38"/>
      <c r="MK90" s="38"/>
      <c r="ML90" s="38"/>
      <c r="MM90" s="38"/>
      <c r="MN90" s="38"/>
      <c r="MO90" s="38"/>
      <c r="MP90" s="38"/>
      <c r="MQ90" s="38"/>
      <c r="MR90" s="38"/>
      <c r="MS90" s="38"/>
      <c r="MT90" s="38"/>
      <c r="MU90" s="38"/>
      <c r="MV90" s="38"/>
      <c r="MW90" s="38"/>
      <c r="MX90" s="38"/>
      <c r="MY90" s="38"/>
      <c r="MZ90" s="38"/>
      <c r="NA90" s="38"/>
      <c r="NB90" s="38"/>
      <c r="NC90" s="38"/>
      <c r="ND90" s="38"/>
      <c r="NE90" s="38"/>
      <c r="NF90" s="38"/>
      <c r="NG90" s="38"/>
      <c r="NH90" s="38"/>
      <c r="NI90" s="38"/>
      <c r="NJ90" s="38"/>
      <c r="NK90" s="38"/>
      <c r="NL90" s="38"/>
      <c r="NM90" s="38"/>
      <c r="NN90" s="38"/>
      <c r="NO90" s="38"/>
      <c r="NP90" s="38"/>
      <c r="NQ90" s="38"/>
      <c r="NR90" s="38"/>
      <c r="NS90" s="38"/>
      <c r="NT90" s="38"/>
      <c r="NU90" s="38"/>
      <c r="NV90" s="38"/>
      <c r="NW90" s="38"/>
      <c r="NX90" s="38"/>
      <c r="NY90" s="38"/>
      <c r="NZ90" s="38"/>
      <c r="OA90" s="38"/>
      <c r="OB90" s="38"/>
      <c r="OC90" s="38"/>
      <c r="OD90" s="38"/>
      <c r="OE90" s="38"/>
      <c r="OF90" s="38"/>
      <c r="OG90" s="38"/>
      <c r="OH90" s="38"/>
      <c r="OI90" s="38"/>
      <c r="OJ90" s="38"/>
      <c r="OK90" s="38"/>
      <c r="OL90" s="38"/>
      <c r="OM90" s="38"/>
      <c r="ON90" s="38"/>
      <c r="OO90" s="38"/>
      <c r="OP90" s="38"/>
      <c r="OQ90" s="38"/>
      <c r="OR90" s="38"/>
      <c r="OS90" s="38"/>
      <c r="OT90" s="38"/>
      <c r="OU90" s="38"/>
      <c r="OV90" s="38"/>
      <c r="OW90" s="38"/>
      <c r="OX90" s="38"/>
      <c r="OY90" s="38"/>
      <c r="OZ90" s="38"/>
      <c r="PA90" s="38"/>
      <c r="PB90" s="38"/>
      <c r="PC90" s="38"/>
      <c r="PD90" s="38"/>
      <c r="PE90" s="38"/>
      <c r="PF90" s="38"/>
      <c r="PG90" s="38"/>
      <c r="PH90" s="38"/>
      <c r="PI90" s="38"/>
      <c r="PJ90" s="38"/>
      <c r="PK90" s="38"/>
      <c r="PL90" s="38"/>
      <c r="PM90" s="38"/>
      <c r="PN90" s="38"/>
      <c r="PO90" s="38"/>
      <c r="PP90" s="38"/>
      <c r="PQ90" s="38"/>
      <c r="PR90" s="38"/>
      <c r="PS90" s="38"/>
      <c r="PT90" s="38"/>
      <c r="PU90" s="38"/>
      <c r="PV90" s="38"/>
      <c r="PW90" s="38"/>
      <c r="PX90" s="38"/>
      <c r="PY90" s="38"/>
      <c r="PZ90" s="38"/>
      <c r="QA90" s="38"/>
      <c r="QB90" s="38"/>
      <c r="QC90" s="38"/>
      <c r="QD90" s="38"/>
      <c r="QE90" s="38"/>
      <c r="QF90" s="38"/>
      <c r="QG90" s="38"/>
      <c r="QH90" s="38"/>
      <c r="QI90" s="38"/>
      <c r="QJ90" s="38"/>
      <c r="QK90" s="38"/>
      <c r="QL90" s="38"/>
      <c r="QM90" s="38"/>
      <c r="QN90" s="38"/>
      <c r="QO90" s="38"/>
      <c r="QP90" s="38"/>
      <c r="QQ90" s="38"/>
      <c r="QR90" s="38"/>
      <c r="QS90" s="38"/>
      <c r="QT90" s="38"/>
      <c r="QU90" s="38"/>
      <c r="QV90" s="38"/>
      <c r="QW90" s="38"/>
      <c r="QX90" s="38"/>
      <c r="QY90" s="38"/>
      <c r="QZ90" s="38"/>
      <c r="RA90" s="38"/>
      <c r="RB90" s="38"/>
      <c r="RC90" s="38"/>
      <c r="RD90" s="38"/>
      <c r="RE90" s="38"/>
      <c r="RF90" s="38"/>
      <c r="RG90" s="38"/>
      <c r="RH90" s="38"/>
      <c r="RI90" s="38"/>
      <c r="RJ90" s="38"/>
      <c r="RK90" s="38"/>
      <c r="RL90" s="38"/>
      <c r="RM90" s="38"/>
      <c r="RN90" s="38"/>
      <c r="RO90" s="38"/>
      <c r="RP90" s="38"/>
      <c r="RQ90" s="38"/>
      <c r="RR90" s="38"/>
      <c r="RS90" s="38"/>
      <c r="RT90" s="38"/>
      <c r="RU90" s="38"/>
      <c r="RV90" s="38"/>
      <c r="RW90" s="38"/>
      <c r="RX90" s="38"/>
      <c r="RY90" s="38"/>
      <c r="RZ90" s="38"/>
      <c r="SA90" s="38"/>
      <c r="SB90" s="38"/>
      <c r="SC90" s="38"/>
      <c r="SD90" s="38"/>
      <c r="SE90" s="38"/>
      <c r="SF90" s="38"/>
      <c r="SG90" s="38"/>
      <c r="SH90" s="38"/>
      <c r="SI90" s="38"/>
      <c r="SJ90" s="38"/>
      <c r="SK90" s="38"/>
      <c r="SL90" s="38"/>
      <c r="SM90" s="38"/>
      <c r="SN90" s="38"/>
      <c r="SO90" s="38"/>
      <c r="SP90" s="38"/>
      <c r="SQ90" s="38"/>
      <c r="SR90" s="38"/>
      <c r="SS90" s="38"/>
      <c r="ST90" s="38"/>
      <c r="SU90" s="38"/>
      <c r="SV90" s="38"/>
      <c r="SW90" s="38"/>
      <c r="SX90" s="38"/>
      <c r="SY90" s="38"/>
      <c r="SZ90" s="38"/>
      <c r="TA90" s="38"/>
      <c r="TB90" s="38"/>
      <c r="TC90" s="38"/>
      <c r="TD90" s="38"/>
      <c r="TE90" s="38"/>
      <c r="TF90" s="38"/>
      <c r="TG90" s="38"/>
      <c r="TH90" s="38"/>
      <c r="TI90" s="38"/>
      <c r="TJ90" s="38"/>
      <c r="TK90" s="38"/>
      <c r="TL90" s="38"/>
      <c r="TM90" s="38"/>
      <c r="TN90" s="38"/>
      <c r="TO90" s="38"/>
      <c r="TP90" s="38"/>
      <c r="TQ90" s="38"/>
      <c r="TR90" s="38"/>
      <c r="TS90" s="38"/>
      <c r="TT90" s="38"/>
      <c r="TU90" s="38"/>
      <c r="TV90" s="38"/>
      <c r="TW90" s="38"/>
      <c r="TX90" s="38"/>
      <c r="TY90" s="38"/>
      <c r="TZ90" s="38"/>
      <c r="UA90" s="38"/>
      <c r="UB90" s="38"/>
      <c r="UC90" s="38"/>
      <c r="UD90" s="38"/>
      <c r="UE90" s="38"/>
      <c r="UF90" s="38"/>
      <c r="UG90" s="38"/>
      <c r="UH90" s="38"/>
      <c r="UI90" s="38"/>
      <c r="UJ90" s="38"/>
      <c r="UK90" s="38"/>
      <c r="UL90" s="38"/>
      <c r="UM90" s="38"/>
      <c r="UN90" s="38"/>
      <c r="UO90" s="38"/>
      <c r="UP90" s="38"/>
      <c r="UQ90" s="38"/>
      <c r="UR90" s="38"/>
      <c r="US90" s="38"/>
      <c r="UT90" s="38"/>
      <c r="UU90" s="38"/>
      <c r="UV90" s="38"/>
      <c r="UW90" s="38"/>
      <c r="UX90" s="38"/>
      <c r="UY90" s="38"/>
      <c r="UZ90" s="38"/>
      <c r="VA90" s="38"/>
      <c r="VB90" s="38"/>
      <c r="VC90" s="38"/>
      <c r="VD90" s="38"/>
      <c r="VE90" s="38"/>
      <c r="VF90" s="38"/>
      <c r="VG90" s="38"/>
      <c r="VH90" s="38"/>
      <c r="VI90" s="38"/>
      <c r="VJ90" s="38"/>
      <c r="VK90" s="38"/>
      <c r="VL90" s="38"/>
      <c r="VM90" s="38"/>
      <c r="VN90" s="38"/>
      <c r="VO90" s="38"/>
      <c r="VP90" s="38"/>
      <c r="VQ90" s="38"/>
      <c r="VR90" s="38"/>
      <c r="VS90" s="38"/>
      <c r="VT90" s="38"/>
      <c r="VU90" s="38"/>
      <c r="VV90" s="38"/>
      <c r="VW90" s="38"/>
      <c r="VX90" s="38"/>
      <c r="VY90" s="38"/>
      <c r="VZ90" s="38"/>
      <c r="WA90" s="38"/>
      <c r="WB90" s="38"/>
      <c r="WC90" s="38"/>
      <c r="WD90" s="38"/>
      <c r="WE90" s="38"/>
      <c r="WF90" s="38"/>
      <c r="WG90" s="38"/>
      <c r="WH90" s="38"/>
      <c r="WI90" s="38"/>
      <c r="WJ90" s="38"/>
      <c r="WK90" s="38"/>
      <c r="WL90" s="38"/>
      <c r="WM90" s="38"/>
      <c r="WN90" s="38"/>
      <c r="WO90" s="38"/>
      <c r="WP90" s="38"/>
      <c r="WQ90" s="38"/>
      <c r="WR90" s="38"/>
      <c r="WS90" s="38"/>
      <c r="WT90" s="38"/>
      <c r="WU90" s="38"/>
      <c r="WV90" s="38"/>
      <c r="WW90" s="38"/>
      <c r="WX90" s="38"/>
      <c r="WY90" s="38"/>
      <c r="WZ90" s="38"/>
      <c r="XA90" s="38"/>
      <c r="XB90" s="38"/>
      <c r="XC90" s="38"/>
      <c r="XD90" s="38"/>
      <c r="XE90" s="38"/>
      <c r="XF90" s="38"/>
      <c r="XG90" s="38"/>
      <c r="XH90" s="38"/>
      <c r="XI90" s="38"/>
      <c r="XJ90" s="38"/>
      <c r="XK90" s="38"/>
      <c r="XL90" s="38"/>
      <c r="XM90" s="38"/>
      <c r="XN90" s="38"/>
      <c r="XO90" s="38"/>
      <c r="XP90" s="38"/>
      <c r="XQ90" s="38"/>
      <c r="XR90" s="38"/>
      <c r="XS90" s="38"/>
      <c r="XT90" s="38"/>
      <c r="XU90" s="38"/>
      <c r="XV90" s="38"/>
      <c r="XW90" s="38"/>
      <c r="XX90" s="38"/>
      <c r="XY90" s="38"/>
      <c r="XZ90" s="38"/>
      <c r="YA90" s="38"/>
      <c r="YB90" s="38"/>
      <c r="YC90" s="38"/>
      <c r="YD90" s="38"/>
      <c r="YE90" s="38"/>
      <c r="YF90" s="38"/>
      <c r="YG90" s="38"/>
      <c r="YH90" s="38"/>
      <c r="YI90" s="38"/>
      <c r="YJ90" s="38"/>
      <c r="YK90" s="38"/>
      <c r="YL90" s="38"/>
      <c r="YM90" s="38"/>
      <c r="YN90" s="38"/>
      <c r="YO90" s="38"/>
      <c r="YP90" s="38"/>
      <c r="YQ90" s="38"/>
      <c r="YR90" s="38"/>
      <c r="YS90" s="38"/>
    </row>
    <row r="91" spans="1:669" ht="12.75" customHeight="1" x14ac:dyDescent="0.25">
      <c r="A91" s="4" t="s">
        <v>39</v>
      </c>
      <c r="B91" s="5" t="s">
        <v>40</v>
      </c>
      <c r="C91" s="6" t="s">
        <v>71</v>
      </c>
      <c r="D91" s="6" t="s">
        <v>221</v>
      </c>
      <c r="E91" s="10">
        <v>44286</v>
      </c>
      <c r="F91" s="10" t="s">
        <v>107</v>
      </c>
      <c r="G91" s="130">
        <v>50000</v>
      </c>
      <c r="H91" s="174">
        <v>1435</v>
      </c>
      <c r="I91" s="181">
        <v>1854</v>
      </c>
      <c r="J91" s="181">
        <f>G91*0.0304</f>
        <v>1520</v>
      </c>
      <c r="K91" s="181">
        <v>25</v>
      </c>
      <c r="L91" s="181">
        <v>4834</v>
      </c>
      <c r="M91" s="174">
        <v>45166</v>
      </c>
      <c r="AQ91" s="45"/>
      <c r="AR91" s="45"/>
      <c r="AS91" s="45"/>
      <c r="AT91" s="45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</row>
    <row r="92" spans="1:669" ht="12.75" customHeight="1" x14ac:dyDescent="0.25">
      <c r="A92" s="4" t="s">
        <v>73</v>
      </c>
      <c r="B92" s="5" t="s">
        <v>40</v>
      </c>
      <c r="C92" s="6" t="s">
        <v>70</v>
      </c>
      <c r="D92" s="6" t="s">
        <v>221</v>
      </c>
      <c r="E92" s="10">
        <v>44256</v>
      </c>
      <c r="F92" s="10" t="s">
        <v>107</v>
      </c>
      <c r="G92" s="130">
        <v>44000</v>
      </c>
      <c r="H92" s="174">
        <v>1262.8</v>
      </c>
      <c r="I92" s="181">
        <v>1007.19</v>
      </c>
      <c r="J92" s="181">
        <v>1337.6</v>
      </c>
      <c r="K92" s="181">
        <v>8152.21</v>
      </c>
      <c r="L92" s="181">
        <v>11759.8</v>
      </c>
      <c r="M92" s="174">
        <v>32240.2</v>
      </c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</row>
    <row r="93" spans="1:669" ht="18" customHeight="1" x14ac:dyDescent="0.25">
      <c r="A93" s="41" t="s">
        <v>14</v>
      </c>
      <c r="B93" s="12">
        <v>2</v>
      </c>
      <c r="C93" s="7"/>
      <c r="D93" s="7"/>
      <c r="E93" s="41"/>
      <c r="F93" s="41"/>
      <c r="G93" s="146">
        <f>SUM(G91:G91)+G92</f>
        <v>94000</v>
      </c>
      <c r="H93" s="161">
        <f>SUM(H91:H91)+H92</f>
        <v>2697.8</v>
      </c>
      <c r="I93" s="146">
        <f>SUM(I91:I91)+I92</f>
        <v>2861.19</v>
      </c>
      <c r="J93" s="146">
        <f>SUM(J91:J91)+J92</f>
        <v>2857.6</v>
      </c>
      <c r="K93" s="146">
        <f>SUM(K91:K92)</f>
        <v>8177.21</v>
      </c>
      <c r="L93" s="146">
        <f>SUM(L91:L91)+L92</f>
        <v>16593.8</v>
      </c>
      <c r="M93" s="161">
        <f>SUM(M91:M91)+M92</f>
        <v>77406.2</v>
      </c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IB93" s="50"/>
      <c r="IC93" s="50"/>
    </row>
    <row r="94" spans="1:669" x14ac:dyDescent="0.25"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</row>
    <row r="95" spans="1:669" s="45" customFormat="1" ht="18" customHeight="1" x14ac:dyDescent="0.25">
      <c r="A95" s="40" t="s">
        <v>114</v>
      </c>
      <c r="B95" s="16"/>
      <c r="C95" s="17"/>
      <c r="D95" s="17"/>
      <c r="E95" s="40"/>
      <c r="F95" s="40"/>
      <c r="G95" s="151"/>
      <c r="H95" s="155"/>
      <c r="I95" s="151"/>
      <c r="J95" s="151"/>
      <c r="K95" s="151"/>
      <c r="L95" s="151"/>
      <c r="M95" s="155"/>
      <c r="IB95" s="86"/>
      <c r="IC95" s="86"/>
    </row>
    <row r="96" spans="1:669" ht="12.75" customHeight="1" x14ac:dyDescent="0.25">
      <c r="A96" s="4" t="s">
        <v>99</v>
      </c>
      <c r="B96" s="5" t="s">
        <v>208</v>
      </c>
      <c r="C96" s="6" t="s">
        <v>70</v>
      </c>
      <c r="D96" s="6" t="s">
        <v>221</v>
      </c>
      <c r="E96" s="10">
        <v>44440</v>
      </c>
      <c r="F96" s="10" t="s">
        <v>107</v>
      </c>
      <c r="G96" s="130">
        <v>165000</v>
      </c>
      <c r="H96" s="174">
        <f>G96*0.0287</f>
        <v>4735.5</v>
      </c>
      <c r="I96" s="181">
        <v>27413.040000000001</v>
      </c>
      <c r="J96" s="181">
        <v>4943.8</v>
      </c>
      <c r="K96" s="181">
        <v>25</v>
      </c>
      <c r="L96" s="181">
        <v>37117.339999999997</v>
      </c>
      <c r="M96" s="174">
        <v>127882.66</v>
      </c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IB96" s="50"/>
      <c r="IC96" s="50"/>
    </row>
    <row r="97" spans="1:669" s="51" customFormat="1" ht="18" customHeight="1" x14ac:dyDescent="0.25">
      <c r="A97" s="68" t="s">
        <v>14</v>
      </c>
      <c r="B97" s="92">
        <v>1</v>
      </c>
      <c r="C97" s="74"/>
      <c r="D97" s="74"/>
      <c r="E97" s="68"/>
      <c r="F97" s="68"/>
      <c r="G97" s="150">
        <f t="shared" ref="G97:M97" si="14">G96</f>
        <v>165000</v>
      </c>
      <c r="H97" s="157">
        <f t="shared" si="14"/>
        <v>4735.5</v>
      </c>
      <c r="I97" s="150">
        <f>I96</f>
        <v>27413.040000000001</v>
      </c>
      <c r="J97" s="150">
        <f t="shared" si="14"/>
        <v>4943.8</v>
      </c>
      <c r="K97" s="150">
        <f t="shared" si="14"/>
        <v>25</v>
      </c>
      <c r="L97" s="150">
        <f t="shared" si="14"/>
        <v>37117.339999999997</v>
      </c>
      <c r="M97" s="157">
        <f t="shared" si="14"/>
        <v>127882.66</v>
      </c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IB97" s="91"/>
      <c r="IC97" s="91"/>
    </row>
    <row r="98" spans="1:669" x14ac:dyDescent="0.25"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</row>
    <row r="99" spans="1:669" s="39" customFormat="1" ht="15.75" x14ac:dyDescent="0.25">
      <c r="A99" s="37" t="s">
        <v>98</v>
      </c>
      <c r="B99" s="37"/>
      <c r="C99" s="37"/>
      <c r="D99" s="203"/>
      <c r="E99" s="37"/>
      <c r="F99" s="37"/>
      <c r="G99" s="148"/>
      <c r="H99" s="162"/>
      <c r="I99" s="148"/>
      <c r="J99" s="148"/>
      <c r="K99" s="148"/>
      <c r="L99" s="148"/>
      <c r="M99" s="162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50"/>
      <c r="IC99" s="50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  <c r="SE99" s="38"/>
      <c r="SF99" s="38"/>
      <c r="SG99" s="38"/>
      <c r="SH99" s="38"/>
      <c r="SI99" s="38"/>
      <c r="SJ99" s="38"/>
      <c r="SK99" s="38"/>
      <c r="SL99" s="38"/>
      <c r="SM99" s="38"/>
      <c r="SN99" s="38"/>
      <c r="SO99" s="38"/>
      <c r="SP99" s="38"/>
      <c r="SQ99" s="38"/>
      <c r="SR99" s="38"/>
      <c r="SS99" s="38"/>
      <c r="ST99" s="38"/>
      <c r="SU99" s="38"/>
      <c r="SV99" s="38"/>
      <c r="SW99" s="38"/>
      <c r="SX99" s="38"/>
      <c r="SY99" s="38"/>
      <c r="SZ99" s="38"/>
      <c r="TA99" s="38"/>
      <c r="TB99" s="38"/>
      <c r="TC99" s="38"/>
      <c r="TD99" s="38"/>
      <c r="TE99" s="38"/>
      <c r="TF99" s="38"/>
      <c r="TG99" s="38"/>
      <c r="TH99" s="38"/>
      <c r="TI99" s="38"/>
      <c r="TJ99" s="38"/>
      <c r="TK99" s="38"/>
      <c r="TL99" s="38"/>
      <c r="TM99" s="38"/>
      <c r="TN99" s="38"/>
      <c r="TO99" s="38"/>
      <c r="TP99" s="38"/>
      <c r="TQ99" s="38"/>
      <c r="TR99" s="38"/>
      <c r="TS99" s="38"/>
      <c r="TT99" s="38"/>
      <c r="TU99" s="38"/>
      <c r="TV99" s="38"/>
      <c r="TW99" s="38"/>
      <c r="TX99" s="38"/>
      <c r="TY99" s="38"/>
      <c r="TZ99" s="38"/>
      <c r="UA99" s="38"/>
      <c r="UB99" s="38"/>
      <c r="UC99" s="38"/>
      <c r="UD99" s="38"/>
      <c r="UE99" s="38"/>
      <c r="UF99" s="38"/>
      <c r="UG99" s="38"/>
      <c r="UH99" s="38"/>
      <c r="UI99" s="38"/>
      <c r="UJ99" s="38"/>
      <c r="UK99" s="38"/>
      <c r="UL99" s="38"/>
      <c r="UM99" s="38"/>
      <c r="UN99" s="38"/>
      <c r="UO99" s="38"/>
      <c r="UP99" s="38"/>
      <c r="UQ99" s="38"/>
      <c r="UR99" s="38"/>
      <c r="US99" s="38"/>
      <c r="UT99" s="38"/>
      <c r="UU99" s="38"/>
      <c r="UV99" s="38"/>
      <c r="UW99" s="38"/>
      <c r="UX99" s="38"/>
      <c r="UY99" s="38"/>
      <c r="UZ99" s="38"/>
      <c r="VA99" s="38"/>
      <c r="VB99" s="38"/>
      <c r="VC99" s="38"/>
      <c r="VD99" s="38"/>
      <c r="VE99" s="38"/>
      <c r="VF99" s="38"/>
      <c r="VG99" s="38"/>
      <c r="VH99" s="38"/>
      <c r="VI99" s="38"/>
      <c r="VJ99" s="38"/>
      <c r="VK99" s="38"/>
      <c r="VL99" s="38"/>
      <c r="VM99" s="38"/>
      <c r="VN99" s="38"/>
      <c r="VO99" s="38"/>
      <c r="VP99" s="38"/>
      <c r="VQ99" s="38"/>
      <c r="VR99" s="38"/>
      <c r="VS99" s="38"/>
      <c r="VT99" s="38"/>
      <c r="VU99" s="38"/>
      <c r="VV99" s="38"/>
      <c r="VW99" s="38"/>
      <c r="VX99" s="38"/>
      <c r="VY99" s="38"/>
      <c r="VZ99" s="38"/>
      <c r="WA99" s="38"/>
      <c r="WB99" s="38"/>
      <c r="WC99" s="38"/>
      <c r="WD99" s="38"/>
      <c r="WE99" s="38"/>
      <c r="WF99" s="38"/>
      <c r="WG99" s="38"/>
      <c r="WH99" s="38"/>
      <c r="WI99" s="38"/>
      <c r="WJ99" s="38"/>
      <c r="WK99" s="38"/>
      <c r="WL99" s="38"/>
      <c r="WM99" s="38"/>
      <c r="WN99" s="38"/>
      <c r="WO99" s="38"/>
      <c r="WP99" s="38"/>
      <c r="WQ99" s="38"/>
      <c r="WR99" s="38"/>
      <c r="WS99" s="38"/>
      <c r="WT99" s="38"/>
      <c r="WU99" s="38"/>
      <c r="WV99" s="38"/>
      <c r="WW99" s="38"/>
      <c r="WX99" s="38"/>
      <c r="WY99" s="38"/>
      <c r="WZ99" s="38"/>
      <c r="XA99" s="38"/>
      <c r="XB99" s="38"/>
      <c r="XC99" s="38"/>
      <c r="XD99" s="38"/>
      <c r="XE99" s="38"/>
      <c r="XF99" s="38"/>
      <c r="XG99" s="38"/>
      <c r="XH99" s="38"/>
      <c r="XI99" s="38"/>
      <c r="XJ99" s="38"/>
      <c r="XK99" s="38"/>
      <c r="XL99" s="38"/>
      <c r="XM99" s="38"/>
      <c r="XN99" s="38"/>
      <c r="XO99" s="38"/>
      <c r="XP99" s="38"/>
      <c r="XQ99" s="38"/>
      <c r="XR99" s="38"/>
      <c r="XS99" s="38"/>
      <c r="XT99" s="38"/>
      <c r="XU99" s="38"/>
      <c r="XV99" s="38"/>
      <c r="XW99" s="38"/>
      <c r="XX99" s="38"/>
      <c r="XY99" s="38"/>
      <c r="XZ99" s="38"/>
      <c r="YA99" s="38"/>
      <c r="YB99" s="38"/>
      <c r="YC99" s="38"/>
      <c r="YD99" s="38"/>
      <c r="YE99" s="38"/>
      <c r="YF99" s="38"/>
      <c r="YG99" s="38"/>
      <c r="YH99" s="38"/>
      <c r="YI99" s="38"/>
      <c r="YJ99" s="38"/>
      <c r="YK99" s="38"/>
      <c r="YL99" s="38"/>
      <c r="YM99" s="38"/>
      <c r="YN99" s="38"/>
      <c r="YO99" s="38"/>
      <c r="YP99" s="38"/>
      <c r="YQ99" s="38"/>
      <c r="YR99" s="38"/>
      <c r="YS99" s="38"/>
    </row>
    <row r="100" spans="1:669" s="39" customFormat="1" ht="15.75" x14ac:dyDescent="0.25">
      <c r="A100" s="4" t="s">
        <v>90</v>
      </c>
      <c r="B100" s="5" t="s">
        <v>91</v>
      </c>
      <c r="C100" s="5" t="s">
        <v>70</v>
      </c>
      <c r="D100" s="5" t="s">
        <v>221</v>
      </c>
      <c r="E100" s="10">
        <v>44317</v>
      </c>
      <c r="F100" s="10" t="s">
        <v>107</v>
      </c>
      <c r="G100" s="130">
        <v>32000</v>
      </c>
      <c r="H100" s="174">
        <f t="shared" ref="H100:H102" si="15">G100*0.0287</f>
        <v>918.4</v>
      </c>
      <c r="I100" s="181">
        <v>0</v>
      </c>
      <c r="J100" s="182">
        <v>972.8</v>
      </c>
      <c r="K100" s="184">
        <v>25</v>
      </c>
      <c r="L100" s="181">
        <v>1916.2</v>
      </c>
      <c r="M100" s="174">
        <v>30083.8</v>
      </c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50"/>
      <c r="IC100" s="50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  <c r="TX100" s="38"/>
      <c r="TY100" s="38"/>
      <c r="TZ100" s="38"/>
      <c r="UA100" s="38"/>
      <c r="UB100" s="38"/>
      <c r="UC100" s="38"/>
      <c r="UD100" s="38"/>
      <c r="UE100" s="38"/>
      <c r="UF100" s="38"/>
      <c r="UG100" s="38"/>
      <c r="UH100" s="38"/>
      <c r="UI100" s="38"/>
      <c r="UJ100" s="38"/>
      <c r="UK100" s="38"/>
      <c r="UL100" s="38"/>
      <c r="UM100" s="38"/>
      <c r="UN100" s="38"/>
      <c r="UO100" s="38"/>
      <c r="UP100" s="38"/>
      <c r="UQ100" s="38"/>
      <c r="UR100" s="38"/>
      <c r="US100" s="38"/>
      <c r="UT100" s="38"/>
      <c r="UU100" s="38"/>
      <c r="UV100" s="38"/>
      <c r="UW100" s="38"/>
      <c r="UX100" s="38"/>
      <c r="UY100" s="38"/>
      <c r="UZ100" s="38"/>
      <c r="VA100" s="38"/>
      <c r="VB100" s="38"/>
      <c r="VC100" s="38"/>
      <c r="VD100" s="38"/>
      <c r="VE100" s="38"/>
      <c r="VF100" s="38"/>
      <c r="VG100" s="38"/>
      <c r="VH100" s="38"/>
      <c r="VI100" s="38"/>
      <c r="VJ100" s="38"/>
      <c r="VK100" s="38"/>
      <c r="VL100" s="38"/>
      <c r="VM100" s="38"/>
      <c r="VN100" s="38"/>
      <c r="VO100" s="38"/>
      <c r="VP100" s="38"/>
      <c r="VQ100" s="38"/>
      <c r="VR100" s="38"/>
      <c r="VS100" s="38"/>
      <c r="VT100" s="38"/>
      <c r="VU100" s="38"/>
      <c r="VV100" s="38"/>
      <c r="VW100" s="38"/>
      <c r="VX100" s="38"/>
      <c r="VY100" s="38"/>
      <c r="VZ100" s="38"/>
      <c r="WA100" s="38"/>
      <c r="WB100" s="38"/>
      <c r="WC100" s="38"/>
      <c r="WD100" s="38"/>
      <c r="WE100" s="38"/>
      <c r="WF100" s="38"/>
      <c r="WG100" s="38"/>
      <c r="WH100" s="38"/>
      <c r="WI100" s="38"/>
      <c r="WJ100" s="38"/>
      <c r="WK100" s="38"/>
      <c r="WL100" s="38"/>
      <c r="WM100" s="38"/>
      <c r="WN100" s="38"/>
      <c r="WO100" s="38"/>
      <c r="WP100" s="38"/>
      <c r="WQ100" s="38"/>
      <c r="WR100" s="38"/>
      <c r="WS100" s="38"/>
      <c r="WT100" s="38"/>
      <c r="WU100" s="38"/>
      <c r="WV100" s="38"/>
      <c r="WW100" s="38"/>
      <c r="WX100" s="38"/>
      <c r="WY100" s="38"/>
      <c r="WZ100" s="38"/>
      <c r="XA100" s="38"/>
      <c r="XB100" s="38"/>
      <c r="XC100" s="38"/>
      <c r="XD100" s="38"/>
      <c r="XE100" s="38"/>
      <c r="XF100" s="38"/>
      <c r="XG100" s="38"/>
      <c r="XH100" s="38"/>
      <c r="XI100" s="38"/>
      <c r="XJ100" s="38"/>
      <c r="XK100" s="38"/>
      <c r="XL100" s="38"/>
      <c r="XM100" s="38"/>
      <c r="XN100" s="38"/>
      <c r="XO100" s="38"/>
      <c r="XP100" s="38"/>
      <c r="XQ100" s="38"/>
      <c r="XR100" s="38"/>
      <c r="XS100" s="38"/>
      <c r="XT100" s="38"/>
      <c r="XU100" s="38"/>
      <c r="XV100" s="38"/>
      <c r="XW100" s="38"/>
      <c r="XX100" s="38"/>
      <c r="XY100" s="38"/>
      <c r="XZ100" s="38"/>
      <c r="YA100" s="38"/>
      <c r="YB100" s="38"/>
      <c r="YC100" s="38"/>
      <c r="YD100" s="38"/>
      <c r="YE100" s="38"/>
      <c r="YF100" s="38"/>
      <c r="YG100" s="38"/>
      <c r="YH100" s="38"/>
      <c r="YI100" s="38"/>
      <c r="YJ100" s="38"/>
      <c r="YK100" s="38"/>
      <c r="YL100" s="38"/>
      <c r="YM100" s="38"/>
      <c r="YN100" s="38"/>
      <c r="YO100" s="38"/>
      <c r="YP100" s="38"/>
      <c r="YQ100" s="38"/>
      <c r="YR100" s="38"/>
      <c r="YS100" s="38"/>
    </row>
    <row r="101" spans="1:669" s="39" customFormat="1" ht="15.75" x14ac:dyDescent="0.25">
      <c r="A101" s="4" t="s">
        <v>92</v>
      </c>
      <c r="B101" s="5" t="s">
        <v>91</v>
      </c>
      <c r="C101" s="5" t="s">
        <v>70</v>
      </c>
      <c r="D101" s="5" t="s">
        <v>221</v>
      </c>
      <c r="E101" s="10">
        <v>44318</v>
      </c>
      <c r="F101" s="10" t="s">
        <v>107</v>
      </c>
      <c r="G101" s="130">
        <v>32000</v>
      </c>
      <c r="H101" s="174">
        <f t="shared" si="15"/>
        <v>918.4</v>
      </c>
      <c r="I101" s="181">
        <v>0</v>
      </c>
      <c r="J101" s="182">
        <v>972.8</v>
      </c>
      <c r="K101" s="184">
        <v>25</v>
      </c>
      <c r="L101" s="181">
        <v>1916.2</v>
      </c>
      <c r="M101" s="174">
        <v>30083.8</v>
      </c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50"/>
      <c r="IC101" s="50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  <c r="MC101" s="38"/>
      <c r="MD101" s="38"/>
      <c r="ME101" s="38"/>
      <c r="MF101" s="38"/>
      <c r="MG101" s="38"/>
      <c r="MH101" s="38"/>
      <c r="MI101" s="38"/>
      <c r="MJ101" s="38"/>
      <c r="MK101" s="38"/>
      <c r="ML101" s="38"/>
      <c r="MM101" s="38"/>
      <c r="MN101" s="38"/>
      <c r="MO101" s="38"/>
      <c r="MP101" s="38"/>
      <c r="MQ101" s="38"/>
      <c r="MR101" s="38"/>
      <c r="MS101" s="38"/>
      <c r="MT101" s="38"/>
      <c r="MU101" s="38"/>
      <c r="MV101" s="38"/>
      <c r="MW101" s="38"/>
      <c r="MX101" s="38"/>
      <c r="MY101" s="38"/>
      <c r="MZ101" s="38"/>
      <c r="NA101" s="38"/>
      <c r="NB101" s="38"/>
      <c r="NC101" s="38"/>
      <c r="ND101" s="38"/>
      <c r="NE101" s="38"/>
      <c r="NF101" s="38"/>
      <c r="NG101" s="38"/>
      <c r="NH101" s="3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8"/>
      <c r="OC101" s="38"/>
      <c r="OD101" s="38"/>
      <c r="OE101" s="38"/>
      <c r="OF101" s="38"/>
      <c r="OG101" s="38"/>
      <c r="OH101" s="38"/>
      <c r="OI101" s="38"/>
      <c r="OJ101" s="38"/>
      <c r="OK101" s="38"/>
      <c r="OL101" s="38"/>
      <c r="OM101" s="38"/>
      <c r="ON101" s="38"/>
      <c r="OO101" s="38"/>
      <c r="OP101" s="38"/>
      <c r="OQ101" s="38"/>
      <c r="OR101" s="38"/>
      <c r="OS101" s="38"/>
      <c r="OT101" s="38"/>
      <c r="OU101" s="38"/>
      <c r="OV101" s="38"/>
      <c r="OW101" s="38"/>
      <c r="OX101" s="38"/>
      <c r="OY101" s="38"/>
      <c r="OZ101" s="38"/>
      <c r="PA101" s="38"/>
      <c r="PB101" s="38"/>
      <c r="PC101" s="38"/>
      <c r="PD101" s="38"/>
      <c r="PE101" s="38"/>
      <c r="PF101" s="38"/>
      <c r="PG101" s="38"/>
      <c r="PH101" s="38"/>
      <c r="PI101" s="38"/>
      <c r="PJ101" s="38"/>
      <c r="PK101" s="38"/>
      <c r="PL101" s="38"/>
      <c r="PM101" s="38"/>
      <c r="PN101" s="38"/>
      <c r="PO101" s="38"/>
      <c r="PP101" s="38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8"/>
      <c r="RH101" s="38"/>
      <c r="RI101" s="38"/>
      <c r="RJ101" s="38"/>
      <c r="RK101" s="38"/>
      <c r="RL101" s="38"/>
      <c r="RM101" s="38"/>
      <c r="RN101" s="38"/>
      <c r="RO101" s="38"/>
      <c r="RP101" s="38"/>
      <c r="RQ101" s="38"/>
      <c r="RR101" s="38"/>
      <c r="RS101" s="38"/>
      <c r="RT101" s="38"/>
      <c r="RU101" s="38"/>
      <c r="RV101" s="38"/>
      <c r="RW101" s="38"/>
      <c r="RX101" s="38"/>
      <c r="RY101" s="38"/>
      <c r="RZ101" s="38"/>
      <c r="SA101" s="38"/>
      <c r="SB101" s="38"/>
      <c r="SC101" s="38"/>
      <c r="SD101" s="38"/>
      <c r="SE101" s="38"/>
      <c r="SF101" s="38"/>
      <c r="SG101" s="38"/>
      <c r="SH101" s="38"/>
      <c r="SI101" s="38"/>
      <c r="SJ101" s="38"/>
      <c r="SK101" s="38"/>
      <c r="SL101" s="38"/>
      <c r="SM101" s="38"/>
      <c r="SN101" s="38"/>
      <c r="SO101" s="38"/>
      <c r="SP101" s="38"/>
      <c r="SQ101" s="38"/>
      <c r="SR101" s="38"/>
      <c r="SS101" s="38"/>
      <c r="ST101" s="38"/>
      <c r="SU101" s="38"/>
      <c r="SV101" s="38"/>
      <c r="SW101" s="38"/>
      <c r="SX101" s="38"/>
      <c r="SY101" s="38"/>
      <c r="SZ101" s="38"/>
      <c r="TA101" s="38"/>
      <c r="TB101" s="38"/>
      <c r="TC101" s="38"/>
      <c r="TD101" s="38"/>
      <c r="TE101" s="38"/>
      <c r="TF101" s="38"/>
      <c r="TG101" s="38"/>
      <c r="TH101" s="38"/>
      <c r="TI101" s="38"/>
      <c r="TJ101" s="38"/>
      <c r="TK101" s="38"/>
      <c r="TL101" s="38"/>
      <c r="TM101" s="38"/>
      <c r="TN101" s="38"/>
      <c r="TO101" s="38"/>
      <c r="TP101" s="38"/>
      <c r="TQ101" s="38"/>
      <c r="TR101" s="38"/>
      <c r="TS101" s="38"/>
      <c r="TT101" s="38"/>
      <c r="TU101" s="38"/>
      <c r="TV101" s="38"/>
      <c r="TW101" s="38"/>
      <c r="TX101" s="38"/>
      <c r="TY101" s="38"/>
      <c r="TZ101" s="38"/>
      <c r="UA101" s="38"/>
      <c r="UB101" s="38"/>
      <c r="UC101" s="38"/>
      <c r="UD101" s="38"/>
      <c r="UE101" s="38"/>
      <c r="UF101" s="38"/>
      <c r="UG101" s="38"/>
      <c r="UH101" s="38"/>
      <c r="UI101" s="38"/>
      <c r="UJ101" s="38"/>
      <c r="UK101" s="38"/>
      <c r="UL101" s="38"/>
      <c r="UM101" s="38"/>
      <c r="UN101" s="38"/>
      <c r="UO101" s="38"/>
      <c r="UP101" s="38"/>
      <c r="UQ101" s="38"/>
      <c r="UR101" s="38"/>
      <c r="US101" s="38"/>
      <c r="UT101" s="38"/>
      <c r="UU101" s="38"/>
      <c r="UV101" s="38"/>
      <c r="UW101" s="38"/>
      <c r="UX101" s="38"/>
      <c r="UY101" s="38"/>
      <c r="UZ101" s="38"/>
      <c r="VA101" s="38"/>
      <c r="VB101" s="38"/>
      <c r="VC101" s="38"/>
      <c r="VD101" s="38"/>
      <c r="VE101" s="38"/>
      <c r="VF101" s="38"/>
      <c r="VG101" s="38"/>
      <c r="VH101" s="38"/>
      <c r="VI101" s="38"/>
      <c r="VJ101" s="38"/>
      <c r="VK101" s="38"/>
      <c r="VL101" s="38"/>
      <c r="VM101" s="38"/>
      <c r="VN101" s="38"/>
      <c r="VO101" s="38"/>
      <c r="VP101" s="38"/>
      <c r="VQ101" s="38"/>
      <c r="VR101" s="38"/>
      <c r="VS101" s="38"/>
      <c r="VT101" s="38"/>
      <c r="VU101" s="38"/>
      <c r="VV101" s="38"/>
      <c r="VW101" s="38"/>
      <c r="VX101" s="38"/>
      <c r="VY101" s="38"/>
      <c r="VZ101" s="38"/>
      <c r="WA101" s="38"/>
      <c r="WB101" s="38"/>
      <c r="WC101" s="38"/>
      <c r="WD101" s="38"/>
      <c r="WE101" s="38"/>
      <c r="WF101" s="38"/>
      <c r="WG101" s="38"/>
      <c r="WH101" s="38"/>
      <c r="WI101" s="38"/>
      <c r="WJ101" s="38"/>
      <c r="WK101" s="38"/>
      <c r="WL101" s="38"/>
      <c r="WM101" s="38"/>
      <c r="WN101" s="38"/>
      <c r="WO101" s="38"/>
      <c r="WP101" s="38"/>
      <c r="WQ101" s="38"/>
      <c r="WR101" s="38"/>
      <c r="WS101" s="38"/>
      <c r="WT101" s="38"/>
      <c r="WU101" s="38"/>
      <c r="WV101" s="38"/>
      <c r="WW101" s="38"/>
      <c r="WX101" s="38"/>
      <c r="WY101" s="38"/>
      <c r="WZ101" s="38"/>
      <c r="XA101" s="38"/>
      <c r="XB101" s="38"/>
      <c r="XC101" s="38"/>
      <c r="XD101" s="38"/>
      <c r="XE101" s="38"/>
      <c r="XF101" s="38"/>
      <c r="XG101" s="38"/>
      <c r="XH101" s="38"/>
      <c r="XI101" s="38"/>
      <c r="XJ101" s="38"/>
      <c r="XK101" s="38"/>
      <c r="XL101" s="38"/>
      <c r="XM101" s="38"/>
      <c r="XN101" s="38"/>
      <c r="XO101" s="38"/>
      <c r="XP101" s="38"/>
      <c r="XQ101" s="38"/>
      <c r="XR101" s="38"/>
      <c r="XS101" s="38"/>
      <c r="XT101" s="38"/>
      <c r="XU101" s="38"/>
      <c r="XV101" s="38"/>
      <c r="XW101" s="38"/>
      <c r="XX101" s="38"/>
      <c r="XY101" s="38"/>
      <c r="XZ101" s="38"/>
      <c r="YA101" s="38"/>
      <c r="YB101" s="38"/>
      <c r="YC101" s="38"/>
      <c r="YD101" s="38"/>
      <c r="YE101" s="38"/>
      <c r="YF101" s="38"/>
      <c r="YG101" s="38"/>
      <c r="YH101" s="38"/>
      <c r="YI101" s="38"/>
      <c r="YJ101" s="38"/>
      <c r="YK101" s="38"/>
      <c r="YL101" s="38"/>
      <c r="YM101" s="38"/>
      <c r="YN101" s="38"/>
      <c r="YO101" s="38"/>
      <c r="YP101" s="38"/>
      <c r="YQ101" s="38"/>
      <c r="YR101" s="38"/>
      <c r="YS101" s="38"/>
    </row>
    <row r="102" spans="1:669" s="39" customFormat="1" ht="15.75" x14ac:dyDescent="0.25">
      <c r="A102" s="4" t="s">
        <v>93</v>
      </c>
      <c r="B102" s="5" t="s">
        <v>91</v>
      </c>
      <c r="C102" s="5" t="s">
        <v>70</v>
      </c>
      <c r="D102" s="5" t="s">
        <v>221</v>
      </c>
      <c r="E102" s="10">
        <v>44317</v>
      </c>
      <c r="F102" s="10" t="s">
        <v>107</v>
      </c>
      <c r="G102" s="130">
        <v>32000</v>
      </c>
      <c r="H102" s="174">
        <f t="shared" si="15"/>
        <v>918.4</v>
      </c>
      <c r="I102" s="181">
        <v>0</v>
      </c>
      <c r="J102" s="182">
        <v>972.8</v>
      </c>
      <c r="K102" s="184">
        <v>175</v>
      </c>
      <c r="L102" s="181">
        <v>2066.1999999999998</v>
      </c>
      <c r="M102" s="174">
        <v>29933.8</v>
      </c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50"/>
      <c r="IC102" s="50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  <c r="IW102" s="38"/>
      <c r="IX102" s="38"/>
      <c r="IY102" s="38"/>
      <c r="IZ102" s="38"/>
      <c r="JA102" s="38"/>
      <c r="JB102" s="38"/>
      <c r="JC102" s="38"/>
      <c r="JD102" s="38"/>
      <c r="JE102" s="38"/>
      <c r="JF102" s="38"/>
      <c r="JG102" s="38"/>
      <c r="JH102" s="38"/>
      <c r="JI102" s="38"/>
      <c r="JJ102" s="38"/>
      <c r="JK102" s="38"/>
      <c r="JL102" s="38"/>
      <c r="JM102" s="38"/>
      <c r="JN102" s="38"/>
      <c r="JO102" s="38"/>
      <c r="JP102" s="38"/>
      <c r="JQ102" s="38"/>
      <c r="JR102" s="38"/>
      <c r="JS102" s="38"/>
      <c r="JT102" s="38"/>
      <c r="JU102" s="38"/>
      <c r="JV102" s="38"/>
      <c r="JW102" s="38"/>
      <c r="JX102" s="38"/>
      <c r="JY102" s="38"/>
      <c r="JZ102" s="38"/>
      <c r="KA102" s="38"/>
      <c r="KB102" s="38"/>
      <c r="KC102" s="38"/>
      <c r="KD102" s="38"/>
      <c r="KE102" s="38"/>
      <c r="KF102" s="38"/>
      <c r="KG102" s="38"/>
      <c r="KH102" s="38"/>
      <c r="KI102" s="38"/>
      <c r="KJ102" s="38"/>
      <c r="KK102" s="38"/>
      <c r="KL102" s="38"/>
      <c r="KM102" s="38"/>
      <c r="KN102" s="38"/>
      <c r="KO102" s="38"/>
      <c r="KP102" s="38"/>
      <c r="KQ102" s="38"/>
      <c r="KR102" s="38"/>
      <c r="KS102" s="38"/>
      <c r="KT102" s="38"/>
      <c r="KU102" s="38"/>
      <c r="KV102" s="38"/>
      <c r="KW102" s="38"/>
      <c r="KX102" s="38"/>
      <c r="KY102" s="38"/>
      <c r="KZ102" s="38"/>
      <c r="LA102" s="38"/>
      <c r="LB102" s="38"/>
      <c r="LC102" s="38"/>
      <c r="LD102" s="38"/>
      <c r="LE102" s="38"/>
      <c r="LF102" s="38"/>
      <c r="LG102" s="38"/>
      <c r="LH102" s="38"/>
      <c r="LI102" s="38"/>
      <c r="LJ102" s="38"/>
      <c r="LK102" s="38"/>
      <c r="LL102" s="38"/>
      <c r="LM102" s="38"/>
      <c r="LN102" s="38"/>
      <c r="LO102" s="38"/>
      <c r="LP102" s="38"/>
      <c r="LQ102" s="38"/>
      <c r="LR102" s="38"/>
      <c r="LS102" s="38"/>
      <c r="LT102" s="38"/>
      <c r="LU102" s="38"/>
      <c r="LV102" s="38"/>
      <c r="LW102" s="38"/>
      <c r="LX102" s="38"/>
      <c r="LY102" s="38"/>
      <c r="LZ102" s="38"/>
      <c r="MA102" s="38"/>
      <c r="MB102" s="38"/>
      <c r="MC102" s="38"/>
      <c r="MD102" s="38"/>
      <c r="ME102" s="38"/>
      <c r="MF102" s="38"/>
      <c r="MG102" s="38"/>
      <c r="MH102" s="38"/>
      <c r="MI102" s="38"/>
      <c r="MJ102" s="38"/>
      <c r="MK102" s="38"/>
      <c r="ML102" s="38"/>
      <c r="MM102" s="38"/>
      <c r="MN102" s="38"/>
      <c r="MO102" s="38"/>
      <c r="MP102" s="38"/>
      <c r="MQ102" s="38"/>
      <c r="MR102" s="38"/>
      <c r="MS102" s="38"/>
      <c r="MT102" s="38"/>
      <c r="MU102" s="38"/>
      <c r="MV102" s="38"/>
      <c r="MW102" s="38"/>
      <c r="MX102" s="38"/>
      <c r="MY102" s="38"/>
      <c r="MZ102" s="38"/>
      <c r="NA102" s="38"/>
      <c r="NB102" s="38"/>
      <c r="NC102" s="38"/>
      <c r="ND102" s="38"/>
      <c r="NE102" s="38"/>
      <c r="NF102" s="38"/>
      <c r="NG102" s="38"/>
      <c r="NH102" s="38"/>
      <c r="NI102" s="38"/>
      <c r="NJ102" s="38"/>
      <c r="NK102" s="38"/>
      <c r="NL102" s="38"/>
      <c r="NM102" s="38"/>
      <c r="NN102" s="38"/>
      <c r="NO102" s="38"/>
      <c r="NP102" s="38"/>
      <c r="NQ102" s="38"/>
      <c r="NR102" s="38"/>
      <c r="NS102" s="38"/>
      <c r="NT102" s="38"/>
      <c r="NU102" s="38"/>
      <c r="NV102" s="38"/>
      <c r="NW102" s="38"/>
      <c r="NX102" s="38"/>
      <c r="NY102" s="38"/>
      <c r="NZ102" s="38"/>
      <c r="OA102" s="38"/>
      <c r="OB102" s="38"/>
      <c r="OC102" s="38"/>
      <c r="OD102" s="38"/>
      <c r="OE102" s="38"/>
      <c r="OF102" s="38"/>
      <c r="OG102" s="38"/>
      <c r="OH102" s="38"/>
      <c r="OI102" s="38"/>
      <c r="OJ102" s="38"/>
      <c r="OK102" s="38"/>
      <c r="OL102" s="38"/>
      <c r="OM102" s="38"/>
      <c r="ON102" s="38"/>
      <c r="OO102" s="38"/>
      <c r="OP102" s="38"/>
      <c r="OQ102" s="38"/>
      <c r="OR102" s="38"/>
      <c r="OS102" s="38"/>
      <c r="OT102" s="38"/>
      <c r="OU102" s="38"/>
      <c r="OV102" s="38"/>
      <c r="OW102" s="38"/>
      <c r="OX102" s="38"/>
      <c r="OY102" s="38"/>
      <c r="OZ102" s="38"/>
      <c r="PA102" s="38"/>
      <c r="PB102" s="38"/>
      <c r="PC102" s="38"/>
      <c r="PD102" s="38"/>
      <c r="PE102" s="38"/>
      <c r="PF102" s="38"/>
      <c r="PG102" s="38"/>
      <c r="PH102" s="38"/>
      <c r="PI102" s="38"/>
      <c r="PJ102" s="38"/>
      <c r="PK102" s="38"/>
      <c r="PL102" s="38"/>
      <c r="PM102" s="38"/>
      <c r="PN102" s="38"/>
      <c r="PO102" s="38"/>
      <c r="PP102" s="38"/>
      <c r="PQ102" s="38"/>
      <c r="PR102" s="38"/>
      <c r="PS102" s="38"/>
      <c r="PT102" s="38"/>
      <c r="PU102" s="38"/>
      <c r="PV102" s="38"/>
      <c r="PW102" s="38"/>
      <c r="PX102" s="38"/>
      <c r="PY102" s="38"/>
      <c r="PZ102" s="38"/>
      <c r="QA102" s="38"/>
      <c r="QB102" s="38"/>
      <c r="QC102" s="38"/>
      <c r="QD102" s="38"/>
      <c r="QE102" s="38"/>
      <c r="QF102" s="38"/>
      <c r="QG102" s="38"/>
      <c r="QH102" s="38"/>
      <c r="QI102" s="38"/>
      <c r="QJ102" s="38"/>
      <c r="QK102" s="38"/>
      <c r="QL102" s="38"/>
      <c r="QM102" s="38"/>
      <c r="QN102" s="38"/>
      <c r="QO102" s="38"/>
      <c r="QP102" s="38"/>
      <c r="QQ102" s="38"/>
      <c r="QR102" s="38"/>
      <c r="QS102" s="38"/>
      <c r="QT102" s="38"/>
      <c r="QU102" s="38"/>
      <c r="QV102" s="38"/>
      <c r="QW102" s="38"/>
      <c r="QX102" s="38"/>
      <c r="QY102" s="38"/>
      <c r="QZ102" s="38"/>
      <c r="RA102" s="38"/>
      <c r="RB102" s="38"/>
      <c r="RC102" s="38"/>
      <c r="RD102" s="38"/>
      <c r="RE102" s="38"/>
      <c r="RF102" s="38"/>
      <c r="RG102" s="38"/>
      <c r="RH102" s="38"/>
      <c r="RI102" s="38"/>
      <c r="RJ102" s="38"/>
      <c r="RK102" s="38"/>
      <c r="RL102" s="38"/>
      <c r="RM102" s="38"/>
      <c r="RN102" s="38"/>
      <c r="RO102" s="38"/>
      <c r="RP102" s="38"/>
      <c r="RQ102" s="38"/>
      <c r="RR102" s="38"/>
      <c r="RS102" s="38"/>
      <c r="RT102" s="38"/>
      <c r="RU102" s="38"/>
      <c r="RV102" s="38"/>
      <c r="RW102" s="38"/>
      <c r="RX102" s="38"/>
      <c r="RY102" s="38"/>
      <c r="RZ102" s="38"/>
      <c r="SA102" s="38"/>
      <c r="SB102" s="38"/>
      <c r="SC102" s="38"/>
      <c r="SD102" s="38"/>
      <c r="SE102" s="38"/>
      <c r="SF102" s="38"/>
      <c r="SG102" s="38"/>
      <c r="SH102" s="38"/>
      <c r="SI102" s="38"/>
      <c r="SJ102" s="38"/>
      <c r="SK102" s="38"/>
      <c r="SL102" s="38"/>
      <c r="SM102" s="38"/>
      <c r="SN102" s="38"/>
      <c r="SO102" s="38"/>
      <c r="SP102" s="38"/>
      <c r="SQ102" s="38"/>
      <c r="SR102" s="38"/>
      <c r="SS102" s="38"/>
      <c r="ST102" s="38"/>
      <c r="SU102" s="38"/>
      <c r="SV102" s="38"/>
      <c r="SW102" s="38"/>
      <c r="SX102" s="38"/>
      <c r="SY102" s="38"/>
      <c r="SZ102" s="38"/>
      <c r="TA102" s="38"/>
      <c r="TB102" s="38"/>
      <c r="TC102" s="38"/>
      <c r="TD102" s="38"/>
      <c r="TE102" s="38"/>
      <c r="TF102" s="38"/>
      <c r="TG102" s="38"/>
      <c r="TH102" s="38"/>
      <c r="TI102" s="38"/>
      <c r="TJ102" s="38"/>
      <c r="TK102" s="38"/>
      <c r="TL102" s="38"/>
      <c r="TM102" s="38"/>
      <c r="TN102" s="38"/>
      <c r="TO102" s="38"/>
      <c r="TP102" s="38"/>
      <c r="TQ102" s="38"/>
      <c r="TR102" s="38"/>
      <c r="TS102" s="38"/>
      <c r="TT102" s="38"/>
      <c r="TU102" s="38"/>
      <c r="TV102" s="38"/>
      <c r="TW102" s="38"/>
      <c r="TX102" s="38"/>
      <c r="TY102" s="38"/>
      <c r="TZ102" s="38"/>
      <c r="UA102" s="38"/>
      <c r="UB102" s="38"/>
      <c r="UC102" s="38"/>
      <c r="UD102" s="38"/>
      <c r="UE102" s="38"/>
      <c r="UF102" s="38"/>
      <c r="UG102" s="38"/>
      <c r="UH102" s="38"/>
      <c r="UI102" s="38"/>
      <c r="UJ102" s="38"/>
      <c r="UK102" s="38"/>
      <c r="UL102" s="38"/>
      <c r="UM102" s="38"/>
      <c r="UN102" s="38"/>
      <c r="UO102" s="38"/>
      <c r="UP102" s="38"/>
      <c r="UQ102" s="38"/>
      <c r="UR102" s="38"/>
      <c r="US102" s="38"/>
      <c r="UT102" s="38"/>
      <c r="UU102" s="38"/>
      <c r="UV102" s="38"/>
      <c r="UW102" s="38"/>
      <c r="UX102" s="38"/>
      <c r="UY102" s="38"/>
      <c r="UZ102" s="38"/>
      <c r="VA102" s="38"/>
      <c r="VB102" s="38"/>
      <c r="VC102" s="38"/>
      <c r="VD102" s="38"/>
      <c r="VE102" s="38"/>
      <c r="VF102" s="38"/>
      <c r="VG102" s="38"/>
      <c r="VH102" s="38"/>
      <c r="VI102" s="38"/>
      <c r="VJ102" s="38"/>
      <c r="VK102" s="38"/>
      <c r="VL102" s="38"/>
      <c r="VM102" s="38"/>
      <c r="VN102" s="38"/>
      <c r="VO102" s="38"/>
      <c r="VP102" s="38"/>
      <c r="VQ102" s="38"/>
      <c r="VR102" s="38"/>
      <c r="VS102" s="38"/>
      <c r="VT102" s="38"/>
      <c r="VU102" s="38"/>
      <c r="VV102" s="38"/>
      <c r="VW102" s="38"/>
      <c r="VX102" s="38"/>
      <c r="VY102" s="38"/>
      <c r="VZ102" s="38"/>
      <c r="WA102" s="38"/>
      <c r="WB102" s="38"/>
      <c r="WC102" s="38"/>
      <c r="WD102" s="38"/>
      <c r="WE102" s="38"/>
      <c r="WF102" s="38"/>
      <c r="WG102" s="38"/>
      <c r="WH102" s="38"/>
      <c r="WI102" s="38"/>
      <c r="WJ102" s="38"/>
      <c r="WK102" s="38"/>
      <c r="WL102" s="38"/>
      <c r="WM102" s="38"/>
      <c r="WN102" s="38"/>
      <c r="WO102" s="38"/>
      <c r="WP102" s="38"/>
      <c r="WQ102" s="38"/>
      <c r="WR102" s="38"/>
      <c r="WS102" s="38"/>
      <c r="WT102" s="38"/>
      <c r="WU102" s="38"/>
      <c r="WV102" s="38"/>
      <c r="WW102" s="38"/>
      <c r="WX102" s="38"/>
      <c r="WY102" s="38"/>
      <c r="WZ102" s="38"/>
      <c r="XA102" s="38"/>
      <c r="XB102" s="38"/>
      <c r="XC102" s="38"/>
      <c r="XD102" s="38"/>
      <c r="XE102" s="38"/>
      <c r="XF102" s="38"/>
      <c r="XG102" s="38"/>
      <c r="XH102" s="38"/>
      <c r="XI102" s="38"/>
      <c r="XJ102" s="38"/>
      <c r="XK102" s="38"/>
      <c r="XL102" s="38"/>
      <c r="XM102" s="38"/>
      <c r="XN102" s="38"/>
      <c r="XO102" s="38"/>
      <c r="XP102" s="38"/>
      <c r="XQ102" s="38"/>
      <c r="XR102" s="38"/>
      <c r="XS102" s="38"/>
      <c r="XT102" s="38"/>
      <c r="XU102" s="38"/>
      <c r="XV102" s="38"/>
      <c r="XW102" s="38"/>
      <c r="XX102" s="38"/>
      <c r="XY102" s="38"/>
      <c r="XZ102" s="38"/>
      <c r="YA102" s="38"/>
      <c r="YB102" s="38"/>
      <c r="YC102" s="38"/>
      <c r="YD102" s="38"/>
      <c r="YE102" s="38"/>
      <c r="YF102" s="38"/>
      <c r="YG102" s="38"/>
      <c r="YH102" s="38"/>
      <c r="YI102" s="38"/>
      <c r="YJ102" s="38"/>
      <c r="YK102" s="38"/>
      <c r="YL102" s="38"/>
      <c r="YM102" s="38"/>
      <c r="YN102" s="38"/>
      <c r="YO102" s="38"/>
      <c r="YP102" s="38"/>
      <c r="YQ102" s="38"/>
      <c r="YR102" s="38"/>
      <c r="YS102" s="38"/>
    </row>
    <row r="103" spans="1:669" s="39" customFormat="1" ht="15.75" x14ac:dyDescent="0.25">
      <c r="A103" s="4" t="s">
        <v>179</v>
      </c>
      <c r="B103" s="5" t="s">
        <v>207</v>
      </c>
      <c r="C103" s="5" t="s">
        <v>70</v>
      </c>
      <c r="D103" s="5" t="s">
        <v>221</v>
      </c>
      <c r="E103" s="10">
        <v>44652</v>
      </c>
      <c r="F103" s="10" t="s">
        <v>107</v>
      </c>
      <c r="G103" s="130">
        <v>32000</v>
      </c>
      <c r="H103" s="174">
        <v>918.4</v>
      </c>
      <c r="I103" s="181">
        <v>0</v>
      </c>
      <c r="J103" s="182">
        <v>972.8</v>
      </c>
      <c r="K103" s="184">
        <v>25</v>
      </c>
      <c r="L103" s="181">
        <v>1916.2</v>
      </c>
      <c r="M103" s="174">
        <v>30083.8</v>
      </c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50"/>
      <c r="IC103" s="50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38"/>
      <c r="KM103" s="38"/>
      <c r="KN103" s="38"/>
      <c r="KO103" s="38"/>
      <c r="KP103" s="38"/>
      <c r="KQ103" s="38"/>
      <c r="KR103" s="38"/>
      <c r="KS103" s="38"/>
      <c r="KT103" s="38"/>
      <c r="KU103" s="38"/>
      <c r="KV103" s="38"/>
      <c r="KW103" s="38"/>
      <c r="KX103" s="38"/>
      <c r="KY103" s="38"/>
      <c r="KZ103" s="38"/>
      <c r="LA103" s="38"/>
      <c r="LB103" s="38"/>
      <c r="LC103" s="38"/>
      <c r="LD103" s="38"/>
      <c r="LE103" s="38"/>
      <c r="LF103" s="38"/>
      <c r="LG103" s="38"/>
      <c r="LH103" s="38"/>
      <c r="LI103" s="38"/>
      <c r="LJ103" s="38"/>
      <c r="LK103" s="38"/>
      <c r="LL103" s="38"/>
      <c r="LM103" s="38"/>
      <c r="LN103" s="38"/>
      <c r="LO103" s="38"/>
      <c r="LP103" s="38"/>
      <c r="LQ103" s="38"/>
      <c r="LR103" s="38"/>
      <c r="LS103" s="38"/>
      <c r="LT103" s="38"/>
      <c r="LU103" s="38"/>
      <c r="LV103" s="38"/>
      <c r="LW103" s="38"/>
      <c r="LX103" s="38"/>
      <c r="LY103" s="38"/>
      <c r="LZ103" s="38"/>
      <c r="MA103" s="38"/>
      <c r="MB103" s="38"/>
      <c r="MC103" s="38"/>
      <c r="MD103" s="38"/>
      <c r="ME103" s="38"/>
      <c r="MF103" s="38"/>
      <c r="MG103" s="38"/>
      <c r="MH103" s="38"/>
      <c r="MI103" s="38"/>
      <c r="MJ103" s="38"/>
      <c r="MK103" s="38"/>
      <c r="ML103" s="38"/>
      <c r="MM103" s="38"/>
      <c r="MN103" s="38"/>
      <c r="MO103" s="38"/>
      <c r="MP103" s="38"/>
      <c r="MQ103" s="38"/>
      <c r="MR103" s="38"/>
      <c r="MS103" s="38"/>
      <c r="MT103" s="38"/>
      <c r="MU103" s="38"/>
      <c r="MV103" s="38"/>
      <c r="MW103" s="38"/>
      <c r="MX103" s="38"/>
      <c r="MY103" s="38"/>
      <c r="MZ103" s="38"/>
      <c r="NA103" s="38"/>
      <c r="NB103" s="38"/>
      <c r="NC103" s="38"/>
      <c r="ND103" s="38"/>
      <c r="NE103" s="38"/>
      <c r="NF103" s="38"/>
      <c r="NG103" s="38"/>
      <c r="NH103" s="38"/>
      <c r="NI103" s="38"/>
      <c r="NJ103" s="38"/>
      <c r="NK103" s="38"/>
      <c r="NL103" s="38"/>
      <c r="NM103" s="38"/>
      <c r="NN103" s="38"/>
      <c r="NO103" s="38"/>
      <c r="NP103" s="38"/>
      <c r="NQ103" s="38"/>
      <c r="NR103" s="38"/>
      <c r="NS103" s="38"/>
      <c r="NT103" s="38"/>
      <c r="NU103" s="38"/>
      <c r="NV103" s="38"/>
      <c r="NW103" s="38"/>
      <c r="NX103" s="38"/>
      <c r="NY103" s="38"/>
      <c r="NZ103" s="38"/>
      <c r="OA103" s="38"/>
      <c r="OB103" s="38"/>
      <c r="OC103" s="38"/>
      <c r="OD103" s="38"/>
      <c r="OE103" s="38"/>
      <c r="OF103" s="38"/>
      <c r="OG103" s="38"/>
      <c r="OH103" s="38"/>
      <c r="OI103" s="38"/>
      <c r="OJ103" s="38"/>
      <c r="OK103" s="38"/>
      <c r="OL103" s="38"/>
      <c r="OM103" s="38"/>
      <c r="ON103" s="38"/>
      <c r="OO103" s="38"/>
      <c r="OP103" s="38"/>
      <c r="OQ103" s="38"/>
      <c r="OR103" s="38"/>
      <c r="OS103" s="38"/>
      <c r="OT103" s="38"/>
      <c r="OU103" s="38"/>
      <c r="OV103" s="38"/>
      <c r="OW103" s="38"/>
      <c r="OX103" s="38"/>
      <c r="OY103" s="38"/>
      <c r="OZ103" s="38"/>
      <c r="PA103" s="38"/>
      <c r="PB103" s="38"/>
      <c r="PC103" s="38"/>
      <c r="PD103" s="38"/>
      <c r="PE103" s="38"/>
      <c r="PF103" s="38"/>
      <c r="PG103" s="38"/>
      <c r="PH103" s="38"/>
      <c r="PI103" s="38"/>
      <c r="PJ103" s="38"/>
      <c r="PK103" s="38"/>
      <c r="PL103" s="38"/>
      <c r="PM103" s="38"/>
      <c r="PN103" s="38"/>
      <c r="PO103" s="38"/>
      <c r="PP103" s="38"/>
      <c r="PQ103" s="38"/>
      <c r="PR103" s="38"/>
      <c r="PS103" s="38"/>
      <c r="PT103" s="38"/>
      <c r="PU103" s="38"/>
      <c r="PV103" s="38"/>
      <c r="PW103" s="38"/>
      <c r="PX103" s="38"/>
      <c r="PY103" s="38"/>
      <c r="PZ103" s="38"/>
      <c r="QA103" s="38"/>
      <c r="QB103" s="38"/>
      <c r="QC103" s="38"/>
      <c r="QD103" s="38"/>
      <c r="QE103" s="38"/>
      <c r="QF103" s="38"/>
      <c r="QG103" s="38"/>
      <c r="QH103" s="38"/>
      <c r="QI103" s="38"/>
      <c r="QJ103" s="38"/>
      <c r="QK103" s="38"/>
      <c r="QL103" s="38"/>
      <c r="QM103" s="38"/>
      <c r="QN103" s="38"/>
      <c r="QO103" s="38"/>
      <c r="QP103" s="38"/>
      <c r="QQ103" s="38"/>
      <c r="QR103" s="38"/>
      <c r="QS103" s="38"/>
      <c r="QT103" s="38"/>
      <c r="QU103" s="38"/>
      <c r="QV103" s="38"/>
      <c r="QW103" s="38"/>
      <c r="QX103" s="38"/>
      <c r="QY103" s="38"/>
      <c r="QZ103" s="38"/>
      <c r="RA103" s="38"/>
      <c r="RB103" s="38"/>
      <c r="RC103" s="38"/>
      <c r="RD103" s="38"/>
      <c r="RE103" s="38"/>
      <c r="RF103" s="38"/>
      <c r="RG103" s="38"/>
      <c r="RH103" s="38"/>
      <c r="RI103" s="38"/>
      <c r="RJ103" s="38"/>
      <c r="RK103" s="38"/>
      <c r="RL103" s="38"/>
      <c r="RM103" s="38"/>
      <c r="RN103" s="38"/>
      <c r="RO103" s="38"/>
      <c r="RP103" s="38"/>
      <c r="RQ103" s="38"/>
      <c r="RR103" s="38"/>
      <c r="RS103" s="38"/>
      <c r="RT103" s="38"/>
      <c r="RU103" s="38"/>
      <c r="RV103" s="38"/>
      <c r="RW103" s="38"/>
      <c r="RX103" s="38"/>
      <c r="RY103" s="38"/>
      <c r="RZ103" s="38"/>
      <c r="SA103" s="38"/>
      <c r="SB103" s="38"/>
      <c r="SC103" s="38"/>
      <c r="SD103" s="38"/>
      <c r="SE103" s="38"/>
      <c r="SF103" s="38"/>
      <c r="SG103" s="38"/>
      <c r="SH103" s="38"/>
      <c r="SI103" s="38"/>
      <c r="SJ103" s="38"/>
      <c r="SK103" s="38"/>
      <c r="SL103" s="38"/>
      <c r="SM103" s="38"/>
      <c r="SN103" s="38"/>
      <c r="SO103" s="38"/>
      <c r="SP103" s="38"/>
      <c r="SQ103" s="38"/>
      <c r="SR103" s="38"/>
      <c r="SS103" s="38"/>
      <c r="ST103" s="38"/>
      <c r="SU103" s="38"/>
      <c r="SV103" s="38"/>
      <c r="SW103" s="38"/>
      <c r="SX103" s="38"/>
      <c r="SY103" s="38"/>
      <c r="SZ103" s="38"/>
      <c r="TA103" s="38"/>
      <c r="TB103" s="38"/>
      <c r="TC103" s="38"/>
      <c r="TD103" s="38"/>
      <c r="TE103" s="38"/>
      <c r="TF103" s="38"/>
      <c r="TG103" s="38"/>
      <c r="TH103" s="38"/>
      <c r="TI103" s="38"/>
      <c r="TJ103" s="38"/>
      <c r="TK103" s="38"/>
      <c r="TL103" s="38"/>
      <c r="TM103" s="38"/>
      <c r="TN103" s="38"/>
      <c r="TO103" s="38"/>
      <c r="TP103" s="38"/>
      <c r="TQ103" s="38"/>
      <c r="TR103" s="38"/>
      <c r="TS103" s="38"/>
      <c r="TT103" s="38"/>
      <c r="TU103" s="38"/>
      <c r="TV103" s="38"/>
      <c r="TW103" s="38"/>
      <c r="TX103" s="38"/>
      <c r="TY103" s="38"/>
      <c r="TZ103" s="38"/>
      <c r="UA103" s="38"/>
      <c r="UB103" s="38"/>
      <c r="UC103" s="38"/>
      <c r="UD103" s="38"/>
      <c r="UE103" s="38"/>
      <c r="UF103" s="38"/>
      <c r="UG103" s="38"/>
      <c r="UH103" s="38"/>
      <c r="UI103" s="38"/>
      <c r="UJ103" s="38"/>
      <c r="UK103" s="38"/>
      <c r="UL103" s="38"/>
      <c r="UM103" s="38"/>
      <c r="UN103" s="38"/>
      <c r="UO103" s="38"/>
      <c r="UP103" s="38"/>
      <c r="UQ103" s="38"/>
      <c r="UR103" s="38"/>
      <c r="US103" s="38"/>
      <c r="UT103" s="38"/>
      <c r="UU103" s="38"/>
      <c r="UV103" s="38"/>
      <c r="UW103" s="38"/>
      <c r="UX103" s="38"/>
      <c r="UY103" s="38"/>
      <c r="UZ103" s="38"/>
      <c r="VA103" s="38"/>
      <c r="VB103" s="38"/>
      <c r="VC103" s="38"/>
      <c r="VD103" s="38"/>
      <c r="VE103" s="38"/>
      <c r="VF103" s="38"/>
      <c r="VG103" s="38"/>
      <c r="VH103" s="38"/>
      <c r="VI103" s="38"/>
      <c r="VJ103" s="38"/>
      <c r="VK103" s="38"/>
      <c r="VL103" s="38"/>
      <c r="VM103" s="38"/>
      <c r="VN103" s="38"/>
      <c r="VO103" s="38"/>
      <c r="VP103" s="38"/>
      <c r="VQ103" s="38"/>
      <c r="VR103" s="38"/>
      <c r="VS103" s="38"/>
      <c r="VT103" s="38"/>
      <c r="VU103" s="38"/>
      <c r="VV103" s="38"/>
      <c r="VW103" s="38"/>
      <c r="VX103" s="38"/>
      <c r="VY103" s="38"/>
      <c r="VZ103" s="38"/>
      <c r="WA103" s="38"/>
      <c r="WB103" s="38"/>
      <c r="WC103" s="38"/>
      <c r="WD103" s="38"/>
      <c r="WE103" s="38"/>
      <c r="WF103" s="38"/>
      <c r="WG103" s="38"/>
      <c r="WH103" s="38"/>
      <c r="WI103" s="38"/>
      <c r="WJ103" s="38"/>
      <c r="WK103" s="38"/>
      <c r="WL103" s="38"/>
      <c r="WM103" s="38"/>
      <c r="WN103" s="38"/>
      <c r="WO103" s="38"/>
      <c r="WP103" s="38"/>
      <c r="WQ103" s="38"/>
      <c r="WR103" s="38"/>
      <c r="WS103" s="38"/>
      <c r="WT103" s="38"/>
      <c r="WU103" s="38"/>
      <c r="WV103" s="38"/>
      <c r="WW103" s="38"/>
      <c r="WX103" s="38"/>
      <c r="WY103" s="38"/>
      <c r="WZ103" s="38"/>
      <c r="XA103" s="38"/>
      <c r="XB103" s="38"/>
      <c r="XC103" s="38"/>
      <c r="XD103" s="38"/>
      <c r="XE103" s="38"/>
      <c r="XF103" s="38"/>
      <c r="XG103" s="38"/>
      <c r="XH103" s="38"/>
      <c r="XI103" s="38"/>
      <c r="XJ103" s="38"/>
      <c r="XK103" s="38"/>
      <c r="XL103" s="38"/>
      <c r="XM103" s="38"/>
      <c r="XN103" s="38"/>
      <c r="XO103" s="38"/>
      <c r="XP103" s="38"/>
      <c r="XQ103" s="38"/>
      <c r="XR103" s="38"/>
      <c r="XS103" s="38"/>
      <c r="XT103" s="38"/>
      <c r="XU103" s="38"/>
      <c r="XV103" s="38"/>
      <c r="XW103" s="38"/>
      <c r="XX103" s="38"/>
      <c r="XY103" s="38"/>
      <c r="XZ103" s="38"/>
      <c r="YA103" s="38"/>
      <c r="YB103" s="38"/>
      <c r="YC103" s="38"/>
      <c r="YD103" s="38"/>
      <c r="YE103" s="38"/>
      <c r="YF103" s="38"/>
      <c r="YG103" s="38"/>
      <c r="YH103" s="38"/>
      <c r="YI103" s="38"/>
      <c r="YJ103" s="38"/>
      <c r="YK103" s="38"/>
      <c r="YL103" s="38"/>
      <c r="YM103" s="38"/>
      <c r="YN103" s="38"/>
      <c r="YO103" s="38"/>
      <c r="YP103" s="38"/>
      <c r="YQ103" s="38"/>
      <c r="YR103" s="38"/>
      <c r="YS103" s="38"/>
    </row>
    <row r="104" spans="1:669" ht="18" customHeight="1" x14ac:dyDescent="0.25">
      <c r="A104" s="41" t="s">
        <v>14</v>
      </c>
      <c r="B104" s="12">
        <v>4</v>
      </c>
      <c r="C104" s="7"/>
      <c r="D104" s="7"/>
      <c r="E104" s="41"/>
      <c r="F104" s="41"/>
      <c r="G104" s="146">
        <f>SUM(G100:G103)</f>
        <v>128000</v>
      </c>
      <c r="H104" s="161">
        <f t="shared" ref="H104:M104" si="16">SUM(H100:H103)</f>
        <v>3673.6</v>
      </c>
      <c r="I104" s="146">
        <f t="shared" si="16"/>
        <v>0</v>
      </c>
      <c r="J104" s="146">
        <f t="shared" si="16"/>
        <v>3891.2</v>
      </c>
      <c r="K104" s="146">
        <f t="shared" si="16"/>
        <v>250</v>
      </c>
      <c r="L104" s="146">
        <f t="shared" si="16"/>
        <v>7814.8</v>
      </c>
      <c r="M104" s="161">
        <f t="shared" si="16"/>
        <v>120185.2</v>
      </c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IB104" s="50"/>
      <c r="IC104" s="50"/>
    </row>
    <row r="105" spans="1:669" s="47" customFormat="1" ht="12.75" customHeight="1" x14ac:dyDescent="0.25">
      <c r="A105" s="39"/>
      <c r="B105" s="105"/>
      <c r="C105" s="66"/>
      <c r="D105" s="66"/>
      <c r="E105" s="67"/>
      <c r="F105" s="67"/>
      <c r="G105" s="145"/>
      <c r="H105" s="164"/>
      <c r="I105" s="145"/>
      <c r="J105" s="145"/>
      <c r="K105" s="145"/>
      <c r="L105" s="145"/>
      <c r="M105" s="164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</row>
    <row r="106" spans="1:669" s="45" customFormat="1" ht="17.25" customHeight="1" x14ac:dyDescent="0.25">
      <c r="A106" s="40" t="s">
        <v>110</v>
      </c>
      <c r="B106" s="16"/>
      <c r="C106" s="17"/>
      <c r="D106" s="17"/>
      <c r="E106" s="40"/>
      <c r="F106" s="40"/>
      <c r="G106" s="155"/>
      <c r="H106" s="155"/>
      <c r="I106" s="151"/>
      <c r="J106" s="151"/>
      <c r="K106" s="155"/>
      <c r="L106" s="151"/>
      <c r="M106" s="155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</row>
    <row r="107" spans="1:669" s="46" customFormat="1" ht="15.75" x14ac:dyDescent="0.25">
      <c r="A107" s="46" t="s">
        <v>111</v>
      </c>
      <c r="B107" s="18" t="s">
        <v>206</v>
      </c>
      <c r="C107" s="19" t="s">
        <v>70</v>
      </c>
      <c r="D107" s="19" t="s">
        <v>221</v>
      </c>
      <c r="E107" s="20">
        <v>44487</v>
      </c>
      <c r="F107" s="18" t="s">
        <v>107</v>
      </c>
      <c r="G107" s="156">
        <v>90000</v>
      </c>
      <c r="H107" s="156">
        <v>2583</v>
      </c>
      <c r="I107" s="152">
        <v>9753.1200000000008</v>
      </c>
      <c r="J107" s="152">
        <v>2736</v>
      </c>
      <c r="K107" s="156">
        <v>25</v>
      </c>
      <c r="L107" s="152">
        <v>15097.12</v>
      </c>
      <c r="M107" s="156">
        <f>G107-L107</f>
        <v>74902.880000000005</v>
      </c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</row>
    <row r="108" spans="1:669" s="87" customFormat="1" ht="15.75" x14ac:dyDescent="0.25">
      <c r="A108" s="68" t="s">
        <v>14</v>
      </c>
      <c r="B108" s="92">
        <v>1</v>
      </c>
      <c r="C108" s="89"/>
      <c r="D108" s="89"/>
      <c r="E108" s="90"/>
      <c r="F108" s="88"/>
      <c r="G108" s="157">
        <f>G107</f>
        <v>90000</v>
      </c>
      <c r="H108" s="157">
        <f t="shared" ref="H108:L108" si="17">H107</f>
        <v>2583</v>
      </c>
      <c r="I108" s="150">
        <f t="shared" si="17"/>
        <v>9753.1200000000008</v>
      </c>
      <c r="J108" s="150">
        <f t="shared" si="17"/>
        <v>2736</v>
      </c>
      <c r="K108" s="157">
        <f t="shared" si="17"/>
        <v>25</v>
      </c>
      <c r="L108" s="150">
        <f t="shared" si="17"/>
        <v>15097.12</v>
      </c>
      <c r="M108" s="157">
        <f>M107</f>
        <v>74902.880000000005</v>
      </c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46"/>
      <c r="AP108" s="46"/>
      <c r="AQ108" s="46"/>
      <c r="AR108" s="46"/>
      <c r="AS108" s="46"/>
      <c r="AT108" s="4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1"/>
      <c r="HT108" s="91"/>
      <c r="HU108" s="91"/>
      <c r="HV108" s="91"/>
      <c r="HW108" s="91"/>
      <c r="HX108" s="91"/>
      <c r="HY108" s="91"/>
      <c r="HZ108" s="91"/>
      <c r="IA108" s="91"/>
    </row>
    <row r="109" spans="1:669" s="44" customFormat="1" ht="15.75" x14ac:dyDescent="0.25">
      <c r="A109" s="39"/>
      <c r="B109" s="13"/>
      <c r="C109" s="23"/>
      <c r="D109" s="23"/>
      <c r="E109" s="24"/>
      <c r="F109" s="22"/>
      <c r="G109" s="164"/>
      <c r="H109" s="164"/>
      <c r="I109" s="145"/>
      <c r="J109" s="145"/>
      <c r="K109" s="164"/>
      <c r="L109" s="145"/>
      <c r="M109" s="164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  <c r="HN109" s="77"/>
      <c r="HO109" s="77"/>
      <c r="HP109" s="77"/>
      <c r="HQ109" s="77"/>
      <c r="HR109" s="77"/>
      <c r="HS109" s="77"/>
      <c r="HT109" s="77"/>
      <c r="HU109" s="77"/>
      <c r="HV109" s="77"/>
      <c r="HW109" s="77"/>
      <c r="HX109" s="77"/>
      <c r="HY109" s="77"/>
      <c r="HZ109" s="77"/>
      <c r="IA109" s="77"/>
    </row>
    <row r="110" spans="1:669" s="44" customFormat="1" ht="15.75" x14ac:dyDescent="0.25">
      <c r="A110" s="39" t="s">
        <v>228</v>
      </c>
      <c r="B110" s="13"/>
      <c r="C110" s="23"/>
      <c r="D110" s="23"/>
      <c r="E110" s="24"/>
      <c r="F110" s="22"/>
      <c r="G110" s="164"/>
      <c r="H110" s="164"/>
      <c r="I110" s="145"/>
      <c r="J110" s="145"/>
      <c r="K110" s="164"/>
      <c r="L110" s="145"/>
      <c r="M110" s="164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  <c r="HN110" s="77"/>
      <c r="HO110" s="77"/>
      <c r="HP110" s="77"/>
      <c r="HQ110" s="77"/>
      <c r="HR110" s="77"/>
      <c r="HS110" s="77"/>
      <c r="HT110" s="77"/>
      <c r="HU110" s="77"/>
      <c r="HV110" s="77"/>
      <c r="HW110" s="77"/>
      <c r="HX110" s="77"/>
      <c r="HY110" s="77"/>
      <c r="HZ110" s="77"/>
      <c r="IA110" s="77"/>
    </row>
    <row r="111" spans="1:669" s="46" customFormat="1" ht="15.75" x14ac:dyDescent="0.25">
      <c r="A111" s="46" t="s">
        <v>31</v>
      </c>
      <c r="B111" s="18" t="s">
        <v>17</v>
      </c>
      <c r="C111" s="19" t="s">
        <v>70</v>
      </c>
      <c r="D111" s="19" t="s">
        <v>221</v>
      </c>
      <c r="E111" s="20">
        <v>41275</v>
      </c>
      <c r="F111" s="18" t="s">
        <v>107</v>
      </c>
      <c r="G111" s="156">
        <v>42500</v>
      </c>
      <c r="H111" s="156">
        <v>1219.75</v>
      </c>
      <c r="I111" s="152">
        <v>0</v>
      </c>
      <c r="J111" s="152">
        <v>1292</v>
      </c>
      <c r="K111" s="156">
        <v>937.5</v>
      </c>
      <c r="L111" s="152">
        <v>3449.25</v>
      </c>
      <c r="M111" s="156">
        <v>39050.75</v>
      </c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</row>
    <row r="112" spans="1:669" s="51" customFormat="1" ht="12.75" customHeight="1" x14ac:dyDescent="0.25">
      <c r="A112" s="68" t="s">
        <v>14</v>
      </c>
      <c r="B112" s="94">
        <v>1</v>
      </c>
      <c r="C112" s="69"/>
      <c r="D112" s="69"/>
      <c r="E112" s="70"/>
      <c r="F112" s="70"/>
      <c r="G112" s="150">
        <f t="shared" ref="G112:M112" si="18">G111</f>
        <v>42500</v>
      </c>
      <c r="H112" s="157">
        <f t="shared" si="18"/>
        <v>1219.75</v>
      </c>
      <c r="I112" s="150">
        <f t="shared" si="18"/>
        <v>0</v>
      </c>
      <c r="J112" s="150">
        <f t="shared" si="18"/>
        <v>1292</v>
      </c>
      <c r="K112" s="150">
        <f t="shared" si="18"/>
        <v>937.5</v>
      </c>
      <c r="L112" s="150">
        <f t="shared" si="18"/>
        <v>3449.25</v>
      </c>
      <c r="M112" s="157">
        <f t="shared" si="18"/>
        <v>39050.75</v>
      </c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669" s="45" customFormat="1" ht="17.25" customHeight="1" x14ac:dyDescent="0.25">
      <c r="A113" s="40" t="s">
        <v>159</v>
      </c>
      <c r="B113" s="16"/>
      <c r="C113" s="17"/>
      <c r="D113" s="17"/>
      <c r="E113" s="40"/>
      <c r="F113" s="40"/>
      <c r="G113" s="155"/>
      <c r="H113" s="155"/>
      <c r="I113" s="151"/>
      <c r="J113" s="151"/>
      <c r="K113" s="155"/>
      <c r="L113" s="151"/>
      <c r="M113" s="155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</row>
    <row r="114" spans="1:669" s="44" customFormat="1" ht="12.75" customHeight="1" x14ac:dyDescent="0.25">
      <c r="A114" s="44" t="s">
        <v>139</v>
      </c>
      <c r="B114" s="65" t="s">
        <v>140</v>
      </c>
      <c r="C114" s="66" t="s">
        <v>70</v>
      </c>
      <c r="D114" s="66" t="s">
        <v>221</v>
      </c>
      <c r="E114" s="67">
        <v>44593</v>
      </c>
      <c r="F114" s="67" t="s">
        <v>107</v>
      </c>
      <c r="G114" s="147">
        <v>110000</v>
      </c>
      <c r="H114" s="165">
        <v>3157</v>
      </c>
      <c r="I114" s="147">
        <v>14457.62</v>
      </c>
      <c r="J114" s="147">
        <v>3344</v>
      </c>
      <c r="K114" s="147">
        <v>10591.99</v>
      </c>
      <c r="L114" s="147">
        <v>31550.61</v>
      </c>
      <c r="M114" s="165">
        <v>78449.39</v>
      </c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</row>
    <row r="115" spans="1:669" s="87" customFormat="1" ht="15.75" x14ac:dyDescent="0.25">
      <c r="A115" s="68" t="s">
        <v>14</v>
      </c>
      <c r="B115" s="92">
        <v>1</v>
      </c>
      <c r="C115" s="89"/>
      <c r="D115" s="89"/>
      <c r="E115" s="90"/>
      <c r="F115" s="88"/>
      <c r="G115" s="157">
        <f>SUM(G114)</f>
        <v>110000</v>
      </c>
      <c r="H115" s="157">
        <f t="shared" ref="H115:M115" si="19">SUM(H114)</f>
        <v>3157</v>
      </c>
      <c r="I115" s="157">
        <f t="shared" si="19"/>
        <v>14457.62</v>
      </c>
      <c r="J115" s="157">
        <f t="shared" si="19"/>
        <v>3344</v>
      </c>
      <c r="K115" s="157">
        <f t="shared" si="19"/>
        <v>10591.99</v>
      </c>
      <c r="L115" s="157">
        <f t="shared" si="19"/>
        <v>31550.61</v>
      </c>
      <c r="M115" s="157">
        <f t="shared" si="19"/>
        <v>78449.39</v>
      </c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46"/>
      <c r="AP115" s="46"/>
      <c r="AQ115" s="46"/>
      <c r="AR115" s="46"/>
      <c r="AS115" s="46"/>
      <c r="AT115" s="4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1"/>
      <c r="HT115" s="91"/>
      <c r="HU115" s="91"/>
      <c r="HV115" s="91"/>
      <c r="HW115" s="91"/>
      <c r="HX115" s="91"/>
      <c r="HY115" s="91"/>
      <c r="HZ115" s="91"/>
      <c r="IA115" s="91"/>
    </row>
    <row r="116" spans="1:669" s="47" customFormat="1" ht="12.75" customHeight="1" x14ac:dyDescent="0.25">
      <c r="A116" s="39"/>
      <c r="B116" s="105"/>
      <c r="C116" s="66"/>
      <c r="D116" s="66"/>
      <c r="E116" s="67"/>
      <c r="F116" s="67"/>
      <c r="G116" s="145"/>
      <c r="H116" s="164"/>
      <c r="I116" s="145"/>
      <c r="J116" s="145"/>
      <c r="K116" s="145"/>
      <c r="L116" s="145"/>
      <c r="M116" s="164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</row>
    <row r="117" spans="1:669" s="51" customFormat="1" ht="18" customHeight="1" x14ac:dyDescent="0.25">
      <c r="A117" s="63" t="s">
        <v>46</v>
      </c>
      <c r="B117" s="84"/>
      <c r="C117" s="85"/>
      <c r="D117" s="85"/>
      <c r="E117" s="85"/>
      <c r="F117" s="85"/>
      <c r="G117" s="158"/>
      <c r="H117" s="178"/>
      <c r="I117" s="178"/>
      <c r="J117" s="178"/>
      <c r="K117" s="178"/>
      <c r="L117" s="178"/>
      <c r="M117" s="178"/>
      <c r="N117" s="45"/>
      <c r="O117" s="45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  <c r="IW117" s="50"/>
      <c r="IX117" s="50"/>
      <c r="IY117" s="50"/>
      <c r="IZ117" s="50"/>
      <c r="JA117" s="50"/>
      <c r="JB117" s="50"/>
      <c r="JC117" s="50"/>
      <c r="JD117" s="50"/>
      <c r="JE117" s="50"/>
      <c r="JF117" s="50"/>
      <c r="JG117" s="50"/>
      <c r="JH117" s="50"/>
      <c r="JI117" s="50"/>
      <c r="JJ117" s="50"/>
      <c r="JK117" s="50"/>
      <c r="JL117" s="50"/>
      <c r="JM117" s="50"/>
      <c r="JN117" s="50"/>
      <c r="JO117" s="50"/>
      <c r="JP117" s="50"/>
      <c r="JQ117" s="50"/>
      <c r="JR117" s="50"/>
      <c r="JS117" s="50"/>
      <c r="JT117" s="50"/>
      <c r="JU117" s="50"/>
      <c r="JV117" s="50"/>
      <c r="JW117" s="50"/>
      <c r="JX117" s="50"/>
      <c r="JY117" s="50"/>
      <c r="JZ117" s="50"/>
      <c r="KA117" s="50"/>
      <c r="KB117" s="50"/>
      <c r="KC117" s="50"/>
      <c r="KD117" s="50"/>
      <c r="KE117" s="50"/>
      <c r="KF117" s="50"/>
      <c r="KG117" s="50"/>
      <c r="KH117" s="50"/>
      <c r="KI117" s="50"/>
      <c r="KJ117" s="50"/>
      <c r="KK117" s="50"/>
      <c r="KL117" s="50"/>
      <c r="KM117" s="50"/>
      <c r="KN117" s="50"/>
      <c r="KO117" s="50"/>
      <c r="KP117" s="50"/>
      <c r="KQ117" s="50"/>
      <c r="KR117" s="50"/>
      <c r="KS117" s="50"/>
      <c r="KT117" s="50"/>
      <c r="KU117" s="50"/>
      <c r="KV117" s="50"/>
      <c r="KW117" s="50"/>
      <c r="KX117" s="50"/>
      <c r="KY117" s="50"/>
      <c r="KZ117" s="50"/>
      <c r="LA117" s="50"/>
      <c r="LB117" s="50"/>
      <c r="LC117" s="50"/>
      <c r="LD117" s="50"/>
      <c r="LE117" s="50"/>
      <c r="LF117" s="50"/>
      <c r="LG117" s="50"/>
      <c r="LH117" s="50"/>
      <c r="LI117" s="50"/>
      <c r="LJ117" s="50"/>
      <c r="LK117" s="50"/>
      <c r="LL117" s="50"/>
      <c r="LM117" s="50"/>
      <c r="LN117" s="50"/>
      <c r="LO117" s="50"/>
      <c r="LP117" s="50"/>
      <c r="LQ117" s="50"/>
      <c r="LR117" s="50"/>
      <c r="LS117" s="50"/>
      <c r="LT117" s="50"/>
      <c r="LU117" s="50"/>
      <c r="LV117" s="50"/>
      <c r="LW117" s="50"/>
      <c r="LX117" s="50"/>
      <c r="LY117" s="50"/>
      <c r="LZ117" s="50"/>
      <c r="MA117" s="50"/>
      <c r="MB117" s="50"/>
      <c r="MC117" s="50"/>
      <c r="MD117" s="50"/>
      <c r="ME117" s="50"/>
      <c r="MF117" s="50"/>
      <c r="MG117" s="50"/>
      <c r="MH117" s="50"/>
      <c r="MI117" s="50"/>
      <c r="MJ117" s="50"/>
      <c r="MK117" s="50"/>
      <c r="ML117" s="50"/>
      <c r="MM117" s="50"/>
      <c r="MN117" s="50"/>
      <c r="MO117" s="50"/>
      <c r="MP117" s="50"/>
      <c r="MQ117" s="50"/>
      <c r="MR117" s="50"/>
      <c r="MS117" s="50"/>
      <c r="MT117" s="50"/>
      <c r="MU117" s="50"/>
      <c r="MV117" s="50"/>
      <c r="MW117" s="50"/>
      <c r="MX117" s="50"/>
      <c r="MY117" s="50"/>
      <c r="MZ117" s="50"/>
      <c r="NA117" s="50"/>
      <c r="NB117" s="50"/>
      <c r="NC117" s="50"/>
      <c r="ND117" s="50"/>
      <c r="NE117" s="50"/>
      <c r="NF117" s="50"/>
      <c r="NG117" s="50"/>
      <c r="NH117" s="50"/>
      <c r="NI117" s="50"/>
      <c r="NJ117" s="50"/>
      <c r="NK117" s="50"/>
      <c r="NL117" s="50"/>
      <c r="NM117" s="50"/>
      <c r="NN117" s="50"/>
      <c r="NO117" s="50"/>
      <c r="NP117" s="50"/>
      <c r="NQ117" s="50"/>
      <c r="NR117" s="50"/>
      <c r="NS117" s="50"/>
      <c r="NT117" s="50"/>
      <c r="NU117" s="50"/>
      <c r="NV117" s="50"/>
      <c r="NW117" s="50"/>
      <c r="NX117" s="50"/>
      <c r="NY117" s="50"/>
      <c r="NZ117" s="50"/>
      <c r="OA117" s="50"/>
      <c r="OB117" s="50"/>
      <c r="OC117" s="50"/>
      <c r="OD117" s="50"/>
      <c r="OE117" s="50"/>
      <c r="OF117" s="50"/>
      <c r="OG117" s="50"/>
      <c r="OH117" s="50"/>
      <c r="OI117" s="50"/>
      <c r="OJ117" s="50"/>
      <c r="OK117" s="50"/>
      <c r="OL117" s="50"/>
      <c r="OM117" s="50"/>
      <c r="ON117" s="50"/>
      <c r="OO117" s="50"/>
      <c r="OP117" s="50"/>
      <c r="OQ117" s="50"/>
      <c r="OR117" s="50"/>
      <c r="OS117" s="50"/>
      <c r="OT117" s="50"/>
      <c r="OU117" s="50"/>
      <c r="OV117" s="50"/>
      <c r="OW117" s="50"/>
      <c r="OX117" s="50"/>
      <c r="OY117" s="50"/>
      <c r="OZ117" s="50"/>
      <c r="PA117" s="50"/>
      <c r="PB117" s="50"/>
      <c r="PC117" s="50"/>
      <c r="PD117" s="50"/>
      <c r="PE117" s="50"/>
      <c r="PF117" s="50"/>
      <c r="PG117" s="50"/>
      <c r="PH117" s="50"/>
      <c r="PI117" s="50"/>
      <c r="PJ117" s="50"/>
      <c r="PK117" s="50"/>
      <c r="PL117" s="50"/>
      <c r="PM117" s="50"/>
      <c r="PN117" s="50"/>
      <c r="PO117" s="50"/>
      <c r="PP117" s="50"/>
      <c r="PQ117" s="50"/>
      <c r="PR117" s="50"/>
      <c r="PS117" s="50"/>
      <c r="PT117" s="50"/>
      <c r="PU117" s="50"/>
      <c r="PV117" s="50"/>
      <c r="PW117" s="50"/>
      <c r="PX117" s="50"/>
      <c r="PY117" s="50"/>
      <c r="PZ117" s="50"/>
      <c r="QA117" s="50"/>
      <c r="QB117" s="50"/>
      <c r="QC117" s="50"/>
      <c r="QD117" s="50"/>
      <c r="QE117" s="50"/>
      <c r="QF117" s="50"/>
      <c r="QG117" s="50"/>
      <c r="QH117" s="50"/>
      <c r="QI117" s="50"/>
      <c r="QJ117" s="50"/>
      <c r="QK117" s="50"/>
      <c r="QL117" s="50"/>
      <c r="QM117" s="50"/>
      <c r="QN117" s="50"/>
      <c r="QO117" s="50"/>
      <c r="QP117" s="50"/>
      <c r="QQ117" s="50"/>
      <c r="QR117" s="50"/>
      <c r="QS117" s="50"/>
      <c r="QT117" s="50"/>
      <c r="QU117" s="50"/>
      <c r="QV117" s="50"/>
      <c r="QW117" s="50"/>
      <c r="QX117" s="50"/>
      <c r="QY117" s="50"/>
      <c r="QZ117" s="50"/>
      <c r="RA117" s="50"/>
      <c r="RB117" s="50"/>
      <c r="RC117" s="50"/>
      <c r="RD117" s="50"/>
      <c r="RE117" s="50"/>
      <c r="RF117" s="50"/>
      <c r="RG117" s="50"/>
      <c r="RH117" s="50"/>
      <c r="RI117" s="50"/>
      <c r="RJ117" s="50"/>
      <c r="RK117" s="50"/>
      <c r="RL117" s="50"/>
      <c r="RM117" s="50"/>
      <c r="RN117" s="50"/>
      <c r="RO117" s="50"/>
      <c r="RP117" s="50"/>
      <c r="RQ117" s="50"/>
      <c r="RR117" s="50"/>
      <c r="RS117" s="50"/>
      <c r="RT117" s="50"/>
      <c r="RU117" s="50"/>
      <c r="RV117" s="50"/>
      <c r="RW117" s="50"/>
      <c r="RX117" s="50"/>
      <c r="RY117" s="50"/>
      <c r="RZ117" s="50"/>
      <c r="SA117" s="50"/>
      <c r="SB117" s="50"/>
      <c r="SC117" s="50"/>
      <c r="SD117" s="50"/>
      <c r="SE117" s="50"/>
      <c r="SF117" s="50"/>
      <c r="SG117" s="50"/>
      <c r="SH117" s="50"/>
      <c r="SI117" s="50"/>
      <c r="SJ117" s="50"/>
      <c r="SK117" s="50"/>
      <c r="SL117" s="50"/>
      <c r="SM117" s="50"/>
      <c r="SN117" s="50"/>
      <c r="SO117" s="50"/>
      <c r="SP117" s="50"/>
      <c r="SQ117" s="50"/>
      <c r="SR117" s="50"/>
      <c r="SS117" s="50"/>
      <c r="ST117" s="50"/>
      <c r="SU117" s="50"/>
      <c r="SV117" s="50"/>
      <c r="SW117" s="50"/>
      <c r="SX117" s="50"/>
      <c r="SY117" s="50"/>
      <c r="SZ117" s="50"/>
      <c r="TA117" s="50"/>
      <c r="TB117" s="50"/>
      <c r="TC117" s="50"/>
      <c r="TD117" s="50"/>
      <c r="TE117" s="50"/>
      <c r="TF117" s="50"/>
      <c r="TG117" s="50"/>
      <c r="TH117" s="50"/>
      <c r="TI117" s="50"/>
      <c r="TJ117" s="50"/>
      <c r="TK117" s="50"/>
      <c r="TL117" s="50"/>
      <c r="TM117" s="50"/>
      <c r="TN117" s="50"/>
      <c r="TO117" s="50"/>
      <c r="TP117" s="50"/>
      <c r="TQ117" s="50"/>
      <c r="TR117" s="50"/>
      <c r="TS117" s="50"/>
      <c r="TT117" s="50"/>
      <c r="TU117" s="50"/>
      <c r="TV117" s="50"/>
      <c r="TW117" s="50"/>
      <c r="TX117" s="50"/>
      <c r="TY117" s="50"/>
      <c r="TZ117" s="50"/>
      <c r="UA117" s="50"/>
      <c r="UB117" s="50"/>
      <c r="UC117" s="50"/>
      <c r="UD117" s="50"/>
      <c r="UE117" s="50"/>
      <c r="UF117" s="50"/>
      <c r="UG117" s="50"/>
      <c r="UH117" s="50"/>
      <c r="UI117" s="50"/>
      <c r="UJ117" s="50"/>
      <c r="UK117" s="50"/>
      <c r="UL117" s="50"/>
      <c r="UM117" s="50"/>
      <c r="UN117" s="50"/>
      <c r="UO117" s="50"/>
      <c r="UP117" s="50"/>
      <c r="UQ117" s="50"/>
      <c r="UR117" s="50"/>
      <c r="US117" s="50"/>
      <c r="UT117" s="50"/>
      <c r="UU117" s="50"/>
      <c r="UV117" s="50"/>
      <c r="UW117" s="50"/>
      <c r="UX117" s="50"/>
      <c r="UY117" s="50"/>
      <c r="UZ117" s="50"/>
      <c r="VA117" s="50"/>
      <c r="VB117" s="50"/>
      <c r="VC117" s="50"/>
      <c r="VD117" s="50"/>
      <c r="VE117" s="50"/>
      <c r="VF117" s="50"/>
      <c r="VG117" s="50"/>
      <c r="VH117" s="50"/>
      <c r="VI117" s="50"/>
      <c r="VJ117" s="50"/>
      <c r="VK117" s="50"/>
      <c r="VL117" s="50"/>
      <c r="VM117" s="50"/>
      <c r="VN117" s="50"/>
      <c r="VO117" s="50"/>
      <c r="VP117" s="50"/>
      <c r="VQ117" s="50"/>
      <c r="VR117" s="50"/>
      <c r="VS117" s="50"/>
      <c r="VT117" s="50"/>
      <c r="VU117" s="50"/>
      <c r="VV117" s="50"/>
      <c r="VW117" s="50"/>
      <c r="VX117" s="50"/>
      <c r="VY117" s="50"/>
      <c r="VZ117" s="50"/>
      <c r="WA117" s="50"/>
      <c r="WB117" s="50"/>
      <c r="WC117" s="50"/>
      <c r="WD117" s="50"/>
      <c r="WE117" s="50"/>
      <c r="WF117" s="50"/>
      <c r="WG117" s="50"/>
      <c r="WH117" s="50"/>
      <c r="WI117" s="50"/>
      <c r="WJ117" s="50"/>
      <c r="WK117" s="50"/>
      <c r="WL117" s="50"/>
      <c r="WM117" s="50"/>
      <c r="WN117" s="50"/>
      <c r="WO117" s="50"/>
      <c r="WP117" s="50"/>
      <c r="WQ117" s="50"/>
      <c r="WR117" s="50"/>
      <c r="WS117" s="50"/>
      <c r="WT117" s="50"/>
      <c r="WU117" s="50"/>
      <c r="WV117" s="50"/>
      <c r="WW117" s="50"/>
      <c r="WX117" s="50"/>
      <c r="WY117" s="50"/>
      <c r="WZ117" s="50"/>
      <c r="XA117" s="50"/>
      <c r="XB117" s="50"/>
      <c r="XC117" s="50"/>
      <c r="XD117" s="50"/>
      <c r="XE117" s="50"/>
      <c r="XF117" s="50"/>
      <c r="XG117" s="50"/>
      <c r="XH117" s="50"/>
      <c r="XI117" s="50"/>
      <c r="XJ117" s="50"/>
      <c r="XK117" s="50"/>
      <c r="XL117" s="50"/>
      <c r="XM117" s="50"/>
      <c r="XN117" s="50"/>
      <c r="XO117" s="50"/>
      <c r="XP117" s="50"/>
      <c r="XQ117" s="50"/>
      <c r="XR117" s="50"/>
      <c r="XS117" s="50"/>
      <c r="XT117" s="50"/>
      <c r="XU117" s="50"/>
      <c r="XV117" s="50"/>
      <c r="XW117" s="50"/>
      <c r="XX117" s="50"/>
      <c r="XY117" s="50"/>
      <c r="XZ117" s="50"/>
      <c r="YA117" s="50"/>
      <c r="YB117" s="50"/>
      <c r="YC117" s="50"/>
      <c r="YD117" s="50"/>
      <c r="YE117" s="50"/>
      <c r="YF117" s="50"/>
      <c r="YG117" s="50"/>
      <c r="YH117" s="50"/>
      <c r="YI117" s="50"/>
      <c r="YJ117" s="50"/>
      <c r="YK117" s="50"/>
      <c r="YL117" s="50"/>
      <c r="YM117" s="50"/>
      <c r="YN117" s="50"/>
      <c r="YO117" s="50"/>
      <c r="YP117" s="50"/>
      <c r="YQ117" s="50"/>
      <c r="YR117" s="50"/>
      <c r="YS117" s="50"/>
    </row>
    <row r="118" spans="1:669" ht="18" customHeight="1" x14ac:dyDescent="0.25">
      <c r="A118" s="31" t="s">
        <v>160</v>
      </c>
      <c r="B118" s="26" t="s">
        <v>16</v>
      </c>
      <c r="C118" s="57" t="s">
        <v>71</v>
      </c>
      <c r="D118" s="57" t="s">
        <v>221</v>
      </c>
      <c r="E118" s="60">
        <v>44564</v>
      </c>
      <c r="F118" s="10" t="s">
        <v>107</v>
      </c>
      <c r="G118" s="159">
        <v>45000</v>
      </c>
      <c r="H118" s="179">
        <f>G118*0.0287</f>
        <v>1291.5</v>
      </c>
      <c r="I118" s="179">
        <v>1148.33</v>
      </c>
      <c r="J118" s="179">
        <f>G118*0.0304</f>
        <v>1368</v>
      </c>
      <c r="K118" s="179">
        <v>25</v>
      </c>
      <c r="L118" s="179">
        <v>3832.83</v>
      </c>
      <c r="M118" s="189">
        <v>41167.17</v>
      </c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  <c r="IV118" s="50"/>
      <c r="IW118" s="50"/>
      <c r="IX118" s="50"/>
      <c r="IY118" s="50"/>
      <c r="IZ118" s="50"/>
      <c r="JA118" s="50"/>
      <c r="JB118" s="50"/>
      <c r="JC118" s="50"/>
      <c r="JD118" s="50"/>
      <c r="JE118" s="50"/>
      <c r="JF118" s="50"/>
      <c r="JG118" s="50"/>
      <c r="JH118" s="50"/>
      <c r="JI118" s="50"/>
      <c r="JJ118" s="50"/>
      <c r="JK118" s="50"/>
      <c r="JL118" s="50"/>
      <c r="JM118" s="50"/>
      <c r="JN118" s="50"/>
      <c r="JO118" s="50"/>
      <c r="JP118" s="50"/>
      <c r="JQ118" s="50"/>
      <c r="JR118" s="50"/>
      <c r="JS118" s="50"/>
      <c r="JT118" s="50"/>
      <c r="JU118" s="50"/>
      <c r="JV118" s="50"/>
      <c r="JW118" s="50"/>
      <c r="JX118" s="50"/>
      <c r="JY118" s="50"/>
      <c r="JZ118" s="50"/>
      <c r="KA118" s="50"/>
      <c r="KB118" s="50"/>
      <c r="KC118" s="50"/>
      <c r="KD118" s="50"/>
      <c r="KE118" s="50"/>
      <c r="KF118" s="50"/>
      <c r="KG118" s="50"/>
      <c r="KH118" s="50"/>
      <c r="KI118" s="50"/>
      <c r="KJ118" s="50"/>
      <c r="KK118" s="50"/>
      <c r="KL118" s="50"/>
      <c r="KM118" s="50"/>
      <c r="KN118" s="50"/>
      <c r="KO118" s="50"/>
      <c r="KP118" s="50"/>
      <c r="KQ118" s="50"/>
      <c r="KR118" s="50"/>
      <c r="KS118" s="50"/>
      <c r="KT118" s="50"/>
      <c r="KU118" s="50"/>
      <c r="KV118" s="50"/>
      <c r="KW118" s="50"/>
      <c r="KX118" s="50"/>
      <c r="KY118" s="50"/>
      <c r="KZ118" s="50"/>
      <c r="LA118" s="50"/>
      <c r="LB118" s="50"/>
      <c r="LC118" s="50"/>
      <c r="LD118" s="50"/>
      <c r="LE118" s="50"/>
      <c r="LF118" s="50"/>
      <c r="LG118" s="50"/>
      <c r="LH118" s="50"/>
      <c r="LI118" s="50"/>
      <c r="LJ118" s="50"/>
      <c r="LK118" s="50"/>
      <c r="LL118" s="50"/>
      <c r="LM118" s="50"/>
      <c r="LN118" s="50"/>
      <c r="LO118" s="50"/>
      <c r="LP118" s="50"/>
      <c r="LQ118" s="50"/>
      <c r="LR118" s="50"/>
      <c r="LS118" s="50"/>
      <c r="LT118" s="50"/>
      <c r="LU118" s="50"/>
      <c r="LV118" s="50"/>
      <c r="LW118" s="50"/>
      <c r="LX118" s="50"/>
      <c r="LY118" s="50"/>
      <c r="LZ118" s="50"/>
      <c r="MA118" s="50"/>
      <c r="MB118" s="50"/>
      <c r="MC118" s="50"/>
      <c r="MD118" s="50"/>
      <c r="ME118" s="50"/>
      <c r="MF118" s="50"/>
      <c r="MG118" s="50"/>
      <c r="MH118" s="50"/>
      <c r="MI118" s="50"/>
      <c r="MJ118" s="50"/>
      <c r="MK118" s="50"/>
      <c r="ML118" s="50"/>
      <c r="MM118" s="50"/>
      <c r="MN118" s="50"/>
      <c r="MO118" s="50"/>
      <c r="MP118" s="50"/>
      <c r="MQ118" s="50"/>
      <c r="MR118" s="50"/>
      <c r="MS118" s="50"/>
      <c r="MT118" s="50"/>
      <c r="MU118" s="50"/>
      <c r="MV118" s="50"/>
      <c r="MW118" s="50"/>
      <c r="MX118" s="50"/>
      <c r="MY118" s="50"/>
      <c r="MZ118" s="50"/>
      <c r="NA118" s="50"/>
      <c r="NB118" s="50"/>
      <c r="NC118" s="50"/>
      <c r="ND118" s="50"/>
      <c r="NE118" s="50"/>
      <c r="NF118" s="50"/>
      <c r="NG118" s="50"/>
      <c r="NH118" s="50"/>
      <c r="NI118" s="50"/>
      <c r="NJ118" s="50"/>
      <c r="NK118" s="50"/>
      <c r="NL118" s="50"/>
      <c r="NM118" s="50"/>
      <c r="NN118" s="50"/>
      <c r="NO118" s="50"/>
      <c r="NP118" s="50"/>
      <c r="NQ118" s="50"/>
      <c r="NR118" s="50"/>
      <c r="NS118" s="50"/>
      <c r="NT118" s="50"/>
      <c r="NU118" s="50"/>
      <c r="NV118" s="50"/>
      <c r="NW118" s="50"/>
      <c r="NX118" s="50"/>
      <c r="NY118" s="50"/>
      <c r="NZ118" s="50"/>
      <c r="OA118" s="50"/>
      <c r="OB118" s="50"/>
      <c r="OC118" s="50"/>
      <c r="OD118" s="50"/>
      <c r="OE118" s="50"/>
      <c r="OF118" s="50"/>
      <c r="OG118" s="50"/>
      <c r="OH118" s="50"/>
      <c r="OI118" s="50"/>
      <c r="OJ118" s="50"/>
      <c r="OK118" s="50"/>
      <c r="OL118" s="50"/>
      <c r="OM118" s="50"/>
      <c r="ON118" s="50"/>
      <c r="OO118" s="50"/>
      <c r="OP118" s="50"/>
      <c r="OQ118" s="50"/>
      <c r="OR118" s="50"/>
      <c r="OS118" s="50"/>
      <c r="OT118" s="50"/>
      <c r="OU118" s="50"/>
      <c r="OV118" s="50"/>
      <c r="OW118" s="50"/>
      <c r="OX118" s="50"/>
      <c r="OY118" s="50"/>
      <c r="OZ118" s="50"/>
      <c r="PA118" s="50"/>
      <c r="PB118" s="50"/>
      <c r="PC118" s="50"/>
      <c r="PD118" s="50"/>
      <c r="PE118" s="50"/>
      <c r="PF118" s="50"/>
      <c r="PG118" s="50"/>
      <c r="PH118" s="50"/>
      <c r="PI118" s="50"/>
      <c r="PJ118" s="50"/>
      <c r="PK118" s="50"/>
      <c r="PL118" s="50"/>
      <c r="PM118" s="50"/>
      <c r="PN118" s="50"/>
      <c r="PO118" s="50"/>
      <c r="PP118" s="50"/>
      <c r="PQ118" s="50"/>
      <c r="PR118" s="50"/>
      <c r="PS118" s="50"/>
      <c r="PT118" s="50"/>
      <c r="PU118" s="50"/>
      <c r="PV118" s="50"/>
      <c r="PW118" s="50"/>
      <c r="PX118" s="50"/>
      <c r="PY118" s="50"/>
      <c r="PZ118" s="50"/>
      <c r="QA118" s="50"/>
      <c r="QB118" s="50"/>
      <c r="QC118" s="50"/>
      <c r="QD118" s="50"/>
      <c r="QE118" s="50"/>
      <c r="QF118" s="50"/>
      <c r="QG118" s="50"/>
      <c r="QH118" s="50"/>
      <c r="QI118" s="50"/>
      <c r="QJ118" s="50"/>
      <c r="QK118" s="50"/>
      <c r="QL118" s="50"/>
      <c r="QM118" s="50"/>
      <c r="QN118" s="50"/>
      <c r="QO118" s="50"/>
      <c r="QP118" s="50"/>
      <c r="QQ118" s="50"/>
      <c r="QR118" s="50"/>
      <c r="QS118" s="50"/>
      <c r="QT118" s="50"/>
      <c r="QU118" s="50"/>
      <c r="QV118" s="50"/>
      <c r="QW118" s="50"/>
      <c r="QX118" s="50"/>
      <c r="QY118" s="50"/>
      <c r="QZ118" s="50"/>
      <c r="RA118" s="50"/>
      <c r="RB118" s="50"/>
      <c r="RC118" s="50"/>
      <c r="RD118" s="50"/>
      <c r="RE118" s="50"/>
      <c r="RF118" s="50"/>
      <c r="RG118" s="50"/>
      <c r="RH118" s="50"/>
      <c r="RI118" s="50"/>
      <c r="RJ118" s="50"/>
      <c r="RK118" s="50"/>
      <c r="RL118" s="50"/>
      <c r="RM118" s="50"/>
      <c r="RN118" s="50"/>
      <c r="RO118" s="50"/>
      <c r="RP118" s="50"/>
      <c r="RQ118" s="50"/>
      <c r="RR118" s="50"/>
      <c r="RS118" s="50"/>
      <c r="RT118" s="50"/>
      <c r="RU118" s="50"/>
      <c r="RV118" s="50"/>
      <c r="RW118" s="50"/>
      <c r="RX118" s="50"/>
      <c r="RY118" s="50"/>
      <c r="RZ118" s="50"/>
      <c r="SA118" s="50"/>
      <c r="SB118" s="50"/>
      <c r="SC118" s="50"/>
      <c r="SD118" s="50"/>
      <c r="SE118" s="50"/>
      <c r="SF118" s="50"/>
      <c r="SG118" s="50"/>
      <c r="SH118" s="50"/>
      <c r="SI118" s="50"/>
      <c r="SJ118" s="50"/>
      <c r="SK118" s="50"/>
      <c r="SL118" s="50"/>
      <c r="SM118" s="50"/>
      <c r="SN118" s="50"/>
      <c r="SO118" s="50"/>
      <c r="SP118" s="50"/>
      <c r="SQ118" s="50"/>
      <c r="SR118" s="50"/>
      <c r="SS118" s="50"/>
      <c r="ST118" s="50"/>
      <c r="SU118" s="50"/>
      <c r="SV118" s="50"/>
      <c r="SW118" s="50"/>
      <c r="SX118" s="50"/>
      <c r="SY118" s="50"/>
      <c r="SZ118" s="50"/>
      <c r="TA118" s="50"/>
      <c r="TB118" s="50"/>
      <c r="TC118" s="50"/>
      <c r="TD118" s="50"/>
      <c r="TE118" s="50"/>
      <c r="TF118" s="50"/>
      <c r="TG118" s="50"/>
      <c r="TH118" s="50"/>
      <c r="TI118" s="50"/>
      <c r="TJ118" s="50"/>
      <c r="TK118" s="50"/>
      <c r="TL118" s="50"/>
      <c r="TM118" s="50"/>
      <c r="TN118" s="50"/>
      <c r="TO118" s="50"/>
      <c r="TP118" s="50"/>
      <c r="TQ118" s="50"/>
      <c r="TR118" s="50"/>
      <c r="TS118" s="50"/>
      <c r="TT118" s="50"/>
      <c r="TU118" s="50"/>
      <c r="TV118" s="50"/>
      <c r="TW118" s="50"/>
      <c r="TX118" s="50"/>
      <c r="TY118" s="50"/>
      <c r="TZ118" s="50"/>
      <c r="UA118" s="50"/>
      <c r="UB118" s="50"/>
      <c r="UC118" s="50"/>
      <c r="UD118" s="50"/>
      <c r="UE118" s="50"/>
      <c r="UF118" s="50"/>
      <c r="UG118" s="50"/>
      <c r="UH118" s="50"/>
      <c r="UI118" s="50"/>
      <c r="UJ118" s="50"/>
      <c r="UK118" s="50"/>
      <c r="UL118" s="50"/>
      <c r="UM118" s="50"/>
      <c r="UN118" s="50"/>
      <c r="UO118" s="50"/>
      <c r="UP118" s="50"/>
      <c r="UQ118" s="50"/>
      <c r="UR118" s="50"/>
      <c r="US118" s="50"/>
      <c r="UT118" s="50"/>
      <c r="UU118" s="50"/>
      <c r="UV118" s="50"/>
      <c r="UW118" s="50"/>
      <c r="UX118" s="50"/>
      <c r="UY118" s="50"/>
      <c r="UZ118" s="50"/>
      <c r="VA118" s="50"/>
      <c r="VB118" s="50"/>
      <c r="VC118" s="50"/>
      <c r="VD118" s="50"/>
      <c r="VE118" s="50"/>
      <c r="VF118" s="50"/>
      <c r="VG118" s="50"/>
      <c r="VH118" s="50"/>
      <c r="VI118" s="50"/>
      <c r="VJ118" s="50"/>
      <c r="VK118" s="50"/>
      <c r="VL118" s="50"/>
      <c r="VM118" s="50"/>
      <c r="VN118" s="50"/>
      <c r="VO118" s="50"/>
      <c r="VP118" s="50"/>
      <c r="VQ118" s="50"/>
      <c r="VR118" s="50"/>
      <c r="VS118" s="50"/>
      <c r="VT118" s="50"/>
      <c r="VU118" s="50"/>
      <c r="VV118" s="50"/>
      <c r="VW118" s="50"/>
      <c r="VX118" s="50"/>
      <c r="VY118" s="50"/>
      <c r="VZ118" s="50"/>
      <c r="WA118" s="50"/>
      <c r="WB118" s="50"/>
      <c r="WC118" s="50"/>
      <c r="WD118" s="50"/>
      <c r="WE118" s="50"/>
      <c r="WF118" s="50"/>
      <c r="WG118" s="50"/>
      <c r="WH118" s="50"/>
      <c r="WI118" s="50"/>
      <c r="WJ118" s="50"/>
      <c r="WK118" s="50"/>
      <c r="WL118" s="50"/>
      <c r="WM118" s="50"/>
      <c r="WN118" s="50"/>
      <c r="WO118" s="50"/>
      <c r="WP118" s="50"/>
      <c r="WQ118" s="50"/>
      <c r="WR118" s="50"/>
      <c r="WS118" s="50"/>
      <c r="WT118" s="50"/>
      <c r="WU118" s="50"/>
      <c r="WV118" s="50"/>
      <c r="WW118" s="50"/>
      <c r="WX118" s="50"/>
      <c r="WY118" s="50"/>
      <c r="WZ118" s="50"/>
      <c r="XA118" s="50"/>
      <c r="XB118" s="50"/>
      <c r="XC118" s="50"/>
      <c r="XD118" s="50"/>
      <c r="XE118" s="50"/>
      <c r="XF118" s="50"/>
      <c r="XG118" s="50"/>
      <c r="XH118" s="50"/>
      <c r="XI118" s="50"/>
      <c r="XJ118" s="50"/>
      <c r="XK118" s="50"/>
      <c r="XL118" s="50"/>
      <c r="XM118" s="50"/>
      <c r="XN118" s="50"/>
      <c r="XO118" s="50"/>
      <c r="XP118" s="50"/>
      <c r="XQ118" s="50"/>
      <c r="XR118" s="50"/>
      <c r="XS118" s="50"/>
      <c r="XT118" s="50"/>
      <c r="XU118" s="50"/>
      <c r="XV118" s="50"/>
      <c r="XW118" s="50"/>
      <c r="XX118" s="50"/>
      <c r="XY118" s="50"/>
      <c r="XZ118" s="50"/>
      <c r="YA118" s="50"/>
      <c r="YB118" s="50"/>
      <c r="YC118" s="50"/>
      <c r="YD118" s="50"/>
      <c r="YE118" s="50"/>
      <c r="YF118" s="50"/>
      <c r="YG118" s="50"/>
      <c r="YH118" s="50"/>
      <c r="YI118" s="50"/>
      <c r="YJ118" s="50"/>
      <c r="YK118" s="50"/>
      <c r="YL118" s="50"/>
      <c r="YM118" s="50"/>
      <c r="YN118" s="50"/>
      <c r="YO118" s="50"/>
      <c r="YP118" s="50"/>
      <c r="YQ118" s="50"/>
      <c r="YR118" s="50"/>
      <c r="YS118" s="50"/>
    </row>
    <row r="119" spans="1:669" ht="15.75" x14ac:dyDescent="0.25">
      <c r="A119" s="31" t="s">
        <v>21</v>
      </c>
      <c r="B119" s="26" t="s">
        <v>16</v>
      </c>
      <c r="C119" s="57" t="s">
        <v>71</v>
      </c>
      <c r="D119" s="57" t="s">
        <v>221</v>
      </c>
      <c r="E119" s="60">
        <v>44440</v>
      </c>
      <c r="F119" s="10" t="s">
        <v>107</v>
      </c>
      <c r="G119" s="159">
        <v>45000</v>
      </c>
      <c r="H119" s="179">
        <f>G119*0.0287</f>
        <v>1291.5</v>
      </c>
      <c r="I119" s="179">
        <v>1148.33</v>
      </c>
      <c r="J119" s="179">
        <f>G119*0.0304</f>
        <v>1368</v>
      </c>
      <c r="K119" s="179">
        <v>25</v>
      </c>
      <c r="L119" s="179">
        <v>3832.83</v>
      </c>
      <c r="M119" s="189">
        <v>41167.17</v>
      </c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86"/>
      <c r="AR119" s="86"/>
      <c r="AS119" s="86"/>
      <c r="AT119" s="86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  <c r="IV119" s="50"/>
      <c r="IW119" s="50"/>
      <c r="IX119" s="50"/>
      <c r="IY119" s="50"/>
      <c r="IZ119" s="50"/>
      <c r="JA119" s="50"/>
      <c r="JB119" s="50"/>
      <c r="JC119" s="50"/>
      <c r="JD119" s="50"/>
      <c r="JE119" s="50"/>
      <c r="JF119" s="50"/>
      <c r="JG119" s="50"/>
      <c r="JH119" s="50"/>
      <c r="JI119" s="50"/>
      <c r="JJ119" s="50"/>
      <c r="JK119" s="50"/>
      <c r="JL119" s="50"/>
      <c r="JM119" s="50"/>
      <c r="JN119" s="50"/>
      <c r="JO119" s="50"/>
      <c r="JP119" s="50"/>
      <c r="JQ119" s="50"/>
      <c r="JR119" s="50"/>
      <c r="JS119" s="50"/>
      <c r="JT119" s="50"/>
      <c r="JU119" s="50"/>
      <c r="JV119" s="50"/>
      <c r="JW119" s="50"/>
      <c r="JX119" s="50"/>
      <c r="JY119" s="50"/>
      <c r="JZ119" s="50"/>
      <c r="KA119" s="50"/>
      <c r="KB119" s="50"/>
      <c r="KC119" s="50"/>
      <c r="KD119" s="50"/>
      <c r="KE119" s="50"/>
      <c r="KF119" s="50"/>
      <c r="KG119" s="50"/>
      <c r="KH119" s="50"/>
      <c r="KI119" s="50"/>
      <c r="KJ119" s="50"/>
      <c r="KK119" s="50"/>
      <c r="KL119" s="50"/>
      <c r="KM119" s="50"/>
      <c r="KN119" s="50"/>
      <c r="KO119" s="50"/>
      <c r="KP119" s="50"/>
      <c r="KQ119" s="50"/>
      <c r="KR119" s="50"/>
      <c r="KS119" s="50"/>
      <c r="KT119" s="50"/>
      <c r="KU119" s="50"/>
      <c r="KV119" s="50"/>
      <c r="KW119" s="50"/>
      <c r="KX119" s="50"/>
      <c r="KY119" s="50"/>
      <c r="KZ119" s="50"/>
      <c r="LA119" s="50"/>
      <c r="LB119" s="50"/>
      <c r="LC119" s="50"/>
      <c r="LD119" s="50"/>
      <c r="LE119" s="50"/>
      <c r="LF119" s="50"/>
      <c r="LG119" s="50"/>
      <c r="LH119" s="50"/>
      <c r="LI119" s="50"/>
      <c r="LJ119" s="50"/>
      <c r="LK119" s="50"/>
      <c r="LL119" s="50"/>
      <c r="LM119" s="50"/>
      <c r="LN119" s="50"/>
      <c r="LO119" s="50"/>
      <c r="LP119" s="50"/>
      <c r="LQ119" s="50"/>
      <c r="LR119" s="50"/>
      <c r="LS119" s="50"/>
      <c r="LT119" s="50"/>
      <c r="LU119" s="50"/>
      <c r="LV119" s="50"/>
      <c r="LW119" s="50"/>
      <c r="LX119" s="50"/>
      <c r="LY119" s="50"/>
      <c r="LZ119" s="50"/>
      <c r="MA119" s="50"/>
      <c r="MB119" s="50"/>
      <c r="MC119" s="50"/>
      <c r="MD119" s="50"/>
      <c r="ME119" s="50"/>
      <c r="MF119" s="50"/>
      <c r="MG119" s="50"/>
      <c r="MH119" s="50"/>
      <c r="MI119" s="50"/>
      <c r="MJ119" s="50"/>
      <c r="MK119" s="50"/>
      <c r="ML119" s="50"/>
      <c r="MM119" s="50"/>
      <c r="MN119" s="50"/>
      <c r="MO119" s="50"/>
      <c r="MP119" s="50"/>
      <c r="MQ119" s="50"/>
      <c r="MR119" s="50"/>
      <c r="MS119" s="50"/>
      <c r="MT119" s="50"/>
      <c r="MU119" s="50"/>
      <c r="MV119" s="50"/>
      <c r="MW119" s="50"/>
      <c r="MX119" s="50"/>
      <c r="MY119" s="50"/>
      <c r="MZ119" s="50"/>
      <c r="NA119" s="50"/>
      <c r="NB119" s="50"/>
      <c r="NC119" s="50"/>
      <c r="ND119" s="50"/>
      <c r="NE119" s="50"/>
      <c r="NF119" s="50"/>
      <c r="NG119" s="50"/>
      <c r="NH119" s="50"/>
      <c r="NI119" s="50"/>
      <c r="NJ119" s="50"/>
      <c r="NK119" s="50"/>
      <c r="NL119" s="50"/>
      <c r="NM119" s="50"/>
      <c r="NN119" s="50"/>
      <c r="NO119" s="50"/>
      <c r="NP119" s="50"/>
      <c r="NQ119" s="50"/>
      <c r="NR119" s="50"/>
      <c r="NS119" s="50"/>
      <c r="NT119" s="50"/>
      <c r="NU119" s="50"/>
      <c r="NV119" s="50"/>
      <c r="NW119" s="50"/>
      <c r="NX119" s="50"/>
      <c r="NY119" s="50"/>
      <c r="NZ119" s="50"/>
      <c r="OA119" s="50"/>
      <c r="OB119" s="50"/>
      <c r="OC119" s="50"/>
      <c r="OD119" s="50"/>
      <c r="OE119" s="50"/>
      <c r="OF119" s="50"/>
      <c r="OG119" s="50"/>
      <c r="OH119" s="50"/>
      <c r="OI119" s="50"/>
      <c r="OJ119" s="50"/>
      <c r="OK119" s="50"/>
      <c r="OL119" s="50"/>
      <c r="OM119" s="50"/>
      <c r="ON119" s="50"/>
      <c r="OO119" s="50"/>
      <c r="OP119" s="50"/>
      <c r="OQ119" s="50"/>
      <c r="OR119" s="50"/>
      <c r="OS119" s="50"/>
      <c r="OT119" s="50"/>
      <c r="OU119" s="50"/>
      <c r="OV119" s="50"/>
      <c r="OW119" s="50"/>
      <c r="OX119" s="50"/>
      <c r="OY119" s="50"/>
      <c r="OZ119" s="50"/>
      <c r="PA119" s="50"/>
      <c r="PB119" s="50"/>
      <c r="PC119" s="50"/>
      <c r="PD119" s="50"/>
      <c r="PE119" s="50"/>
      <c r="PF119" s="50"/>
      <c r="PG119" s="50"/>
      <c r="PH119" s="50"/>
      <c r="PI119" s="50"/>
      <c r="PJ119" s="50"/>
      <c r="PK119" s="50"/>
      <c r="PL119" s="50"/>
      <c r="PM119" s="50"/>
      <c r="PN119" s="50"/>
      <c r="PO119" s="50"/>
      <c r="PP119" s="50"/>
      <c r="PQ119" s="50"/>
      <c r="PR119" s="50"/>
      <c r="PS119" s="50"/>
      <c r="PT119" s="50"/>
      <c r="PU119" s="50"/>
      <c r="PV119" s="50"/>
      <c r="PW119" s="50"/>
      <c r="PX119" s="50"/>
      <c r="PY119" s="50"/>
      <c r="PZ119" s="50"/>
      <c r="QA119" s="50"/>
      <c r="QB119" s="50"/>
      <c r="QC119" s="50"/>
      <c r="QD119" s="50"/>
      <c r="QE119" s="50"/>
      <c r="QF119" s="50"/>
      <c r="QG119" s="50"/>
      <c r="QH119" s="50"/>
      <c r="QI119" s="50"/>
      <c r="QJ119" s="50"/>
      <c r="QK119" s="50"/>
      <c r="QL119" s="50"/>
      <c r="QM119" s="50"/>
      <c r="QN119" s="50"/>
      <c r="QO119" s="50"/>
      <c r="QP119" s="50"/>
      <c r="QQ119" s="50"/>
      <c r="QR119" s="50"/>
      <c r="QS119" s="50"/>
      <c r="QT119" s="50"/>
      <c r="QU119" s="50"/>
      <c r="QV119" s="50"/>
      <c r="QW119" s="50"/>
      <c r="QX119" s="50"/>
      <c r="QY119" s="50"/>
      <c r="QZ119" s="50"/>
      <c r="RA119" s="50"/>
      <c r="RB119" s="50"/>
      <c r="RC119" s="50"/>
      <c r="RD119" s="50"/>
      <c r="RE119" s="50"/>
      <c r="RF119" s="50"/>
      <c r="RG119" s="50"/>
      <c r="RH119" s="50"/>
      <c r="RI119" s="50"/>
      <c r="RJ119" s="50"/>
      <c r="RK119" s="50"/>
      <c r="RL119" s="50"/>
      <c r="RM119" s="50"/>
      <c r="RN119" s="50"/>
      <c r="RO119" s="50"/>
      <c r="RP119" s="50"/>
      <c r="RQ119" s="50"/>
      <c r="RR119" s="50"/>
      <c r="RS119" s="50"/>
      <c r="RT119" s="50"/>
      <c r="RU119" s="50"/>
      <c r="RV119" s="50"/>
      <c r="RW119" s="50"/>
      <c r="RX119" s="50"/>
      <c r="RY119" s="50"/>
      <c r="RZ119" s="50"/>
      <c r="SA119" s="50"/>
      <c r="SB119" s="50"/>
      <c r="SC119" s="50"/>
      <c r="SD119" s="50"/>
      <c r="SE119" s="50"/>
      <c r="SF119" s="50"/>
      <c r="SG119" s="50"/>
      <c r="SH119" s="50"/>
      <c r="SI119" s="50"/>
      <c r="SJ119" s="50"/>
      <c r="SK119" s="50"/>
      <c r="SL119" s="50"/>
      <c r="SM119" s="50"/>
      <c r="SN119" s="50"/>
      <c r="SO119" s="50"/>
      <c r="SP119" s="50"/>
      <c r="SQ119" s="50"/>
      <c r="SR119" s="50"/>
      <c r="SS119" s="50"/>
      <c r="ST119" s="50"/>
      <c r="SU119" s="50"/>
      <c r="SV119" s="50"/>
      <c r="SW119" s="50"/>
      <c r="SX119" s="50"/>
      <c r="SY119" s="50"/>
      <c r="SZ119" s="50"/>
      <c r="TA119" s="50"/>
      <c r="TB119" s="50"/>
      <c r="TC119" s="50"/>
      <c r="TD119" s="50"/>
      <c r="TE119" s="50"/>
      <c r="TF119" s="50"/>
      <c r="TG119" s="50"/>
      <c r="TH119" s="50"/>
      <c r="TI119" s="50"/>
      <c r="TJ119" s="50"/>
      <c r="TK119" s="50"/>
      <c r="TL119" s="50"/>
      <c r="TM119" s="50"/>
      <c r="TN119" s="50"/>
      <c r="TO119" s="50"/>
      <c r="TP119" s="50"/>
      <c r="TQ119" s="50"/>
      <c r="TR119" s="50"/>
      <c r="TS119" s="50"/>
      <c r="TT119" s="50"/>
      <c r="TU119" s="50"/>
      <c r="TV119" s="50"/>
      <c r="TW119" s="50"/>
      <c r="TX119" s="50"/>
      <c r="TY119" s="50"/>
      <c r="TZ119" s="50"/>
      <c r="UA119" s="50"/>
      <c r="UB119" s="50"/>
      <c r="UC119" s="50"/>
      <c r="UD119" s="50"/>
      <c r="UE119" s="50"/>
      <c r="UF119" s="50"/>
      <c r="UG119" s="50"/>
      <c r="UH119" s="50"/>
      <c r="UI119" s="50"/>
      <c r="UJ119" s="50"/>
      <c r="UK119" s="50"/>
      <c r="UL119" s="50"/>
      <c r="UM119" s="50"/>
      <c r="UN119" s="50"/>
      <c r="UO119" s="50"/>
      <c r="UP119" s="50"/>
      <c r="UQ119" s="50"/>
      <c r="UR119" s="50"/>
      <c r="US119" s="50"/>
      <c r="UT119" s="50"/>
      <c r="UU119" s="50"/>
      <c r="UV119" s="50"/>
      <c r="UW119" s="50"/>
      <c r="UX119" s="50"/>
      <c r="UY119" s="50"/>
      <c r="UZ119" s="50"/>
      <c r="VA119" s="50"/>
      <c r="VB119" s="50"/>
      <c r="VC119" s="50"/>
      <c r="VD119" s="50"/>
      <c r="VE119" s="50"/>
      <c r="VF119" s="50"/>
      <c r="VG119" s="50"/>
      <c r="VH119" s="50"/>
      <c r="VI119" s="50"/>
      <c r="VJ119" s="50"/>
      <c r="VK119" s="50"/>
      <c r="VL119" s="50"/>
      <c r="VM119" s="50"/>
      <c r="VN119" s="50"/>
      <c r="VO119" s="50"/>
      <c r="VP119" s="50"/>
      <c r="VQ119" s="50"/>
      <c r="VR119" s="50"/>
      <c r="VS119" s="50"/>
      <c r="VT119" s="50"/>
      <c r="VU119" s="50"/>
      <c r="VV119" s="50"/>
      <c r="VW119" s="50"/>
      <c r="VX119" s="50"/>
      <c r="VY119" s="50"/>
      <c r="VZ119" s="50"/>
      <c r="WA119" s="50"/>
      <c r="WB119" s="50"/>
      <c r="WC119" s="50"/>
      <c r="WD119" s="50"/>
      <c r="WE119" s="50"/>
      <c r="WF119" s="50"/>
      <c r="WG119" s="50"/>
      <c r="WH119" s="50"/>
      <c r="WI119" s="50"/>
      <c r="WJ119" s="50"/>
      <c r="WK119" s="50"/>
      <c r="WL119" s="50"/>
      <c r="WM119" s="50"/>
      <c r="WN119" s="50"/>
      <c r="WO119" s="50"/>
      <c r="WP119" s="50"/>
      <c r="WQ119" s="50"/>
      <c r="WR119" s="50"/>
      <c r="WS119" s="50"/>
      <c r="WT119" s="50"/>
      <c r="WU119" s="50"/>
      <c r="WV119" s="50"/>
      <c r="WW119" s="50"/>
      <c r="WX119" s="50"/>
      <c r="WY119" s="50"/>
      <c r="WZ119" s="50"/>
      <c r="XA119" s="50"/>
      <c r="XB119" s="50"/>
      <c r="XC119" s="50"/>
      <c r="XD119" s="50"/>
      <c r="XE119" s="50"/>
      <c r="XF119" s="50"/>
      <c r="XG119" s="50"/>
      <c r="XH119" s="50"/>
      <c r="XI119" s="50"/>
      <c r="XJ119" s="50"/>
      <c r="XK119" s="50"/>
      <c r="XL119" s="50"/>
      <c r="XM119" s="50"/>
      <c r="XN119" s="50"/>
      <c r="XO119" s="50"/>
      <c r="XP119" s="50"/>
      <c r="XQ119" s="50"/>
      <c r="XR119" s="50"/>
      <c r="XS119" s="50"/>
      <c r="XT119" s="50"/>
      <c r="XU119" s="50"/>
      <c r="XV119" s="50"/>
      <c r="XW119" s="50"/>
      <c r="XX119" s="50"/>
      <c r="XY119" s="50"/>
      <c r="XZ119" s="50"/>
      <c r="YA119" s="50"/>
      <c r="YB119" s="50"/>
      <c r="YC119" s="50"/>
      <c r="YD119" s="50"/>
      <c r="YE119" s="50"/>
      <c r="YF119" s="50"/>
      <c r="YG119" s="50"/>
      <c r="YH119" s="50"/>
      <c r="YI119" s="50"/>
      <c r="YJ119" s="50"/>
      <c r="YK119" s="50"/>
      <c r="YL119" s="50"/>
      <c r="YM119" s="50"/>
      <c r="YN119" s="50"/>
      <c r="YO119" s="50"/>
      <c r="YP119" s="50"/>
      <c r="YQ119" s="50"/>
      <c r="YR119" s="50"/>
      <c r="YS119" s="50"/>
    </row>
    <row r="120" spans="1:669" ht="15.75" x14ac:dyDescent="0.25">
      <c r="A120" s="31" t="s">
        <v>133</v>
      </c>
      <c r="B120" s="26" t="s">
        <v>135</v>
      </c>
      <c r="C120" s="57" t="s">
        <v>71</v>
      </c>
      <c r="D120" s="57" t="s">
        <v>221</v>
      </c>
      <c r="E120" s="60">
        <v>44593</v>
      </c>
      <c r="F120" s="10" t="s">
        <v>107</v>
      </c>
      <c r="G120" s="159">
        <v>45000</v>
      </c>
      <c r="H120" s="179">
        <v>1291.5</v>
      </c>
      <c r="I120" s="179">
        <v>1148.33</v>
      </c>
      <c r="J120" s="179">
        <v>1368</v>
      </c>
      <c r="K120" s="179">
        <v>1375</v>
      </c>
      <c r="L120" s="179">
        <v>5182.83</v>
      </c>
      <c r="M120" s="189">
        <v>39817.17</v>
      </c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86"/>
      <c r="AR120" s="86"/>
      <c r="AS120" s="86"/>
      <c r="AT120" s="86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  <c r="IV120" s="50"/>
      <c r="IW120" s="50"/>
      <c r="IX120" s="50"/>
      <c r="IY120" s="50"/>
      <c r="IZ120" s="50"/>
      <c r="JA120" s="50"/>
      <c r="JB120" s="50"/>
      <c r="JC120" s="50"/>
      <c r="JD120" s="50"/>
      <c r="JE120" s="50"/>
      <c r="JF120" s="50"/>
      <c r="JG120" s="50"/>
      <c r="JH120" s="50"/>
      <c r="JI120" s="50"/>
      <c r="JJ120" s="50"/>
      <c r="JK120" s="50"/>
      <c r="JL120" s="50"/>
      <c r="JM120" s="50"/>
      <c r="JN120" s="50"/>
      <c r="JO120" s="50"/>
      <c r="JP120" s="50"/>
      <c r="JQ120" s="50"/>
      <c r="JR120" s="50"/>
      <c r="JS120" s="50"/>
      <c r="JT120" s="50"/>
      <c r="JU120" s="50"/>
      <c r="JV120" s="50"/>
      <c r="JW120" s="50"/>
      <c r="JX120" s="50"/>
      <c r="JY120" s="50"/>
      <c r="JZ120" s="50"/>
      <c r="KA120" s="50"/>
      <c r="KB120" s="50"/>
      <c r="KC120" s="50"/>
      <c r="KD120" s="50"/>
      <c r="KE120" s="50"/>
      <c r="KF120" s="50"/>
      <c r="KG120" s="50"/>
      <c r="KH120" s="50"/>
      <c r="KI120" s="50"/>
      <c r="KJ120" s="50"/>
      <c r="KK120" s="50"/>
      <c r="KL120" s="50"/>
      <c r="KM120" s="50"/>
      <c r="KN120" s="50"/>
      <c r="KO120" s="50"/>
      <c r="KP120" s="50"/>
      <c r="KQ120" s="50"/>
      <c r="KR120" s="50"/>
      <c r="KS120" s="50"/>
      <c r="KT120" s="50"/>
      <c r="KU120" s="50"/>
      <c r="KV120" s="50"/>
      <c r="KW120" s="50"/>
      <c r="KX120" s="50"/>
      <c r="KY120" s="50"/>
      <c r="KZ120" s="50"/>
      <c r="LA120" s="50"/>
      <c r="LB120" s="50"/>
      <c r="LC120" s="50"/>
      <c r="LD120" s="50"/>
      <c r="LE120" s="50"/>
      <c r="LF120" s="50"/>
      <c r="LG120" s="50"/>
      <c r="LH120" s="50"/>
      <c r="LI120" s="50"/>
      <c r="LJ120" s="50"/>
      <c r="LK120" s="50"/>
      <c r="LL120" s="50"/>
      <c r="LM120" s="50"/>
      <c r="LN120" s="50"/>
      <c r="LO120" s="50"/>
      <c r="LP120" s="50"/>
      <c r="LQ120" s="50"/>
      <c r="LR120" s="50"/>
      <c r="LS120" s="50"/>
      <c r="LT120" s="50"/>
      <c r="LU120" s="50"/>
      <c r="LV120" s="50"/>
      <c r="LW120" s="50"/>
      <c r="LX120" s="50"/>
      <c r="LY120" s="50"/>
      <c r="LZ120" s="50"/>
      <c r="MA120" s="50"/>
      <c r="MB120" s="50"/>
      <c r="MC120" s="50"/>
      <c r="MD120" s="50"/>
      <c r="ME120" s="50"/>
      <c r="MF120" s="50"/>
      <c r="MG120" s="50"/>
      <c r="MH120" s="50"/>
      <c r="MI120" s="50"/>
      <c r="MJ120" s="50"/>
      <c r="MK120" s="50"/>
      <c r="ML120" s="50"/>
      <c r="MM120" s="50"/>
      <c r="MN120" s="50"/>
      <c r="MO120" s="50"/>
      <c r="MP120" s="50"/>
      <c r="MQ120" s="50"/>
      <c r="MR120" s="50"/>
      <c r="MS120" s="50"/>
      <c r="MT120" s="50"/>
      <c r="MU120" s="50"/>
      <c r="MV120" s="50"/>
      <c r="MW120" s="50"/>
      <c r="MX120" s="50"/>
      <c r="MY120" s="50"/>
      <c r="MZ120" s="50"/>
      <c r="NA120" s="50"/>
      <c r="NB120" s="50"/>
      <c r="NC120" s="50"/>
      <c r="ND120" s="50"/>
      <c r="NE120" s="50"/>
      <c r="NF120" s="50"/>
      <c r="NG120" s="50"/>
      <c r="NH120" s="50"/>
      <c r="NI120" s="50"/>
      <c r="NJ120" s="50"/>
      <c r="NK120" s="50"/>
      <c r="NL120" s="50"/>
      <c r="NM120" s="50"/>
      <c r="NN120" s="50"/>
      <c r="NO120" s="50"/>
      <c r="NP120" s="50"/>
      <c r="NQ120" s="50"/>
      <c r="NR120" s="50"/>
      <c r="NS120" s="50"/>
      <c r="NT120" s="50"/>
      <c r="NU120" s="50"/>
      <c r="NV120" s="50"/>
      <c r="NW120" s="50"/>
      <c r="NX120" s="50"/>
      <c r="NY120" s="50"/>
      <c r="NZ120" s="50"/>
      <c r="OA120" s="50"/>
      <c r="OB120" s="50"/>
      <c r="OC120" s="50"/>
      <c r="OD120" s="50"/>
      <c r="OE120" s="50"/>
      <c r="OF120" s="50"/>
      <c r="OG120" s="50"/>
      <c r="OH120" s="50"/>
      <c r="OI120" s="50"/>
      <c r="OJ120" s="50"/>
      <c r="OK120" s="50"/>
      <c r="OL120" s="50"/>
      <c r="OM120" s="50"/>
      <c r="ON120" s="50"/>
      <c r="OO120" s="50"/>
      <c r="OP120" s="50"/>
      <c r="OQ120" s="50"/>
      <c r="OR120" s="50"/>
      <c r="OS120" s="50"/>
      <c r="OT120" s="50"/>
      <c r="OU120" s="50"/>
      <c r="OV120" s="50"/>
      <c r="OW120" s="50"/>
      <c r="OX120" s="50"/>
      <c r="OY120" s="50"/>
      <c r="OZ120" s="50"/>
      <c r="PA120" s="50"/>
      <c r="PB120" s="50"/>
      <c r="PC120" s="50"/>
      <c r="PD120" s="50"/>
      <c r="PE120" s="50"/>
      <c r="PF120" s="50"/>
      <c r="PG120" s="50"/>
      <c r="PH120" s="50"/>
      <c r="PI120" s="50"/>
      <c r="PJ120" s="50"/>
      <c r="PK120" s="50"/>
      <c r="PL120" s="50"/>
      <c r="PM120" s="50"/>
      <c r="PN120" s="50"/>
      <c r="PO120" s="50"/>
      <c r="PP120" s="50"/>
      <c r="PQ120" s="50"/>
      <c r="PR120" s="50"/>
      <c r="PS120" s="50"/>
      <c r="PT120" s="50"/>
      <c r="PU120" s="50"/>
      <c r="PV120" s="50"/>
      <c r="PW120" s="50"/>
      <c r="PX120" s="50"/>
      <c r="PY120" s="50"/>
      <c r="PZ120" s="50"/>
      <c r="QA120" s="50"/>
      <c r="QB120" s="50"/>
      <c r="QC120" s="50"/>
      <c r="QD120" s="50"/>
      <c r="QE120" s="50"/>
      <c r="QF120" s="50"/>
      <c r="QG120" s="50"/>
      <c r="QH120" s="50"/>
      <c r="QI120" s="50"/>
      <c r="QJ120" s="50"/>
      <c r="QK120" s="50"/>
      <c r="QL120" s="50"/>
      <c r="QM120" s="50"/>
      <c r="QN120" s="50"/>
      <c r="QO120" s="50"/>
      <c r="QP120" s="50"/>
      <c r="QQ120" s="50"/>
      <c r="QR120" s="50"/>
      <c r="QS120" s="50"/>
      <c r="QT120" s="50"/>
      <c r="QU120" s="50"/>
      <c r="QV120" s="50"/>
      <c r="QW120" s="50"/>
      <c r="QX120" s="50"/>
      <c r="QY120" s="50"/>
      <c r="QZ120" s="50"/>
      <c r="RA120" s="50"/>
      <c r="RB120" s="50"/>
      <c r="RC120" s="50"/>
      <c r="RD120" s="50"/>
      <c r="RE120" s="50"/>
      <c r="RF120" s="50"/>
      <c r="RG120" s="50"/>
      <c r="RH120" s="50"/>
      <c r="RI120" s="50"/>
      <c r="RJ120" s="50"/>
      <c r="RK120" s="50"/>
      <c r="RL120" s="50"/>
      <c r="RM120" s="50"/>
      <c r="RN120" s="50"/>
      <c r="RO120" s="50"/>
      <c r="RP120" s="50"/>
      <c r="RQ120" s="50"/>
      <c r="RR120" s="50"/>
      <c r="RS120" s="50"/>
      <c r="RT120" s="50"/>
      <c r="RU120" s="50"/>
      <c r="RV120" s="50"/>
      <c r="RW120" s="50"/>
      <c r="RX120" s="50"/>
      <c r="RY120" s="50"/>
      <c r="RZ120" s="50"/>
      <c r="SA120" s="50"/>
      <c r="SB120" s="50"/>
      <c r="SC120" s="50"/>
      <c r="SD120" s="50"/>
      <c r="SE120" s="50"/>
      <c r="SF120" s="50"/>
      <c r="SG120" s="50"/>
      <c r="SH120" s="50"/>
      <c r="SI120" s="50"/>
      <c r="SJ120" s="50"/>
      <c r="SK120" s="50"/>
      <c r="SL120" s="50"/>
      <c r="SM120" s="50"/>
      <c r="SN120" s="50"/>
      <c r="SO120" s="50"/>
      <c r="SP120" s="50"/>
      <c r="SQ120" s="50"/>
      <c r="SR120" s="50"/>
      <c r="SS120" s="50"/>
      <c r="ST120" s="50"/>
      <c r="SU120" s="50"/>
      <c r="SV120" s="50"/>
      <c r="SW120" s="50"/>
      <c r="SX120" s="50"/>
      <c r="SY120" s="50"/>
      <c r="SZ120" s="50"/>
      <c r="TA120" s="50"/>
      <c r="TB120" s="50"/>
      <c r="TC120" s="50"/>
      <c r="TD120" s="50"/>
      <c r="TE120" s="50"/>
      <c r="TF120" s="50"/>
      <c r="TG120" s="50"/>
      <c r="TH120" s="50"/>
      <c r="TI120" s="50"/>
      <c r="TJ120" s="50"/>
      <c r="TK120" s="50"/>
      <c r="TL120" s="50"/>
      <c r="TM120" s="50"/>
      <c r="TN120" s="50"/>
      <c r="TO120" s="50"/>
      <c r="TP120" s="50"/>
      <c r="TQ120" s="50"/>
      <c r="TR120" s="50"/>
      <c r="TS120" s="50"/>
      <c r="TT120" s="50"/>
      <c r="TU120" s="50"/>
      <c r="TV120" s="50"/>
      <c r="TW120" s="50"/>
      <c r="TX120" s="50"/>
      <c r="TY120" s="50"/>
      <c r="TZ120" s="50"/>
      <c r="UA120" s="50"/>
      <c r="UB120" s="50"/>
      <c r="UC120" s="50"/>
      <c r="UD120" s="50"/>
      <c r="UE120" s="50"/>
      <c r="UF120" s="50"/>
      <c r="UG120" s="50"/>
      <c r="UH120" s="50"/>
      <c r="UI120" s="50"/>
      <c r="UJ120" s="50"/>
      <c r="UK120" s="50"/>
      <c r="UL120" s="50"/>
      <c r="UM120" s="50"/>
      <c r="UN120" s="50"/>
      <c r="UO120" s="50"/>
      <c r="UP120" s="50"/>
      <c r="UQ120" s="50"/>
      <c r="UR120" s="50"/>
      <c r="US120" s="50"/>
      <c r="UT120" s="50"/>
      <c r="UU120" s="50"/>
      <c r="UV120" s="50"/>
      <c r="UW120" s="50"/>
      <c r="UX120" s="50"/>
      <c r="UY120" s="50"/>
      <c r="UZ120" s="50"/>
      <c r="VA120" s="50"/>
      <c r="VB120" s="50"/>
      <c r="VC120" s="50"/>
      <c r="VD120" s="50"/>
      <c r="VE120" s="50"/>
      <c r="VF120" s="50"/>
      <c r="VG120" s="50"/>
      <c r="VH120" s="50"/>
      <c r="VI120" s="50"/>
      <c r="VJ120" s="50"/>
      <c r="VK120" s="50"/>
      <c r="VL120" s="50"/>
      <c r="VM120" s="50"/>
      <c r="VN120" s="50"/>
      <c r="VO120" s="50"/>
      <c r="VP120" s="50"/>
      <c r="VQ120" s="50"/>
      <c r="VR120" s="50"/>
      <c r="VS120" s="50"/>
      <c r="VT120" s="50"/>
      <c r="VU120" s="50"/>
      <c r="VV120" s="50"/>
      <c r="VW120" s="50"/>
      <c r="VX120" s="50"/>
      <c r="VY120" s="50"/>
      <c r="VZ120" s="50"/>
      <c r="WA120" s="50"/>
      <c r="WB120" s="50"/>
      <c r="WC120" s="50"/>
      <c r="WD120" s="50"/>
      <c r="WE120" s="50"/>
      <c r="WF120" s="50"/>
      <c r="WG120" s="50"/>
      <c r="WH120" s="50"/>
      <c r="WI120" s="50"/>
      <c r="WJ120" s="50"/>
      <c r="WK120" s="50"/>
      <c r="WL120" s="50"/>
      <c r="WM120" s="50"/>
      <c r="WN120" s="50"/>
      <c r="WO120" s="50"/>
      <c r="WP120" s="50"/>
      <c r="WQ120" s="50"/>
      <c r="WR120" s="50"/>
      <c r="WS120" s="50"/>
      <c r="WT120" s="50"/>
      <c r="WU120" s="50"/>
      <c r="WV120" s="50"/>
      <c r="WW120" s="50"/>
      <c r="WX120" s="50"/>
      <c r="WY120" s="50"/>
      <c r="WZ120" s="50"/>
      <c r="XA120" s="50"/>
      <c r="XB120" s="50"/>
      <c r="XC120" s="50"/>
      <c r="XD120" s="50"/>
      <c r="XE120" s="50"/>
      <c r="XF120" s="50"/>
      <c r="XG120" s="50"/>
      <c r="XH120" s="50"/>
      <c r="XI120" s="50"/>
      <c r="XJ120" s="50"/>
      <c r="XK120" s="50"/>
      <c r="XL120" s="50"/>
      <c r="XM120" s="50"/>
      <c r="XN120" s="50"/>
      <c r="XO120" s="50"/>
      <c r="XP120" s="50"/>
      <c r="XQ120" s="50"/>
      <c r="XR120" s="50"/>
      <c r="XS120" s="50"/>
      <c r="XT120" s="50"/>
      <c r="XU120" s="50"/>
      <c r="XV120" s="50"/>
      <c r="XW120" s="50"/>
      <c r="XX120" s="50"/>
      <c r="XY120" s="50"/>
      <c r="XZ120" s="50"/>
      <c r="YA120" s="50"/>
      <c r="YB120" s="50"/>
      <c r="YC120" s="50"/>
      <c r="YD120" s="50"/>
      <c r="YE120" s="50"/>
      <c r="YF120" s="50"/>
      <c r="YG120" s="50"/>
      <c r="YH120" s="50"/>
      <c r="YI120" s="50"/>
      <c r="YJ120" s="50"/>
      <c r="YK120" s="50"/>
      <c r="YL120" s="50"/>
      <c r="YM120" s="50"/>
      <c r="YN120" s="50"/>
      <c r="YO120" s="50"/>
      <c r="YP120" s="50"/>
      <c r="YQ120" s="50"/>
      <c r="YR120" s="50"/>
      <c r="YS120" s="50"/>
    </row>
    <row r="121" spans="1:669" ht="15.75" x14ac:dyDescent="0.25">
      <c r="A121" s="31" t="s">
        <v>134</v>
      </c>
      <c r="B121" s="26" t="s">
        <v>135</v>
      </c>
      <c r="C121" s="57" t="s">
        <v>71</v>
      </c>
      <c r="D121" s="57" t="s">
        <v>221</v>
      </c>
      <c r="E121" s="60">
        <v>44594</v>
      </c>
      <c r="F121" s="10" t="s">
        <v>107</v>
      </c>
      <c r="G121" s="159">
        <v>45000</v>
      </c>
      <c r="H121" s="179">
        <v>1291.5</v>
      </c>
      <c r="I121" s="179">
        <v>1148.33</v>
      </c>
      <c r="J121" s="179">
        <v>1368</v>
      </c>
      <c r="K121" s="179">
        <v>25</v>
      </c>
      <c r="L121" s="179">
        <v>3832.83</v>
      </c>
      <c r="M121" s="189">
        <v>41167.17</v>
      </c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86"/>
      <c r="AR121" s="86"/>
      <c r="AS121" s="86"/>
      <c r="AT121" s="86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  <c r="IW121" s="50"/>
      <c r="IX121" s="50"/>
      <c r="IY121" s="50"/>
      <c r="IZ121" s="50"/>
      <c r="JA121" s="50"/>
      <c r="JB121" s="50"/>
      <c r="JC121" s="50"/>
      <c r="JD121" s="50"/>
      <c r="JE121" s="50"/>
      <c r="JF121" s="50"/>
      <c r="JG121" s="50"/>
      <c r="JH121" s="50"/>
      <c r="JI121" s="50"/>
      <c r="JJ121" s="50"/>
      <c r="JK121" s="50"/>
      <c r="JL121" s="50"/>
      <c r="JM121" s="50"/>
      <c r="JN121" s="50"/>
      <c r="JO121" s="50"/>
      <c r="JP121" s="50"/>
      <c r="JQ121" s="50"/>
      <c r="JR121" s="50"/>
      <c r="JS121" s="50"/>
      <c r="JT121" s="50"/>
      <c r="JU121" s="50"/>
      <c r="JV121" s="50"/>
      <c r="JW121" s="50"/>
      <c r="JX121" s="50"/>
      <c r="JY121" s="50"/>
      <c r="JZ121" s="50"/>
      <c r="KA121" s="50"/>
      <c r="KB121" s="50"/>
      <c r="KC121" s="50"/>
      <c r="KD121" s="50"/>
      <c r="KE121" s="50"/>
      <c r="KF121" s="50"/>
      <c r="KG121" s="50"/>
      <c r="KH121" s="50"/>
      <c r="KI121" s="50"/>
      <c r="KJ121" s="50"/>
      <c r="KK121" s="50"/>
      <c r="KL121" s="50"/>
      <c r="KM121" s="50"/>
      <c r="KN121" s="50"/>
      <c r="KO121" s="50"/>
      <c r="KP121" s="50"/>
      <c r="KQ121" s="50"/>
      <c r="KR121" s="50"/>
      <c r="KS121" s="50"/>
      <c r="KT121" s="50"/>
      <c r="KU121" s="50"/>
      <c r="KV121" s="50"/>
      <c r="KW121" s="50"/>
      <c r="KX121" s="50"/>
      <c r="KY121" s="50"/>
      <c r="KZ121" s="50"/>
      <c r="LA121" s="50"/>
      <c r="LB121" s="50"/>
      <c r="LC121" s="50"/>
      <c r="LD121" s="50"/>
      <c r="LE121" s="50"/>
      <c r="LF121" s="50"/>
      <c r="LG121" s="50"/>
      <c r="LH121" s="50"/>
      <c r="LI121" s="50"/>
      <c r="LJ121" s="50"/>
      <c r="LK121" s="50"/>
      <c r="LL121" s="50"/>
      <c r="LM121" s="50"/>
      <c r="LN121" s="50"/>
      <c r="LO121" s="50"/>
      <c r="LP121" s="50"/>
      <c r="LQ121" s="50"/>
      <c r="LR121" s="50"/>
      <c r="LS121" s="50"/>
      <c r="LT121" s="50"/>
      <c r="LU121" s="50"/>
      <c r="LV121" s="50"/>
      <c r="LW121" s="50"/>
      <c r="LX121" s="50"/>
      <c r="LY121" s="50"/>
      <c r="LZ121" s="50"/>
      <c r="MA121" s="50"/>
      <c r="MB121" s="50"/>
      <c r="MC121" s="50"/>
      <c r="MD121" s="50"/>
      <c r="ME121" s="50"/>
      <c r="MF121" s="50"/>
      <c r="MG121" s="50"/>
      <c r="MH121" s="50"/>
      <c r="MI121" s="50"/>
      <c r="MJ121" s="50"/>
      <c r="MK121" s="50"/>
      <c r="ML121" s="50"/>
      <c r="MM121" s="50"/>
      <c r="MN121" s="50"/>
      <c r="MO121" s="50"/>
      <c r="MP121" s="50"/>
      <c r="MQ121" s="50"/>
      <c r="MR121" s="50"/>
      <c r="MS121" s="50"/>
      <c r="MT121" s="50"/>
      <c r="MU121" s="50"/>
      <c r="MV121" s="50"/>
      <c r="MW121" s="50"/>
      <c r="MX121" s="50"/>
      <c r="MY121" s="50"/>
      <c r="MZ121" s="50"/>
      <c r="NA121" s="50"/>
      <c r="NB121" s="50"/>
      <c r="NC121" s="50"/>
      <c r="ND121" s="50"/>
      <c r="NE121" s="50"/>
      <c r="NF121" s="50"/>
      <c r="NG121" s="50"/>
      <c r="NH121" s="50"/>
      <c r="NI121" s="50"/>
      <c r="NJ121" s="50"/>
      <c r="NK121" s="50"/>
      <c r="NL121" s="50"/>
      <c r="NM121" s="50"/>
      <c r="NN121" s="50"/>
      <c r="NO121" s="50"/>
      <c r="NP121" s="50"/>
      <c r="NQ121" s="50"/>
      <c r="NR121" s="50"/>
      <c r="NS121" s="50"/>
      <c r="NT121" s="50"/>
      <c r="NU121" s="50"/>
      <c r="NV121" s="50"/>
      <c r="NW121" s="50"/>
      <c r="NX121" s="50"/>
      <c r="NY121" s="50"/>
      <c r="NZ121" s="50"/>
      <c r="OA121" s="50"/>
      <c r="OB121" s="50"/>
      <c r="OC121" s="50"/>
      <c r="OD121" s="50"/>
      <c r="OE121" s="50"/>
      <c r="OF121" s="50"/>
      <c r="OG121" s="50"/>
      <c r="OH121" s="50"/>
      <c r="OI121" s="50"/>
      <c r="OJ121" s="50"/>
      <c r="OK121" s="50"/>
      <c r="OL121" s="50"/>
      <c r="OM121" s="50"/>
      <c r="ON121" s="50"/>
      <c r="OO121" s="50"/>
      <c r="OP121" s="50"/>
      <c r="OQ121" s="50"/>
      <c r="OR121" s="50"/>
      <c r="OS121" s="50"/>
      <c r="OT121" s="50"/>
      <c r="OU121" s="50"/>
      <c r="OV121" s="50"/>
      <c r="OW121" s="50"/>
      <c r="OX121" s="50"/>
      <c r="OY121" s="50"/>
      <c r="OZ121" s="50"/>
      <c r="PA121" s="50"/>
      <c r="PB121" s="50"/>
      <c r="PC121" s="50"/>
      <c r="PD121" s="50"/>
      <c r="PE121" s="50"/>
      <c r="PF121" s="50"/>
      <c r="PG121" s="50"/>
      <c r="PH121" s="50"/>
      <c r="PI121" s="50"/>
      <c r="PJ121" s="50"/>
      <c r="PK121" s="50"/>
      <c r="PL121" s="50"/>
      <c r="PM121" s="50"/>
      <c r="PN121" s="50"/>
      <c r="PO121" s="50"/>
      <c r="PP121" s="50"/>
      <c r="PQ121" s="50"/>
      <c r="PR121" s="50"/>
      <c r="PS121" s="50"/>
      <c r="PT121" s="50"/>
      <c r="PU121" s="50"/>
      <c r="PV121" s="50"/>
      <c r="PW121" s="50"/>
      <c r="PX121" s="50"/>
      <c r="PY121" s="50"/>
      <c r="PZ121" s="50"/>
      <c r="QA121" s="50"/>
      <c r="QB121" s="50"/>
      <c r="QC121" s="50"/>
      <c r="QD121" s="50"/>
      <c r="QE121" s="50"/>
      <c r="QF121" s="50"/>
      <c r="QG121" s="50"/>
      <c r="QH121" s="50"/>
      <c r="QI121" s="50"/>
      <c r="QJ121" s="50"/>
      <c r="QK121" s="50"/>
      <c r="QL121" s="50"/>
      <c r="QM121" s="50"/>
      <c r="QN121" s="50"/>
      <c r="QO121" s="50"/>
      <c r="QP121" s="50"/>
      <c r="QQ121" s="50"/>
      <c r="QR121" s="50"/>
      <c r="QS121" s="50"/>
      <c r="QT121" s="50"/>
      <c r="QU121" s="50"/>
      <c r="QV121" s="50"/>
      <c r="QW121" s="50"/>
      <c r="QX121" s="50"/>
      <c r="QY121" s="50"/>
      <c r="QZ121" s="50"/>
      <c r="RA121" s="50"/>
      <c r="RB121" s="50"/>
      <c r="RC121" s="50"/>
      <c r="RD121" s="50"/>
      <c r="RE121" s="50"/>
      <c r="RF121" s="50"/>
      <c r="RG121" s="50"/>
      <c r="RH121" s="50"/>
      <c r="RI121" s="50"/>
      <c r="RJ121" s="50"/>
      <c r="RK121" s="50"/>
      <c r="RL121" s="50"/>
      <c r="RM121" s="50"/>
      <c r="RN121" s="50"/>
      <c r="RO121" s="50"/>
      <c r="RP121" s="50"/>
      <c r="RQ121" s="50"/>
      <c r="RR121" s="50"/>
      <c r="RS121" s="50"/>
      <c r="RT121" s="50"/>
      <c r="RU121" s="50"/>
      <c r="RV121" s="50"/>
      <c r="RW121" s="50"/>
      <c r="RX121" s="50"/>
      <c r="RY121" s="50"/>
      <c r="RZ121" s="50"/>
      <c r="SA121" s="50"/>
      <c r="SB121" s="50"/>
      <c r="SC121" s="50"/>
      <c r="SD121" s="50"/>
      <c r="SE121" s="50"/>
      <c r="SF121" s="50"/>
      <c r="SG121" s="50"/>
      <c r="SH121" s="50"/>
      <c r="SI121" s="50"/>
      <c r="SJ121" s="50"/>
      <c r="SK121" s="50"/>
      <c r="SL121" s="50"/>
      <c r="SM121" s="50"/>
      <c r="SN121" s="50"/>
      <c r="SO121" s="50"/>
      <c r="SP121" s="50"/>
      <c r="SQ121" s="50"/>
      <c r="SR121" s="50"/>
      <c r="SS121" s="50"/>
      <c r="ST121" s="50"/>
      <c r="SU121" s="50"/>
      <c r="SV121" s="50"/>
      <c r="SW121" s="50"/>
      <c r="SX121" s="50"/>
      <c r="SY121" s="50"/>
      <c r="SZ121" s="50"/>
      <c r="TA121" s="50"/>
      <c r="TB121" s="50"/>
      <c r="TC121" s="50"/>
      <c r="TD121" s="50"/>
      <c r="TE121" s="50"/>
      <c r="TF121" s="50"/>
      <c r="TG121" s="50"/>
      <c r="TH121" s="50"/>
      <c r="TI121" s="50"/>
      <c r="TJ121" s="50"/>
      <c r="TK121" s="50"/>
      <c r="TL121" s="50"/>
      <c r="TM121" s="50"/>
      <c r="TN121" s="50"/>
      <c r="TO121" s="50"/>
      <c r="TP121" s="50"/>
      <c r="TQ121" s="50"/>
      <c r="TR121" s="50"/>
      <c r="TS121" s="50"/>
      <c r="TT121" s="50"/>
      <c r="TU121" s="50"/>
      <c r="TV121" s="50"/>
      <c r="TW121" s="50"/>
      <c r="TX121" s="50"/>
      <c r="TY121" s="50"/>
      <c r="TZ121" s="50"/>
      <c r="UA121" s="50"/>
      <c r="UB121" s="50"/>
      <c r="UC121" s="50"/>
      <c r="UD121" s="50"/>
      <c r="UE121" s="50"/>
      <c r="UF121" s="50"/>
      <c r="UG121" s="50"/>
      <c r="UH121" s="50"/>
      <c r="UI121" s="50"/>
      <c r="UJ121" s="50"/>
      <c r="UK121" s="50"/>
      <c r="UL121" s="50"/>
      <c r="UM121" s="50"/>
      <c r="UN121" s="50"/>
      <c r="UO121" s="50"/>
      <c r="UP121" s="50"/>
      <c r="UQ121" s="50"/>
      <c r="UR121" s="50"/>
      <c r="US121" s="50"/>
      <c r="UT121" s="50"/>
      <c r="UU121" s="50"/>
      <c r="UV121" s="50"/>
      <c r="UW121" s="50"/>
      <c r="UX121" s="50"/>
      <c r="UY121" s="50"/>
      <c r="UZ121" s="50"/>
      <c r="VA121" s="50"/>
      <c r="VB121" s="50"/>
      <c r="VC121" s="50"/>
      <c r="VD121" s="50"/>
      <c r="VE121" s="50"/>
      <c r="VF121" s="50"/>
      <c r="VG121" s="50"/>
      <c r="VH121" s="50"/>
      <c r="VI121" s="50"/>
      <c r="VJ121" s="50"/>
      <c r="VK121" s="50"/>
      <c r="VL121" s="50"/>
      <c r="VM121" s="50"/>
      <c r="VN121" s="50"/>
      <c r="VO121" s="50"/>
      <c r="VP121" s="50"/>
      <c r="VQ121" s="50"/>
      <c r="VR121" s="50"/>
      <c r="VS121" s="50"/>
      <c r="VT121" s="50"/>
      <c r="VU121" s="50"/>
      <c r="VV121" s="50"/>
      <c r="VW121" s="50"/>
      <c r="VX121" s="50"/>
      <c r="VY121" s="50"/>
      <c r="VZ121" s="50"/>
      <c r="WA121" s="50"/>
      <c r="WB121" s="50"/>
      <c r="WC121" s="50"/>
      <c r="WD121" s="50"/>
      <c r="WE121" s="50"/>
      <c r="WF121" s="50"/>
      <c r="WG121" s="50"/>
      <c r="WH121" s="50"/>
      <c r="WI121" s="50"/>
      <c r="WJ121" s="50"/>
      <c r="WK121" s="50"/>
      <c r="WL121" s="50"/>
      <c r="WM121" s="50"/>
      <c r="WN121" s="50"/>
      <c r="WO121" s="50"/>
      <c r="WP121" s="50"/>
      <c r="WQ121" s="50"/>
      <c r="WR121" s="50"/>
      <c r="WS121" s="50"/>
      <c r="WT121" s="50"/>
      <c r="WU121" s="50"/>
      <c r="WV121" s="50"/>
      <c r="WW121" s="50"/>
      <c r="WX121" s="50"/>
      <c r="WY121" s="50"/>
      <c r="WZ121" s="50"/>
      <c r="XA121" s="50"/>
      <c r="XB121" s="50"/>
      <c r="XC121" s="50"/>
      <c r="XD121" s="50"/>
      <c r="XE121" s="50"/>
      <c r="XF121" s="50"/>
      <c r="XG121" s="50"/>
      <c r="XH121" s="50"/>
      <c r="XI121" s="50"/>
      <c r="XJ121" s="50"/>
      <c r="XK121" s="50"/>
      <c r="XL121" s="50"/>
      <c r="XM121" s="50"/>
      <c r="XN121" s="50"/>
      <c r="XO121" s="50"/>
      <c r="XP121" s="50"/>
      <c r="XQ121" s="50"/>
      <c r="XR121" s="50"/>
      <c r="XS121" s="50"/>
      <c r="XT121" s="50"/>
      <c r="XU121" s="50"/>
      <c r="XV121" s="50"/>
      <c r="XW121" s="50"/>
      <c r="XX121" s="50"/>
      <c r="XY121" s="50"/>
      <c r="XZ121" s="50"/>
      <c r="YA121" s="50"/>
      <c r="YB121" s="50"/>
      <c r="YC121" s="50"/>
      <c r="YD121" s="50"/>
      <c r="YE121" s="50"/>
      <c r="YF121" s="50"/>
      <c r="YG121" s="50"/>
      <c r="YH121" s="50"/>
      <c r="YI121" s="50"/>
      <c r="YJ121" s="50"/>
      <c r="YK121" s="50"/>
      <c r="YL121" s="50"/>
      <c r="YM121" s="50"/>
      <c r="YN121" s="50"/>
      <c r="YO121" s="50"/>
      <c r="YP121" s="50"/>
      <c r="YQ121" s="50"/>
      <c r="YR121" s="50"/>
      <c r="YS121" s="50"/>
    </row>
    <row r="122" spans="1:669" ht="15.75" x14ac:dyDescent="0.25">
      <c r="A122" s="31" t="s">
        <v>202</v>
      </c>
      <c r="B122" s="26" t="s">
        <v>203</v>
      </c>
      <c r="C122" s="57" t="s">
        <v>70</v>
      </c>
      <c r="D122" s="57" t="s">
        <v>221</v>
      </c>
      <c r="E122" s="60">
        <v>44652</v>
      </c>
      <c r="F122" s="10" t="s">
        <v>107</v>
      </c>
      <c r="G122" s="159">
        <v>10500</v>
      </c>
      <c r="H122" s="179">
        <v>301.35000000000002</v>
      </c>
      <c r="I122" s="179">
        <v>0</v>
      </c>
      <c r="J122" s="179">
        <v>319.2</v>
      </c>
      <c r="K122" s="179">
        <v>25</v>
      </c>
      <c r="L122" s="179">
        <v>645.54999999999995</v>
      </c>
      <c r="M122" s="189">
        <v>9854.4500000000007</v>
      </c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86"/>
      <c r="AR122" s="86"/>
      <c r="AS122" s="86"/>
      <c r="AT122" s="86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  <c r="IV122" s="50"/>
      <c r="IW122" s="50"/>
      <c r="IX122" s="50"/>
      <c r="IY122" s="50"/>
      <c r="IZ122" s="50"/>
      <c r="JA122" s="50"/>
      <c r="JB122" s="50"/>
      <c r="JC122" s="50"/>
      <c r="JD122" s="50"/>
      <c r="JE122" s="50"/>
      <c r="JF122" s="50"/>
      <c r="JG122" s="50"/>
      <c r="JH122" s="50"/>
      <c r="JI122" s="50"/>
      <c r="JJ122" s="50"/>
      <c r="JK122" s="50"/>
      <c r="JL122" s="50"/>
      <c r="JM122" s="50"/>
      <c r="JN122" s="50"/>
      <c r="JO122" s="50"/>
      <c r="JP122" s="50"/>
      <c r="JQ122" s="50"/>
      <c r="JR122" s="50"/>
      <c r="JS122" s="50"/>
      <c r="JT122" s="50"/>
      <c r="JU122" s="50"/>
      <c r="JV122" s="50"/>
      <c r="JW122" s="50"/>
      <c r="JX122" s="50"/>
      <c r="JY122" s="50"/>
      <c r="JZ122" s="50"/>
      <c r="KA122" s="50"/>
      <c r="KB122" s="50"/>
      <c r="KC122" s="50"/>
      <c r="KD122" s="50"/>
      <c r="KE122" s="50"/>
      <c r="KF122" s="50"/>
      <c r="KG122" s="50"/>
      <c r="KH122" s="50"/>
      <c r="KI122" s="50"/>
      <c r="KJ122" s="50"/>
      <c r="KK122" s="50"/>
      <c r="KL122" s="50"/>
      <c r="KM122" s="50"/>
      <c r="KN122" s="50"/>
      <c r="KO122" s="50"/>
      <c r="KP122" s="50"/>
      <c r="KQ122" s="50"/>
      <c r="KR122" s="50"/>
      <c r="KS122" s="50"/>
      <c r="KT122" s="50"/>
      <c r="KU122" s="50"/>
      <c r="KV122" s="50"/>
      <c r="KW122" s="50"/>
      <c r="KX122" s="50"/>
      <c r="KY122" s="50"/>
      <c r="KZ122" s="50"/>
      <c r="LA122" s="50"/>
      <c r="LB122" s="50"/>
      <c r="LC122" s="50"/>
      <c r="LD122" s="50"/>
      <c r="LE122" s="50"/>
      <c r="LF122" s="50"/>
      <c r="LG122" s="50"/>
      <c r="LH122" s="50"/>
      <c r="LI122" s="50"/>
      <c r="LJ122" s="50"/>
      <c r="LK122" s="50"/>
      <c r="LL122" s="50"/>
      <c r="LM122" s="50"/>
      <c r="LN122" s="50"/>
      <c r="LO122" s="50"/>
      <c r="LP122" s="50"/>
      <c r="LQ122" s="50"/>
      <c r="LR122" s="50"/>
      <c r="LS122" s="50"/>
      <c r="LT122" s="50"/>
      <c r="LU122" s="50"/>
      <c r="LV122" s="50"/>
      <c r="LW122" s="50"/>
      <c r="LX122" s="50"/>
      <c r="LY122" s="50"/>
      <c r="LZ122" s="50"/>
      <c r="MA122" s="50"/>
      <c r="MB122" s="50"/>
      <c r="MC122" s="50"/>
      <c r="MD122" s="50"/>
      <c r="ME122" s="50"/>
      <c r="MF122" s="50"/>
      <c r="MG122" s="50"/>
      <c r="MH122" s="50"/>
      <c r="MI122" s="50"/>
      <c r="MJ122" s="50"/>
      <c r="MK122" s="50"/>
      <c r="ML122" s="50"/>
      <c r="MM122" s="50"/>
      <c r="MN122" s="50"/>
      <c r="MO122" s="50"/>
      <c r="MP122" s="50"/>
      <c r="MQ122" s="50"/>
      <c r="MR122" s="50"/>
      <c r="MS122" s="50"/>
      <c r="MT122" s="50"/>
      <c r="MU122" s="50"/>
      <c r="MV122" s="50"/>
      <c r="MW122" s="50"/>
      <c r="MX122" s="50"/>
      <c r="MY122" s="50"/>
      <c r="MZ122" s="50"/>
      <c r="NA122" s="50"/>
      <c r="NB122" s="50"/>
      <c r="NC122" s="50"/>
      <c r="ND122" s="50"/>
      <c r="NE122" s="50"/>
      <c r="NF122" s="50"/>
      <c r="NG122" s="50"/>
      <c r="NH122" s="50"/>
      <c r="NI122" s="50"/>
      <c r="NJ122" s="50"/>
      <c r="NK122" s="50"/>
      <c r="NL122" s="50"/>
      <c r="NM122" s="50"/>
      <c r="NN122" s="50"/>
      <c r="NO122" s="50"/>
      <c r="NP122" s="50"/>
      <c r="NQ122" s="50"/>
      <c r="NR122" s="50"/>
      <c r="NS122" s="50"/>
      <c r="NT122" s="50"/>
      <c r="NU122" s="50"/>
      <c r="NV122" s="50"/>
      <c r="NW122" s="50"/>
      <c r="NX122" s="50"/>
      <c r="NY122" s="50"/>
      <c r="NZ122" s="50"/>
      <c r="OA122" s="50"/>
      <c r="OB122" s="50"/>
      <c r="OC122" s="50"/>
      <c r="OD122" s="50"/>
      <c r="OE122" s="50"/>
      <c r="OF122" s="50"/>
      <c r="OG122" s="50"/>
      <c r="OH122" s="50"/>
      <c r="OI122" s="50"/>
      <c r="OJ122" s="50"/>
      <c r="OK122" s="50"/>
      <c r="OL122" s="50"/>
      <c r="OM122" s="50"/>
      <c r="ON122" s="50"/>
      <c r="OO122" s="50"/>
      <c r="OP122" s="50"/>
      <c r="OQ122" s="50"/>
      <c r="OR122" s="50"/>
      <c r="OS122" s="50"/>
      <c r="OT122" s="50"/>
      <c r="OU122" s="50"/>
      <c r="OV122" s="50"/>
      <c r="OW122" s="50"/>
      <c r="OX122" s="50"/>
      <c r="OY122" s="50"/>
      <c r="OZ122" s="50"/>
      <c r="PA122" s="50"/>
      <c r="PB122" s="50"/>
      <c r="PC122" s="50"/>
      <c r="PD122" s="50"/>
      <c r="PE122" s="50"/>
      <c r="PF122" s="50"/>
      <c r="PG122" s="50"/>
      <c r="PH122" s="50"/>
      <c r="PI122" s="50"/>
      <c r="PJ122" s="50"/>
      <c r="PK122" s="50"/>
      <c r="PL122" s="50"/>
      <c r="PM122" s="50"/>
      <c r="PN122" s="50"/>
      <c r="PO122" s="50"/>
      <c r="PP122" s="50"/>
      <c r="PQ122" s="50"/>
      <c r="PR122" s="50"/>
      <c r="PS122" s="50"/>
      <c r="PT122" s="50"/>
      <c r="PU122" s="50"/>
      <c r="PV122" s="50"/>
      <c r="PW122" s="50"/>
      <c r="PX122" s="50"/>
      <c r="PY122" s="50"/>
      <c r="PZ122" s="50"/>
      <c r="QA122" s="50"/>
      <c r="QB122" s="50"/>
      <c r="QC122" s="50"/>
      <c r="QD122" s="50"/>
      <c r="QE122" s="50"/>
      <c r="QF122" s="50"/>
      <c r="QG122" s="50"/>
      <c r="QH122" s="50"/>
      <c r="QI122" s="50"/>
      <c r="QJ122" s="50"/>
      <c r="QK122" s="50"/>
      <c r="QL122" s="50"/>
      <c r="QM122" s="50"/>
      <c r="QN122" s="50"/>
      <c r="QO122" s="50"/>
      <c r="QP122" s="50"/>
      <c r="QQ122" s="50"/>
      <c r="QR122" s="50"/>
      <c r="QS122" s="50"/>
      <c r="QT122" s="50"/>
      <c r="QU122" s="50"/>
      <c r="QV122" s="50"/>
      <c r="QW122" s="50"/>
      <c r="QX122" s="50"/>
      <c r="QY122" s="50"/>
      <c r="QZ122" s="50"/>
      <c r="RA122" s="50"/>
      <c r="RB122" s="50"/>
      <c r="RC122" s="50"/>
      <c r="RD122" s="50"/>
      <c r="RE122" s="50"/>
      <c r="RF122" s="50"/>
      <c r="RG122" s="50"/>
      <c r="RH122" s="50"/>
      <c r="RI122" s="50"/>
      <c r="RJ122" s="50"/>
      <c r="RK122" s="50"/>
      <c r="RL122" s="50"/>
      <c r="RM122" s="50"/>
      <c r="RN122" s="50"/>
      <c r="RO122" s="50"/>
      <c r="RP122" s="50"/>
      <c r="RQ122" s="50"/>
      <c r="RR122" s="50"/>
      <c r="RS122" s="50"/>
      <c r="RT122" s="50"/>
      <c r="RU122" s="50"/>
      <c r="RV122" s="50"/>
      <c r="RW122" s="50"/>
      <c r="RX122" s="50"/>
      <c r="RY122" s="50"/>
      <c r="RZ122" s="50"/>
      <c r="SA122" s="50"/>
      <c r="SB122" s="50"/>
      <c r="SC122" s="50"/>
      <c r="SD122" s="50"/>
      <c r="SE122" s="50"/>
      <c r="SF122" s="50"/>
      <c r="SG122" s="50"/>
      <c r="SH122" s="50"/>
      <c r="SI122" s="50"/>
      <c r="SJ122" s="50"/>
      <c r="SK122" s="50"/>
      <c r="SL122" s="50"/>
      <c r="SM122" s="50"/>
      <c r="SN122" s="50"/>
      <c r="SO122" s="50"/>
      <c r="SP122" s="50"/>
      <c r="SQ122" s="50"/>
      <c r="SR122" s="50"/>
      <c r="SS122" s="50"/>
      <c r="ST122" s="50"/>
      <c r="SU122" s="50"/>
      <c r="SV122" s="50"/>
      <c r="SW122" s="50"/>
      <c r="SX122" s="50"/>
      <c r="SY122" s="50"/>
      <c r="SZ122" s="50"/>
      <c r="TA122" s="50"/>
      <c r="TB122" s="50"/>
      <c r="TC122" s="50"/>
      <c r="TD122" s="50"/>
      <c r="TE122" s="50"/>
      <c r="TF122" s="50"/>
      <c r="TG122" s="50"/>
      <c r="TH122" s="50"/>
      <c r="TI122" s="50"/>
      <c r="TJ122" s="50"/>
      <c r="TK122" s="50"/>
      <c r="TL122" s="50"/>
      <c r="TM122" s="50"/>
      <c r="TN122" s="50"/>
      <c r="TO122" s="50"/>
      <c r="TP122" s="50"/>
      <c r="TQ122" s="50"/>
      <c r="TR122" s="50"/>
      <c r="TS122" s="50"/>
      <c r="TT122" s="50"/>
      <c r="TU122" s="50"/>
      <c r="TV122" s="50"/>
      <c r="TW122" s="50"/>
      <c r="TX122" s="50"/>
      <c r="TY122" s="50"/>
      <c r="TZ122" s="50"/>
      <c r="UA122" s="50"/>
      <c r="UB122" s="50"/>
      <c r="UC122" s="50"/>
      <c r="UD122" s="50"/>
      <c r="UE122" s="50"/>
      <c r="UF122" s="50"/>
      <c r="UG122" s="50"/>
      <c r="UH122" s="50"/>
      <c r="UI122" s="50"/>
      <c r="UJ122" s="50"/>
      <c r="UK122" s="50"/>
      <c r="UL122" s="50"/>
      <c r="UM122" s="50"/>
      <c r="UN122" s="50"/>
      <c r="UO122" s="50"/>
      <c r="UP122" s="50"/>
      <c r="UQ122" s="50"/>
      <c r="UR122" s="50"/>
      <c r="US122" s="50"/>
      <c r="UT122" s="50"/>
      <c r="UU122" s="50"/>
      <c r="UV122" s="50"/>
      <c r="UW122" s="50"/>
      <c r="UX122" s="50"/>
      <c r="UY122" s="50"/>
      <c r="UZ122" s="50"/>
      <c r="VA122" s="50"/>
      <c r="VB122" s="50"/>
      <c r="VC122" s="50"/>
      <c r="VD122" s="50"/>
      <c r="VE122" s="50"/>
      <c r="VF122" s="50"/>
      <c r="VG122" s="50"/>
      <c r="VH122" s="50"/>
      <c r="VI122" s="50"/>
      <c r="VJ122" s="50"/>
      <c r="VK122" s="50"/>
      <c r="VL122" s="50"/>
      <c r="VM122" s="50"/>
      <c r="VN122" s="50"/>
      <c r="VO122" s="50"/>
      <c r="VP122" s="50"/>
      <c r="VQ122" s="50"/>
      <c r="VR122" s="50"/>
      <c r="VS122" s="50"/>
      <c r="VT122" s="50"/>
      <c r="VU122" s="50"/>
      <c r="VV122" s="50"/>
      <c r="VW122" s="50"/>
      <c r="VX122" s="50"/>
      <c r="VY122" s="50"/>
      <c r="VZ122" s="50"/>
      <c r="WA122" s="50"/>
      <c r="WB122" s="50"/>
      <c r="WC122" s="50"/>
      <c r="WD122" s="50"/>
      <c r="WE122" s="50"/>
      <c r="WF122" s="50"/>
      <c r="WG122" s="50"/>
      <c r="WH122" s="50"/>
      <c r="WI122" s="50"/>
      <c r="WJ122" s="50"/>
      <c r="WK122" s="50"/>
      <c r="WL122" s="50"/>
      <c r="WM122" s="50"/>
      <c r="WN122" s="50"/>
      <c r="WO122" s="50"/>
      <c r="WP122" s="50"/>
      <c r="WQ122" s="50"/>
      <c r="WR122" s="50"/>
      <c r="WS122" s="50"/>
      <c r="WT122" s="50"/>
      <c r="WU122" s="50"/>
      <c r="WV122" s="50"/>
      <c r="WW122" s="50"/>
      <c r="WX122" s="50"/>
      <c r="WY122" s="50"/>
      <c r="WZ122" s="50"/>
      <c r="XA122" s="50"/>
      <c r="XB122" s="50"/>
      <c r="XC122" s="50"/>
      <c r="XD122" s="50"/>
      <c r="XE122" s="50"/>
      <c r="XF122" s="50"/>
      <c r="XG122" s="50"/>
      <c r="XH122" s="50"/>
      <c r="XI122" s="50"/>
      <c r="XJ122" s="50"/>
      <c r="XK122" s="50"/>
      <c r="XL122" s="50"/>
      <c r="XM122" s="50"/>
      <c r="XN122" s="50"/>
      <c r="XO122" s="50"/>
      <c r="XP122" s="50"/>
      <c r="XQ122" s="50"/>
      <c r="XR122" s="50"/>
      <c r="XS122" s="50"/>
      <c r="XT122" s="50"/>
      <c r="XU122" s="50"/>
      <c r="XV122" s="50"/>
      <c r="XW122" s="50"/>
      <c r="XX122" s="50"/>
      <c r="XY122" s="50"/>
      <c r="XZ122" s="50"/>
      <c r="YA122" s="50"/>
      <c r="YB122" s="50"/>
      <c r="YC122" s="50"/>
      <c r="YD122" s="50"/>
      <c r="YE122" s="50"/>
      <c r="YF122" s="50"/>
      <c r="YG122" s="50"/>
      <c r="YH122" s="50"/>
      <c r="YI122" s="50"/>
      <c r="YJ122" s="50"/>
      <c r="YK122" s="50"/>
      <c r="YL122" s="50"/>
      <c r="YM122" s="50"/>
      <c r="YN122" s="50"/>
      <c r="YO122" s="50"/>
      <c r="YP122" s="50"/>
      <c r="YQ122" s="50"/>
      <c r="YR122" s="50"/>
      <c r="YS122" s="50"/>
    </row>
    <row r="123" spans="1:669" s="47" customFormat="1" ht="15" customHeight="1" x14ac:dyDescent="0.25">
      <c r="A123" s="121" t="s">
        <v>14</v>
      </c>
      <c r="B123" s="96">
        <v>5</v>
      </c>
      <c r="C123" s="54"/>
      <c r="D123" s="54"/>
      <c r="E123" s="56"/>
      <c r="F123" s="56"/>
      <c r="G123" s="160">
        <f>SUM(G118:G122)</f>
        <v>190500</v>
      </c>
      <c r="H123" s="160">
        <f>SUM(H118:H119)+H120+H121+H122</f>
        <v>5467.35</v>
      </c>
      <c r="I123" s="160">
        <f>SUM(I118:I119)+I120+I121+I122</f>
        <v>4593.32</v>
      </c>
      <c r="J123" s="160">
        <f>SUM(J118:J119)+J120+J121+J122</f>
        <v>5791.2</v>
      </c>
      <c r="K123" s="160">
        <f>SUM(K118:K119)+K120+K121+K122</f>
        <v>1475</v>
      </c>
      <c r="L123" s="160">
        <f>L118+L119+L120+L121+L122</f>
        <v>17326.87</v>
      </c>
      <c r="M123" s="190">
        <f>SUM(M118:M122)</f>
        <v>173173.13</v>
      </c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86"/>
      <c r="AR123" s="86"/>
      <c r="AS123" s="86"/>
      <c r="AT123" s="86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ID123" s="77"/>
      <c r="IE123" s="77"/>
      <c r="IF123" s="77"/>
      <c r="IG123" s="77"/>
      <c r="IH123" s="77"/>
      <c r="II123" s="77"/>
      <c r="IJ123" s="77"/>
      <c r="IK123" s="77"/>
      <c r="IL123" s="77"/>
      <c r="IM123" s="77"/>
      <c r="IN123" s="77"/>
      <c r="IO123" s="77"/>
      <c r="IP123" s="77"/>
      <c r="IQ123" s="77"/>
      <c r="IR123" s="77"/>
      <c r="IS123" s="77"/>
      <c r="IT123" s="77"/>
      <c r="IU123" s="77"/>
      <c r="IV123" s="77"/>
      <c r="IW123" s="77"/>
      <c r="IX123" s="77"/>
      <c r="IY123" s="77"/>
      <c r="IZ123" s="77"/>
      <c r="JA123" s="77"/>
      <c r="JB123" s="77"/>
      <c r="JC123" s="77"/>
      <c r="JD123" s="77"/>
      <c r="JE123" s="77"/>
      <c r="JF123" s="77"/>
      <c r="JG123" s="77"/>
      <c r="JH123" s="77"/>
      <c r="JI123" s="77"/>
      <c r="JJ123" s="77"/>
      <c r="JK123" s="77"/>
      <c r="JL123" s="77"/>
      <c r="JM123" s="77"/>
      <c r="JN123" s="77"/>
      <c r="JO123" s="77"/>
      <c r="JP123" s="77"/>
      <c r="JQ123" s="77"/>
      <c r="JR123" s="77"/>
      <c r="JS123" s="77"/>
      <c r="JT123" s="77"/>
      <c r="JU123" s="77"/>
      <c r="JV123" s="77"/>
      <c r="JW123" s="77"/>
      <c r="JX123" s="77"/>
      <c r="JY123" s="77"/>
      <c r="JZ123" s="77"/>
      <c r="KA123" s="77"/>
      <c r="KB123" s="77"/>
      <c r="KC123" s="77"/>
      <c r="KD123" s="77"/>
      <c r="KE123" s="77"/>
      <c r="KF123" s="77"/>
      <c r="KG123" s="77"/>
      <c r="KH123" s="77"/>
      <c r="KI123" s="77"/>
      <c r="KJ123" s="77"/>
      <c r="KK123" s="77"/>
      <c r="KL123" s="77"/>
      <c r="KM123" s="77"/>
      <c r="KN123" s="77"/>
      <c r="KO123" s="77"/>
      <c r="KP123" s="77"/>
      <c r="KQ123" s="77"/>
      <c r="KR123" s="77"/>
      <c r="KS123" s="77"/>
      <c r="KT123" s="77"/>
      <c r="KU123" s="77"/>
      <c r="KV123" s="77"/>
      <c r="KW123" s="77"/>
      <c r="KX123" s="77"/>
      <c r="KY123" s="77"/>
      <c r="KZ123" s="77"/>
      <c r="LA123" s="77"/>
      <c r="LB123" s="77"/>
      <c r="LC123" s="77"/>
      <c r="LD123" s="77"/>
      <c r="LE123" s="77"/>
      <c r="LF123" s="77"/>
      <c r="LG123" s="77"/>
      <c r="LH123" s="77"/>
      <c r="LI123" s="77"/>
      <c r="LJ123" s="77"/>
      <c r="LK123" s="77"/>
      <c r="LL123" s="77"/>
      <c r="LM123" s="77"/>
      <c r="LN123" s="77"/>
      <c r="LO123" s="77"/>
      <c r="LP123" s="77"/>
      <c r="LQ123" s="77"/>
      <c r="LR123" s="77"/>
      <c r="LS123" s="77"/>
      <c r="LT123" s="77"/>
      <c r="LU123" s="77"/>
      <c r="LV123" s="77"/>
      <c r="LW123" s="77"/>
      <c r="LX123" s="77"/>
      <c r="LY123" s="77"/>
      <c r="LZ123" s="77"/>
      <c r="MA123" s="77"/>
      <c r="MB123" s="77"/>
      <c r="MC123" s="77"/>
      <c r="MD123" s="77"/>
      <c r="ME123" s="77"/>
      <c r="MF123" s="77"/>
      <c r="MG123" s="77"/>
      <c r="MH123" s="77"/>
      <c r="MI123" s="77"/>
      <c r="MJ123" s="77"/>
      <c r="MK123" s="77"/>
      <c r="ML123" s="77"/>
      <c r="MM123" s="77"/>
      <c r="MN123" s="77"/>
      <c r="MO123" s="77"/>
      <c r="MP123" s="77"/>
      <c r="MQ123" s="77"/>
      <c r="MR123" s="77"/>
      <c r="MS123" s="77"/>
      <c r="MT123" s="77"/>
      <c r="MU123" s="77"/>
      <c r="MV123" s="77"/>
      <c r="MW123" s="77"/>
      <c r="MX123" s="77"/>
      <c r="MY123" s="77"/>
      <c r="MZ123" s="77"/>
      <c r="NA123" s="77"/>
      <c r="NB123" s="77"/>
      <c r="NC123" s="77"/>
      <c r="ND123" s="77"/>
      <c r="NE123" s="77"/>
      <c r="NF123" s="77"/>
      <c r="NG123" s="77"/>
      <c r="NH123" s="77"/>
      <c r="NI123" s="77"/>
      <c r="NJ123" s="77"/>
      <c r="NK123" s="77"/>
      <c r="NL123" s="77"/>
      <c r="NM123" s="77"/>
      <c r="NN123" s="77"/>
      <c r="NO123" s="77"/>
      <c r="NP123" s="77"/>
      <c r="NQ123" s="77"/>
      <c r="NR123" s="77"/>
      <c r="NS123" s="77"/>
      <c r="NT123" s="77"/>
      <c r="NU123" s="77"/>
      <c r="NV123" s="77"/>
      <c r="NW123" s="77"/>
      <c r="NX123" s="77"/>
      <c r="NY123" s="77"/>
      <c r="NZ123" s="77"/>
      <c r="OA123" s="77"/>
      <c r="OB123" s="77"/>
      <c r="OC123" s="77"/>
      <c r="OD123" s="77"/>
      <c r="OE123" s="77"/>
      <c r="OF123" s="77"/>
      <c r="OG123" s="77"/>
      <c r="OH123" s="77"/>
      <c r="OI123" s="77"/>
      <c r="OJ123" s="77"/>
      <c r="OK123" s="77"/>
      <c r="OL123" s="77"/>
      <c r="OM123" s="77"/>
      <c r="ON123" s="77"/>
      <c r="OO123" s="77"/>
      <c r="OP123" s="77"/>
      <c r="OQ123" s="77"/>
      <c r="OR123" s="77"/>
      <c r="OS123" s="77"/>
      <c r="OT123" s="77"/>
      <c r="OU123" s="77"/>
      <c r="OV123" s="77"/>
      <c r="OW123" s="77"/>
      <c r="OX123" s="77"/>
      <c r="OY123" s="77"/>
      <c r="OZ123" s="77"/>
      <c r="PA123" s="77"/>
      <c r="PB123" s="77"/>
      <c r="PC123" s="77"/>
      <c r="PD123" s="77"/>
      <c r="PE123" s="77"/>
      <c r="PF123" s="77"/>
      <c r="PG123" s="77"/>
      <c r="PH123" s="77"/>
      <c r="PI123" s="77"/>
      <c r="PJ123" s="77"/>
      <c r="PK123" s="77"/>
      <c r="PL123" s="77"/>
      <c r="PM123" s="77"/>
      <c r="PN123" s="77"/>
      <c r="PO123" s="77"/>
      <c r="PP123" s="77"/>
      <c r="PQ123" s="77"/>
      <c r="PR123" s="77"/>
      <c r="PS123" s="77"/>
      <c r="PT123" s="77"/>
      <c r="PU123" s="77"/>
      <c r="PV123" s="77"/>
      <c r="PW123" s="77"/>
      <c r="PX123" s="77"/>
      <c r="PY123" s="77"/>
      <c r="PZ123" s="77"/>
      <c r="QA123" s="77"/>
      <c r="QB123" s="77"/>
      <c r="QC123" s="77"/>
      <c r="QD123" s="77"/>
      <c r="QE123" s="77"/>
      <c r="QF123" s="77"/>
      <c r="QG123" s="77"/>
      <c r="QH123" s="77"/>
      <c r="QI123" s="77"/>
      <c r="QJ123" s="77"/>
      <c r="QK123" s="77"/>
      <c r="QL123" s="77"/>
      <c r="QM123" s="77"/>
      <c r="QN123" s="77"/>
      <c r="QO123" s="77"/>
      <c r="QP123" s="77"/>
      <c r="QQ123" s="77"/>
      <c r="QR123" s="77"/>
      <c r="QS123" s="77"/>
      <c r="QT123" s="77"/>
      <c r="QU123" s="77"/>
      <c r="QV123" s="77"/>
      <c r="QW123" s="77"/>
      <c r="QX123" s="77"/>
      <c r="QY123" s="77"/>
      <c r="QZ123" s="77"/>
      <c r="RA123" s="77"/>
      <c r="RB123" s="77"/>
      <c r="RC123" s="77"/>
      <c r="RD123" s="77"/>
      <c r="RE123" s="77"/>
      <c r="RF123" s="77"/>
      <c r="RG123" s="77"/>
      <c r="RH123" s="77"/>
      <c r="RI123" s="77"/>
      <c r="RJ123" s="77"/>
      <c r="RK123" s="77"/>
      <c r="RL123" s="77"/>
      <c r="RM123" s="77"/>
      <c r="RN123" s="77"/>
      <c r="RO123" s="77"/>
      <c r="RP123" s="77"/>
      <c r="RQ123" s="77"/>
      <c r="RR123" s="77"/>
      <c r="RS123" s="77"/>
      <c r="RT123" s="77"/>
      <c r="RU123" s="77"/>
      <c r="RV123" s="77"/>
      <c r="RW123" s="77"/>
      <c r="RX123" s="77"/>
      <c r="RY123" s="77"/>
      <c r="RZ123" s="77"/>
      <c r="SA123" s="77"/>
      <c r="SB123" s="77"/>
      <c r="SC123" s="77"/>
      <c r="SD123" s="77"/>
      <c r="SE123" s="77"/>
      <c r="SF123" s="77"/>
      <c r="SG123" s="77"/>
      <c r="SH123" s="77"/>
      <c r="SI123" s="77"/>
      <c r="SJ123" s="77"/>
      <c r="SK123" s="77"/>
      <c r="SL123" s="77"/>
      <c r="SM123" s="77"/>
      <c r="SN123" s="77"/>
      <c r="SO123" s="77"/>
      <c r="SP123" s="77"/>
      <c r="SQ123" s="77"/>
      <c r="SR123" s="77"/>
      <c r="SS123" s="77"/>
      <c r="ST123" s="77"/>
      <c r="SU123" s="77"/>
      <c r="SV123" s="77"/>
      <c r="SW123" s="77"/>
      <c r="SX123" s="77"/>
      <c r="SY123" s="77"/>
      <c r="SZ123" s="77"/>
      <c r="TA123" s="77"/>
      <c r="TB123" s="77"/>
      <c r="TC123" s="77"/>
      <c r="TD123" s="77"/>
      <c r="TE123" s="77"/>
      <c r="TF123" s="77"/>
      <c r="TG123" s="77"/>
      <c r="TH123" s="77"/>
      <c r="TI123" s="77"/>
      <c r="TJ123" s="77"/>
      <c r="TK123" s="77"/>
      <c r="TL123" s="77"/>
      <c r="TM123" s="77"/>
      <c r="TN123" s="77"/>
      <c r="TO123" s="77"/>
      <c r="TP123" s="77"/>
      <c r="TQ123" s="77"/>
      <c r="TR123" s="77"/>
      <c r="TS123" s="77"/>
      <c r="TT123" s="77"/>
      <c r="TU123" s="77"/>
      <c r="TV123" s="77"/>
      <c r="TW123" s="77"/>
      <c r="TX123" s="77"/>
      <c r="TY123" s="77"/>
      <c r="TZ123" s="77"/>
      <c r="UA123" s="77"/>
      <c r="UB123" s="77"/>
      <c r="UC123" s="77"/>
      <c r="UD123" s="77"/>
      <c r="UE123" s="77"/>
      <c r="UF123" s="77"/>
      <c r="UG123" s="77"/>
      <c r="UH123" s="77"/>
      <c r="UI123" s="77"/>
      <c r="UJ123" s="77"/>
      <c r="UK123" s="77"/>
      <c r="UL123" s="77"/>
      <c r="UM123" s="77"/>
      <c r="UN123" s="77"/>
      <c r="UO123" s="77"/>
      <c r="UP123" s="77"/>
      <c r="UQ123" s="77"/>
      <c r="UR123" s="77"/>
      <c r="US123" s="77"/>
      <c r="UT123" s="77"/>
      <c r="UU123" s="77"/>
      <c r="UV123" s="77"/>
      <c r="UW123" s="77"/>
      <c r="UX123" s="77"/>
      <c r="UY123" s="77"/>
      <c r="UZ123" s="77"/>
      <c r="VA123" s="77"/>
      <c r="VB123" s="77"/>
      <c r="VC123" s="77"/>
      <c r="VD123" s="77"/>
      <c r="VE123" s="77"/>
      <c r="VF123" s="77"/>
      <c r="VG123" s="77"/>
      <c r="VH123" s="77"/>
      <c r="VI123" s="77"/>
      <c r="VJ123" s="77"/>
      <c r="VK123" s="77"/>
      <c r="VL123" s="77"/>
      <c r="VM123" s="77"/>
      <c r="VN123" s="77"/>
      <c r="VO123" s="77"/>
      <c r="VP123" s="77"/>
      <c r="VQ123" s="77"/>
      <c r="VR123" s="77"/>
      <c r="VS123" s="77"/>
      <c r="VT123" s="77"/>
      <c r="VU123" s="77"/>
      <c r="VV123" s="77"/>
      <c r="VW123" s="77"/>
      <c r="VX123" s="77"/>
      <c r="VY123" s="77"/>
      <c r="VZ123" s="77"/>
      <c r="WA123" s="77"/>
      <c r="WB123" s="77"/>
      <c r="WC123" s="77"/>
      <c r="WD123" s="77"/>
      <c r="WE123" s="77"/>
      <c r="WF123" s="77"/>
      <c r="WG123" s="77"/>
      <c r="WH123" s="77"/>
      <c r="WI123" s="77"/>
      <c r="WJ123" s="77"/>
      <c r="WK123" s="77"/>
      <c r="WL123" s="77"/>
      <c r="WM123" s="77"/>
      <c r="WN123" s="77"/>
      <c r="WO123" s="77"/>
      <c r="WP123" s="77"/>
      <c r="WQ123" s="77"/>
      <c r="WR123" s="77"/>
      <c r="WS123" s="77"/>
      <c r="WT123" s="77"/>
      <c r="WU123" s="77"/>
      <c r="WV123" s="77"/>
      <c r="WW123" s="77"/>
      <c r="WX123" s="77"/>
      <c r="WY123" s="77"/>
      <c r="WZ123" s="77"/>
      <c r="XA123" s="77"/>
      <c r="XB123" s="77"/>
      <c r="XC123" s="77"/>
      <c r="XD123" s="77"/>
      <c r="XE123" s="77"/>
      <c r="XF123" s="77"/>
      <c r="XG123" s="77"/>
      <c r="XH123" s="77"/>
      <c r="XI123" s="77"/>
      <c r="XJ123" s="77"/>
      <c r="XK123" s="77"/>
      <c r="XL123" s="77"/>
      <c r="XM123" s="77"/>
      <c r="XN123" s="77"/>
      <c r="XO123" s="77"/>
      <c r="XP123" s="77"/>
      <c r="XQ123" s="77"/>
      <c r="XR123" s="77"/>
      <c r="XS123" s="77"/>
      <c r="XT123" s="77"/>
      <c r="XU123" s="77"/>
      <c r="XV123" s="77"/>
      <c r="XW123" s="77"/>
      <c r="XX123" s="77"/>
      <c r="XY123" s="77"/>
      <c r="XZ123" s="77"/>
      <c r="YA123" s="77"/>
      <c r="YB123" s="77"/>
      <c r="YC123" s="77"/>
      <c r="YD123" s="77"/>
      <c r="YE123" s="77"/>
      <c r="YF123" s="77"/>
      <c r="YG123" s="77"/>
      <c r="YH123" s="77"/>
      <c r="YI123" s="77"/>
      <c r="YJ123" s="77"/>
      <c r="YK123" s="77"/>
      <c r="YL123" s="77"/>
      <c r="YM123" s="77"/>
      <c r="YN123" s="77"/>
      <c r="YO123" s="77"/>
      <c r="YP123" s="77"/>
      <c r="YQ123" s="77"/>
      <c r="YR123" s="77"/>
      <c r="YS123" s="77"/>
    </row>
    <row r="124" spans="1:669" s="47" customFormat="1" ht="12.75" customHeight="1" x14ac:dyDescent="0.25">
      <c r="A124" s="39"/>
      <c r="B124" s="105"/>
      <c r="C124" s="66"/>
      <c r="D124" s="66"/>
      <c r="E124" s="67"/>
      <c r="F124" s="67"/>
      <c r="G124" s="145"/>
      <c r="H124" s="164"/>
      <c r="I124" s="145"/>
      <c r="J124" s="145"/>
      <c r="K124" s="145"/>
      <c r="L124" s="145"/>
      <c r="M124" s="164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</row>
    <row r="125" spans="1:669" s="47" customFormat="1" ht="12.75" customHeight="1" x14ac:dyDescent="0.25">
      <c r="A125" s="39" t="s">
        <v>115</v>
      </c>
      <c r="B125" s="105"/>
      <c r="C125" s="66"/>
      <c r="D125" s="66"/>
      <c r="E125" s="67"/>
      <c r="F125" s="67"/>
      <c r="G125" s="145"/>
      <c r="H125" s="164"/>
      <c r="I125" s="145"/>
      <c r="J125" s="145"/>
      <c r="K125" s="145"/>
      <c r="L125" s="145"/>
      <c r="M125" s="164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</row>
    <row r="126" spans="1:669" s="44" customFormat="1" ht="18" customHeight="1" x14ac:dyDescent="0.25">
      <c r="A126" s="44" t="s">
        <v>116</v>
      </c>
      <c r="B126" s="65" t="s">
        <v>17</v>
      </c>
      <c r="C126" s="66" t="s">
        <v>71</v>
      </c>
      <c r="D126" s="66" t="s">
        <v>221</v>
      </c>
      <c r="E126" s="67">
        <v>44562</v>
      </c>
      <c r="F126" s="67" t="s">
        <v>107</v>
      </c>
      <c r="G126" s="147">
        <v>40000</v>
      </c>
      <c r="H126" s="165">
        <v>1148</v>
      </c>
      <c r="I126" s="147">
        <v>442.65</v>
      </c>
      <c r="J126" s="147">
        <v>1216</v>
      </c>
      <c r="K126" s="147">
        <v>8025</v>
      </c>
      <c r="L126" s="147">
        <v>10831.65</v>
      </c>
      <c r="M126" s="165">
        <v>29168.35</v>
      </c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</row>
    <row r="127" spans="1:669" s="44" customFormat="1" ht="14.25" customHeight="1" x14ac:dyDescent="0.25">
      <c r="A127" s="44" t="s">
        <v>138</v>
      </c>
      <c r="B127" s="65" t="s">
        <v>109</v>
      </c>
      <c r="C127" s="66" t="s">
        <v>70</v>
      </c>
      <c r="D127" s="66" t="s">
        <v>221</v>
      </c>
      <c r="E127" s="67">
        <v>44593</v>
      </c>
      <c r="F127" s="67" t="s">
        <v>107</v>
      </c>
      <c r="G127" s="147">
        <v>40000</v>
      </c>
      <c r="H127" s="165">
        <v>1148</v>
      </c>
      <c r="I127" s="147">
        <v>442.65</v>
      </c>
      <c r="J127" s="147">
        <v>1216</v>
      </c>
      <c r="K127" s="147">
        <v>25</v>
      </c>
      <c r="L127" s="147">
        <v>2831.65</v>
      </c>
      <c r="M127" s="165">
        <v>37168.35</v>
      </c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</row>
    <row r="128" spans="1:669" s="44" customFormat="1" ht="14.25" customHeight="1" x14ac:dyDescent="0.25">
      <c r="A128" s="44" t="s">
        <v>185</v>
      </c>
      <c r="B128" s="65" t="s">
        <v>124</v>
      </c>
      <c r="C128" s="66" t="s">
        <v>71</v>
      </c>
      <c r="D128" s="66" t="s">
        <v>221</v>
      </c>
      <c r="E128" s="67">
        <v>44652</v>
      </c>
      <c r="F128" s="67" t="s">
        <v>107</v>
      </c>
      <c r="G128" s="147">
        <v>70000</v>
      </c>
      <c r="H128" s="165">
        <v>2009</v>
      </c>
      <c r="I128" s="147">
        <v>5368.48</v>
      </c>
      <c r="J128" s="147">
        <v>2128</v>
      </c>
      <c r="K128" s="147">
        <v>25</v>
      </c>
      <c r="L128" s="147">
        <v>9530.48</v>
      </c>
      <c r="M128" s="165">
        <v>60469.52</v>
      </c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</row>
    <row r="129" spans="1:669" s="68" customFormat="1" ht="18.75" customHeight="1" x14ac:dyDescent="0.25">
      <c r="A129" s="68" t="s">
        <v>103</v>
      </c>
      <c r="B129" s="94">
        <v>3</v>
      </c>
      <c r="C129" s="108"/>
      <c r="D129" s="108"/>
      <c r="E129" s="109"/>
      <c r="F129" s="109"/>
      <c r="G129" s="150">
        <f>SUM(G126:G127)+G128</f>
        <v>150000</v>
      </c>
      <c r="H129" s="157">
        <f>SUM(H126:H127)+H128</f>
        <v>4305</v>
      </c>
      <c r="I129" s="150">
        <f>SUM(I126:I127)+I128</f>
        <v>6253.78</v>
      </c>
      <c r="J129" s="150">
        <f>SUM(J126:J127)+J128</f>
        <v>4560</v>
      </c>
      <c r="K129" s="150">
        <f>SUM(K126:K128)</f>
        <v>8075</v>
      </c>
      <c r="L129" s="150">
        <f>SUM(L126:L128)</f>
        <v>23193.78</v>
      </c>
      <c r="M129" s="150">
        <f>SUM(M126:M128)</f>
        <v>126806.22</v>
      </c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</row>
    <row r="130" spans="1:669" s="39" customFormat="1" ht="12.75" customHeight="1" x14ac:dyDescent="0.25">
      <c r="B130" s="105"/>
      <c r="C130" s="106"/>
      <c r="D130" s="106"/>
      <c r="E130" s="107"/>
      <c r="F130" s="107"/>
      <c r="G130" s="145"/>
      <c r="H130" s="164"/>
      <c r="I130" s="145"/>
      <c r="J130" s="145"/>
      <c r="K130" s="145"/>
      <c r="L130" s="145"/>
      <c r="M130" s="164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</row>
    <row r="131" spans="1:669" s="51" customFormat="1" ht="18" customHeight="1" x14ac:dyDescent="0.25">
      <c r="A131" s="63" t="s">
        <v>161</v>
      </c>
      <c r="B131" s="84"/>
      <c r="C131" s="85"/>
      <c r="D131" s="85"/>
      <c r="E131" s="85"/>
      <c r="F131" s="85"/>
      <c r="G131" s="158"/>
      <c r="H131" s="178"/>
      <c r="I131" s="178"/>
      <c r="J131" s="178"/>
      <c r="K131" s="178"/>
      <c r="L131" s="178"/>
      <c r="M131" s="178"/>
      <c r="N131" s="45"/>
      <c r="O131" s="45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  <c r="IV131" s="50"/>
      <c r="IW131" s="50"/>
      <c r="IX131" s="50"/>
      <c r="IY131" s="50"/>
      <c r="IZ131" s="50"/>
      <c r="JA131" s="50"/>
      <c r="JB131" s="50"/>
      <c r="JC131" s="50"/>
      <c r="JD131" s="50"/>
      <c r="JE131" s="50"/>
      <c r="JF131" s="50"/>
      <c r="JG131" s="50"/>
      <c r="JH131" s="50"/>
      <c r="JI131" s="50"/>
      <c r="JJ131" s="50"/>
      <c r="JK131" s="50"/>
      <c r="JL131" s="50"/>
      <c r="JM131" s="50"/>
      <c r="JN131" s="50"/>
      <c r="JO131" s="50"/>
      <c r="JP131" s="50"/>
      <c r="JQ131" s="50"/>
      <c r="JR131" s="50"/>
      <c r="JS131" s="50"/>
      <c r="JT131" s="50"/>
      <c r="JU131" s="50"/>
      <c r="JV131" s="50"/>
      <c r="JW131" s="50"/>
      <c r="JX131" s="50"/>
      <c r="JY131" s="50"/>
      <c r="JZ131" s="50"/>
      <c r="KA131" s="50"/>
      <c r="KB131" s="50"/>
      <c r="KC131" s="50"/>
      <c r="KD131" s="50"/>
      <c r="KE131" s="50"/>
      <c r="KF131" s="50"/>
      <c r="KG131" s="50"/>
      <c r="KH131" s="50"/>
      <c r="KI131" s="50"/>
      <c r="KJ131" s="50"/>
      <c r="KK131" s="50"/>
      <c r="KL131" s="50"/>
      <c r="KM131" s="50"/>
      <c r="KN131" s="50"/>
      <c r="KO131" s="50"/>
      <c r="KP131" s="50"/>
      <c r="KQ131" s="50"/>
      <c r="KR131" s="50"/>
      <c r="KS131" s="50"/>
      <c r="KT131" s="50"/>
      <c r="KU131" s="50"/>
      <c r="KV131" s="50"/>
      <c r="KW131" s="50"/>
      <c r="KX131" s="50"/>
      <c r="KY131" s="50"/>
      <c r="KZ131" s="50"/>
      <c r="LA131" s="50"/>
      <c r="LB131" s="50"/>
      <c r="LC131" s="50"/>
      <c r="LD131" s="50"/>
      <c r="LE131" s="50"/>
      <c r="LF131" s="50"/>
      <c r="LG131" s="50"/>
      <c r="LH131" s="50"/>
      <c r="LI131" s="50"/>
      <c r="LJ131" s="50"/>
      <c r="LK131" s="50"/>
      <c r="LL131" s="50"/>
      <c r="LM131" s="50"/>
      <c r="LN131" s="50"/>
      <c r="LO131" s="50"/>
      <c r="LP131" s="50"/>
      <c r="LQ131" s="50"/>
      <c r="LR131" s="50"/>
      <c r="LS131" s="50"/>
      <c r="LT131" s="50"/>
      <c r="LU131" s="50"/>
      <c r="LV131" s="50"/>
      <c r="LW131" s="50"/>
      <c r="LX131" s="50"/>
      <c r="LY131" s="50"/>
      <c r="LZ131" s="50"/>
      <c r="MA131" s="50"/>
      <c r="MB131" s="50"/>
      <c r="MC131" s="50"/>
      <c r="MD131" s="50"/>
      <c r="ME131" s="50"/>
      <c r="MF131" s="50"/>
      <c r="MG131" s="50"/>
      <c r="MH131" s="50"/>
      <c r="MI131" s="50"/>
      <c r="MJ131" s="50"/>
      <c r="MK131" s="50"/>
      <c r="ML131" s="50"/>
      <c r="MM131" s="50"/>
      <c r="MN131" s="50"/>
      <c r="MO131" s="50"/>
      <c r="MP131" s="50"/>
      <c r="MQ131" s="50"/>
      <c r="MR131" s="50"/>
      <c r="MS131" s="50"/>
      <c r="MT131" s="50"/>
      <c r="MU131" s="50"/>
      <c r="MV131" s="50"/>
      <c r="MW131" s="50"/>
      <c r="MX131" s="50"/>
      <c r="MY131" s="50"/>
      <c r="MZ131" s="50"/>
      <c r="NA131" s="50"/>
      <c r="NB131" s="50"/>
      <c r="NC131" s="50"/>
      <c r="ND131" s="50"/>
      <c r="NE131" s="50"/>
      <c r="NF131" s="50"/>
      <c r="NG131" s="50"/>
      <c r="NH131" s="50"/>
      <c r="NI131" s="50"/>
      <c r="NJ131" s="50"/>
      <c r="NK131" s="50"/>
      <c r="NL131" s="50"/>
      <c r="NM131" s="50"/>
      <c r="NN131" s="50"/>
      <c r="NO131" s="50"/>
      <c r="NP131" s="50"/>
      <c r="NQ131" s="50"/>
      <c r="NR131" s="50"/>
      <c r="NS131" s="50"/>
      <c r="NT131" s="50"/>
      <c r="NU131" s="50"/>
      <c r="NV131" s="50"/>
      <c r="NW131" s="50"/>
      <c r="NX131" s="50"/>
      <c r="NY131" s="50"/>
      <c r="NZ131" s="50"/>
      <c r="OA131" s="50"/>
      <c r="OB131" s="50"/>
      <c r="OC131" s="50"/>
      <c r="OD131" s="50"/>
      <c r="OE131" s="50"/>
      <c r="OF131" s="50"/>
      <c r="OG131" s="50"/>
      <c r="OH131" s="50"/>
      <c r="OI131" s="50"/>
      <c r="OJ131" s="50"/>
      <c r="OK131" s="50"/>
      <c r="OL131" s="50"/>
      <c r="OM131" s="50"/>
      <c r="ON131" s="50"/>
      <c r="OO131" s="50"/>
      <c r="OP131" s="50"/>
      <c r="OQ131" s="50"/>
      <c r="OR131" s="50"/>
      <c r="OS131" s="50"/>
      <c r="OT131" s="50"/>
      <c r="OU131" s="50"/>
      <c r="OV131" s="50"/>
      <c r="OW131" s="50"/>
      <c r="OX131" s="50"/>
      <c r="OY131" s="50"/>
      <c r="OZ131" s="50"/>
      <c r="PA131" s="50"/>
      <c r="PB131" s="50"/>
      <c r="PC131" s="50"/>
      <c r="PD131" s="50"/>
      <c r="PE131" s="50"/>
      <c r="PF131" s="50"/>
      <c r="PG131" s="50"/>
      <c r="PH131" s="50"/>
      <c r="PI131" s="50"/>
      <c r="PJ131" s="50"/>
      <c r="PK131" s="50"/>
      <c r="PL131" s="50"/>
      <c r="PM131" s="50"/>
      <c r="PN131" s="50"/>
      <c r="PO131" s="50"/>
      <c r="PP131" s="50"/>
      <c r="PQ131" s="50"/>
      <c r="PR131" s="50"/>
      <c r="PS131" s="50"/>
      <c r="PT131" s="50"/>
      <c r="PU131" s="50"/>
      <c r="PV131" s="50"/>
      <c r="PW131" s="50"/>
      <c r="PX131" s="50"/>
      <c r="PY131" s="50"/>
      <c r="PZ131" s="50"/>
      <c r="QA131" s="50"/>
      <c r="QB131" s="50"/>
      <c r="QC131" s="50"/>
      <c r="QD131" s="50"/>
      <c r="QE131" s="50"/>
      <c r="QF131" s="50"/>
      <c r="QG131" s="50"/>
      <c r="QH131" s="50"/>
      <c r="QI131" s="50"/>
      <c r="QJ131" s="50"/>
      <c r="QK131" s="50"/>
      <c r="QL131" s="50"/>
      <c r="QM131" s="50"/>
      <c r="QN131" s="50"/>
      <c r="QO131" s="50"/>
      <c r="QP131" s="50"/>
      <c r="QQ131" s="50"/>
      <c r="QR131" s="50"/>
      <c r="QS131" s="50"/>
      <c r="QT131" s="50"/>
      <c r="QU131" s="50"/>
      <c r="QV131" s="50"/>
      <c r="QW131" s="50"/>
      <c r="QX131" s="50"/>
      <c r="QY131" s="50"/>
      <c r="QZ131" s="50"/>
      <c r="RA131" s="50"/>
      <c r="RB131" s="50"/>
      <c r="RC131" s="50"/>
      <c r="RD131" s="50"/>
      <c r="RE131" s="50"/>
      <c r="RF131" s="50"/>
      <c r="RG131" s="50"/>
      <c r="RH131" s="50"/>
      <c r="RI131" s="50"/>
      <c r="RJ131" s="50"/>
      <c r="RK131" s="50"/>
      <c r="RL131" s="50"/>
      <c r="RM131" s="50"/>
      <c r="RN131" s="50"/>
      <c r="RO131" s="50"/>
      <c r="RP131" s="50"/>
      <c r="RQ131" s="50"/>
      <c r="RR131" s="50"/>
      <c r="RS131" s="50"/>
      <c r="RT131" s="50"/>
      <c r="RU131" s="50"/>
      <c r="RV131" s="50"/>
      <c r="RW131" s="50"/>
      <c r="RX131" s="50"/>
      <c r="RY131" s="50"/>
      <c r="RZ131" s="50"/>
      <c r="SA131" s="50"/>
      <c r="SB131" s="50"/>
      <c r="SC131" s="50"/>
      <c r="SD131" s="50"/>
      <c r="SE131" s="50"/>
      <c r="SF131" s="50"/>
      <c r="SG131" s="50"/>
      <c r="SH131" s="50"/>
      <c r="SI131" s="50"/>
      <c r="SJ131" s="50"/>
      <c r="SK131" s="50"/>
      <c r="SL131" s="50"/>
      <c r="SM131" s="50"/>
      <c r="SN131" s="50"/>
      <c r="SO131" s="50"/>
      <c r="SP131" s="50"/>
      <c r="SQ131" s="50"/>
      <c r="SR131" s="50"/>
      <c r="SS131" s="50"/>
      <c r="ST131" s="50"/>
      <c r="SU131" s="50"/>
      <c r="SV131" s="50"/>
      <c r="SW131" s="50"/>
      <c r="SX131" s="50"/>
      <c r="SY131" s="50"/>
      <c r="SZ131" s="50"/>
      <c r="TA131" s="50"/>
      <c r="TB131" s="50"/>
      <c r="TC131" s="50"/>
      <c r="TD131" s="50"/>
      <c r="TE131" s="50"/>
      <c r="TF131" s="50"/>
      <c r="TG131" s="50"/>
      <c r="TH131" s="50"/>
      <c r="TI131" s="50"/>
      <c r="TJ131" s="50"/>
      <c r="TK131" s="50"/>
      <c r="TL131" s="50"/>
      <c r="TM131" s="50"/>
      <c r="TN131" s="50"/>
      <c r="TO131" s="50"/>
      <c r="TP131" s="50"/>
      <c r="TQ131" s="50"/>
      <c r="TR131" s="50"/>
      <c r="TS131" s="50"/>
      <c r="TT131" s="50"/>
      <c r="TU131" s="50"/>
      <c r="TV131" s="50"/>
      <c r="TW131" s="50"/>
      <c r="TX131" s="50"/>
      <c r="TY131" s="50"/>
      <c r="TZ131" s="50"/>
      <c r="UA131" s="50"/>
      <c r="UB131" s="50"/>
      <c r="UC131" s="50"/>
      <c r="UD131" s="50"/>
      <c r="UE131" s="50"/>
      <c r="UF131" s="50"/>
      <c r="UG131" s="50"/>
      <c r="UH131" s="50"/>
      <c r="UI131" s="50"/>
      <c r="UJ131" s="50"/>
      <c r="UK131" s="50"/>
      <c r="UL131" s="50"/>
      <c r="UM131" s="50"/>
      <c r="UN131" s="50"/>
      <c r="UO131" s="50"/>
      <c r="UP131" s="50"/>
      <c r="UQ131" s="50"/>
      <c r="UR131" s="50"/>
      <c r="US131" s="50"/>
      <c r="UT131" s="50"/>
      <c r="UU131" s="50"/>
      <c r="UV131" s="50"/>
      <c r="UW131" s="50"/>
      <c r="UX131" s="50"/>
      <c r="UY131" s="50"/>
      <c r="UZ131" s="50"/>
      <c r="VA131" s="50"/>
      <c r="VB131" s="50"/>
      <c r="VC131" s="50"/>
      <c r="VD131" s="50"/>
      <c r="VE131" s="50"/>
      <c r="VF131" s="50"/>
      <c r="VG131" s="50"/>
      <c r="VH131" s="50"/>
      <c r="VI131" s="50"/>
      <c r="VJ131" s="50"/>
      <c r="VK131" s="50"/>
      <c r="VL131" s="50"/>
      <c r="VM131" s="50"/>
      <c r="VN131" s="50"/>
      <c r="VO131" s="50"/>
      <c r="VP131" s="50"/>
      <c r="VQ131" s="50"/>
      <c r="VR131" s="50"/>
      <c r="VS131" s="50"/>
      <c r="VT131" s="50"/>
      <c r="VU131" s="50"/>
      <c r="VV131" s="50"/>
      <c r="VW131" s="50"/>
      <c r="VX131" s="50"/>
      <c r="VY131" s="50"/>
      <c r="VZ131" s="50"/>
      <c r="WA131" s="50"/>
      <c r="WB131" s="50"/>
      <c r="WC131" s="50"/>
      <c r="WD131" s="50"/>
      <c r="WE131" s="50"/>
      <c r="WF131" s="50"/>
      <c r="WG131" s="50"/>
      <c r="WH131" s="50"/>
      <c r="WI131" s="50"/>
      <c r="WJ131" s="50"/>
      <c r="WK131" s="50"/>
      <c r="WL131" s="50"/>
      <c r="WM131" s="50"/>
      <c r="WN131" s="50"/>
      <c r="WO131" s="50"/>
      <c r="WP131" s="50"/>
      <c r="WQ131" s="50"/>
      <c r="WR131" s="50"/>
      <c r="WS131" s="50"/>
      <c r="WT131" s="50"/>
      <c r="WU131" s="50"/>
      <c r="WV131" s="50"/>
      <c r="WW131" s="50"/>
      <c r="WX131" s="50"/>
      <c r="WY131" s="50"/>
      <c r="WZ131" s="50"/>
      <c r="XA131" s="50"/>
      <c r="XB131" s="50"/>
      <c r="XC131" s="50"/>
      <c r="XD131" s="50"/>
      <c r="XE131" s="50"/>
      <c r="XF131" s="50"/>
      <c r="XG131" s="50"/>
      <c r="XH131" s="50"/>
      <c r="XI131" s="50"/>
      <c r="XJ131" s="50"/>
      <c r="XK131" s="50"/>
      <c r="XL131" s="50"/>
      <c r="XM131" s="50"/>
      <c r="XN131" s="50"/>
      <c r="XO131" s="50"/>
      <c r="XP131" s="50"/>
      <c r="XQ131" s="50"/>
      <c r="XR131" s="50"/>
      <c r="XS131" s="50"/>
      <c r="XT131" s="50"/>
      <c r="XU131" s="50"/>
      <c r="XV131" s="50"/>
      <c r="XW131" s="50"/>
      <c r="XX131" s="50"/>
      <c r="XY131" s="50"/>
      <c r="XZ131" s="50"/>
      <c r="YA131" s="50"/>
      <c r="YB131" s="50"/>
      <c r="YC131" s="50"/>
      <c r="YD131" s="50"/>
      <c r="YE131" s="50"/>
      <c r="YF131" s="50"/>
      <c r="YG131" s="50"/>
      <c r="YH131" s="50"/>
      <c r="YI131" s="50"/>
      <c r="YJ131" s="50"/>
      <c r="YK131" s="50"/>
      <c r="YL131" s="50"/>
      <c r="YM131" s="50"/>
      <c r="YN131" s="50"/>
      <c r="YO131" s="50"/>
      <c r="YP131" s="50"/>
      <c r="YQ131" s="50"/>
      <c r="YR131" s="50"/>
      <c r="YS131" s="50"/>
    </row>
    <row r="132" spans="1:669" ht="18" customHeight="1" x14ac:dyDescent="0.25">
      <c r="A132" s="31" t="s">
        <v>162</v>
      </c>
      <c r="B132" s="26" t="s">
        <v>163</v>
      </c>
      <c r="C132" s="57" t="s">
        <v>71</v>
      </c>
      <c r="D132" s="57" t="s">
        <v>221</v>
      </c>
      <c r="E132" s="60">
        <v>44564</v>
      </c>
      <c r="F132" s="10" t="s">
        <v>107</v>
      </c>
      <c r="G132" s="159">
        <v>66000</v>
      </c>
      <c r="H132" s="179">
        <v>1894.2</v>
      </c>
      <c r="I132" s="179">
        <v>4313.2700000000004</v>
      </c>
      <c r="J132" s="179">
        <v>2006.4</v>
      </c>
      <c r="K132" s="179">
        <v>1537.45</v>
      </c>
      <c r="L132" s="179">
        <v>9751.32</v>
      </c>
      <c r="M132" s="189">
        <v>56248.68</v>
      </c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  <c r="IV132" s="50"/>
      <c r="IW132" s="50"/>
      <c r="IX132" s="50"/>
      <c r="IY132" s="50"/>
      <c r="IZ132" s="50"/>
      <c r="JA132" s="50"/>
      <c r="JB132" s="50"/>
      <c r="JC132" s="50"/>
      <c r="JD132" s="50"/>
      <c r="JE132" s="50"/>
      <c r="JF132" s="50"/>
      <c r="JG132" s="50"/>
      <c r="JH132" s="50"/>
      <c r="JI132" s="50"/>
      <c r="JJ132" s="50"/>
      <c r="JK132" s="50"/>
      <c r="JL132" s="50"/>
      <c r="JM132" s="50"/>
      <c r="JN132" s="50"/>
      <c r="JO132" s="50"/>
      <c r="JP132" s="50"/>
      <c r="JQ132" s="50"/>
      <c r="JR132" s="50"/>
      <c r="JS132" s="50"/>
      <c r="JT132" s="50"/>
      <c r="JU132" s="50"/>
      <c r="JV132" s="50"/>
      <c r="JW132" s="50"/>
      <c r="JX132" s="50"/>
      <c r="JY132" s="50"/>
      <c r="JZ132" s="50"/>
      <c r="KA132" s="50"/>
      <c r="KB132" s="50"/>
      <c r="KC132" s="50"/>
      <c r="KD132" s="50"/>
      <c r="KE132" s="50"/>
      <c r="KF132" s="50"/>
      <c r="KG132" s="50"/>
      <c r="KH132" s="50"/>
      <c r="KI132" s="50"/>
      <c r="KJ132" s="50"/>
      <c r="KK132" s="50"/>
      <c r="KL132" s="50"/>
      <c r="KM132" s="50"/>
      <c r="KN132" s="50"/>
      <c r="KO132" s="50"/>
      <c r="KP132" s="50"/>
      <c r="KQ132" s="50"/>
      <c r="KR132" s="50"/>
      <c r="KS132" s="50"/>
      <c r="KT132" s="50"/>
      <c r="KU132" s="50"/>
      <c r="KV132" s="50"/>
      <c r="KW132" s="50"/>
      <c r="KX132" s="50"/>
      <c r="KY132" s="50"/>
      <c r="KZ132" s="50"/>
      <c r="LA132" s="50"/>
      <c r="LB132" s="50"/>
      <c r="LC132" s="50"/>
      <c r="LD132" s="50"/>
      <c r="LE132" s="50"/>
      <c r="LF132" s="50"/>
      <c r="LG132" s="50"/>
      <c r="LH132" s="50"/>
      <c r="LI132" s="50"/>
      <c r="LJ132" s="50"/>
      <c r="LK132" s="50"/>
      <c r="LL132" s="50"/>
      <c r="LM132" s="50"/>
      <c r="LN132" s="50"/>
      <c r="LO132" s="50"/>
      <c r="LP132" s="50"/>
      <c r="LQ132" s="50"/>
      <c r="LR132" s="50"/>
      <c r="LS132" s="50"/>
      <c r="LT132" s="50"/>
      <c r="LU132" s="50"/>
      <c r="LV132" s="50"/>
      <c r="LW132" s="50"/>
      <c r="LX132" s="50"/>
      <c r="LY132" s="50"/>
      <c r="LZ132" s="50"/>
      <c r="MA132" s="50"/>
      <c r="MB132" s="50"/>
      <c r="MC132" s="50"/>
      <c r="MD132" s="50"/>
      <c r="ME132" s="50"/>
      <c r="MF132" s="50"/>
      <c r="MG132" s="50"/>
      <c r="MH132" s="50"/>
      <c r="MI132" s="50"/>
      <c r="MJ132" s="50"/>
      <c r="MK132" s="50"/>
      <c r="ML132" s="50"/>
      <c r="MM132" s="50"/>
      <c r="MN132" s="50"/>
      <c r="MO132" s="50"/>
      <c r="MP132" s="50"/>
      <c r="MQ132" s="50"/>
      <c r="MR132" s="50"/>
      <c r="MS132" s="50"/>
      <c r="MT132" s="50"/>
      <c r="MU132" s="50"/>
      <c r="MV132" s="50"/>
      <c r="MW132" s="50"/>
      <c r="MX132" s="50"/>
      <c r="MY132" s="50"/>
      <c r="MZ132" s="50"/>
      <c r="NA132" s="50"/>
      <c r="NB132" s="50"/>
      <c r="NC132" s="50"/>
      <c r="ND132" s="50"/>
      <c r="NE132" s="50"/>
      <c r="NF132" s="50"/>
      <c r="NG132" s="50"/>
      <c r="NH132" s="50"/>
      <c r="NI132" s="50"/>
      <c r="NJ132" s="50"/>
      <c r="NK132" s="50"/>
      <c r="NL132" s="50"/>
      <c r="NM132" s="50"/>
      <c r="NN132" s="50"/>
      <c r="NO132" s="50"/>
      <c r="NP132" s="50"/>
      <c r="NQ132" s="50"/>
      <c r="NR132" s="50"/>
      <c r="NS132" s="50"/>
      <c r="NT132" s="50"/>
      <c r="NU132" s="50"/>
      <c r="NV132" s="50"/>
      <c r="NW132" s="50"/>
      <c r="NX132" s="50"/>
      <c r="NY132" s="50"/>
      <c r="NZ132" s="50"/>
      <c r="OA132" s="50"/>
      <c r="OB132" s="50"/>
      <c r="OC132" s="50"/>
      <c r="OD132" s="50"/>
      <c r="OE132" s="50"/>
      <c r="OF132" s="50"/>
      <c r="OG132" s="50"/>
      <c r="OH132" s="50"/>
      <c r="OI132" s="50"/>
      <c r="OJ132" s="50"/>
      <c r="OK132" s="50"/>
      <c r="OL132" s="50"/>
      <c r="OM132" s="50"/>
      <c r="ON132" s="50"/>
      <c r="OO132" s="50"/>
      <c r="OP132" s="50"/>
      <c r="OQ132" s="50"/>
      <c r="OR132" s="50"/>
      <c r="OS132" s="50"/>
      <c r="OT132" s="50"/>
      <c r="OU132" s="50"/>
      <c r="OV132" s="50"/>
      <c r="OW132" s="50"/>
      <c r="OX132" s="50"/>
      <c r="OY132" s="50"/>
      <c r="OZ132" s="50"/>
      <c r="PA132" s="50"/>
      <c r="PB132" s="50"/>
      <c r="PC132" s="50"/>
      <c r="PD132" s="50"/>
      <c r="PE132" s="50"/>
      <c r="PF132" s="50"/>
      <c r="PG132" s="50"/>
      <c r="PH132" s="50"/>
      <c r="PI132" s="50"/>
      <c r="PJ132" s="50"/>
      <c r="PK132" s="50"/>
      <c r="PL132" s="50"/>
      <c r="PM132" s="50"/>
      <c r="PN132" s="50"/>
      <c r="PO132" s="50"/>
      <c r="PP132" s="50"/>
      <c r="PQ132" s="50"/>
      <c r="PR132" s="50"/>
      <c r="PS132" s="50"/>
      <c r="PT132" s="50"/>
      <c r="PU132" s="50"/>
      <c r="PV132" s="50"/>
      <c r="PW132" s="50"/>
      <c r="PX132" s="50"/>
      <c r="PY132" s="50"/>
      <c r="PZ132" s="50"/>
      <c r="QA132" s="50"/>
      <c r="QB132" s="50"/>
      <c r="QC132" s="50"/>
      <c r="QD132" s="50"/>
      <c r="QE132" s="50"/>
      <c r="QF132" s="50"/>
      <c r="QG132" s="50"/>
      <c r="QH132" s="50"/>
      <c r="QI132" s="50"/>
      <c r="QJ132" s="50"/>
      <c r="QK132" s="50"/>
      <c r="QL132" s="50"/>
      <c r="QM132" s="50"/>
      <c r="QN132" s="50"/>
      <c r="QO132" s="50"/>
      <c r="QP132" s="50"/>
      <c r="QQ132" s="50"/>
      <c r="QR132" s="50"/>
      <c r="QS132" s="50"/>
      <c r="QT132" s="50"/>
      <c r="QU132" s="50"/>
      <c r="QV132" s="50"/>
      <c r="QW132" s="50"/>
      <c r="QX132" s="50"/>
      <c r="QY132" s="50"/>
      <c r="QZ132" s="50"/>
      <c r="RA132" s="50"/>
      <c r="RB132" s="50"/>
      <c r="RC132" s="50"/>
      <c r="RD132" s="50"/>
      <c r="RE132" s="50"/>
      <c r="RF132" s="50"/>
      <c r="RG132" s="50"/>
      <c r="RH132" s="50"/>
      <c r="RI132" s="50"/>
      <c r="RJ132" s="50"/>
      <c r="RK132" s="50"/>
      <c r="RL132" s="50"/>
      <c r="RM132" s="50"/>
      <c r="RN132" s="50"/>
      <c r="RO132" s="50"/>
      <c r="RP132" s="50"/>
      <c r="RQ132" s="50"/>
      <c r="RR132" s="50"/>
      <c r="RS132" s="50"/>
      <c r="RT132" s="50"/>
      <c r="RU132" s="50"/>
      <c r="RV132" s="50"/>
      <c r="RW132" s="50"/>
      <c r="RX132" s="50"/>
      <c r="RY132" s="50"/>
      <c r="RZ132" s="50"/>
      <c r="SA132" s="50"/>
      <c r="SB132" s="50"/>
      <c r="SC132" s="50"/>
      <c r="SD132" s="50"/>
      <c r="SE132" s="50"/>
      <c r="SF132" s="50"/>
      <c r="SG132" s="50"/>
      <c r="SH132" s="50"/>
      <c r="SI132" s="50"/>
      <c r="SJ132" s="50"/>
      <c r="SK132" s="50"/>
      <c r="SL132" s="50"/>
      <c r="SM132" s="50"/>
      <c r="SN132" s="50"/>
      <c r="SO132" s="50"/>
      <c r="SP132" s="50"/>
      <c r="SQ132" s="50"/>
      <c r="SR132" s="50"/>
      <c r="SS132" s="50"/>
      <c r="ST132" s="50"/>
      <c r="SU132" s="50"/>
      <c r="SV132" s="50"/>
      <c r="SW132" s="50"/>
      <c r="SX132" s="50"/>
      <c r="SY132" s="50"/>
      <c r="SZ132" s="50"/>
      <c r="TA132" s="50"/>
      <c r="TB132" s="50"/>
      <c r="TC132" s="50"/>
      <c r="TD132" s="50"/>
      <c r="TE132" s="50"/>
      <c r="TF132" s="50"/>
      <c r="TG132" s="50"/>
      <c r="TH132" s="50"/>
      <c r="TI132" s="50"/>
      <c r="TJ132" s="50"/>
      <c r="TK132" s="50"/>
      <c r="TL132" s="50"/>
      <c r="TM132" s="50"/>
      <c r="TN132" s="50"/>
      <c r="TO132" s="50"/>
      <c r="TP132" s="50"/>
      <c r="TQ132" s="50"/>
      <c r="TR132" s="50"/>
      <c r="TS132" s="50"/>
      <c r="TT132" s="50"/>
      <c r="TU132" s="50"/>
      <c r="TV132" s="50"/>
      <c r="TW132" s="50"/>
      <c r="TX132" s="50"/>
      <c r="TY132" s="50"/>
      <c r="TZ132" s="50"/>
      <c r="UA132" s="50"/>
      <c r="UB132" s="50"/>
      <c r="UC132" s="50"/>
      <c r="UD132" s="50"/>
      <c r="UE132" s="50"/>
      <c r="UF132" s="50"/>
      <c r="UG132" s="50"/>
      <c r="UH132" s="50"/>
      <c r="UI132" s="50"/>
      <c r="UJ132" s="50"/>
      <c r="UK132" s="50"/>
      <c r="UL132" s="50"/>
      <c r="UM132" s="50"/>
      <c r="UN132" s="50"/>
      <c r="UO132" s="50"/>
      <c r="UP132" s="50"/>
      <c r="UQ132" s="50"/>
      <c r="UR132" s="50"/>
      <c r="US132" s="50"/>
      <c r="UT132" s="50"/>
      <c r="UU132" s="50"/>
      <c r="UV132" s="50"/>
      <c r="UW132" s="50"/>
      <c r="UX132" s="50"/>
      <c r="UY132" s="50"/>
      <c r="UZ132" s="50"/>
      <c r="VA132" s="50"/>
      <c r="VB132" s="50"/>
      <c r="VC132" s="50"/>
      <c r="VD132" s="50"/>
      <c r="VE132" s="50"/>
      <c r="VF132" s="50"/>
      <c r="VG132" s="50"/>
      <c r="VH132" s="50"/>
      <c r="VI132" s="50"/>
      <c r="VJ132" s="50"/>
      <c r="VK132" s="50"/>
      <c r="VL132" s="50"/>
      <c r="VM132" s="50"/>
      <c r="VN132" s="50"/>
      <c r="VO132" s="50"/>
      <c r="VP132" s="50"/>
      <c r="VQ132" s="50"/>
      <c r="VR132" s="50"/>
      <c r="VS132" s="50"/>
      <c r="VT132" s="50"/>
      <c r="VU132" s="50"/>
      <c r="VV132" s="50"/>
      <c r="VW132" s="50"/>
      <c r="VX132" s="50"/>
      <c r="VY132" s="50"/>
      <c r="VZ132" s="50"/>
      <c r="WA132" s="50"/>
      <c r="WB132" s="50"/>
      <c r="WC132" s="50"/>
      <c r="WD132" s="50"/>
      <c r="WE132" s="50"/>
      <c r="WF132" s="50"/>
      <c r="WG132" s="50"/>
      <c r="WH132" s="50"/>
      <c r="WI132" s="50"/>
      <c r="WJ132" s="50"/>
      <c r="WK132" s="50"/>
      <c r="WL132" s="50"/>
      <c r="WM132" s="50"/>
      <c r="WN132" s="50"/>
      <c r="WO132" s="50"/>
      <c r="WP132" s="50"/>
      <c r="WQ132" s="50"/>
      <c r="WR132" s="50"/>
      <c r="WS132" s="50"/>
      <c r="WT132" s="50"/>
      <c r="WU132" s="50"/>
      <c r="WV132" s="50"/>
      <c r="WW132" s="50"/>
      <c r="WX132" s="50"/>
      <c r="WY132" s="50"/>
      <c r="WZ132" s="50"/>
      <c r="XA132" s="50"/>
      <c r="XB132" s="50"/>
      <c r="XC132" s="50"/>
      <c r="XD132" s="50"/>
      <c r="XE132" s="50"/>
      <c r="XF132" s="50"/>
      <c r="XG132" s="50"/>
      <c r="XH132" s="50"/>
      <c r="XI132" s="50"/>
      <c r="XJ132" s="50"/>
      <c r="XK132" s="50"/>
      <c r="XL132" s="50"/>
      <c r="XM132" s="50"/>
      <c r="XN132" s="50"/>
      <c r="XO132" s="50"/>
      <c r="XP132" s="50"/>
      <c r="XQ132" s="50"/>
      <c r="XR132" s="50"/>
      <c r="XS132" s="50"/>
      <c r="XT132" s="50"/>
      <c r="XU132" s="50"/>
      <c r="XV132" s="50"/>
      <c r="XW132" s="50"/>
      <c r="XX132" s="50"/>
      <c r="XY132" s="50"/>
      <c r="XZ132" s="50"/>
      <c r="YA132" s="50"/>
      <c r="YB132" s="50"/>
      <c r="YC132" s="50"/>
      <c r="YD132" s="50"/>
      <c r="YE132" s="50"/>
      <c r="YF132" s="50"/>
      <c r="YG132" s="50"/>
      <c r="YH132" s="50"/>
      <c r="YI132" s="50"/>
      <c r="YJ132" s="50"/>
      <c r="YK132" s="50"/>
      <c r="YL132" s="50"/>
      <c r="YM132" s="50"/>
      <c r="YN132" s="50"/>
      <c r="YO132" s="50"/>
      <c r="YP132" s="50"/>
      <c r="YQ132" s="50"/>
      <c r="YR132" s="50"/>
      <c r="YS132" s="50"/>
    </row>
    <row r="133" spans="1:669" ht="15.75" x14ac:dyDescent="0.25">
      <c r="A133" s="31" t="s">
        <v>164</v>
      </c>
      <c r="B133" s="26" t="s">
        <v>163</v>
      </c>
      <c r="C133" s="57" t="s">
        <v>71</v>
      </c>
      <c r="D133" s="57" t="s">
        <v>221</v>
      </c>
      <c r="E133" s="60">
        <v>44440</v>
      </c>
      <c r="F133" s="10" t="s">
        <v>107</v>
      </c>
      <c r="G133" s="159">
        <v>60000</v>
      </c>
      <c r="H133" s="179">
        <f>G133*0.0287</f>
        <v>1722</v>
      </c>
      <c r="I133" s="179">
        <v>3184.19</v>
      </c>
      <c r="J133" s="179">
        <v>1824</v>
      </c>
      <c r="K133" s="179">
        <v>6537.45</v>
      </c>
      <c r="L133" s="179">
        <v>13267.64</v>
      </c>
      <c r="M133" s="189">
        <v>46732.36</v>
      </c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86"/>
      <c r="AR133" s="86"/>
      <c r="AS133" s="86"/>
      <c r="AT133" s="86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  <c r="IV133" s="50"/>
      <c r="IW133" s="50"/>
      <c r="IX133" s="50"/>
      <c r="IY133" s="50"/>
      <c r="IZ133" s="50"/>
      <c r="JA133" s="50"/>
      <c r="JB133" s="50"/>
      <c r="JC133" s="50"/>
      <c r="JD133" s="50"/>
      <c r="JE133" s="50"/>
      <c r="JF133" s="50"/>
      <c r="JG133" s="50"/>
      <c r="JH133" s="50"/>
      <c r="JI133" s="50"/>
      <c r="JJ133" s="50"/>
      <c r="JK133" s="50"/>
      <c r="JL133" s="50"/>
      <c r="JM133" s="50"/>
      <c r="JN133" s="50"/>
      <c r="JO133" s="50"/>
      <c r="JP133" s="50"/>
      <c r="JQ133" s="50"/>
      <c r="JR133" s="50"/>
      <c r="JS133" s="50"/>
      <c r="JT133" s="50"/>
      <c r="JU133" s="50"/>
      <c r="JV133" s="50"/>
      <c r="JW133" s="50"/>
      <c r="JX133" s="50"/>
      <c r="JY133" s="50"/>
      <c r="JZ133" s="50"/>
      <c r="KA133" s="50"/>
      <c r="KB133" s="50"/>
      <c r="KC133" s="50"/>
      <c r="KD133" s="50"/>
      <c r="KE133" s="50"/>
      <c r="KF133" s="50"/>
      <c r="KG133" s="50"/>
      <c r="KH133" s="50"/>
      <c r="KI133" s="50"/>
      <c r="KJ133" s="50"/>
      <c r="KK133" s="50"/>
      <c r="KL133" s="50"/>
      <c r="KM133" s="50"/>
      <c r="KN133" s="50"/>
      <c r="KO133" s="50"/>
      <c r="KP133" s="50"/>
      <c r="KQ133" s="50"/>
      <c r="KR133" s="50"/>
      <c r="KS133" s="50"/>
      <c r="KT133" s="50"/>
      <c r="KU133" s="50"/>
      <c r="KV133" s="50"/>
      <c r="KW133" s="50"/>
      <c r="KX133" s="50"/>
      <c r="KY133" s="50"/>
      <c r="KZ133" s="50"/>
      <c r="LA133" s="50"/>
      <c r="LB133" s="50"/>
      <c r="LC133" s="50"/>
      <c r="LD133" s="50"/>
      <c r="LE133" s="50"/>
      <c r="LF133" s="50"/>
      <c r="LG133" s="50"/>
      <c r="LH133" s="50"/>
      <c r="LI133" s="50"/>
      <c r="LJ133" s="50"/>
      <c r="LK133" s="50"/>
      <c r="LL133" s="50"/>
      <c r="LM133" s="50"/>
      <c r="LN133" s="50"/>
      <c r="LO133" s="50"/>
      <c r="LP133" s="50"/>
      <c r="LQ133" s="50"/>
      <c r="LR133" s="50"/>
      <c r="LS133" s="50"/>
      <c r="LT133" s="50"/>
      <c r="LU133" s="50"/>
      <c r="LV133" s="50"/>
      <c r="LW133" s="50"/>
      <c r="LX133" s="50"/>
      <c r="LY133" s="50"/>
      <c r="LZ133" s="50"/>
      <c r="MA133" s="50"/>
      <c r="MB133" s="50"/>
      <c r="MC133" s="50"/>
      <c r="MD133" s="50"/>
      <c r="ME133" s="50"/>
      <c r="MF133" s="50"/>
      <c r="MG133" s="50"/>
      <c r="MH133" s="50"/>
      <c r="MI133" s="50"/>
      <c r="MJ133" s="50"/>
      <c r="MK133" s="50"/>
      <c r="ML133" s="50"/>
      <c r="MM133" s="50"/>
      <c r="MN133" s="50"/>
      <c r="MO133" s="50"/>
      <c r="MP133" s="50"/>
      <c r="MQ133" s="50"/>
      <c r="MR133" s="50"/>
      <c r="MS133" s="50"/>
      <c r="MT133" s="50"/>
      <c r="MU133" s="50"/>
      <c r="MV133" s="50"/>
      <c r="MW133" s="50"/>
      <c r="MX133" s="50"/>
      <c r="MY133" s="50"/>
      <c r="MZ133" s="50"/>
      <c r="NA133" s="50"/>
      <c r="NB133" s="50"/>
      <c r="NC133" s="50"/>
      <c r="ND133" s="50"/>
      <c r="NE133" s="50"/>
      <c r="NF133" s="50"/>
      <c r="NG133" s="50"/>
      <c r="NH133" s="50"/>
      <c r="NI133" s="50"/>
      <c r="NJ133" s="50"/>
      <c r="NK133" s="50"/>
      <c r="NL133" s="50"/>
      <c r="NM133" s="50"/>
      <c r="NN133" s="50"/>
      <c r="NO133" s="50"/>
      <c r="NP133" s="50"/>
      <c r="NQ133" s="50"/>
      <c r="NR133" s="50"/>
      <c r="NS133" s="50"/>
      <c r="NT133" s="50"/>
      <c r="NU133" s="50"/>
      <c r="NV133" s="50"/>
      <c r="NW133" s="50"/>
      <c r="NX133" s="50"/>
      <c r="NY133" s="50"/>
      <c r="NZ133" s="50"/>
      <c r="OA133" s="50"/>
      <c r="OB133" s="50"/>
      <c r="OC133" s="50"/>
      <c r="OD133" s="50"/>
      <c r="OE133" s="50"/>
      <c r="OF133" s="50"/>
      <c r="OG133" s="50"/>
      <c r="OH133" s="50"/>
      <c r="OI133" s="50"/>
      <c r="OJ133" s="50"/>
      <c r="OK133" s="50"/>
      <c r="OL133" s="50"/>
      <c r="OM133" s="50"/>
      <c r="ON133" s="50"/>
      <c r="OO133" s="50"/>
      <c r="OP133" s="50"/>
      <c r="OQ133" s="50"/>
      <c r="OR133" s="50"/>
      <c r="OS133" s="50"/>
      <c r="OT133" s="50"/>
      <c r="OU133" s="50"/>
      <c r="OV133" s="50"/>
      <c r="OW133" s="50"/>
      <c r="OX133" s="50"/>
      <c r="OY133" s="50"/>
      <c r="OZ133" s="50"/>
      <c r="PA133" s="50"/>
      <c r="PB133" s="50"/>
      <c r="PC133" s="50"/>
      <c r="PD133" s="50"/>
      <c r="PE133" s="50"/>
      <c r="PF133" s="50"/>
      <c r="PG133" s="50"/>
      <c r="PH133" s="50"/>
      <c r="PI133" s="50"/>
      <c r="PJ133" s="50"/>
      <c r="PK133" s="50"/>
      <c r="PL133" s="50"/>
      <c r="PM133" s="50"/>
      <c r="PN133" s="50"/>
      <c r="PO133" s="50"/>
      <c r="PP133" s="50"/>
      <c r="PQ133" s="50"/>
      <c r="PR133" s="50"/>
      <c r="PS133" s="50"/>
      <c r="PT133" s="50"/>
      <c r="PU133" s="50"/>
      <c r="PV133" s="50"/>
      <c r="PW133" s="50"/>
      <c r="PX133" s="50"/>
      <c r="PY133" s="50"/>
      <c r="PZ133" s="50"/>
      <c r="QA133" s="50"/>
      <c r="QB133" s="50"/>
      <c r="QC133" s="50"/>
      <c r="QD133" s="50"/>
      <c r="QE133" s="50"/>
      <c r="QF133" s="50"/>
      <c r="QG133" s="50"/>
      <c r="QH133" s="50"/>
      <c r="QI133" s="50"/>
      <c r="QJ133" s="50"/>
      <c r="QK133" s="50"/>
      <c r="QL133" s="50"/>
      <c r="QM133" s="50"/>
      <c r="QN133" s="50"/>
      <c r="QO133" s="50"/>
      <c r="QP133" s="50"/>
      <c r="QQ133" s="50"/>
      <c r="QR133" s="50"/>
      <c r="QS133" s="50"/>
      <c r="QT133" s="50"/>
      <c r="QU133" s="50"/>
      <c r="QV133" s="50"/>
      <c r="QW133" s="50"/>
      <c r="QX133" s="50"/>
      <c r="QY133" s="50"/>
      <c r="QZ133" s="50"/>
      <c r="RA133" s="50"/>
      <c r="RB133" s="50"/>
      <c r="RC133" s="50"/>
      <c r="RD133" s="50"/>
      <c r="RE133" s="50"/>
      <c r="RF133" s="50"/>
      <c r="RG133" s="50"/>
      <c r="RH133" s="50"/>
      <c r="RI133" s="50"/>
      <c r="RJ133" s="50"/>
      <c r="RK133" s="50"/>
      <c r="RL133" s="50"/>
      <c r="RM133" s="50"/>
      <c r="RN133" s="50"/>
      <c r="RO133" s="50"/>
      <c r="RP133" s="50"/>
      <c r="RQ133" s="50"/>
      <c r="RR133" s="50"/>
      <c r="RS133" s="50"/>
      <c r="RT133" s="50"/>
      <c r="RU133" s="50"/>
      <c r="RV133" s="50"/>
      <c r="RW133" s="50"/>
      <c r="RX133" s="50"/>
      <c r="RY133" s="50"/>
      <c r="RZ133" s="50"/>
      <c r="SA133" s="50"/>
      <c r="SB133" s="50"/>
      <c r="SC133" s="50"/>
      <c r="SD133" s="50"/>
      <c r="SE133" s="50"/>
      <c r="SF133" s="50"/>
      <c r="SG133" s="50"/>
      <c r="SH133" s="50"/>
      <c r="SI133" s="50"/>
      <c r="SJ133" s="50"/>
      <c r="SK133" s="50"/>
      <c r="SL133" s="50"/>
      <c r="SM133" s="50"/>
      <c r="SN133" s="50"/>
      <c r="SO133" s="50"/>
      <c r="SP133" s="50"/>
      <c r="SQ133" s="50"/>
      <c r="SR133" s="50"/>
      <c r="SS133" s="50"/>
      <c r="ST133" s="50"/>
      <c r="SU133" s="50"/>
      <c r="SV133" s="50"/>
      <c r="SW133" s="50"/>
      <c r="SX133" s="50"/>
      <c r="SY133" s="50"/>
      <c r="SZ133" s="50"/>
      <c r="TA133" s="50"/>
      <c r="TB133" s="50"/>
      <c r="TC133" s="50"/>
      <c r="TD133" s="50"/>
      <c r="TE133" s="50"/>
      <c r="TF133" s="50"/>
      <c r="TG133" s="50"/>
      <c r="TH133" s="50"/>
      <c r="TI133" s="50"/>
      <c r="TJ133" s="50"/>
      <c r="TK133" s="50"/>
      <c r="TL133" s="50"/>
      <c r="TM133" s="50"/>
      <c r="TN133" s="50"/>
      <c r="TO133" s="50"/>
      <c r="TP133" s="50"/>
      <c r="TQ133" s="50"/>
      <c r="TR133" s="50"/>
      <c r="TS133" s="50"/>
      <c r="TT133" s="50"/>
      <c r="TU133" s="50"/>
      <c r="TV133" s="50"/>
      <c r="TW133" s="50"/>
      <c r="TX133" s="50"/>
      <c r="TY133" s="50"/>
      <c r="TZ133" s="50"/>
      <c r="UA133" s="50"/>
      <c r="UB133" s="50"/>
      <c r="UC133" s="50"/>
      <c r="UD133" s="50"/>
      <c r="UE133" s="50"/>
      <c r="UF133" s="50"/>
      <c r="UG133" s="50"/>
      <c r="UH133" s="50"/>
      <c r="UI133" s="50"/>
      <c r="UJ133" s="50"/>
      <c r="UK133" s="50"/>
      <c r="UL133" s="50"/>
      <c r="UM133" s="50"/>
      <c r="UN133" s="50"/>
      <c r="UO133" s="50"/>
      <c r="UP133" s="50"/>
      <c r="UQ133" s="50"/>
      <c r="UR133" s="50"/>
      <c r="US133" s="50"/>
      <c r="UT133" s="50"/>
      <c r="UU133" s="50"/>
      <c r="UV133" s="50"/>
      <c r="UW133" s="50"/>
      <c r="UX133" s="50"/>
      <c r="UY133" s="50"/>
      <c r="UZ133" s="50"/>
      <c r="VA133" s="50"/>
      <c r="VB133" s="50"/>
      <c r="VC133" s="50"/>
      <c r="VD133" s="50"/>
      <c r="VE133" s="50"/>
      <c r="VF133" s="50"/>
      <c r="VG133" s="50"/>
      <c r="VH133" s="50"/>
      <c r="VI133" s="50"/>
      <c r="VJ133" s="50"/>
      <c r="VK133" s="50"/>
      <c r="VL133" s="50"/>
      <c r="VM133" s="50"/>
      <c r="VN133" s="50"/>
      <c r="VO133" s="50"/>
      <c r="VP133" s="50"/>
      <c r="VQ133" s="50"/>
      <c r="VR133" s="50"/>
      <c r="VS133" s="50"/>
      <c r="VT133" s="50"/>
      <c r="VU133" s="50"/>
      <c r="VV133" s="50"/>
      <c r="VW133" s="50"/>
      <c r="VX133" s="50"/>
      <c r="VY133" s="50"/>
      <c r="VZ133" s="50"/>
      <c r="WA133" s="50"/>
      <c r="WB133" s="50"/>
      <c r="WC133" s="50"/>
      <c r="WD133" s="50"/>
      <c r="WE133" s="50"/>
      <c r="WF133" s="50"/>
      <c r="WG133" s="50"/>
      <c r="WH133" s="50"/>
      <c r="WI133" s="50"/>
      <c r="WJ133" s="50"/>
      <c r="WK133" s="50"/>
      <c r="WL133" s="50"/>
      <c r="WM133" s="50"/>
      <c r="WN133" s="50"/>
      <c r="WO133" s="50"/>
      <c r="WP133" s="50"/>
      <c r="WQ133" s="50"/>
      <c r="WR133" s="50"/>
      <c r="WS133" s="50"/>
      <c r="WT133" s="50"/>
      <c r="WU133" s="50"/>
      <c r="WV133" s="50"/>
      <c r="WW133" s="50"/>
      <c r="WX133" s="50"/>
      <c r="WY133" s="50"/>
      <c r="WZ133" s="50"/>
      <c r="XA133" s="50"/>
      <c r="XB133" s="50"/>
      <c r="XC133" s="50"/>
      <c r="XD133" s="50"/>
      <c r="XE133" s="50"/>
      <c r="XF133" s="50"/>
      <c r="XG133" s="50"/>
      <c r="XH133" s="50"/>
      <c r="XI133" s="50"/>
      <c r="XJ133" s="50"/>
      <c r="XK133" s="50"/>
      <c r="XL133" s="50"/>
      <c r="XM133" s="50"/>
      <c r="XN133" s="50"/>
      <c r="XO133" s="50"/>
      <c r="XP133" s="50"/>
      <c r="XQ133" s="50"/>
      <c r="XR133" s="50"/>
      <c r="XS133" s="50"/>
      <c r="XT133" s="50"/>
      <c r="XU133" s="50"/>
      <c r="XV133" s="50"/>
      <c r="XW133" s="50"/>
      <c r="XX133" s="50"/>
      <c r="XY133" s="50"/>
      <c r="XZ133" s="50"/>
      <c r="YA133" s="50"/>
      <c r="YB133" s="50"/>
      <c r="YC133" s="50"/>
      <c r="YD133" s="50"/>
      <c r="YE133" s="50"/>
      <c r="YF133" s="50"/>
      <c r="YG133" s="50"/>
      <c r="YH133" s="50"/>
      <c r="YI133" s="50"/>
      <c r="YJ133" s="50"/>
      <c r="YK133" s="50"/>
      <c r="YL133" s="50"/>
      <c r="YM133" s="50"/>
      <c r="YN133" s="50"/>
      <c r="YO133" s="50"/>
      <c r="YP133" s="50"/>
      <c r="YQ133" s="50"/>
      <c r="YR133" s="50"/>
      <c r="YS133" s="50"/>
    </row>
    <row r="134" spans="1:669" ht="15.75" x14ac:dyDescent="0.25">
      <c r="A134" s="31" t="s">
        <v>166</v>
      </c>
      <c r="B134" s="26" t="s">
        <v>163</v>
      </c>
      <c r="C134" s="57" t="s">
        <v>71</v>
      </c>
      <c r="D134" s="57" t="s">
        <v>221</v>
      </c>
      <c r="E134" s="60">
        <v>44593</v>
      </c>
      <c r="F134" s="10" t="s">
        <v>107</v>
      </c>
      <c r="G134" s="159">
        <v>60000</v>
      </c>
      <c r="H134" s="179">
        <v>1722</v>
      </c>
      <c r="I134" s="179">
        <v>3486.68</v>
      </c>
      <c r="J134" s="179">
        <v>1824</v>
      </c>
      <c r="K134" s="179">
        <v>25</v>
      </c>
      <c r="L134" s="179">
        <v>7057.68</v>
      </c>
      <c r="M134" s="189">
        <v>52942.32</v>
      </c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86"/>
      <c r="AR134" s="86"/>
      <c r="AS134" s="86"/>
      <c r="AT134" s="86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  <c r="IV134" s="50"/>
      <c r="IW134" s="50"/>
      <c r="IX134" s="50"/>
      <c r="IY134" s="50"/>
      <c r="IZ134" s="50"/>
      <c r="JA134" s="50"/>
      <c r="JB134" s="50"/>
      <c r="JC134" s="50"/>
      <c r="JD134" s="50"/>
      <c r="JE134" s="50"/>
      <c r="JF134" s="50"/>
      <c r="JG134" s="50"/>
      <c r="JH134" s="50"/>
      <c r="JI134" s="50"/>
      <c r="JJ134" s="50"/>
      <c r="JK134" s="50"/>
      <c r="JL134" s="50"/>
      <c r="JM134" s="50"/>
      <c r="JN134" s="50"/>
      <c r="JO134" s="50"/>
      <c r="JP134" s="50"/>
      <c r="JQ134" s="50"/>
      <c r="JR134" s="50"/>
      <c r="JS134" s="50"/>
      <c r="JT134" s="50"/>
      <c r="JU134" s="50"/>
      <c r="JV134" s="50"/>
      <c r="JW134" s="50"/>
      <c r="JX134" s="50"/>
      <c r="JY134" s="50"/>
      <c r="JZ134" s="50"/>
      <c r="KA134" s="50"/>
      <c r="KB134" s="50"/>
      <c r="KC134" s="50"/>
      <c r="KD134" s="50"/>
      <c r="KE134" s="50"/>
      <c r="KF134" s="50"/>
      <c r="KG134" s="50"/>
      <c r="KH134" s="50"/>
      <c r="KI134" s="50"/>
      <c r="KJ134" s="50"/>
      <c r="KK134" s="50"/>
      <c r="KL134" s="50"/>
      <c r="KM134" s="50"/>
      <c r="KN134" s="50"/>
      <c r="KO134" s="50"/>
      <c r="KP134" s="50"/>
      <c r="KQ134" s="50"/>
      <c r="KR134" s="50"/>
      <c r="KS134" s="50"/>
      <c r="KT134" s="50"/>
      <c r="KU134" s="50"/>
      <c r="KV134" s="50"/>
      <c r="KW134" s="50"/>
      <c r="KX134" s="50"/>
      <c r="KY134" s="50"/>
      <c r="KZ134" s="50"/>
      <c r="LA134" s="50"/>
      <c r="LB134" s="50"/>
      <c r="LC134" s="50"/>
      <c r="LD134" s="50"/>
      <c r="LE134" s="50"/>
      <c r="LF134" s="50"/>
      <c r="LG134" s="50"/>
      <c r="LH134" s="50"/>
      <c r="LI134" s="50"/>
      <c r="LJ134" s="50"/>
      <c r="LK134" s="50"/>
      <c r="LL134" s="50"/>
      <c r="LM134" s="50"/>
      <c r="LN134" s="50"/>
      <c r="LO134" s="50"/>
      <c r="LP134" s="50"/>
      <c r="LQ134" s="50"/>
      <c r="LR134" s="50"/>
      <c r="LS134" s="50"/>
      <c r="LT134" s="50"/>
      <c r="LU134" s="50"/>
      <c r="LV134" s="50"/>
      <c r="LW134" s="50"/>
      <c r="LX134" s="50"/>
      <c r="LY134" s="50"/>
      <c r="LZ134" s="50"/>
      <c r="MA134" s="50"/>
      <c r="MB134" s="50"/>
      <c r="MC134" s="50"/>
      <c r="MD134" s="50"/>
      <c r="ME134" s="50"/>
      <c r="MF134" s="50"/>
      <c r="MG134" s="50"/>
      <c r="MH134" s="50"/>
      <c r="MI134" s="50"/>
      <c r="MJ134" s="50"/>
      <c r="MK134" s="50"/>
      <c r="ML134" s="50"/>
      <c r="MM134" s="50"/>
      <c r="MN134" s="50"/>
      <c r="MO134" s="50"/>
      <c r="MP134" s="50"/>
      <c r="MQ134" s="50"/>
      <c r="MR134" s="50"/>
      <c r="MS134" s="50"/>
      <c r="MT134" s="50"/>
      <c r="MU134" s="50"/>
      <c r="MV134" s="50"/>
      <c r="MW134" s="50"/>
      <c r="MX134" s="50"/>
      <c r="MY134" s="50"/>
      <c r="MZ134" s="50"/>
      <c r="NA134" s="50"/>
      <c r="NB134" s="50"/>
      <c r="NC134" s="50"/>
      <c r="ND134" s="50"/>
      <c r="NE134" s="50"/>
      <c r="NF134" s="50"/>
      <c r="NG134" s="50"/>
      <c r="NH134" s="50"/>
      <c r="NI134" s="50"/>
      <c r="NJ134" s="50"/>
      <c r="NK134" s="50"/>
      <c r="NL134" s="50"/>
      <c r="NM134" s="50"/>
      <c r="NN134" s="50"/>
      <c r="NO134" s="50"/>
      <c r="NP134" s="50"/>
      <c r="NQ134" s="50"/>
      <c r="NR134" s="50"/>
      <c r="NS134" s="50"/>
      <c r="NT134" s="50"/>
      <c r="NU134" s="50"/>
      <c r="NV134" s="50"/>
      <c r="NW134" s="50"/>
      <c r="NX134" s="50"/>
      <c r="NY134" s="50"/>
      <c r="NZ134" s="50"/>
      <c r="OA134" s="50"/>
      <c r="OB134" s="50"/>
      <c r="OC134" s="50"/>
      <c r="OD134" s="50"/>
      <c r="OE134" s="50"/>
      <c r="OF134" s="50"/>
      <c r="OG134" s="50"/>
      <c r="OH134" s="50"/>
      <c r="OI134" s="50"/>
      <c r="OJ134" s="50"/>
      <c r="OK134" s="50"/>
      <c r="OL134" s="50"/>
      <c r="OM134" s="50"/>
      <c r="ON134" s="50"/>
      <c r="OO134" s="50"/>
      <c r="OP134" s="50"/>
      <c r="OQ134" s="50"/>
      <c r="OR134" s="50"/>
      <c r="OS134" s="50"/>
      <c r="OT134" s="50"/>
      <c r="OU134" s="50"/>
      <c r="OV134" s="50"/>
      <c r="OW134" s="50"/>
      <c r="OX134" s="50"/>
      <c r="OY134" s="50"/>
      <c r="OZ134" s="50"/>
      <c r="PA134" s="50"/>
      <c r="PB134" s="50"/>
      <c r="PC134" s="50"/>
      <c r="PD134" s="50"/>
      <c r="PE134" s="50"/>
      <c r="PF134" s="50"/>
      <c r="PG134" s="50"/>
      <c r="PH134" s="50"/>
      <c r="PI134" s="50"/>
      <c r="PJ134" s="50"/>
      <c r="PK134" s="50"/>
      <c r="PL134" s="50"/>
      <c r="PM134" s="50"/>
      <c r="PN134" s="50"/>
      <c r="PO134" s="50"/>
      <c r="PP134" s="50"/>
      <c r="PQ134" s="50"/>
      <c r="PR134" s="50"/>
      <c r="PS134" s="50"/>
      <c r="PT134" s="50"/>
      <c r="PU134" s="50"/>
      <c r="PV134" s="50"/>
      <c r="PW134" s="50"/>
      <c r="PX134" s="50"/>
      <c r="PY134" s="50"/>
      <c r="PZ134" s="50"/>
      <c r="QA134" s="50"/>
      <c r="QB134" s="50"/>
      <c r="QC134" s="50"/>
      <c r="QD134" s="50"/>
      <c r="QE134" s="50"/>
      <c r="QF134" s="50"/>
      <c r="QG134" s="50"/>
      <c r="QH134" s="50"/>
      <c r="QI134" s="50"/>
      <c r="QJ134" s="50"/>
      <c r="QK134" s="50"/>
      <c r="QL134" s="50"/>
      <c r="QM134" s="50"/>
      <c r="QN134" s="50"/>
      <c r="QO134" s="50"/>
      <c r="QP134" s="50"/>
      <c r="QQ134" s="50"/>
      <c r="QR134" s="50"/>
      <c r="QS134" s="50"/>
      <c r="QT134" s="50"/>
      <c r="QU134" s="50"/>
      <c r="QV134" s="50"/>
      <c r="QW134" s="50"/>
      <c r="QX134" s="50"/>
      <c r="QY134" s="50"/>
      <c r="QZ134" s="50"/>
      <c r="RA134" s="50"/>
      <c r="RB134" s="50"/>
      <c r="RC134" s="50"/>
      <c r="RD134" s="50"/>
      <c r="RE134" s="50"/>
      <c r="RF134" s="50"/>
      <c r="RG134" s="50"/>
      <c r="RH134" s="50"/>
      <c r="RI134" s="50"/>
      <c r="RJ134" s="50"/>
      <c r="RK134" s="50"/>
      <c r="RL134" s="50"/>
      <c r="RM134" s="50"/>
      <c r="RN134" s="50"/>
      <c r="RO134" s="50"/>
      <c r="RP134" s="50"/>
      <c r="RQ134" s="50"/>
      <c r="RR134" s="50"/>
      <c r="RS134" s="50"/>
      <c r="RT134" s="50"/>
      <c r="RU134" s="50"/>
      <c r="RV134" s="50"/>
      <c r="RW134" s="50"/>
      <c r="RX134" s="50"/>
      <c r="RY134" s="50"/>
      <c r="RZ134" s="50"/>
      <c r="SA134" s="50"/>
      <c r="SB134" s="50"/>
      <c r="SC134" s="50"/>
      <c r="SD134" s="50"/>
      <c r="SE134" s="50"/>
      <c r="SF134" s="50"/>
      <c r="SG134" s="50"/>
      <c r="SH134" s="50"/>
      <c r="SI134" s="50"/>
      <c r="SJ134" s="50"/>
      <c r="SK134" s="50"/>
      <c r="SL134" s="50"/>
      <c r="SM134" s="50"/>
      <c r="SN134" s="50"/>
      <c r="SO134" s="50"/>
      <c r="SP134" s="50"/>
      <c r="SQ134" s="50"/>
      <c r="SR134" s="50"/>
      <c r="SS134" s="50"/>
      <c r="ST134" s="50"/>
      <c r="SU134" s="50"/>
      <c r="SV134" s="50"/>
      <c r="SW134" s="50"/>
      <c r="SX134" s="50"/>
      <c r="SY134" s="50"/>
      <c r="SZ134" s="50"/>
      <c r="TA134" s="50"/>
      <c r="TB134" s="50"/>
      <c r="TC134" s="50"/>
      <c r="TD134" s="50"/>
      <c r="TE134" s="50"/>
      <c r="TF134" s="50"/>
      <c r="TG134" s="50"/>
      <c r="TH134" s="50"/>
      <c r="TI134" s="50"/>
      <c r="TJ134" s="50"/>
      <c r="TK134" s="50"/>
      <c r="TL134" s="50"/>
      <c r="TM134" s="50"/>
      <c r="TN134" s="50"/>
      <c r="TO134" s="50"/>
      <c r="TP134" s="50"/>
      <c r="TQ134" s="50"/>
      <c r="TR134" s="50"/>
      <c r="TS134" s="50"/>
      <c r="TT134" s="50"/>
      <c r="TU134" s="50"/>
      <c r="TV134" s="50"/>
      <c r="TW134" s="50"/>
      <c r="TX134" s="50"/>
      <c r="TY134" s="50"/>
      <c r="TZ134" s="50"/>
      <c r="UA134" s="50"/>
      <c r="UB134" s="50"/>
      <c r="UC134" s="50"/>
      <c r="UD134" s="50"/>
      <c r="UE134" s="50"/>
      <c r="UF134" s="50"/>
      <c r="UG134" s="50"/>
      <c r="UH134" s="50"/>
      <c r="UI134" s="50"/>
      <c r="UJ134" s="50"/>
      <c r="UK134" s="50"/>
      <c r="UL134" s="50"/>
      <c r="UM134" s="50"/>
      <c r="UN134" s="50"/>
      <c r="UO134" s="50"/>
      <c r="UP134" s="50"/>
      <c r="UQ134" s="50"/>
      <c r="UR134" s="50"/>
      <c r="US134" s="50"/>
      <c r="UT134" s="50"/>
      <c r="UU134" s="50"/>
      <c r="UV134" s="50"/>
      <c r="UW134" s="50"/>
      <c r="UX134" s="50"/>
      <c r="UY134" s="50"/>
      <c r="UZ134" s="50"/>
      <c r="VA134" s="50"/>
      <c r="VB134" s="50"/>
      <c r="VC134" s="50"/>
      <c r="VD134" s="50"/>
      <c r="VE134" s="50"/>
      <c r="VF134" s="50"/>
      <c r="VG134" s="50"/>
      <c r="VH134" s="50"/>
      <c r="VI134" s="50"/>
      <c r="VJ134" s="50"/>
      <c r="VK134" s="50"/>
      <c r="VL134" s="50"/>
      <c r="VM134" s="50"/>
      <c r="VN134" s="50"/>
      <c r="VO134" s="50"/>
      <c r="VP134" s="50"/>
      <c r="VQ134" s="50"/>
      <c r="VR134" s="50"/>
      <c r="VS134" s="50"/>
      <c r="VT134" s="50"/>
      <c r="VU134" s="50"/>
      <c r="VV134" s="50"/>
      <c r="VW134" s="50"/>
      <c r="VX134" s="50"/>
      <c r="VY134" s="50"/>
      <c r="VZ134" s="50"/>
      <c r="WA134" s="50"/>
      <c r="WB134" s="50"/>
      <c r="WC134" s="50"/>
      <c r="WD134" s="50"/>
      <c r="WE134" s="50"/>
      <c r="WF134" s="50"/>
      <c r="WG134" s="50"/>
      <c r="WH134" s="50"/>
      <c r="WI134" s="50"/>
      <c r="WJ134" s="50"/>
      <c r="WK134" s="50"/>
      <c r="WL134" s="50"/>
      <c r="WM134" s="50"/>
      <c r="WN134" s="50"/>
      <c r="WO134" s="50"/>
      <c r="WP134" s="50"/>
      <c r="WQ134" s="50"/>
      <c r="WR134" s="50"/>
      <c r="WS134" s="50"/>
      <c r="WT134" s="50"/>
      <c r="WU134" s="50"/>
      <c r="WV134" s="50"/>
      <c r="WW134" s="50"/>
      <c r="WX134" s="50"/>
      <c r="WY134" s="50"/>
      <c r="WZ134" s="50"/>
      <c r="XA134" s="50"/>
      <c r="XB134" s="50"/>
      <c r="XC134" s="50"/>
      <c r="XD134" s="50"/>
      <c r="XE134" s="50"/>
      <c r="XF134" s="50"/>
      <c r="XG134" s="50"/>
      <c r="XH134" s="50"/>
      <c r="XI134" s="50"/>
      <c r="XJ134" s="50"/>
      <c r="XK134" s="50"/>
      <c r="XL134" s="50"/>
      <c r="XM134" s="50"/>
      <c r="XN134" s="50"/>
      <c r="XO134" s="50"/>
      <c r="XP134" s="50"/>
      <c r="XQ134" s="50"/>
      <c r="XR134" s="50"/>
      <c r="XS134" s="50"/>
      <c r="XT134" s="50"/>
      <c r="XU134" s="50"/>
      <c r="XV134" s="50"/>
      <c r="XW134" s="50"/>
      <c r="XX134" s="50"/>
      <c r="XY134" s="50"/>
      <c r="XZ134" s="50"/>
      <c r="YA134" s="50"/>
      <c r="YB134" s="50"/>
      <c r="YC134" s="50"/>
      <c r="YD134" s="50"/>
      <c r="YE134" s="50"/>
      <c r="YF134" s="50"/>
      <c r="YG134" s="50"/>
      <c r="YH134" s="50"/>
      <c r="YI134" s="50"/>
      <c r="YJ134" s="50"/>
      <c r="YK134" s="50"/>
      <c r="YL134" s="50"/>
      <c r="YM134" s="50"/>
      <c r="YN134" s="50"/>
      <c r="YO134" s="50"/>
      <c r="YP134" s="50"/>
      <c r="YQ134" s="50"/>
      <c r="YR134" s="50"/>
      <c r="YS134" s="50"/>
    </row>
    <row r="135" spans="1:669" ht="15.75" x14ac:dyDescent="0.25">
      <c r="A135" s="31" t="s">
        <v>167</v>
      </c>
      <c r="B135" s="26" t="s">
        <v>165</v>
      </c>
      <c r="C135" s="57" t="s">
        <v>71</v>
      </c>
      <c r="D135" s="57" t="s">
        <v>221</v>
      </c>
      <c r="E135" s="60">
        <v>44594</v>
      </c>
      <c r="F135" s="10" t="s">
        <v>107</v>
      </c>
      <c r="G135" s="159">
        <v>60000</v>
      </c>
      <c r="H135" s="179">
        <v>1722</v>
      </c>
      <c r="I135" s="179">
        <v>3486.68</v>
      </c>
      <c r="J135" s="179">
        <v>1824</v>
      </c>
      <c r="K135" s="179">
        <v>25</v>
      </c>
      <c r="L135" s="179">
        <v>7057.68</v>
      </c>
      <c r="M135" s="189">
        <v>52942.32</v>
      </c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86"/>
      <c r="AR135" s="86"/>
      <c r="AS135" s="86"/>
      <c r="AT135" s="86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  <c r="IV135" s="50"/>
      <c r="IW135" s="50"/>
      <c r="IX135" s="50"/>
      <c r="IY135" s="50"/>
      <c r="IZ135" s="50"/>
      <c r="JA135" s="50"/>
      <c r="JB135" s="50"/>
      <c r="JC135" s="50"/>
      <c r="JD135" s="50"/>
      <c r="JE135" s="50"/>
      <c r="JF135" s="50"/>
      <c r="JG135" s="50"/>
      <c r="JH135" s="50"/>
      <c r="JI135" s="50"/>
      <c r="JJ135" s="50"/>
      <c r="JK135" s="50"/>
      <c r="JL135" s="50"/>
      <c r="JM135" s="50"/>
      <c r="JN135" s="50"/>
      <c r="JO135" s="50"/>
      <c r="JP135" s="50"/>
      <c r="JQ135" s="50"/>
      <c r="JR135" s="50"/>
      <c r="JS135" s="50"/>
      <c r="JT135" s="50"/>
      <c r="JU135" s="50"/>
      <c r="JV135" s="50"/>
      <c r="JW135" s="50"/>
      <c r="JX135" s="50"/>
      <c r="JY135" s="50"/>
      <c r="JZ135" s="50"/>
      <c r="KA135" s="50"/>
      <c r="KB135" s="50"/>
      <c r="KC135" s="50"/>
      <c r="KD135" s="50"/>
      <c r="KE135" s="50"/>
      <c r="KF135" s="50"/>
      <c r="KG135" s="50"/>
      <c r="KH135" s="50"/>
      <c r="KI135" s="50"/>
      <c r="KJ135" s="50"/>
      <c r="KK135" s="50"/>
      <c r="KL135" s="50"/>
      <c r="KM135" s="50"/>
      <c r="KN135" s="50"/>
      <c r="KO135" s="50"/>
      <c r="KP135" s="50"/>
      <c r="KQ135" s="50"/>
      <c r="KR135" s="50"/>
      <c r="KS135" s="50"/>
      <c r="KT135" s="50"/>
      <c r="KU135" s="50"/>
      <c r="KV135" s="50"/>
      <c r="KW135" s="50"/>
      <c r="KX135" s="50"/>
      <c r="KY135" s="50"/>
      <c r="KZ135" s="50"/>
      <c r="LA135" s="50"/>
      <c r="LB135" s="50"/>
      <c r="LC135" s="50"/>
      <c r="LD135" s="50"/>
      <c r="LE135" s="50"/>
      <c r="LF135" s="50"/>
      <c r="LG135" s="50"/>
      <c r="LH135" s="50"/>
      <c r="LI135" s="50"/>
      <c r="LJ135" s="50"/>
      <c r="LK135" s="50"/>
      <c r="LL135" s="50"/>
      <c r="LM135" s="50"/>
      <c r="LN135" s="50"/>
      <c r="LO135" s="50"/>
      <c r="LP135" s="50"/>
      <c r="LQ135" s="50"/>
      <c r="LR135" s="50"/>
      <c r="LS135" s="50"/>
      <c r="LT135" s="50"/>
      <c r="LU135" s="50"/>
      <c r="LV135" s="50"/>
      <c r="LW135" s="50"/>
      <c r="LX135" s="50"/>
      <c r="LY135" s="50"/>
      <c r="LZ135" s="50"/>
      <c r="MA135" s="50"/>
      <c r="MB135" s="50"/>
      <c r="MC135" s="50"/>
      <c r="MD135" s="50"/>
      <c r="ME135" s="50"/>
      <c r="MF135" s="50"/>
      <c r="MG135" s="50"/>
      <c r="MH135" s="50"/>
      <c r="MI135" s="50"/>
      <c r="MJ135" s="50"/>
      <c r="MK135" s="50"/>
      <c r="ML135" s="50"/>
      <c r="MM135" s="50"/>
      <c r="MN135" s="50"/>
      <c r="MO135" s="50"/>
      <c r="MP135" s="50"/>
      <c r="MQ135" s="50"/>
      <c r="MR135" s="50"/>
      <c r="MS135" s="50"/>
      <c r="MT135" s="50"/>
      <c r="MU135" s="50"/>
      <c r="MV135" s="50"/>
      <c r="MW135" s="50"/>
      <c r="MX135" s="50"/>
      <c r="MY135" s="50"/>
      <c r="MZ135" s="50"/>
      <c r="NA135" s="50"/>
      <c r="NB135" s="50"/>
      <c r="NC135" s="50"/>
      <c r="ND135" s="50"/>
      <c r="NE135" s="50"/>
      <c r="NF135" s="50"/>
      <c r="NG135" s="50"/>
      <c r="NH135" s="50"/>
      <c r="NI135" s="50"/>
      <c r="NJ135" s="50"/>
      <c r="NK135" s="50"/>
      <c r="NL135" s="50"/>
      <c r="NM135" s="50"/>
      <c r="NN135" s="50"/>
      <c r="NO135" s="50"/>
      <c r="NP135" s="50"/>
      <c r="NQ135" s="50"/>
      <c r="NR135" s="50"/>
      <c r="NS135" s="50"/>
      <c r="NT135" s="50"/>
      <c r="NU135" s="50"/>
      <c r="NV135" s="50"/>
      <c r="NW135" s="50"/>
      <c r="NX135" s="50"/>
      <c r="NY135" s="50"/>
      <c r="NZ135" s="50"/>
      <c r="OA135" s="50"/>
      <c r="OB135" s="50"/>
      <c r="OC135" s="50"/>
      <c r="OD135" s="50"/>
      <c r="OE135" s="50"/>
      <c r="OF135" s="50"/>
      <c r="OG135" s="50"/>
      <c r="OH135" s="50"/>
      <c r="OI135" s="50"/>
      <c r="OJ135" s="50"/>
      <c r="OK135" s="50"/>
      <c r="OL135" s="50"/>
      <c r="OM135" s="50"/>
      <c r="ON135" s="50"/>
      <c r="OO135" s="50"/>
      <c r="OP135" s="50"/>
      <c r="OQ135" s="50"/>
      <c r="OR135" s="50"/>
      <c r="OS135" s="50"/>
      <c r="OT135" s="50"/>
      <c r="OU135" s="50"/>
      <c r="OV135" s="50"/>
      <c r="OW135" s="50"/>
      <c r="OX135" s="50"/>
      <c r="OY135" s="50"/>
      <c r="OZ135" s="50"/>
      <c r="PA135" s="50"/>
      <c r="PB135" s="50"/>
      <c r="PC135" s="50"/>
      <c r="PD135" s="50"/>
      <c r="PE135" s="50"/>
      <c r="PF135" s="50"/>
      <c r="PG135" s="50"/>
      <c r="PH135" s="50"/>
      <c r="PI135" s="50"/>
      <c r="PJ135" s="50"/>
      <c r="PK135" s="50"/>
      <c r="PL135" s="50"/>
      <c r="PM135" s="50"/>
      <c r="PN135" s="50"/>
      <c r="PO135" s="50"/>
      <c r="PP135" s="50"/>
      <c r="PQ135" s="50"/>
      <c r="PR135" s="50"/>
      <c r="PS135" s="50"/>
      <c r="PT135" s="50"/>
      <c r="PU135" s="50"/>
      <c r="PV135" s="50"/>
      <c r="PW135" s="50"/>
      <c r="PX135" s="50"/>
      <c r="PY135" s="50"/>
      <c r="PZ135" s="50"/>
      <c r="QA135" s="50"/>
      <c r="QB135" s="50"/>
      <c r="QC135" s="50"/>
      <c r="QD135" s="50"/>
      <c r="QE135" s="50"/>
      <c r="QF135" s="50"/>
      <c r="QG135" s="50"/>
      <c r="QH135" s="50"/>
      <c r="QI135" s="50"/>
      <c r="QJ135" s="50"/>
      <c r="QK135" s="50"/>
      <c r="QL135" s="50"/>
      <c r="QM135" s="50"/>
      <c r="QN135" s="50"/>
      <c r="QO135" s="50"/>
      <c r="QP135" s="50"/>
      <c r="QQ135" s="50"/>
      <c r="QR135" s="50"/>
      <c r="QS135" s="50"/>
      <c r="QT135" s="50"/>
      <c r="QU135" s="50"/>
      <c r="QV135" s="50"/>
      <c r="QW135" s="50"/>
      <c r="QX135" s="50"/>
      <c r="QY135" s="50"/>
      <c r="QZ135" s="50"/>
      <c r="RA135" s="50"/>
      <c r="RB135" s="50"/>
      <c r="RC135" s="50"/>
      <c r="RD135" s="50"/>
      <c r="RE135" s="50"/>
      <c r="RF135" s="50"/>
      <c r="RG135" s="50"/>
      <c r="RH135" s="50"/>
      <c r="RI135" s="50"/>
      <c r="RJ135" s="50"/>
      <c r="RK135" s="50"/>
      <c r="RL135" s="50"/>
      <c r="RM135" s="50"/>
      <c r="RN135" s="50"/>
      <c r="RO135" s="50"/>
      <c r="RP135" s="50"/>
      <c r="RQ135" s="50"/>
      <c r="RR135" s="50"/>
      <c r="RS135" s="50"/>
      <c r="RT135" s="50"/>
      <c r="RU135" s="50"/>
      <c r="RV135" s="50"/>
      <c r="RW135" s="50"/>
      <c r="RX135" s="50"/>
      <c r="RY135" s="50"/>
      <c r="RZ135" s="50"/>
      <c r="SA135" s="50"/>
      <c r="SB135" s="50"/>
      <c r="SC135" s="50"/>
      <c r="SD135" s="50"/>
      <c r="SE135" s="50"/>
      <c r="SF135" s="50"/>
      <c r="SG135" s="50"/>
      <c r="SH135" s="50"/>
      <c r="SI135" s="50"/>
      <c r="SJ135" s="50"/>
      <c r="SK135" s="50"/>
      <c r="SL135" s="50"/>
      <c r="SM135" s="50"/>
      <c r="SN135" s="50"/>
      <c r="SO135" s="50"/>
      <c r="SP135" s="50"/>
      <c r="SQ135" s="50"/>
      <c r="SR135" s="50"/>
      <c r="SS135" s="50"/>
      <c r="ST135" s="50"/>
      <c r="SU135" s="50"/>
      <c r="SV135" s="50"/>
      <c r="SW135" s="50"/>
      <c r="SX135" s="50"/>
      <c r="SY135" s="50"/>
      <c r="SZ135" s="50"/>
      <c r="TA135" s="50"/>
      <c r="TB135" s="50"/>
      <c r="TC135" s="50"/>
      <c r="TD135" s="50"/>
      <c r="TE135" s="50"/>
      <c r="TF135" s="50"/>
      <c r="TG135" s="50"/>
      <c r="TH135" s="50"/>
      <c r="TI135" s="50"/>
      <c r="TJ135" s="50"/>
      <c r="TK135" s="50"/>
      <c r="TL135" s="50"/>
      <c r="TM135" s="50"/>
      <c r="TN135" s="50"/>
      <c r="TO135" s="50"/>
      <c r="TP135" s="50"/>
      <c r="TQ135" s="50"/>
      <c r="TR135" s="50"/>
      <c r="TS135" s="50"/>
      <c r="TT135" s="50"/>
      <c r="TU135" s="50"/>
      <c r="TV135" s="50"/>
      <c r="TW135" s="50"/>
      <c r="TX135" s="50"/>
      <c r="TY135" s="50"/>
      <c r="TZ135" s="50"/>
      <c r="UA135" s="50"/>
      <c r="UB135" s="50"/>
      <c r="UC135" s="50"/>
      <c r="UD135" s="50"/>
      <c r="UE135" s="50"/>
      <c r="UF135" s="50"/>
      <c r="UG135" s="50"/>
      <c r="UH135" s="50"/>
      <c r="UI135" s="50"/>
      <c r="UJ135" s="50"/>
      <c r="UK135" s="50"/>
      <c r="UL135" s="50"/>
      <c r="UM135" s="50"/>
      <c r="UN135" s="50"/>
      <c r="UO135" s="50"/>
      <c r="UP135" s="50"/>
      <c r="UQ135" s="50"/>
      <c r="UR135" s="50"/>
      <c r="US135" s="50"/>
      <c r="UT135" s="50"/>
      <c r="UU135" s="50"/>
      <c r="UV135" s="50"/>
      <c r="UW135" s="50"/>
      <c r="UX135" s="50"/>
      <c r="UY135" s="50"/>
      <c r="UZ135" s="50"/>
      <c r="VA135" s="50"/>
      <c r="VB135" s="50"/>
      <c r="VC135" s="50"/>
      <c r="VD135" s="50"/>
      <c r="VE135" s="50"/>
      <c r="VF135" s="50"/>
      <c r="VG135" s="50"/>
      <c r="VH135" s="50"/>
      <c r="VI135" s="50"/>
      <c r="VJ135" s="50"/>
      <c r="VK135" s="50"/>
      <c r="VL135" s="50"/>
      <c r="VM135" s="50"/>
      <c r="VN135" s="50"/>
      <c r="VO135" s="50"/>
      <c r="VP135" s="50"/>
      <c r="VQ135" s="50"/>
      <c r="VR135" s="50"/>
      <c r="VS135" s="50"/>
      <c r="VT135" s="50"/>
      <c r="VU135" s="50"/>
      <c r="VV135" s="50"/>
      <c r="VW135" s="50"/>
      <c r="VX135" s="50"/>
      <c r="VY135" s="50"/>
      <c r="VZ135" s="50"/>
      <c r="WA135" s="50"/>
      <c r="WB135" s="50"/>
      <c r="WC135" s="50"/>
      <c r="WD135" s="50"/>
      <c r="WE135" s="50"/>
      <c r="WF135" s="50"/>
      <c r="WG135" s="50"/>
      <c r="WH135" s="50"/>
      <c r="WI135" s="50"/>
      <c r="WJ135" s="50"/>
      <c r="WK135" s="50"/>
      <c r="WL135" s="50"/>
      <c r="WM135" s="50"/>
      <c r="WN135" s="50"/>
      <c r="WO135" s="50"/>
      <c r="WP135" s="50"/>
      <c r="WQ135" s="50"/>
      <c r="WR135" s="50"/>
      <c r="WS135" s="50"/>
      <c r="WT135" s="50"/>
      <c r="WU135" s="50"/>
      <c r="WV135" s="50"/>
      <c r="WW135" s="50"/>
      <c r="WX135" s="50"/>
      <c r="WY135" s="50"/>
      <c r="WZ135" s="50"/>
      <c r="XA135" s="50"/>
      <c r="XB135" s="50"/>
      <c r="XC135" s="50"/>
      <c r="XD135" s="50"/>
      <c r="XE135" s="50"/>
      <c r="XF135" s="50"/>
      <c r="XG135" s="50"/>
      <c r="XH135" s="50"/>
      <c r="XI135" s="50"/>
      <c r="XJ135" s="50"/>
      <c r="XK135" s="50"/>
      <c r="XL135" s="50"/>
      <c r="XM135" s="50"/>
      <c r="XN135" s="50"/>
      <c r="XO135" s="50"/>
      <c r="XP135" s="50"/>
      <c r="XQ135" s="50"/>
      <c r="XR135" s="50"/>
      <c r="XS135" s="50"/>
      <c r="XT135" s="50"/>
      <c r="XU135" s="50"/>
      <c r="XV135" s="50"/>
      <c r="XW135" s="50"/>
      <c r="XX135" s="50"/>
      <c r="XY135" s="50"/>
      <c r="XZ135" s="50"/>
      <c r="YA135" s="50"/>
      <c r="YB135" s="50"/>
      <c r="YC135" s="50"/>
      <c r="YD135" s="50"/>
      <c r="YE135" s="50"/>
      <c r="YF135" s="50"/>
      <c r="YG135" s="50"/>
      <c r="YH135" s="50"/>
      <c r="YI135" s="50"/>
      <c r="YJ135" s="50"/>
      <c r="YK135" s="50"/>
      <c r="YL135" s="50"/>
      <c r="YM135" s="50"/>
      <c r="YN135" s="50"/>
      <c r="YO135" s="50"/>
      <c r="YP135" s="50"/>
      <c r="YQ135" s="50"/>
      <c r="YR135" s="50"/>
      <c r="YS135" s="50"/>
    </row>
    <row r="136" spans="1:669" s="47" customFormat="1" ht="15" customHeight="1" x14ac:dyDescent="0.25">
      <c r="A136" s="121" t="s">
        <v>14</v>
      </c>
      <c r="B136" s="96">
        <v>4</v>
      </c>
      <c r="C136" s="54"/>
      <c r="D136" s="54"/>
      <c r="E136" s="56"/>
      <c r="F136" s="56"/>
      <c r="G136" s="160">
        <f>SUM(G132:G135)</f>
        <v>246000</v>
      </c>
      <c r="H136" s="160">
        <f>SUM(H132:H133)+H134+H135</f>
        <v>7060.2</v>
      </c>
      <c r="I136" s="160">
        <f>SUM(I132:I133)+I134+I135</f>
        <v>14470.820000000002</v>
      </c>
      <c r="J136" s="166">
        <f>SUM(J132:J133)+J134+J135</f>
        <v>7478.4</v>
      </c>
      <c r="K136" s="160">
        <f>SUM(K132:K133)+K134+K135</f>
        <v>8124.9</v>
      </c>
      <c r="L136" s="160">
        <f>L132+L133+L134+L135</f>
        <v>37134.32</v>
      </c>
      <c r="M136" s="190">
        <f>SUM(M132:M135)</f>
        <v>208865.68000000002</v>
      </c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86"/>
      <c r="AR136" s="86"/>
      <c r="AS136" s="86"/>
      <c r="AT136" s="86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  <c r="IS136" s="86"/>
      <c r="IT136" s="86"/>
      <c r="IU136" s="86"/>
      <c r="IV136" s="86"/>
      <c r="IW136" s="86"/>
      <c r="IX136" s="86"/>
      <c r="IY136" s="86"/>
      <c r="IZ136" s="86"/>
      <c r="JA136" s="86"/>
      <c r="JB136" s="86"/>
      <c r="JC136" s="86"/>
      <c r="JD136" s="86"/>
      <c r="JE136" s="86"/>
      <c r="JF136" s="86"/>
      <c r="JG136" s="86"/>
      <c r="JH136" s="86"/>
      <c r="JI136" s="86"/>
      <c r="JJ136" s="86"/>
      <c r="JK136" s="86"/>
      <c r="JL136" s="86"/>
      <c r="JM136" s="86"/>
      <c r="JN136" s="86"/>
      <c r="JO136" s="86"/>
      <c r="JP136" s="86"/>
      <c r="JQ136" s="86"/>
      <c r="JR136" s="86"/>
      <c r="JS136" s="86"/>
      <c r="JT136" s="86"/>
      <c r="JU136" s="86"/>
      <c r="JV136" s="86"/>
      <c r="JW136" s="86"/>
      <c r="JX136" s="86"/>
      <c r="JY136" s="86"/>
      <c r="JZ136" s="86"/>
      <c r="KA136" s="86"/>
      <c r="KB136" s="86"/>
      <c r="KC136" s="86"/>
      <c r="KD136" s="86"/>
      <c r="KE136" s="86"/>
      <c r="KF136" s="86"/>
      <c r="KG136" s="86"/>
      <c r="KH136" s="86"/>
      <c r="KI136" s="86"/>
      <c r="KJ136" s="86"/>
      <c r="KK136" s="86"/>
      <c r="KL136" s="86"/>
      <c r="KM136" s="86"/>
      <c r="KN136" s="86"/>
      <c r="KO136" s="86"/>
      <c r="KP136" s="86"/>
      <c r="KQ136" s="86"/>
      <c r="KR136" s="86"/>
      <c r="KS136" s="86"/>
      <c r="KT136" s="86"/>
      <c r="KU136" s="86"/>
      <c r="KV136" s="86"/>
      <c r="KW136" s="86"/>
      <c r="KX136" s="86"/>
      <c r="KY136" s="86"/>
      <c r="KZ136" s="86"/>
      <c r="LA136" s="86"/>
      <c r="LB136" s="86"/>
      <c r="LC136" s="86"/>
      <c r="LD136" s="86"/>
      <c r="LE136" s="86"/>
      <c r="LF136" s="86"/>
      <c r="LG136" s="86"/>
      <c r="LH136" s="86"/>
      <c r="LI136" s="86"/>
      <c r="LJ136" s="86"/>
      <c r="LK136" s="86"/>
      <c r="LL136" s="86"/>
      <c r="LM136" s="86"/>
      <c r="LN136" s="86"/>
      <c r="LO136" s="86"/>
      <c r="LP136" s="86"/>
      <c r="LQ136" s="86"/>
      <c r="LR136" s="86"/>
      <c r="LS136" s="86"/>
      <c r="LT136" s="86"/>
      <c r="LU136" s="86"/>
      <c r="LV136" s="86"/>
      <c r="LW136" s="86"/>
      <c r="LX136" s="86"/>
      <c r="LY136" s="86"/>
      <c r="LZ136" s="86"/>
      <c r="MA136" s="86"/>
      <c r="MB136" s="86"/>
      <c r="MC136" s="86"/>
      <c r="MD136" s="86"/>
      <c r="ME136" s="86"/>
      <c r="MF136" s="86"/>
      <c r="MG136" s="86"/>
      <c r="MH136" s="86"/>
      <c r="MI136" s="86"/>
      <c r="MJ136" s="86"/>
      <c r="MK136" s="86"/>
      <c r="ML136" s="86"/>
      <c r="MM136" s="86"/>
      <c r="MN136" s="86"/>
      <c r="MO136" s="86"/>
      <c r="MP136" s="86"/>
      <c r="MQ136" s="86"/>
      <c r="MR136" s="86"/>
      <c r="MS136" s="86"/>
      <c r="MT136" s="86"/>
      <c r="MU136" s="86"/>
      <c r="MV136" s="86"/>
      <c r="MW136" s="86"/>
      <c r="MX136" s="86"/>
      <c r="MY136" s="86"/>
      <c r="MZ136" s="86"/>
      <c r="NA136" s="86"/>
      <c r="NB136" s="86"/>
      <c r="NC136" s="86"/>
      <c r="ND136" s="86"/>
      <c r="NE136" s="86"/>
      <c r="NF136" s="86"/>
      <c r="NG136" s="86"/>
      <c r="NH136" s="86"/>
      <c r="NI136" s="86"/>
      <c r="NJ136" s="86"/>
      <c r="NK136" s="86"/>
      <c r="NL136" s="86"/>
      <c r="NM136" s="86"/>
      <c r="NN136" s="86"/>
      <c r="NO136" s="77"/>
      <c r="NP136" s="77"/>
      <c r="NQ136" s="77"/>
      <c r="NR136" s="77"/>
      <c r="NS136" s="77"/>
      <c r="NT136" s="77"/>
      <c r="NU136" s="77"/>
      <c r="NV136" s="77"/>
      <c r="NW136" s="77"/>
      <c r="NX136" s="77"/>
      <c r="NY136" s="77"/>
      <c r="NZ136" s="77"/>
      <c r="OA136" s="77"/>
      <c r="OB136" s="77"/>
      <c r="OC136" s="77"/>
      <c r="OD136" s="77"/>
      <c r="OE136" s="77"/>
      <c r="OF136" s="77"/>
      <c r="OG136" s="77"/>
      <c r="OH136" s="77"/>
      <c r="OI136" s="77"/>
      <c r="OJ136" s="77"/>
      <c r="OK136" s="77"/>
      <c r="OL136" s="77"/>
      <c r="OM136" s="77"/>
      <c r="ON136" s="77"/>
      <c r="OO136" s="77"/>
      <c r="OP136" s="77"/>
      <c r="OQ136" s="77"/>
      <c r="OR136" s="77"/>
      <c r="OS136" s="77"/>
      <c r="OT136" s="77"/>
      <c r="OU136" s="77"/>
      <c r="OV136" s="77"/>
      <c r="OW136" s="77"/>
      <c r="OX136" s="77"/>
      <c r="OY136" s="77"/>
      <c r="OZ136" s="77"/>
      <c r="PA136" s="77"/>
      <c r="PB136" s="77"/>
      <c r="PC136" s="77"/>
      <c r="PD136" s="77"/>
      <c r="PE136" s="77"/>
      <c r="PF136" s="77"/>
      <c r="PG136" s="77"/>
      <c r="PH136" s="77"/>
      <c r="PI136" s="77"/>
      <c r="PJ136" s="77"/>
      <c r="PK136" s="77"/>
      <c r="PL136" s="77"/>
      <c r="PM136" s="77"/>
      <c r="PN136" s="77"/>
      <c r="PO136" s="77"/>
      <c r="PP136" s="77"/>
      <c r="PQ136" s="77"/>
      <c r="PR136" s="77"/>
      <c r="PS136" s="77"/>
      <c r="PT136" s="77"/>
      <c r="PU136" s="77"/>
      <c r="PV136" s="77"/>
      <c r="PW136" s="77"/>
      <c r="PX136" s="77"/>
      <c r="PY136" s="77"/>
      <c r="PZ136" s="77"/>
      <c r="QA136" s="77"/>
      <c r="QB136" s="77"/>
      <c r="QC136" s="77"/>
      <c r="QD136" s="77"/>
      <c r="QE136" s="77"/>
      <c r="QF136" s="77"/>
      <c r="QG136" s="77"/>
      <c r="QH136" s="77"/>
      <c r="QI136" s="77"/>
      <c r="QJ136" s="77"/>
      <c r="QK136" s="77"/>
      <c r="QL136" s="77"/>
      <c r="QM136" s="77"/>
      <c r="QN136" s="77"/>
      <c r="QO136" s="77"/>
      <c r="QP136" s="77"/>
      <c r="QQ136" s="77"/>
      <c r="QR136" s="77"/>
      <c r="QS136" s="77"/>
      <c r="QT136" s="77"/>
      <c r="QU136" s="77"/>
      <c r="QV136" s="77"/>
      <c r="QW136" s="77"/>
      <c r="QX136" s="77"/>
      <c r="QY136" s="77"/>
      <c r="QZ136" s="77"/>
      <c r="RA136" s="77"/>
      <c r="RB136" s="77"/>
      <c r="RC136" s="77"/>
      <c r="RD136" s="77"/>
      <c r="RE136" s="77"/>
      <c r="RF136" s="77"/>
      <c r="RG136" s="77"/>
      <c r="RH136" s="77"/>
      <c r="RI136" s="77"/>
      <c r="RJ136" s="77"/>
      <c r="RK136" s="77"/>
      <c r="RL136" s="77"/>
      <c r="RM136" s="77"/>
      <c r="RN136" s="77"/>
      <c r="RO136" s="77"/>
      <c r="RP136" s="77"/>
      <c r="RQ136" s="77"/>
      <c r="RR136" s="77"/>
      <c r="RS136" s="77"/>
      <c r="RT136" s="77"/>
      <c r="RU136" s="77"/>
      <c r="RV136" s="77"/>
      <c r="RW136" s="77"/>
      <c r="RX136" s="77"/>
      <c r="RY136" s="77"/>
      <c r="RZ136" s="77"/>
      <c r="SA136" s="77"/>
      <c r="SB136" s="77"/>
      <c r="SC136" s="77"/>
      <c r="SD136" s="77"/>
      <c r="SE136" s="77"/>
      <c r="SF136" s="77"/>
      <c r="SG136" s="77"/>
      <c r="SH136" s="77"/>
      <c r="SI136" s="77"/>
      <c r="SJ136" s="77"/>
      <c r="SK136" s="77"/>
      <c r="SL136" s="77"/>
      <c r="SM136" s="77"/>
      <c r="SN136" s="77"/>
      <c r="SO136" s="77"/>
      <c r="SP136" s="77"/>
      <c r="SQ136" s="77"/>
      <c r="SR136" s="77"/>
      <c r="SS136" s="77"/>
      <c r="ST136" s="77"/>
      <c r="SU136" s="77"/>
      <c r="SV136" s="77"/>
      <c r="SW136" s="77"/>
      <c r="SX136" s="77"/>
      <c r="SY136" s="77"/>
      <c r="SZ136" s="77"/>
      <c r="TA136" s="77"/>
      <c r="TB136" s="77"/>
      <c r="TC136" s="77"/>
      <c r="TD136" s="77"/>
      <c r="TE136" s="77"/>
      <c r="TF136" s="77"/>
      <c r="TG136" s="77"/>
      <c r="TH136" s="77"/>
      <c r="TI136" s="77"/>
      <c r="TJ136" s="77"/>
      <c r="TK136" s="77"/>
      <c r="TL136" s="77"/>
      <c r="TM136" s="77"/>
      <c r="TN136" s="77"/>
      <c r="TO136" s="77"/>
      <c r="TP136" s="77"/>
      <c r="TQ136" s="77"/>
      <c r="TR136" s="77"/>
      <c r="TS136" s="77"/>
      <c r="TT136" s="77"/>
      <c r="TU136" s="77"/>
      <c r="TV136" s="77"/>
      <c r="TW136" s="77"/>
      <c r="TX136" s="77"/>
      <c r="TY136" s="77"/>
      <c r="TZ136" s="77"/>
      <c r="UA136" s="77"/>
      <c r="UB136" s="77"/>
      <c r="UC136" s="77"/>
      <c r="UD136" s="77"/>
      <c r="UE136" s="77"/>
      <c r="UF136" s="77"/>
      <c r="UG136" s="77"/>
      <c r="UH136" s="77"/>
      <c r="UI136" s="77"/>
      <c r="UJ136" s="77"/>
      <c r="UK136" s="77"/>
      <c r="UL136" s="77"/>
      <c r="UM136" s="77"/>
      <c r="UN136" s="77"/>
      <c r="UO136" s="77"/>
      <c r="UP136" s="77"/>
      <c r="UQ136" s="77"/>
      <c r="UR136" s="77"/>
      <c r="US136" s="77"/>
      <c r="UT136" s="77"/>
      <c r="UU136" s="77"/>
      <c r="UV136" s="77"/>
      <c r="UW136" s="77"/>
      <c r="UX136" s="77"/>
      <c r="UY136" s="77"/>
      <c r="UZ136" s="77"/>
      <c r="VA136" s="77"/>
      <c r="VB136" s="77"/>
      <c r="VC136" s="77"/>
      <c r="VD136" s="77"/>
      <c r="VE136" s="77"/>
      <c r="VF136" s="77"/>
      <c r="VG136" s="77"/>
      <c r="VH136" s="77"/>
      <c r="VI136" s="77"/>
      <c r="VJ136" s="77"/>
      <c r="VK136" s="77"/>
      <c r="VL136" s="77"/>
      <c r="VM136" s="77"/>
      <c r="VN136" s="77"/>
      <c r="VO136" s="77"/>
      <c r="VP136" s="77"/>
      <c r="VQ136" s="77"/>
      <c r="VR136" s="77"/>
      <c r="VS136" s="77"/>
      <c r="VT136" s="77"/>
      <c r="VU136" s="77"/>
      <c r="VV136" s="77"/>
      <c r="VW136" s="77"/>
      <c r="VX136" s="77"/>
      <c r="VY136" s="77"/>
      <c r="VZ136" s="77"/>
      <c r="WA136" s="77"/>
      <c r="WB136" s="77"/>
      <c r="WC136" s="77"/>
      <c r="WD136" s="77"/>
      <c r="WE136" s="77"/>
      <c r="WF136" s="77"/>
      <c r="WG136" s="77"/>
      <c r="WH136" s="77"/>
      <c r="WI136" s="77"/>
      <c r="WJ136" s="77"/>
      <c r="WK136" s="77"/>
      <c r="WL136" s="77"/>
      <c r="WM136" s="77"/>
      <c r="WN136" s="77"/>
      <c r="WO136" s="77"/>
      <c r="WP136" s="77"/>
      <c r="WQ136" s="77"/>
      <c r="WR136" s="77"/>
      <c r="WS136" s="77"/>
      <c r="WT136" s="77"/>
      <c r="WU136" s="77"/>
      <c r="WV136" s="77"/>
      <c r="WW136" s="77"/>
      <c r="WX136" s="77"/>
      <c r="WY136" s="77"/>
      <c r="WZ136" s="77"/>
      <c r="XA136" s="77"/>
      <c r="XB136" s="77"/>
      <c r="XC136" s="77"/>
      <c r="XD136" s="77"/>
      <c r="XE136" s="77"/>
      <c r="XF136" s="77"/>
      <c r="XG136" s="77"/>
      <c r="XH136" s="77"/>
      <c r="XI136" s="77"/>
      <c r="XJ136" s="77"/>
      <c r="XK136" s="77"/>
      <c r="XL136" s="77"/>
      <c r="XM136" s="77"/>
      <c r="XN136" s="77"/>
      <c r="XO136" s="77"/>
      <c r="XP136" s="77"/>
      <c r="XQ136" s="77"/>
      <c r="XR136" s="77"/>
      <c r="XS136" s="77"/>
      <c r="XT136" s="77"/>
      <c r="XU136" s="77"/>
      <c r="XV136" s="77"/>
      <c r="XW136" s="77"/>
      <c r="XX136" s="77"/>
      <c r="XY136" s="77"/>
      <c r="XZ136" s="77"/>
      <c r="YA136" s="77"/>
      <c r="YB136" s="77"/>
      <c r="YC136" s="77"/>
      <c r="YD136" s="77"/>
      <c r="YE136" s="77"/>
      <c r="YF136" s="77"/>
      <c r="YG136" s="77"/>
      <c r="YH136" s="77"/>
      <c r="YI136" s="77"/>
      <c r="YJ136" s="77"/>
      <c r="YK136" s="77"/>
      <c r="YL136" s="77"/>
      <c r="YM136" s="77"/>
      <c r="YN136" s="77"/>
      <c r="YO136" s="77"/>
      <c r="YP136" s="77"/>
      <c r="YQ136" s="77"/>
      <c r="YR136" s="77"/>
      <c r="YS136" s="77"/>
    </row>
    <row r="137" spans="1:669" s="39" customFormat="1" ht="12.75" customHeight="1" x14ac:dyDescent="0.25">
      <c r="B137" s="105"/>
      <c r="C137" s="106"/>
      <c r="D137" s="106"/>
      <c r="E137" s="107"/>
      <c r="F137" s="107"/>
      <c r="G137" s="145"/>
      <c r="H137" s="164"/>
      <c r="I137" s="145"/>
      <c r="J137" s="145"/>
      <c r="K137" s="145"/>
      <c r="L137" s="145"/>
      <c r="M137" s="164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40"/>
      <c r="IW137" s="40"/>
      <c r="IX137" s="40"/>
      <c r="IY137" s="40"/>
      <c r="IZ137" s="40"/>
      <c r="JA137" s="40"/>
      <c r="JB137" s="40"/>
      <c r="JC137" s="40"/>
      <c r="JD137" s="40"/>
      <c r="JE137" s="40"/>
      <c r="JF137" s="40"/>
      <c r="JG137" s="40"/>
      <c r="JH137" s="40"/>
      <c r="JI137" s="40"/>
      <c r="JJ137" s="40"/>
      <c r="JK137" s="40"/>
      <c r="JL137" s="40"/>
      <c r="JM137" s="40"/>
      <c r="JN137" s="40"/>
      <c r="JO137" s="40"/>
      <c r="JP137" s="40"/>
      <c r="JQ137" s="40"/>
      <c r="JR137" s="40"/>
      <c r="JS137" s="40"/>
      <c r="JT137" s="40"/>
      <c r="JU137" s="40"/>
      <c r="JV137" s="40"/>
      <c r="JW137" s="40"/>
      <c r="JX137" s="40"/>
      <c r="JY137" s="40"/>
      <c r="JZ137" s="40"/>
      <c r="KA137" s="40"/>
      <c r="KB137" s="40"/>
      <c r="KC137" s="40"/>
      <c r="KD137" s="40"/>
      <c r="KE137" s="40"/>
      <c r="KF137" s="40"/>
      <c r="KG137" s="40"/>
      <c r="KH137" s="40"/>
      <c r="KI137" s="40"/>
      <c r="KJ137" s="40"/>
      <c r="KK137" s="40"/>
      <c r="KL137" s="40"/>
      <c r="KM137" s="40"/>
      <c r="KN137" s="40"/>
      <c r="KO137" s="40"/>
      <c r="KP137" s="40"/>
      <c r="KQ137" s="40"/>
      <c r="KR137" s="40"/>
      <c r="KS137" s="40"/>
      <c r="KT137" s="40"/>
      <c r="KU137" s="40"/>
      <c r="KV137" s="40"/>
      <c r="KW137" s="40"/>
      <c r="KX137" s="40"/>
      <c r="KY137" s="40"/>
      <c r="KZ137" s="40"/>
      <c r="LA137" s="40"/>
      <c r="LB137" s="40"/>
      <c r="LC137" s="40"/>
      <c r="LD137" s="40"/>
      <c r="LE137" s="40"/>
      <c r="LF137" s="40"/>
      <c r="LG137" s="40"/>
      <c r="LH137" s="40"/>
      <c r="LI137" s="40"/>
      <c r="LJ137" s="40"/>
      <c r="LK137" s="40"/>
      <c r="LL137" s="40"/>
      <c r="LM137" s="40"/>
      <c r="LN137" s="40"/>
      <c r="LO137" s="40"/>
      <c r="LP137" s="40"/>
      <c r="LQ137" s="40"/>
      <c r="LR137" s="40"/>
      <c r="LS137" s="40"/>
      <c r="LT137" s="40"/>
      <c r="LU137" s="40"/>
      <c r="LV137" s="40"/>
      <c r="LW137" s="40"/>
      <c r="LX137" s="40"/>
      <c r="LY137" s="40"/>
      <c r="LZ137" s="40"/>
      <c r="MA137" s="40"/>
      <c r="MB137" s="40"/>
      <c r="MC137" s="40"/>
      <c r="MD137" s="40"/>
      <c r="ME137" s="40"/>
      <c r="MF137" s="40"/>
      <c r="MG137" s="40"/>
      <c r="MH137" s="40"/>
      <c r="MI137" s="40"/>
      <c r="MJ137" s="40"/>
      <c r="MK137" s="40"/>
      <c r="ML137" s="40"/>
      <c r="MM137" s="40"/>
      <c r="MN137" s="40"/>
      <c r="MO137" s="40"/>
      <c r="MP137" s="40"/>
      <c r="MQ137" s="40"/>
      <c r="MR137" s="40"/>
      <c r="MS137" s="40"/>
      <c r="MT137" s="40"/>
      <c r="MU137" s="40"/>
      <c r="MV137" s="40"/>
      <c r="MW137" s="40"/>
      <c r="MX137" s="40"/>
      <c r="MY137" s="40"/>
      <c r="MZ137" s="40"/>
      <c r="NA137" s="40"/>
      <c r="NB137" s="40"/>
      <c r="NC137" s="40"/>
      <c r="ND137" s="40"/>
      <c r="NE137" s="40"/>
      <c r="NF137" s="40"/>
      <c r="NG137" s="40"/>
      <c r="NH137" s="40"/>
      <c r="NI137" s="40"/>
      <c r="NJ137" s="40"/>
      <c r="NK137" s="40"/>
      <c r="NL137" s="40"/>
      <c r="NM137" s="40"/>
      <c r="NN137" s="40"/>
    </row>
    <row r="138" spans="1:669" s="47" customFormat="1" ht="12.75" customHeight="1" x14ac:dyDescent="0.25">
      <c r="A138" s="39" t="s">
        <v>100</v>
      </c>
      <c r="B138" s="65"/>
      <c r="C138" s="66"/>
      <c r="D138" s="66"/>
      <c r="E138" s="67"/>
      <c r="F138" s="10"/>
      <c r="G138" s="147"/>
      <c r="H138" s="165"/>
      <c r="I138" s="147"/>
      <c r="J138" s="147"/>
      <c r="K138" s="147"/>
      <c r="L138" s="147"/>
      <c r="M138" s="16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  <c r="IV138" s="45"/>
      <c r="IW138" s="45"/>
      <c r="IX138" s="45"/>
      <c r="IY138" s="45"/>
      <c r="IZ138" s="45"/>
      <c r="JA138" s="45"/>
      <c r="JB138" s="45"/>
      <c r="JC138" s="45"/>
      <c r="JD138" s="45"/>
      <c r="JE138" s="45"/>
      <c r="JF138" s="45"/>
      <c r="JG138" s="45"/>
      <c r="JH138" s="45"/>
      <c r="JI138" s="45"/>
      <c r="JJ138" s="45"/>
      <c r="JK138" s="45"/>
      <c r="JL138" s="45"/>
      <c r="JM138" s="45"/>
      <c r="JN138" s="45"/>
      <c r="JO138" s="45"/>
      <c r="JP138" s="45"/>
      <c r="JQ138" s="45"/>
      <c r="JR138" s="45"/>
      <c r="JS138" s="45"/>
      <c r="JT138" s="45"/>
      <c r="JU138" s="45"/>
      <c r="JV138" s="45"/>
      <c r="JW138" s="45"/>
      <c r="JX138" s="45"/>
      <c r="JY138" s="45"/>
      <c r="JZ138" s="45"/>
      <c r="KA138" s="45"/>
      <c r="KB138" s="45"/>
      <c r="KC138" s="45"/>
      <c r="KD138" s="45"/>
      <c r="KE138" s="45"/>
      <c r="KF138" s="45"/>
      <c r="KG138" s="45"/>
      <c r="KH138" s="45"/>
      <c r="KI138" s="45"/>
      <c r="KJ138" s="45"/>
      <c r="KK138" s="45"/>
      <c r="KL138" s="45"/>
      <c r="KM138" s="45"/>
      <c r="KN138" s="45"/>
      <c r="KO138" s="45"/>
      <c r="KP138" s="45"/>
      <c r="KQ138" s="45"/>
      <c r="KR138" s="45"/>
      <c r="KS138" s="45"/>
      <c r="KT138" s="45"/>
      <c r="KU138" s="45"/>
      <c r="KV138" s="45"/>
      <c r="KW138" s="45"/>
      <c r="KX138" s="45"/>
      <c r="KY138" s="45"/>
      <c r="KZ138" s="45"/>
      <c r="LA138" s="45"/>
      <c r="LB138" s="45"/>
      <c r="LC138" s="45"/>
      <c r="LD138" s="45"/>
      <c r="LE138" s="45"/>
      <c r="LF138" s="45"/>
      <c r="LG138" s="45"/>
      <c r="LH138" s="45"/>
      <c r="LI138" s="45"/>
      <c r="LJ138" s="45"/>
      <c r="LK138" s="45"/>
      <c r="LL138" s="45"/>
      <c r="LM138" s="45"/>
      <c r="LN138" s="45"/>
      <c r="LO138" s="45"/>
      <c r="LP138" s="45"/>
      <c r="LQ138" s="45"/>
      <c r="LR138" s="45"/>
      <c r="LS138" s="45"/>
      <c r="LT138" s="45"/>
      <c r="LU138" s="45"/>
      <c r="LV138" s="45"/>
      <c r="LW138" s="45"/>
      <c r="LX138" s="45"/>
      <c r="LY138" s="45"/>
      <c r="LZ138" s="45"/>
      <c r="MA138" s="45"/>
      <c r="MB138" s="45"/>
      <c r="MC138" s="45"/>
      <c r="MD138" s="45"/>
      <c r="ME138" s="45"/>
      <c r="MF138" s="45"/>
      <c r="MG138" s="45"/>
      <c r="MH138" s="45"/>
      <c r="MI138" s="45"/>
      <c r="MJ138" s="45"/>
      <c r="MK138" s="45"/>
      <c r="ML138" s="45"/>
      <c r="MM138" s="45"/>
      <c r="MN138" s="45"/>
      <c r="MO138" s="45"/>
      <c r="MP138" s="45"/>
      <c r="MQ138" s="45"/>
      <c r="MR138" s="45"/>
      <c r="MS138" s="45"/>
      <c r="MT138" s="45"/>
      <c r="MU138" s="45"/>
      <c r="MV138" s="45"/>
      <c r="MW138" s="45"/>
      <c r="MX138" s="45"/>
      <c r="MY138" s="45"/>
      <c r="MZ138" s="45"/>
      <c r="NA138" s="45"/>
      <c r="NB138" s="45"/>
      <c r="NC138" s="45"/>
      <c r="ND138" s="45"/>
      <c r="NE138" s="45"/>
      <c r="NF138" s="45"/>
      <c r="NG138" s="45"/>
      <c r="NH138" s="45"/>
      <c r="NI138" s="45"/>
      <c r="NJ138" s="45"/>
      <c r="NK138" s="45"/>
      <c r="NL138" s="45"/>
      <c r="NM138" s="45"/>
      <c r="NN138" s="45"/>
    </row>
    <row r="139" spans="1:669" s="47" customFormat="1" ht="12.75" customHeight="1" x14ac:dyDescent="0.25">
      <c r="A139" s="44" t="s">
        <v>102</v>
      </c>
      <c r="B139" s="65" t="s">
        <v>101</v>
      </c>
      <c r="C139" s="66" t="s">
        <v>70</v>
      </c>
      <c r="D139" s="66" t="s">
        <v>221</v>
      </c>
      <c r="E139" s="67">
        <v>44470</v>
      </c>
      <c r="F139" s="10" t="s">
        <v>107</v>
      </c>
      <c r="G139" s="147">
        <v>44000</v>
      </c>
      <c r="H139" s="165">
        <v>1262.8</v>
      </c>
      <c r="I139" s="147">
        <v>1007.19</v>
      </c>
      <c r="J139" s="147">
        <v>1337.6</v>
      </c>
      <c r="K139" s="147">
        <v>25</v>
      </c>
      <c r="L139" s="147">
        <v>3632.59</v>
      </c>
      <c r="M139" s="165">
        <v>40367.410000000003</v>
      </c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  <c r="IV139" s="45"/>
      <c r="IW139" s="45"/>
      <c r="IX139" s="45"/>
      <c r="IY139" s="45"/>
      <c r="IZ139" s="45"/>
      <c r="JA139" s="45"/>
      <c r="JB139" s="45"/>
      <c r="JC139" s="45"/>
      <c r="JD139" s="45"/>
      <c r="JE139" s="45"/>
      <c r="JF139" s="45"/>
      <c r="JG139" s="45"/>
      <c r="JH139" s="45"/>
      <c r="JI139" s="45"/>
      <c r="JJ139" s="45"/>
      <c r="JK139" s="45"/>
      <c r="JL139" s="45"/>
      <c r="JM139" s="45"/>
      <c r="JN139" s="45"/>
      <c r="JO139" s="45"/>
      <c r="JP139" s="45"/>
      <c r="JQ139" s="45"/>
      <c r="JR139" s="45"/>
      <c r="JS139" s="45"/>
      <c r="JT139" s="45"/>
      <c r="JU139" s="45"/>
      <c r="JV139" s="45"/>
      <c r="JW139" s="45"/>
      <c r="JX139" s="45"/>
      <c r="JY139" s="45"/>
      <c r="JZ139" s="45"/>
      <c r="KA139" s="45"/>
      <c r="KB139" s="45"/>
      <c r="KC139" s="45"/>
      <c r="KD139" s="45"/>
      <c r="KE139" s="45"/>
      <c r="KF139" s="45"/>
      <c r="KG139" s="45"/>
      <c r="KH139" s="45"/>
      <c r="KI139" s="45"/>
      <c r="KJ139" s="45"/>
      <c r="KK139" s="45"/>
      <c r="KL139" s="45"/>
      <c r="KM139" s="45"/>
      <c r="KN139" s="45"/>
      <c r="KO139" s="45"/>
      <c r="KP139" s="45"/>
      <c r="KQ139" s="45"/>
      <c r="KR139" s="45"/>
      <c r="KS139" s="45"/>
      <c r="KT139" s="45"/>
      <c r="KU139" s="45"/>
      <c r="KV139" s="45"/>
      <c r="KW139" s="45"/>
      <c r="KX139" s="45"/>
      <c r="KY139" s="45"/>
      <c r="KZ139" s="45"/>
      <c r="LA139" s="45"/>
      <c r="LB139" s="45"/>
      <c r="LC139" s="45"/>
      <c r="LD139" s="45"/>
      <c r="LE139" s="45"/>
      <c r="LF139" s="45"/>
      <c r="LG139" s="45"/>
      <c r="LH139" s="45"/>
      <c r="LI139" s="45"/>
      <c r="LJ139" s="45"/>
      <c r="LK139" s="45"/>
      <c r="LL139" s="45"/>
      <c r="LM139" s="45"/>
      <c r="LN139" s="45"/>
      <c r="LO139" s="45"/>
      <c r="LP139" s="45"/>
      <c r="LQ139" s="45"/>
      <c r="LR139" s="45"/>
      <c r="LS139" s="45"/>
      <c r="LT139" s="45"/>
      <c r="LU139" s="45"/>
      <c r="LV139" s="45"/>
      <c r="LW139" s="45"/>
      <c r="LX139" s="45"/>
      <c r="LY139" s="45"/>
      <c r="LZ139" s="45"/>
      <c r="MA139" s="45"/>
      <c r="MB139" s="45"/>
      <c r="MC139" s="45"/>
      <c r="MD139" s="45"/>
      <c r="ME139" s="45"/>
      <c r="MF139" s="45"/>
      <c r="MG139" s="45"/>
      <c r="MH139" s="45"/>
      <c r="MI139" s="45"/>
      <c r="MJ139" s="45"/>
      <c r="MK139" s="45"/>
      <c r="ML139" s="45"/>
      <c r="MM139" s="45"/>
      <c r="MN139" s="45"/>
      <c r="MO139" s="45"/>
      <c r="MP139" s="45"/>
      <c r="MQ139" s="45"/>
      <c r="MR139" s="45"/>
      <c r="MS139" s="45"/>
      <c r="MT139" s="45"/>
      <c r="MU139" s="45"/>
      <c r="MV139" s="45"/>
      <c r="MW139" s="45"/>
      <c r="MX139" s="45"/>
      <c r="MY139" s="45"/>
      <c r="MZ139" s="45"/>
      <c r="NA139" s="45"/>
      <c r="NB139" s="45"/>
      <c r="NC139" s="45"/>
      <c r="ND139" s="45"/>
      <c r="NE139" s="45"/>
      <c r="NF139" s="45"/>
      <c r="NG139" s="45"/>
      <c r="NH139" s="45"/>
      <c r="NI139" s="45"/>
      <c r="NJ139" s="45"/>
      <c r="NK139" s="45"/>
      <c r="NL139" s="45"/>
      <c r="NM139" s="45"/>
      <c r="NN139" s="45"/>
    </row>
    <row r="140" spans="1:669" s="51" customFormat="1" ht="12.75" customHeight="1" x14ac:dyDescent="0.25">
      <c r="A140" s="68" t="s">
        <v>103</v>
      </c>
      <c r="B140" s="94">
        <v>1</v>
      </c>
      <c r="C140" s="69"/>
      <c r="D140" s="69"/>
      <c r="E140" s="70"/>
      <c r="F140" s="70"/>
      <c r="G140" s="150">
        <f>G139</f>
        <v>44000</v>
      </c>
      <c r="H140" s="157">
        <v>1262.8</v>
      </c>
      <c r="I140" s="150">
        <v>1007.19</v>
      </c>
      <c r="J140" s="150">
        <v>1337.6</v>
      </c>
      <c r="K140" s="150">
        <f>K139</f>
        <v>25</v>
      </c>
      <c r="L140" s="150">
        <v>3632.59</v>
      </c>
      <c r="M140" s="157">
        <f>M139</f>
        <v>40367.410000000003</v>
      </c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  <c r="IV140" s="45"/>
      <c r="IW140" s="45"/>
      <c r="IX140" s="45"/>
      <c r="IY140" s="45"/>
      <c r="IZ140" s="45"/>
      <c r="JA140" s="45"/>
      <c r="JB140" s="45"/>
      <c r="JC140" s="45"/>
      <c r="JD140" s="45"/>
      <c r="JE140" s="45"/>
      <c r="JF140" s="45"/>
      <c r="JG140" s="45"/>
      <c r="JH140" s="45"/>
      <c r="JI140" s="45"/>
      <c r="JJ140" s="45"/>
      <c r="JK140" s="45"/>
      <c r="JL140" s="45"/>
      <c r="JM140" s="45"/>
      <c r="JN140" s="45"/>
      <c r="JO140" s="45"/>
      <c r="JP140" s="45"/>
      <c r="JQ140" s="45"/>
      <c r="JR140" s="45"/>
      <c r="JS140" s="45"/>
      <c r="JT140" s="45"/>
      <c r="JU140" s="45"/>
      <c r="JV140" s="45"/>
      <c r="JW140" s="45"/>
      <c r="JX140" s="45"/>
      <c r="JY140" s="45"/>
      <c r="JZ140" s="45"/>
      <c r="KA140" s="45"/>
      <c r="KB140" s="45"/>
      <c r="KC140" s="45"/>
      <c r="KD140" s="45"/>
      <c r="KE140" s="45"/>
      <c r="KF140" s="45"/>
      <c r="KG140" s="45"/>
      <c r="KH140" s="45"/>
      <c r="KI140" s="45"/>
      <c r="KJ140" s="45"/>
      <c r="KK140" s="45"/>
      <c r="KL140" s="45"/>
      <c r="KM140" s="45"/>
      <c r="KN140" s="45"/>
      <c r="KO140" s="45"/>
      <c r="KP140" s="45"/>
      <c r="KQ140" s="45"/>
      <c r="KR140" s="45"/>
      <c r="KS140" s="45"/>
      <c r="KT140" s="45"/>
      <c r="KU140" s="45"/>
      <c r="KV140" s="45"/>
      <c r="KW140" s="45"/>
      <c r="KX140" s="45"/>
      <c r="KY140" s="45"/>
      <c r="KZ140" s="45"/>
      <c r="LA140" s="45"/>
      <c r="LB140" s="45"/>
      <c r="LC140" s="45"/>
      <c r="LD140" s="45"/>
      <c r="LE140" s="45"/>
      <c r="LF140" s="45"/>
      <c r="LG140" s="45"/>
      <c r="LH140" s="45"/>
      <c r="LI140" s="45"/>
      <c r="LJ140" s="45"/>
      <c r="LK140" s="45"/>
      <c r="LL140" s="45"/>
      <c r="LM140" s="45"/>
      <c r="LN140" s="45"/>
      <c r="LO140" s="45"/>
      <c r="LP140" s="45"/>
      <c r="LQ140" s="45"/>
      <c r="LR140" s="45"/>
      <c r="LS140" s="45"/>
      <c r="LT140" s="45"/>
      <c r="LU140" s="45"/>
      <c r="LV140" s="45"/>
      <c r="LW140" s="45"/>
      <c r="LX140" s="45"/>
      <c r="LY140" s="45"/>
      <c r="LZ140" s="45"/>
      <c r="MA140" s="45"/>
      <c r="MB140" s="45"/>
      <c r="MC140" s="45"/>
      <c r="MD140" s="45"/>
      <c r="ME140" s="45"/>
      <c r="MF140" s="45"/>
      <c r="MG140" s="45"/>
      <c r="MH140" s="45"/>
      <c r="MI140" s="45"/>
      <c r="MJ140" s="45"/>
      <c r="MK140" s="45"/>
      <c r="ML140" s="45"/>
      <c r="MM140" s="45"/>
      <c r="MN140" s="45"/>
      <c r="MO140" s="45"/>
      <c r="MP140" s="45"/>
      <c r="MQ140" s="45"/>
      <c r="MR140" s="45"/>
      <c r="MS140" s="45"/>
      <c r="MT140" s="45"/>
      <c r="MU140" s="45"/>
      <c r="MV140" s="45"/>
      <c r="MW140" s="45"/>
      <c r="MX140" s="45"/>
      <c r="MY140" s="45"/>
      <c r="MZ140" s="45"/>
      <c r="NA140" s="45"/>
      <c r="NB140" s="45"/>
      <c r="NC140" s="45"/>
      <c r="ND140" s="45"/>
      <c r="NE140" s="45"/>
      <c r="NF140" s="45"/>
      <c r="NG140" s="45"/>
      <c r="NH140" s="45"/>
      <c r="NI140" s="45"/>
      <c r="NJ140" s="45"/>
      <c r="NK140" s="45"/>
      <c r="NL140" s="45"/>
      <c r="NM140" s="45"/>
      <c r="NN140" s="45"/>
    </row>
    <row r="141" spans="1:669" s="44" customFormat="1" ht="12.75" customHeight="1" x14ac:dyDescent="0.25">
      <c r="B141" s="65"/>
      <c r="C141" s="66"/>
      <c r="D141" s="66"/>
      <c r="E141" s="67"/>
      <c r="F141" s="67"/>
      <c r="G141" s="147"/>
      <c r="H141" s="165"/>
      <c r="I141" s="147"/>
      <c r="J141" s="147"/>
      <c r="K141" s="147"/>
      <c r="L141" s="147"/>
      <c r="M141" s="165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</row>
    <row r="142" spans="1:669" s="44" customFormat="1" ht="12.75" customHeight="1" x14ac:dyDescent="0.25">
      <c r="A142" s="39" t="s">
        <v>212</v>
      </c>
      <c r="B142" s="65"/>
      <c r="C142" s="66"/>
      <c r="D142" s="66"/>
      <c r="E142" s="67"/>
      <c r="F142" s="67"/>
      <c r="G142" s="147"/>
      <c r="H142" s="165"/>
      <c r="I142" s="147"/>
      <c r="J142" s="147"/>
      <c r="K142" s="147"/>
      <c r="L142" s="147"/>
      <c r="M142" s="165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</row>
    <row r="143" spans="1:669" s="44" customFormat="1" ht="12.75" customHeight="1" x14ac:dyDescent="0.25">
      <c r="A143" s="44" t="s">
        <v>213</v>
      </c>
      <c r="B143" s="65" t="s">
        <v>16</v>
      </c>
      <c r="C143" s="66" t="s">
        <v>71</v>
      </c>
      <c r="D143" s="66" t="s">
        <v>221</v>
      </c>
      <c r="E143" s="67">
        <v>44774</v>
      </c>
      <c r="F143" s="67" t="s">
        <v>107</v>
      </c>
      <c r="G143" s="147">
        <v>60000</v>
      </c>
      <c r="H143" s="165">
        <v>1722</v>
      </c>
      <c r="I143" s="147">
        <v>3486.68</v>
      </c>
      <c r="J143" s="147">
        <v>1824</v>
      </c>
      <c r="K143" s="147">
        <v>25</v>
      </c>
      <c r="L143" s="147">
        <v>7057.68</v>
      </c>
      <c r="M143" s="165">
        <v>52942.32</v>
      </c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</row>
    <row r="144" spans="1:669" s="202" customFormat="1" ht="12.75" customHeight="1" x14ac:dyDescent="0.25">
      <c r="A144" s="68" t="s">
        <v>103</v>
      </c>
      <c r="B144" s="94">
        <v>1</v>
      </c>
      <c r="C144" s="108"/>
      <c r="D144" s="108"/>
      <c r="E144" s="109"/>
      <c r="F144" s="109"/>
      <c r="G144" s="150">
        <f t="shared" ref="G144:M144" si="20">G143</f>
        <v>60000</v>
      </c>
      <c r="H144" s="157">
        <f t="shared" si="20"/>
        <v>1722</v>
      </c>
      <c r="I144" s="150">
        <f t="shared" si="20"/>
        <v>3486.68</v>
      </c>
      <c r="J144" s="150">
        <f t="shared" si="20"/>
        <v>1824</v>
      </c>
      <c r="K144" s="150">
        <f t="shared" si="20"/>
        <v>25</v>
      </c>
      <c r="L144" s="150">
        <f t="shared" si="20"/>
        <v>7057.68</v>
      </c>
      <c r="M144" s="157">
        <f t="shared" si="20"/>
        <v>52942.32</v>
      </c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</row>
    <row r="145" spans="1:669" s="197" customFormat="1" x14ac:dyDescent="0.25">
      <c r="A145" s="196" t="s">
        <v>28</v>
      </c>
      <c r="B145" s="198"/>
      <c r="C145" s="199"/>
      <c r="D145" s="199"/>
      <c r="G145" s="200"/>
      <c r="H145" s="201"/>
      <c r="I145" s="200"/>
      <c r="J145" s="200"/>
      <c r="K145" s="200"/>
      <c r="L145" s="200"/>
      <c r="M145" s="201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  <c r="IW145" s="18"/>
      <c r="IX145" s="18"/>
      <c r="IY145" s="18"/>
      <c r="IZ145" s="18"/>
      <c r="JA145" s="18"/>
      <c r="JB145" s="18"/>
      <c r="JC145" s="18"/>
      <c r="JD145" s="18"/>
      <c r="JE145" s="18"/>
      <c r="JF145" s="18"/>
      <c r="JG145" s="18"/>
      <c r="JH145" s="18"/>
      <c r="JI145" s="18"/>
      <c r="JJ145" s="18"/>
      <c r="JK145" s="18"/>
      <c r="JL145" s="18"/>
      <c r="JM145" s="18"/>
      <c r="JN145" s="18"/>
      <c r="JO145" s="18"/>
      <c r="JP145" s="18"/>
      <c r="JQ145" s="18"/>
      <c r="JR145" s="18"/>
      <c r="JS145" s="18"/>
      <c r="JT145" s="18"/>
      <c r="JU145" s="18"/>
      <c r="JV145" s="18"/>
      <c r="JW145" s="18"/>
      <c r="JX145" s="18"/>
      <c r="JY145" s="18"/>
      <c r="JZ145" s="18"/>
      <c r="KA145" s="18"/>
      <c r="KB145" s="18"/>
      <c r="KC145" s="18"/>
      <c r="KD145" s="18"/>
      <c r="KE145" s="18"/>
      <c r="KF145" s="18"/>
      <c r="KG145" s="18"/>
      <c r="KH145" s="18"/>
      <c r="KI145" s="18"/>
      <c r="KJ145" s="18"/>
      <c r="KK145" s="18"/>
      <c r="KL145" s="18"/>
      <c r="KM145" s="18"/>
      <c r="KN145" s="18"/>
      <c r="KO145" s="18"/>
      <c r="KP145" s="18"/>
      <c r="KQ145" s="18"/>
      <c r="KR145" s="18"/>
      <c r="KS145" s="18"/>
      <c r="KT145" s="18"/>
      <c r="KU145" s="18"/>
      <c r="KV145" s="18"/>
      <c r="KW145" s="18"/>
      <c r="KX145" s="18"/>
      <c r="KY145" s="18"/>
      <c r="KZ145" s="18"/>
      <c r="LA145" s="18"/>
      <c r="LB145" s="18"/>
      <c r="LC145" s="18"/>
      <c r="LD145" s="18"/>
      <c r="LE145" s="18"/>
      <c r="LF145" s="18"/>
      <c r="LG145" s="18"/>
      <c r="LH145" s="18"/>
      <c r="LI145" s="18"/>
      <c r="LJ145" s="18"/>
      <c r="LK145" s="18"/>
      <c r="LL145" s="18"/>
      <c r="LM145" s="18"/>
      <c r="LN145" s="18"/>
      <c r="LO145" s="18"/>
      <c r="LP145" s="18"/>
      <c r="LQ145" s="18"/>
      <c r="LR145" s="18"/>
      <c r="LS145" s="18"/>
      <c r="LT145" s="18"/>
      <c r="LU145" s="18"/>
      <c r="LV145" s="18"/>
      <c r="LW145" s="18"/>
      <c r="LX145" s="18"/>
      <c r="LY145" s="18"/>
      <c r="LZ145" s="18"/>
      <c r="MA145" s="18"/>
      <c r="MB145" s="18"/>
      <c r="MC145" s="18"/>
      <c r="MD145" s="18"/>
      <c r="ME145" s="18"/>
      <c r="MF145" s="18"/>
      <c r="MG145" s="18"/>
      <c r="MH145" s="18"/>
      <c r="MI145" s="18"/>
      <c r="MJ145" s="18"/>
      <c r="MK145" s="18"/>
      <c r="ML145" s="18"/>
      <c r="MM145" s="18"/>
      <c r="MN145" s="18"/>
      <c r="MO145" s="18"/>
      <c r="MP145" s="18"/>
      <c r="MQ145" s="18"/>
      <c r="MR145" s="18"/>
      <c r="MS145" s="18"/>
      <c r="MT145" s="18"/>
      <c r="MU145" s="18"/>
      <c r="MV145" s="18"/>
      <c r="MW145" s="18"/>
      <c r="MX145" s="18"/>
      <c r="MY145" s="18"/>
      <c r="MZ145" s="18"/>
      <c r="NA145" s="18"/>
      <c r="NB145" s="18"/>
      <c r="NC145" s="18"/>
      <c r="ND145" s="18"/>
      <c r="NE145" s="18"/>
      <c r="NF145" s="18"/>
      <c r="NG145" s="18"/>
      <c r="NH145" s="18"/>
      <c r="NI145" s="18"/>
      <c r="NJ145" s="18"/>
      <c r="NK145" s="18"/>
      <c r="NL145" s="18"/>
      <c r="NM145" s="18"/>
      <c r="NN145" s="18"/>
      <c r="NO145" s="198"/>
      <c r="NP145" s="198"/>
      <c r="NQ145" s="198"/>
      <c r="NR145" s="198"/>
      <c r="NS145" s="198"/>
      <c r="NT145" s="198"/>
      <c r="NU145" s="198"/>
      <c r="NV145" s="198"/>
      <c r="NW145" s="198"/>
      <c r="NX145" s="198"/>
      <c r="NY145" s="198"/>
      <c r="NZ145" s="198"/>
      <c r="OA145" s="198"/>
      <c r="OB145" s="198"/>
      <c r="OC145" s="198"/>
      <c r="OD145" s="198"/>
      <c r="OE145" s="198"/>
      <c r="OF145" s="198"/>
      <c r="OG145" s="198"/>
      <c r="OH145" s="198"/>
      <c r="OI145" s="198"/>
      <c r="OJ145" s="198"/>
      <c r="OK145" s="198"/>
      <c r="OL145" s="198"/>
      <c r="OM145" s="198"/>
      <c r="ON145" s="198"/>
      <c r="OO145" s="198"/>
      <c r="OP145" s="198"/>
      <c r="OQ145" s="198"/>
      <c r="OR145" s="198"/>
      <c r="OS145" s="198"/>
      <c r="OT145" s="198"/>
      <c r="OU145" s="198"/>
      <c r="OV145" s="198"/>
      <c r="OW145" s="198"/>
      <c r="OX145" s="198"/>
      <c r="OY145" s="198"/>
      <c r="OZ145" s="198"/>
      <c r="PA145" s="198"/>
      <c r="PB145" s="198"/>
      <c r="PC145" s="198"/>
      <c r="PD145" s="198"/>
      <c r="PE145" s="198"/>
      <c r="PF145" s="198"/>
      <c r="PG145" s="198"/>
      <c r="PH145" s="198"/>
      <c r="PI145" s="198"/>
      <c r="PJ145" s="198"/>
      <c r="PK145" s="198"/>
      <c r="PL145" s="198"/>
      <c r="PM145" s="198"/>
      <c r="PN145" s="198"/>
      <c r="PO145" s="198"/>
      <c r="PP145" s="198"/>
      <c r="PQ145" s="198"/>
      <c r="PR145" s="198"/>
      <c r="PS145" s="198"/>
      <c r="PT145" s="198"/>
      <c r="PU145" s="198"/>
      <c r="PV145" s="198"/>
      <c r="PW145" s="198"/>
      <c r="PX145" s="198"/>
      <c r="PY145" s="198"/>
      <c r="PZ145" s="198"/>
      <c r="QA145" s="198"/>
      <c r="QB145" s="198"/>
      <c r="QC145" s="198"/>
      <c r="QD145" s="198"/>
      <c r="QE145" s="198"/>
      <c r="QF145" s="198"/>
      <c r="QG145" s="198"/>
      <c r="QH145" s="198"/>
      <c r="QI145" s="198"/>
      <c r="QJ145" s="198"/>
      <c r="QK145" s="198"/>
      <c r="QL145" s="198"/>
      <c r="QM145" s="198"/>
      <c r="QN145" s="198"/>
      <c r="QO145" s="198"/>
      <c r="QP145" s="198"/>
      <c r="QQ145" s="198"/>
      <c r="QR145" s="198"/>
      <c r="QS145" s="198"/>
      <c r="QT145" s="198"/>
      <c r="QU145" s="198"/>
      <c r="QV145" s="198"/>
      <c r="QW145" s="198"/>
      <c r="QX145" s="198"/>
      <c r="QY145" s="198"/>
      <c r="QZ145" s="198"/>
      <c r="RA145" s="198"/>
      <c r="RB145" s="198"/>
      <c r="RC145" s="198"/>
      <c r="RD145" s="198"/>
      <c r="RE145" s="198"/>
      <c r="RF145" s="198"/>
      <c r="RG145" s="198"/>
      <c r="RH145" s="198"/>
      <c r="RI145" s="198"/>
      <c r="RJ145" s="198"/>
      <c r="RK145" s="198"/>
      <c r="RL145" s="198"/>
      <c r="RM145" s="198"/>
      <c r="RN145" s="198"/>
      <c r="RO145" s="198"/>
      <c r="RP145" s="198"/>
      <c r="RQ145" s="198"/>
      <c r="RR145" s="198"/>
      <c r="RS145" s="198"/>
      <c r="RT145" s="198"/>
      <c r="RU145" s="198"/>
      <c r="RV145" s="198"/>
      <c r="RW145" s="198"/>
      <c r="RX145" s="198"/>
      <c r="RY145" s="198"/>
      <c r="RZ145" s="198"/>
      <c r="SA145" s="198"/>
      <c r="SB145" s="198"/>
      <c r="SC145" s="198"/>
      <c r="SD145" s="198"/>
      <c r="SE145" s="198"/>
      <c r="SF145" s="198"/>
      <c r="SG145" s="198"/>
      <c r="SH145" s="198"/>
      <c r="SI145" s="198"/>
      <c r="SJ145" s="198"/>
      <c r="SK145" s="198"/>
      <c r="SL145" s="198"/>
      <c r="SM145" s="198"/>
      <c r="SN145" s="198"/>
      <c r="SO145" s="198"/>
      <c r="SP145" s="198"/>
      <c r="SQ145" s="198"/>
      <c r="SR145" s="198"/>
      <c r="SS145" s="198"/>
      <c r="ST145" s="198"/>
      <c r="SU145" s="198"/>
      <c r="SV145" s="198"/>
      <c r="SW145" s="198"/>
      <c r="SX145" s="198"/>
      <c r="SY145" s="198"/>
      <c r="SZ145" s="198"/>
      <c r="TA145" s="198"/>
      <c r="TB145" s="198"/>
      <c r="TC145" s="198"/>
      <c r="TD145" s="198"/>
      <c r="TE145" s="198"/>
      <c r="TF145" s="198"/>
      <c r="TG145" s="198"/>
      <c r="TH145" s="198"/>
      <c r="TI145" s="198"/>
      <c r="TJ145" s="198"/>
      <c r="TK145" s="198"/>
      <c r="TL145" s="198"/>
      <c r="TM145" s="198"/>
      <c r="TN145" s="198"/>
      <c r="TO145" s="198"/>
      <c r="TP145" s="198"/>
      <c r="TQ145" s="198"/>
      <c r="TR145" s="198"/>
      <c r="TS145" s="198"/>
      <c r="TT145" s="198"/>
      <c r="TU145" s="198"/>
      <c r="TV145" s="198"/>
      <c r="TW145" s="198"/>
      <c r="TX145" s="198"/>
      <c r="TY145" s="198"/>
      <c r="TZ145" s="198"/>
      <c r="UA145" s="198"/>
      <c r="UB145" s="198"/>
      <c r="UC145" s="198"/>
      <c r="UD145" s="198"/>
      <c r="UE145" s="198"/>
      <c r="UF145" s="198"/>
      <c r="UG145" s="198"/>
      <c r="UH145" s="198"/>
      <c r="UI145" s="198"/>
      <c r="UJ145" s="198"/>
      <c r="UK145" s="198"/>
      <c r="UL145" s="198"/>
      <c r="UM145" s="198"/>
      <c r="UN145" s="198"/>
      <c r="UO145" s="198"/>
      <c r="UP145" s="198"/>
      <c r="UQ145" s="198"/>
      <c r="UR145" s="198"/>
      <c r="US145" s="198"/>
      <c r="UT145" s="198"/>
      <c r="UU145" s="198"/>
      <c r="UV145" s="198"/>
      <c r="UW145" s="198"/>
      <c r="UX145" s="198"/>
      <c r="UY145" s="198"/>
      <c r="UZ145" s="198"/>
      <c r="VA145" s="198"/>
      <c r="VB145" s="198"/>
      <c r="VC145" s="198"/>
      <c r="VD145" s="198"/>
      <c r="VE145" s="198"/>
      <c r="VF145" s="198"/>
      <c r="VG145" s="198"/>
      <c r="VH145" s="198"/>
      <c r="VI145" s="198"/>
      <c r="VJ145" s="198"/>
      <c r="VK145" s="198"/>
      <c r="VL145" s="198"/>
      <c r="VM145" s="198"/>
      <c r="VN145" s="198"/>
      <c r="VO145" s="198"/>
      <c r="VP145" s="198"/>
      <c r="VQ145" s="198"/>
      <c r="VR145" s="198"/>
      <c r="VS145" s="198"/>
      <c r="VT145" s="198"/>
      <c r="VU145" s="198"/>
      <c r="VV145" s="198"/>
      <c r="VW145" s="198"/>
      <c r="VX145" s="198"/>
      <c r="VY145" s="198"/>
      <c r="VZ145" s="198"/>
      <c r="WA145" s="198"/>
      <c r="WB145" s="198"/>
      <c r="WC145" s="198"/>
      <c r="WD145" s="198"/>
      <c r="WE145" s="198"/>
      <c r="WF145" s="198"/>
      <c r="WG145" s="198"/>
      <c r="WH145" s="198"/>
      <c r="WI145" s="198"/>
      <c r="WJ145" s="198"/>
      <c r="WK145" s="198"/>
      <c r="WL145" s="198"/>
      <c r="WM145" s="198"/>
      <c r="WN145" s="198"/>
      <c r="WO145" s="198"/>
      <c r="WP145" s="198"/>
      <c r="WQ145" s="198"/>
      <c r="WR145" s="198"/>
      <c r="WS145" s="198"/>
      <c r="WT145" s="198"/>
      <c r="WU145" s="198"/>
      <c r="WV145" s="198"/>
      <c r="WW145" s="198"/>
      <c r="WX145" s="198"/>
      <c r="WY145" s="198"/>
      <c r="WZ145" s="198"/>
      <c r="XA145" s="198"/>
      <c r="XB145" s="198"/>
      <c r="XC145" s="198"/>
      <c r="XD145" s="198"/>
      <c r="XE145" s="198"/>
      <c r="XF145" s="198"/>
      <c r="XG145" s="198"/>
      <c r="XH145" s="198"/>
      <c r="XI145" s="198"/>
      <c r="XJ145" s="198"/>
      <c r="XK145" s="198"/>
      <c r="XL145" s="198"/>
      <c r="XM145" s="198"/>
      <c r="XN145" s="198"/>
      <c r="XO145" s="198"/>
      <c r="XP145" s="198"/>
      <c r="XQ145" s="198"/>
      <c r="XR145" s="198"/>
      <c r="XS145" s="198"/>
      <c r="XT145" s="198"/>
      <c r="XU145" s="198"/>
      <c r="XV145" s="198"/>
      <c r="XW145" s="198"/>
      <c r="XX145" s="198"/>
      <c r="XY145" s="198"/>
      <c r="XZ145" s="198"/>
      <c r="YA145" s="198"/>
      <c r="YB145" s="198"/>
      <c r="YC145" s="198"/>
      <c r="YD145" s="198"/>
      <c r="YE145" s="198"/>
      <c r="YF145" s="198"/>
      <c r="YG145" s="198"/>
      <c r="YH145" s="198"/>
      <c r="YI145" s="198"/>
      <c r="YJ145" s="198"/>
      <c r="YK145" s="198"/>
      <c r="YL145" s="198"/>
      <c r="YM145" s="198"/>
      <c r="YN145" s="198"/>
      <c r="YO145" s="198"/>
      <c r="YP145" s="198"/>
      <c r="YQ145" s="198"/>
      <c r="YR145" s="198"/>
      <c r="YS145" s="198"/>
    </row>
    <row r="146" spans="1:669" s="197" customFormat="1" ht="18" customHeight="1" x14ac:dyDescent="0.25">
      <c r="A146" s="4" t="s">
        <v>42</v>
      </c>
      <c r="B146" s="5" t="s">
        <v>43</v>
      </c>
      <c r="C146" s="6" t="s">
        <v>70</v>
      </c>
      <c r="D146" s="6" t="s">
        <v>221</v>
      </c>
      <c r="E146" s="10">
        <v>44276</v>
      </c>
      <c r="F146" s="10" t="s">
        <v>107</v>
      </c>
      <c r="G146" s="200">
        <v>85000</v>
      </c>
      <c r="H146" s="174">
        <f>G146*0.0287</f>
        <v>2439.5</v>
      </c>
      <c r="I146" s="181">
        <v>8576.99</v>
      </c>
      <c r="J146" s="181">
        <v>2584</v>
      </c>
      <c r="K146" s="181">
        <v>3045</v>
      </c>
      <c r="L146" s="181">
        <v>16645.490000000002</v>
      </c>
      <c r="M146" s="174">
        <v>68354.509999999995</v>
      </c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  <c r="IW146" s="18"/>
      <c r="IX146" s="18"/>
      <c r="IY146" s="18"/>
      <c r="IZ146" s="18"/>
      <c r="JA146" s="18"/>
      <c r="JB146" s="18"/>
      <c r="JC146" s="18"/>
      <c r="JD146" s="18"/>
      <c r="JE146" s="18"/>
      <c r="JF146" s="18"/>
      <c r="JG146" s="18"/>
      <c r="JH146" s="18"/>
      <c r="JI146" s="18"/>
      <c r="JJ146" s="18"/>
      <c r="JK146" s="18"/>
      <c r="JL146" s="18"/>
      <c r="JM146" s="18"/>
      <c r="JN146" s="18"/>
      <c r="JO146" s="18"/>
      <c r="JP146" s="18"/>
      <c r="JQ146" s="18"/>
      <c r="JR146" s="18"/>
      <c r="JS146" s="18"/>
      <c r="JT146" s="18"/>
      <c r="JU146" s="18"/>
      <c r="JV146" s="18"/>
      <c r="JW146" s="18"/>
      <c r="JX146" s="18"/>
      <c r="JY146" s="18"/>
      <c r="JZ146" s="18"/>
      <c r="KA146" s="18"/>
      <c r="KB146" s="18"/>
      <c r="KC146" s="18"/>
      <c r="KD146" s="18"/>
      <c r="KE146" s="18"/>
      <c r="KF146" s="18"/>
      <c r="KG146" s="18"/>
      <c r="KH146" s="18"/>
      <c r="KI146" s="18"/>
      <c r="KJ146" s="18"/>
      <c r="KK146" s="18"/>
      <c r="KL146" s="18"/>
      <c r="KM146" s="18"/>
      <c r="KN146" s="18"/>
      <c r="KO146" s="18"/>
      <c r="KP146" s="18"/>
      <c r="KQ146" s="18"/>
      <c r="KR146" s="18"/>
      <c r="KS146" s="18"/>
      <c r="KT146" s="18"/>
      <c r="KU146" s="18"/>
      <c r="KV146" s="18"/>
      <c r="KW146" s="18"/>
      <c r="KX146" s="18"/>
      <c r="KY146" s="18"/>
      <c r="KZ146" s="18"/>
      <c r="LA146" s="18"/>
      <c r="LB146" s="18"/>
      <c r="LC146" s="18"/>
      <c r="LD146" s="18"/>
      <c r="LE146" s="18"/>
      <c r="LF146" s="18"/>
      <c r="LG146" s="18"/>
      <c r="LH146" s="18"/>
      <c r="LI146" s="18"/>
      <c r="LJ146" s="18"/>
      <c r="LK146" s="18"/>
      <c r="LL146" s="18"/>
      <c r="LM146" s="18"/>
      <c r="LN146" s="18"/>
      <c r="LO146" s="18"/>
      <c r="LP146" s="18"/>
      <c r="LQ146" s="18"/>
      <c r="LR146" s="18"/>
      <c r="LS146" s="18"/>
      <c r="LT146" s="18"/>
      <c r="LU146" s="18"/>
      <c r="LV146" s="18"/>
      <c r="LW146" s="18"/>
      <c r="LX146" s="18"/>
      <c r="LY146" s="18"/>
      <c r="LZ146" s="18"/>
      <c r="MA146" s="18"/>
      <c r="MB146" s="18"/>
      <c r="MC146" s="18"/>
      <c r="MD146" s="18"/>
      <c r="ME146" s="18"/>
      <c r="MF146" s="18"/>
      <c r="MG146" s="18"/>
      <c r="MH146" s="18"/>
      <c r="MI146" s="18"/>
      <c r="MJ146" s="18"/>
      <c r="MK146" s="18"/>
      <c r="ML146" s="18"/>
      <c r="MM146" s="18"/>
      <c r="MN146" s="18"/>
      <c r="MO146" s="18"/>
      <c r="MP146" s="18"/>
      <c r="MQ146" s="18"/>
      <c r="MR146" s="18"/>
      <c r="MS146" s="18"/>
      <c r="MT146" s="18"/>
      <c r="MU146" s="18"/>
      <c r="MV146" s="18"/>
      <c r="MW146" s="18"/>
      <c r="MX146" s="18"/>
      <c r="MY146" s="18"/>
      <c r="MZ146" s="18"/>
      <c r="NA146" s="18"/>
      <c r="NB146" s="18"/>
      <c r="NC146" s="18"/>
      <c r="ND146" s="18"/>
      <c r="NE146" s="18"/>
      <c r="NF146" s="18"/>
      <c r="NG146" s="18"/>
      <c r="NH146" s="18"/>
      <c r="NI146" s="18"/>
      <c r="NJ146" s="18"/>
      <c r="NK146" s="18"/>
      <c r="NL146" s="18"/>
      <c r="NM146" s="18"/>
      <c r="NN146" s="18"/>
      <c r="NO146" s="198"/>
      <c r="NP146" s="198"/>
      <c r="NQ146" s="198"/>
      <c r="NR146" s="198"/>
      <c r="NS146" s="198"/>
      <c r="NT146" s="198"/>
      <c r="NU146" s="198"/>
      <c r="NV146" s="198"/>
      <c r="NW146" s="198"/>
      <c r="NX146" s="198"/>
      <c r="NY146" s="198"/>
      <c r="NZ146" s="198"/>
      <c r="OA146" s="198"/>
      <c r="OB146" s="198"/>
      <c r="OC146" s="198"/>
      <c r="OD146" s="198"/>
      <c r="OE146" s="198"/>
      <c r="OF146" s="198"/>
      <c r="OG146" s="198"/>
      <c r="OH146" s="198"/>
      <c r="OI146" s="198"/>
      <c r="OJ146" s="198"/>
      <c r="OK146" s="198"/>
      <c r="OL146" s="198"/>
      <c r="OM146" s="198"/>
      <c r="ON146" s="198"/>
      <c r="OO146" s="198"/>
      <c r="OP146" s="198"/>
      <c r="OQ146" s="198"/>
      <c r="OR146" s="198"/>
      <c r="OS146" s="198"/>
      <c r="OT146" s="198"/>
      <c r="OU146" s="198"/>
      <c r="OV146" s="198"/>
      <c r="OW146" s="198"/>
      <c r="OX146" s="198"/>
      <c r="OY146" s="198"/>
      <c r="OZ146" s="198"/>
      <c r="PA146" s="198"/>
      <c r="PB146" s="198"/>
      <c r="PC146" s="198"/>
      <c r="PD146" s="198"/>
      <c r="PE146" s="198"/>
      <c r="PF146" s="198"/>
      <c r="PG146" s="198"/>
      <c r="PH146" s="198"/>
      <c r="PI146" s="198"/>
      <c r="PJ146" s="198"/>
      <c r="PK146" s="198"/>
      <c r="PL146" s="198"/>
      <c r="PM146" s="198"/>
      <c r="PN146" s="198"/>
      <c r="PO146" s="198"/>
      <c r="PP146" s="198"/>
      <c r="PQ146" s="198"/>
      <c r="PR146" s="198"/>
      <c r="PS146" s="198"/>
      <c r="PT146" s="198"/>
      <c r="PU146" s="198"/>
      <c r="PV146" s="198"/>
      <c r="PW146" s="198"/>
      <c r="PX146" s="198"/>
      <c r="PY146" s="198"/>
      <c r="PZ146" s="198"/>
      <c r="QA146" s="198"/>
      <c r="QB146" s="198"/>
      <c r="QC146" s="198"/>
      <c r="QD146" s="198"/>
      <c r="QE146" s="198"/>
      <c r="QF146" s="198"/>
      <c r="QG146" s="198"/>
      <c r="QH146" s="198"/>
      <c r="QI146" s="198"/>
      <c r="QJ146" s="198"/>
      <c r="QK146" s="198"/>
      <c r="QL146" s="198"/>
      <c r="QM146" s="198"/>
      <c r="QN146" s="198"/>
      <c r="QO146" s="198"/>
      <c r="QP146" s="198"/>
      <c r="QQ146" s="198"/>
      <c r="QR146" s="198"/>
      <c r="QS146" s="198"/>
      <c r="QT146" s="198"/>
      <c r="QU146" s="198"/>
      <c r="QV146" s="198"/>
      <c r="QW146" s="198"/>
      <c r="QX146" s="198"/>
      <c r="QY146" s="198"/>
      <c r="QZ146" s="198"/>
      <c r="RA146" s="198"/>
      <c r="RB146" s="198"/>
      <c r="RC146" s="198"/>
      <c r="RD146" s="198"/>
      <c r="RE146" s="198"/>
      <c r="RF146" s="198"/>
      <c r="RG146" s="198"/>
      <c r="RH146" s="198"/>
      <c r="RI146" s="198"/>
      <c r="RJ146" s="198"/>
      <c r="RK146" s="198"/>
      <c r="RL146" s="198"/>
      <c r="RM146" s="198"/>
      <c r="RN146" s="198"/>
      <c r="RO146" s="198"/>
      <c r="RP146" s="198"/>
      <c r="RQ146" s="198"/>
      <c r="RR146" s="198"/>
      <c r="RS146" s="198"/>
      <c r="RT146" s="198"/>
      <c r="RU146" s="198"/>
      <c r="RV146" s="198"/>
      <c r="RW146" s="198"/>
      <c r="RX146" s="198"/>
      <c r="RY146" s="198"/>
      <c r="RZ146" s="198"/>
      <c r="SA146" s="198"/>
      <c r="SB146" s="198"/>
      <c r="SC146" s="198"/>
      <c r="SD146" s="198"/>
      <c r="SE146" s="198"/>
      <c r="SF146" s="198"/>
      <c r="SG146" s="198"/>
      <c r="SH146" s="198"/>
      <c r="SI146" s="198"/>
      <c r="SJ146" s="198"/>
      <c r="SK146" s="198"/>
      <c r="SL146" s="198"/>
      <c r="SM146" s="198"/>
      <c r="SN146" s="198"/>
      <c r="SO146" s="198"/>
      <c r="SP146" s="198"/>
      <c r="SQ146" s="198"/>
      <c r="SR146" s="198"/>
      <c r="SS146" s="198"/>
      <c r="ST146" s="198"/>
      <c r="SU146" s="198"/>
      <c r="SV146" s="198"/>
      <c r="SW146" s="198"/>
      <c r="SX146" s="198"/>
      <c r="SY146" s="198"/>
      <c r="SZ146" s="198"/>
      <c r="TA146" s="198"/>
      <c r="TB146" s="198"/>
      <c r="TC146" s="198"/>
      <c r="TD146" s="198"/>
      <c r="TE146" s="198"/>
      <c r="TF146" s="198"/>
      <c r="TG146" s="198"/>
      <c r="TH146" s="198"/>
      <c r="TI146" s="198"/>
      <c r="TJ146" s="198"/>
      <c r="TK146" s="198"/>
      <c r="TL146" s="198"/>
      <c r="TM146" s="198"/>
      <c r="TN146" s="198"/>
      <c r="TO146" s="198"/>
      <c r="TP146" s="198"/>
      <c r="TQ146" s="198"/>
      <c r="TR146" s="198"/>
      <c r="TS146" s="198"/>
      <c r="TT146" s="198"/>
      <c r="TU146" s="198"/>
      <c r="TV146" s="198"/>
      <c r="TW146" s="198"/>
      <c r="TX146" s="198"/>
      <c r="TY146" s="198"/>
      <c r="TZ146" s="198"/>
      <c r="UA146" s="198"/>
      <c r="UB146" s="198"/>
      <c r="UC146" s="198"/>
      <c r="UD146" s="198"/>
      <c r="UE146" s="198"/>
      <c r="UF146" s="198"/>
      <c r="UG146" s="198"/>
      <c r="UH146" s="198"/>
      <c r="UI146" s="198"/>
      <c r="UJ146" s="198"/>
      <c r="UK146" s="198"/>
      <c r="UL146" s="198"/>
      <c r="UM146" s="198"/>
      <c r="UN146" s="198"/>
      <c r="UO146" s="198"/>
      <c r="UP146" s="198"/>
      <c r="UQ146" s="198"/>
      <c r="UR146" s="198"/>
      <c r="US146" s="198"/>
      <c r="UT146" s="198"/>
      <c r="UU146" s="198"/>
      <c r="UV146" s="198"/>
      <c r="UW146" s="198"/>
      <c r="UX146" s="198"/>
      <c r="UY146" s="198"/>
      <c r="UZ146" s="198"/>
      <c r="VA146" s="198"/>
      <c r="VB146" s="198"/>
      <c r="VC146" s="198"/>
      <c r="VD146" s="198"/>
      <c r="VE146" s="198"/>
      <c r="VF146" s="198"/>
      <c r="VG146" s="198"/>
      <c r="VH146" s="198"/>
      <c r="VI146" s="198"/>
      <c r="VJ146" s="198"/>
      <c r="VK146" s="198"/>
      <c r="VL146" s="198"/>
      <c r="VM146" s="198"/>
      <c r="VN146" s="198"/>
      <c r="VO146" s="198"/>
      <c r="VP146" s="198"/>
      <c r="VQ146" s="198"/>
      <c r="VR146" s="198"/>
      <c r="VS146" s="198"/>
      <c r="VT146" s="198"/>
      <c r="VU146" s="198"/>
      <c r="VV146" s="198"/>
      <c r="VW146" s="198"/>
      <c r="VX146" s="198"/>
      <c r="VY146" s="198"/>
      <c r="VZ146" s="198"/>
      <c r="WA146" s="198"/>
      <c r="WB146" s="198"/>
      <c r="WC146" s="198"/>
      <c r="WD146" s="198"/>
      <c r="WE146" s="198"/>
      <c r="WF146" s="198"/>
      <c r="WG146" s="198"/>
      <c r="WH146" s="198"/>
      <c r="WI146" s="198"/>
      <c r="WJ146" s="198"/>
      <c r="WK146" s="198"/>
      <c r="WL146" s="198"/>
      <c r="WM146" s="198"/>
      <c r="WN146" s="198"/>
      <c r="WO146" s="198"/>
      <c r="WP146" s="198"/>
      <c r="WQ146" s="198"/>
      <c r="WR146" s="198"/>
      <c r="WS146" s="198"/>
      <c r="WT146" s="198"/>
      <c r="WU146" s="198"/>
      <c r="WV146" s="198"/>
      <c r="WW146" s="198"/>
      <c r="WX146" s="198"/>
      <c r="WY146" s="198"/>
      <c r="WZ146" s="198"/>
      <c r="XA146" s="198"/>
      <c r="XB146" s="198"/>
      <c r="XC146" s="198"/>
      <c r="XD146" s="198"/>
      <c r="XE146" s="198"/>
      <c r="XF146" s="198"/>
      <c r="XG146" s="198"/>
      <c r="XH146" s="198"/>
      <c r="XI146" s="198"/>
      <c r="XJ146" s="198"/>
      <c r="XK146" s="198"/>
      <c r="XL146" s="198"/>
      <c r="XM146" s="198"/>
      <c r="XN146" s="198"/>
      <c r="XO146" s="198"/>
      <c r="XP146" s="198"/>
      <c r="XQ146" s="198"/>
      <c r="XR146" s="198"/>
      <c r="XS146" s="198"/>
      <c r="XT146" s="198"/>
      <c r="XU146" s="198"/>
      <c r="XV146" s="198"/>
      <c r="XW146" s="198"/>
      <c r="XX146" s="198"/>
      <c r="XY146" s="198"/>
      <c r="XZ146" s="198"/>
      <c r="YA146" s="198"/>
      <c r="YB146" s="198"/>
      <c r="YC146" s="198"/>
      <c r="YD146" s="198"/>
      <c r="YE146" s="198"/>
      <c r="YF146" s="198"/>
      <c r="YG146" s="198"/>
      <c r="YH146" s="198"/>
      <c r="YI146" s="198"/>
      <c r="YJ146" s="198"/>
      <c r="YK146" s="198"/>
      <c r="YL146" s="198"/>
      <c r="YM146" s="198"/>
      <c r="YN146" s="198"/>
      <c r="YO146" s="198"/>
      <c r="YP146" s="198"/>
      <c r="YQ146" s="198"/>
      <c r="YR146" s="198"/>
      <c r="YS146" s="198"/>
    </row>
    <row r="147" spans="1:669" s="197" customFormat="1" ht="18" customHeight="1" x14ac:dyDescent="0.25">
      <c r="A147" s="4" t="s">
        <v>29</v>
      </c>
      <c r="B147" s="5" t="s">
        <v>30</v>
      </c>
      <c r="C147" s="6" t="s">
        <v>70</v>
      </c>
      <c r="D147" s="6" t="s">
        <v>221</v>
      </c>
      <c r="E147" s="10">
        <v>43839</v>
      </c>
      <c r="F147" s="10" t="s">
        <v>107</v>
      </c>
      <c r="G147" s="200">
        <v>165000</v>
      </c>
      <c r="H147" s="174">
        <f>G147*0.0287</f>
        <v>4735.5</v>
      </c>
      <c r="I147" s="181">
        <v>27413.040000000001</v>
      </c>
      <c r="J147" s="181">
        <v>4943.8</v>
      </c>
      <c r="K147" s="181">
        <v>10865.17</v>
      </c>
      <c r="L147" s="181">
        <v>47957.51</v>
      </c>
      <c r="M147" s="174">
        <v>117042.49</v>
      </c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  <c r="IT147" s="46"/>
      <c r="IU147" s="46"/>
      <c r="IV147" s="46"/>
      <c r="IW147" s="46"/>
      <c r="IX147" s="46"/>
      <c r="IY147" s="46"/>
      <c r="IZ147" s="46"/>
      <c r="JA147" s="46"/>
      <c r="JB147" s="46"/>
      <c r="JC147" s="46"/>
      <c r="JD147" s="46"/>
      <c r="JE147" s="46"/>
      <c r="JF147" s="46"/>
      <c r="JG147" s="46"/>
      <c r="JH147" s="46"/>
      <c r="JI147" s="46"/>
      <c r="JJ147" s="46"/>
      <c r="JK147" s="46"/>
      <c r="JL147" s="46"/>
      <c r="JM147" s="46"/>
      <c r="JN147" s="46"/>
      <c r="JO147" s="46"/>
      <c r="JP147" s="46"/>
      <c r="JQ147" s="46"/>
      <c r="JR147" s="46"/>
      <c r="JS147" s="46"/>
      <c r="JT147" s="46"/>
      <c r="JU147" s="46"/>
      <c r="JV147" s="46"/>
      <c r="JW147" s="46"/>
      <c r="JX147" s="46"/>
      <c r="JY147" s="46"/>
      <c r="JZ147" s="46"/>
      <c r="KA147" s="46"/>
      <c r="KB147" s="46"/>
      <c r="KC147" s="46"/>
      <c r="KD147" s="46"/>
      <c r="KE147" s="46"/>
      <c r="KF147" s="46"/>
      <c r="KG147" s="46"/>
      <c r="KH147" s="46"/>
      <c r="KI147" s="46"/>
      <c r="KJ147" s="46"/>
      <c r="KK147" s="46"/>
      <c r="KL147" s="46"/>
      <c r="KM147" s="46"/>
      <c r="KN147" s="46"/>
      <c r="KO147" s="46"/>
      <c r="KP147" s="46"/>
      <c r="KQ147" s="46"/>
      <c r="KR147" s="46"/>
      <c r="KS147" s="46"/>
      <c r="KT147" s="46"/>
      <c r="KU147" s="46"/>
      <c r="KV147" s="46"/>
      <c r="KW147" s="46"/>
      <c r="KX147" s="46"/>
      <c r="KY147" s="46"/>
      <c r="KZ147" s="46"/>
      <c r="LA147" s="46"/>
      <c r="LB147" s="46"/>
      <c r="LC147" s="46"/>
      <c r="LD147" s="46"/>
      <c r="LE147" s="46"/>
      <c r="LF147" s="46"/>
      <c r="LG147" s="46"/>
      <c r="LH147" s="46"/>
      <c r="LI147" s="46"/>
      <c r="LJ147" s="46"/>
      <c r="LK147" s="46"/>
      <c r="LL147" s="46"/>
      <c r="LM147" s="46"/>
      <c r="LN147" s="46"/>
      <c r="LO147" s="46"/>
      <c r="LP147" s="46"/>
      <c r="LQ147" s="46"/>
      <c r="LR147" s="46"/>
      <c r="LS147" s="46"/>
      <c r="LT147" s="46"/>
      <c r="LU147" s="46"/>
      <c r="LV147" s="46"/>
      <c r="LW147" s="46"/>
      <c r="LX147" s="46"/>
      <c r="LY147" s="46"/>
      <c r="LZ147" s="46"/>
      <c r="MA147" s="46"/>
      <c r="MB147" s="46"/>
      <c r="MC147" s="46"/>
      <c r="MD147" s="46"/>
      <c r="ME147" s="46"/>
      <c r="MF147" s="46"/>
      <c r="MG147" s="46"/>
      <c r="MH147" s="46"/>
      <c r="MI147" s="46"/>
      <c r="MJ147" s="46"/>
      <c r="MK147" s="46"/>
      <c r="ML147" s="46"/>
      <c r="MM147" s="46"/>
      <c r="MN147" s="46"/>
      <c r="MO147" s="46"/>
      <c r="MP147" s="46"/>
      <c r="MQ147" s="46"/>
      <c r="MR147" s="46"/>
      <c r="MS147" s="46"/>
      <c r="MT147" s="46"/>
      <c r="MU147" s="46"/>
      <c r="MV147" s="46"/>
      <c r="MW147" s="46"/>
      <c r="MX147" s="46"/>
      <c r="MY147" s="46"/>
      <c r="MZ147" s="46"/>
      <c r="NA147" s="46"/>
      <c r="NB147" s="46"/>
      <c r="NC147" s="46"/>
      <c r="ND147" s="46"/>
      <c r="NE147" s="46"/>
      <c r="NF147" s="46"/>
      <c r="NG147" s="46"/>
      <c r="NH147" s="46"/>
      <c r="NI147" s="46"/>
      <c r="NJ147" s="46"/>
      <c r="NK147" s="46"/>
      <c r="NL147" s="46"/>
      <c r="NM147" s="46"/>
      <c r="NN147" s="46"/>
    </row>
    <row r="148" spans="1:669" s="197" customFormat="1" ht="18" customHeight="1" x14ac:dyDescent="0.25">
      <c r="A148" s="4" t="s">
        <v>136</v>
      </c>
      <c r="B148" s="5" t="s">
        <v>137</v>
      </c>
      <c r="C148" s="6" t="s">
        <v>71</v>
      </c>
      <c r="D148" s="6" t="s">
        <v>221</v>
      </c>
      <c r="E148" s="10">
        <v>44593</v>
      </c>
      <c r="F148" s="10" t="s">
        <v>107</v>
      </c>
      <c r="G148" s="200">
        <v>46000</v>
      </c>
      <c r="H148" s="174">
        <v>1320.2</v>
      </c>
      <c r="I148" s="181">
        <v>1289.46</v>
      </c>
      <c r="J148" s="181">
        <f t="shared" ref="J148" si="21">G148*0.0304</f>
        <v>1398.4</v>
      </c>
      <c r="K148" s="181">
        <v>1085</v>
      </c>
      <c r="L148" s="181">
        <v>5093.0600000000004</v>
      </c>
      <c r="M148" s="174">
        <v>40906.94</v>
      </c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  <c r="IR148" s="46"/>
      <c r="IS148" s="46"/>
      <c r="IT148" s="46"/>
      <c r="IU148" s="46"/>
      <c r="IV148" s="46"/>
      <c r="IW148" s="46"/>
      <c r="IX148" s="46"/>
      <c r="IY148" s="46"/>
      <c r="IZ148" s="46"/>
      <c r="JA148" s="46"/>
      <c r="JB148" s="46"/>
      <c r="JC148" s="46"/>
      <c r="JD148" s="46"/>
      <c r="JE148" s="46"/>
      <c r="JF148" s="46"/>
      <c r="JG148" s="46"/>
      <c r="JH148" s="46"/>
      <c r="JI148" s="46"/>
      <c r="JJ148" s="46"/>
      <c r="JK148" s="46"/>
      <c r="JL148" s="46"/>
      <c r="JM148" s="46"/>
      <c r="JN148" s="46"/>
      <c r="JO148" s="46"/>
      <c r="JP148" s="46"/>
      <c r="JQ148" s="46"/>
      <c r="JR148" s="46"/>
      <c r="JS148" s="46"/>
      <c r="JT148" s="46"/>
      <c r="JU148" s="46"/>
      <c r="JV148" s="46"/>
      <c r="JW148" s="46"/>
      <c r="JX148" s="46"/>
      <c r="JY148" s="46"/>
      <c r="JZ148" s="46"/>
      <c r="KA148" s="46"/>
      <c r="KB148" s="46"/>
      <c r="KC148" s="46"/>
      <c r="KD148" s="46"/>
      <c r="KE148" s="46"/>
      <c r="KF148" s="46"/>
      <c r="KG148" s="46"/>
      <c r="KH148" s="46"/>
      <c r="KI148" s="46"/>
      <c r="KJ148" s="46"/>
      <c r="KK148" s="46"/>
      <c r="KL148" s="46"/>
      <c r="KM148" s="46"/>
      <c r="KN148" s="46"/>
      <c r="KO148" s="46"/>
      <c r="KP148" s="46"/>
      <c r="KQ148" s="46"/>
      <c r="KR148" s="46"/>
      <c r="KS148" s="46"/>
      <c r="KT148" s="46"/>
      <c r="KU148" s="46"/>
      <c r="KV148" s="46"/>
      <c r="KW148" s="46"/>
      <c r="KX148" s="46"/>
      <c r="KY148" s="46"/>
      <c r="KZ148" s="46"/>
      <c r="LA148" s="46"/>
      <c r="LB148" s="46"/>
      <c r="LC148" s="46"/>
      <c r="LD148" s="46"/>
      <c r="LE148" s="46"/>
      <c r="LF148" s="46"/>
      <c r="LG148" s="46"/>
      <c r="LH148" s="46"/>
      <c r="LI148" s="46"/>
      <c r="LJ148" s="46"/>
      <c r="LK148" s="46"/>
      <c r="LL148" s="46"/>
      <c r="LM148" s="46"/>
      <c r="LN148" s="46"/>
      <c r="LO148" s="46"/>
      <c r="LP148" s="46"/>
      <c r="LQ148" s="46"/>
      <c r="LR148" s="46"/>
      <c r="LS148" s="46"/>
      <c r="LT148" s="46"/>
      <c r="LU148" s="46"/>
      <c r="LV148" s="46"/>
      <c r="LW148" s="46"/>
      <c r="LX148" s="46"/>
      <c r="LY148" s="46"/>
      <c r="LZ148" s="46"/>
      <c r="MA148" s="46"/>
      <c r="MB148" s="46"/>
      <c r="MC148" s="46"/>
      <c r="MD148" s="46"/>
      <c r="ME148" s="46"/>
      <c r="MF148" s="46"/>
      <c r="MG148" s="46"/>
      <c r="MH148" s="46"/>
      <c r="MI148" s="46"/>
      <c r="MJ148" s="46"/>
      <c r="MK148" s="46"/>
      <c r="ML148" s="46"/>
      <c r="MM148" s="46"/>
      <c r="MN148" s="46"/>
      <c r="MO148" s="46"/>
      <c r="MP148" s="46"/>
      <c r="MQ148" s="46"/>
      <c r="MR148" s="46"/>
      <c r="MS148" s="46"/>
      <c r="MT148" s="46"/>
      <c r="MU148" s="46"/>
      <c r="MV148" s="46"/>
      <c r="MW148" s="46"/>
      <c r="MX148" s="46"/>
      <c r="MY148" s="46"/>
      <c r="MZ148" s="46"/>
      <c r="NA148" s="46"/>
      <c r="NB148" s="46"/>
      <c r="NC148" s="46"/>
      <c r="ND148" s="46"/>
      <c r="NE148" s="46"/>
      <c r="NF148" s="46"/>
      <c r="NG148" s="46"/>
      <c r="NH148" s="46"/>
      <c r="NI148" s="46"/>
      <c r="NJ148" s="46"/>
      <c r="NK148" s="46"/>
      <c r="NL148" s="46"/>
      <c r="NM148" s="46"/>
      <c r="NN148" s="46"/>
    </row>
    <row r="149" spans="1:669" ht="19.5" customHeight="1" x14ac:dyDescent="0.25">
      <c r="A149" s="41" t="s">
        <v>14</v>
      </c>
      <c r="B149" s="12">
        <v>3</v>
      </c>
      <c r="C149" s="7"/>
      <c r="D149" s="7"/>
      <c r="E149" s="41"/>
      <c r="F149" s="41"/>
      <c r="G149" s="146">
        <f>SUM(G146:G148)</f>
        <v>296000</v>
      </c>
      <c r="H149" s="161">
        <f t="shared" ref="H149:L149" si="22">SUM(H146:H148)</f>
        <v>8495.2000000000007</v>
      </c>
      <c r="I149" s="146">
        <f t="shared" si="22"/>
        <v>37279.49</v>
      </c>
      <c r="J149" s="146">
        <f t="shared" si="22"/>
        <v>8926.2000000000007</v>
      </c>
      <c r="K149" s="146">
        <f t="shared" si="22"/>
        <v>14995.17</v>
      </c>
      <c r="L149" s="146">
        <f t="shared" si="22"/>
        <v>69696.06</v>
      </c>
      <c r="M149" s="161">
        <f>SUM(M146:M148)</f>
        <v>226303.94</v>
      </c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  <c r="IV149" s="45"/>
      <c r="IW149" s="45"/>
      <c r="IX149" s="45"/>
      <c r="IY149" s="45"/>
      <c r="IZ149" s="45"/>
      <c r="JA149" s="45"/>
      <c r="JB149" s="45"/>
      <c r="JC149" s="45"/>
      <c r="JD149" s="45"/>
      <c r="JE149" s="45"/>
      <c r="JF149" s="45"/>
      <c r="JG149" s="45"/>
      <c r="JH149" s="45"/>
      <c r="JI149" s="45"/>
      <c r="JJ149" s="45"/>
      <c r="JK149" s="45"/>
      <c r="JL149" s="45"/>
      <c r="JM149" s="45"/>
      <c r="JN149" s="45"/>
      <c r="JO149" s="45"/>
      <c r="JP149" s="45"/>
      <c r="JQ149" s="45"/>
      <c r="JR149" s="45"/>
      <c r="JS149" s="45"/>
      <c r="JT149" s="45"/>
      <c r="JU149" s="45"/>
      <c r="JV149" s="45"/>
      <c r="JW149" s="45"/>
      <c r="JX149" s="45"/>
      <c r="JY149" s="45"/>
      <c r="JZ149" s="45"/>
      <c r="KA149" s="45"/>
      <c r="KB149" s="45"/>
      <c r="KC149" s="45"/>
      <c r="KD149" s="45"/>
      <c r="KE149" s="45"/>
      <c r="KF149" s="45"/>
      <c r="KG149" s="45"/>
      <c r="KH149" s="45"/>
      <c r="KI149" s="45"/>
      <c r="KJ149" s="45"/>
      <c r="KK149" s="45"/>
      <c r="KL149" s="45"/>
      <c r="KM149" s="45"/>
      <c r="KN149" s="45"/>
      <c r="KO149" s="45"/>
      <c r="KP149" s="45"/>
      <c r="KQ149" s="45"/>
      <c r="KR149" s="45"/>
      <c r="KS149" s="45"/>
      <c r="KT149" s="45"/>
      <c r="KU149" s="45"/>
      <c r="KV149" s="45"/>
      <c r="KW149" s="45"/>
      <c r="KX149" s="45"/>
      <c r="KY149" s="45"/>
      <c r="KZ149" s="45"/>
      <c r="LA149" s="45"/>
      <c r="LB149" s="45"/>
      <c r="LC149" s="45"/>
      <c r="LD149" s="45"/>
      <c r="LE149" s="45"/>
      <c r="LF149" s="45"/>
      <c r="LG149" s="45"/>
      <c r="LH149" s="45"/>
      <c r="LI149" s="45"/>
      <c r="LJ149" s="45"/>
      <c r="LK149" s="45"/>
      <c r="LL149" s="45"/>
      <c r="LM149" s="45"/>
      <c r="LN149" s="45"/>
      <c r="LO149" s="45"/>
      <c r="LP149" s="45"/>
      <c r="LQ149" s="45"/>
      <c r="LR149" s="45"/>
      <c r="LS149" s="45"/>
      <c r="LT149" s="45"/>
      <c r="LU149" s="45"/>
      <c r="LV149" s="45"/>
      <c r="LW149" s="45"/>
      <c r="LX149" s="45"/>
      <c r="LY149" s="45"/>
      <c r="LZ149" s="45"/>
      <c r="MA149" s="45"/>
      <c r="MB149" s="45"/>
      <c r="MC149" s="45"/>
      <c r="MD149" s="45"/>
      <c r="ME149" s="45"/>
      <c r="MF149" s="45"/>
      <c r="MG149" s="45"/>
      <c r="MH149" s="45"/>
      <c r="MI149" s="45"/>
      <c r="MJ149" s="45"/>
      <c r="MK149" s="45"/>
      <c r="ML149" s="45"/>
      <c r="MM149" s="45"/>
      <c r="MN149" s="45"/>
      <c r="MO149" s="45"/>
      <c r="MP149" s="45"/>
      <c r="MQ149" s="45"/>
      <c r="MR149" s="45"/>
      <c r="MS149" s="45"/>
      <c r="MT149" s="45"/>
      <c r="MU149" s="45"/>
      <c r="MV149" s="45"/>
      <c r="MW149" s="45"/>
      <c r="MX149" s="45"/>
      <c r="MY149" s="45"/>
      <c r="MZ149" s="45"/>
      <c r="NA149" s="45"/>
      <c r="NB149" s="45"/>
      <c r="NC149" s="45"/>
      <c r="ND149" s="45"/>
      <c r="NE149" s="45"/>
      <c r="NF149" s="45"/>
      <c r="NG149" s="45"/>
      <c r="NH149" s="45"/>
      <c r="NI149" s="45"/>
      <c r="NJ149" s="45"/>
      <c r="NK149" s="45"/>
      <c r="NL149" s="45"/>
      <c r="NM149" s="45"/>
      <c r="NN149" s="45"/>
    </row>
    <row r="150" spans="1:669" x14ac:dyDescent="0.25"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  <c r="IV150" s="45"/>
      <c r="IW150" s="45"/>
      <c r="IX150" s="45"/>
      <c r="IY150" s="45"/>
      <c r="IZ150" s="45"/>
      <c r="JA150" s="45"/>
      <c r="JB150" s="45"/>
      <c r="JC150" s="45"/>
      <c r="JD150" s="45"/>
      <c r="JE150" s="45"/>
      <c r="JF150" s="45"/>
      <c r="JG150" s="45"/>
      <c r="JH150" s="45"/>
      <c r="JI150" s="45"/>
      <c r="JJ150" s="45"/>
      <c r="JK150" s="45"/>
      <c r="JL150" s="45"/>
      <c r="JM150" s="45"/>
      <c r="JN150" s="45"/>
      <c r="JO150" s="45"/>
      <c r="JP150" s="45"/>
      <c r="JQ150" s="45"/>
      <c r="JR150" s="45"/>
      <c r="JS150" s="45"/>
      <c r="JT150" s="45"/>
      <c r="JU150" s="45"/>
      <c r="JV150" s="45"/>
      <c r="JW150" s="45"/>
      <c r="JX150" s="45"/>
      <c r="JY150" s="45"/>
      <c r="JZ150" s="45"/>
      <c r="KA150" s="45"/>
      <c r="KB150" s="45"/>
      <c r="KC150" s="45"/>
      <c r="KD150" s="45"/>
      <c r="KE150" s="45"/>
      <c r="KF150" s="45"/>
      <c r="KG150" s="45"/>
      <c r="KH150" s="45"/>
      <c r="KI150" s="45"/>
      <c r="KJ150" s="45"/>
      <c r="KK150" s="45"/>
      <c r="KL150" s="45"/>
      <c r="KM150" s="45"/>
      <c r="KN150" s="45"/>
      <c r="KO150" s="45"/>
      <c r="KP150" s="45"/>
      <c r="KQ150" s="45"/>
      <c r="KR150" s="45"/>
      <c r="KS150" s="45"/>
      <c r="KT150" s="45"/>
      <c r="KU150" s="45"/>
      <c r="KV150" s="45"/>
      <c r="KW150" s="45"/>
      <c r="KX150" s="45"/>
      <c r="KY150" s="45"/>
      <c r="KZ150" s="45"/>
      <c r="LA150" s="45"/>
      <c r="LB150" s="45"/>
      <c r="LC150" s="45"/>
      <c r="LD150" s="45"/>
      <c r="LE150" s="45"/>
      <c r="LF150" s="45"/>
      <c r="LG150" s="45"/>
      <c r="LH150" s="45"/>
      <c r="LI150" s="45"/>
      <c r="LJ150" s="45"/>
      <c r="LK150" s="45"/>
      <c r="LL150" s="45"/>
      <c r="LM150" s="45"/>
      <c r="LN150" s="45"/>
      <c r="LO150" s="45"/>
      <c r="LP150" s="45"/>
      <c r="LQ150" s="45"/>
      <c r="LR150" s="45"/>
      <c r="LS150" s="45"/>
      <c r="LT150" s="45"/>
      <c r="LU150" s="45"/>
      <c r="LV150" s="45"/>
      <c r="LW150" s="45"/>
      <c r="LX150" s="45"/>
      <c r="LY150" s="45"/>
      <c r="LZ150" s="45"/>
      <c r="MA150" s="45"/>
      <c r="MB150" s="45"/>
      <c r="MC150" s="45"/>
      <c r="MD150" s="45"/>
      <c r="ME150" s="45"/>
      <c r="MF150" s="45"/>
      <c r="MG150" s="45"/>
      <c r="MH150" s="45"/>
      <c r="MI150" s="45"/>
      <c r="MJ150" s="45"/>
      <c r="MK150" s="45"/>
      <c r="ML150" s="45"/>
      <c r="MM150" s="45"/>
      <c r="MN150" s="45"/>
      <c r="MO150" s="45"/>
      <c r="MP150" s="45"/>
      <c r="MQ150" s="45"/>
      <c r="MR150" s="45"/>
      <c r="MS150" s="45"/>
      <c r="MT150" s="45"/>
      <c r="MU150" s="45"/>
      <c r="MV150" s="45"/>
      <c r="MW150" s="45"/>
      <c r="MX150" s="45"/>
      <c r="MY150" s="45"/>
      <c r="MZ150" s="45"/>
      <c r="NA150" s="45"/>
      <c r="NB150" s="45"/>
      <c r="NC150" s="45"/>
      <c r="ND150" s="45"/>
      <c r="NE150" s="45"/>
      <c r="NF150" s="45"/>
      <c r="NG150" s="45"/>
      <c r="NH150" s="45"/>
      <c r="NI150" s="45"/>
      <c r="NJ150" s="45"/>
      <c r="NK150" s="45"/>
      <c r="NL150" s="45"/>
      <c r="NM150" s="45"/>
      <c r="NN150" s="45"/>
    </row>
    <row r="151" spans="1:669" ht="15.75" x14ac:dyDescent="0.25">
      <c r="A151" s="37" t="s">
        <v>65</v>
      </c>
      <c r="B151" s="3"/>
      <c r="C151" s="42"/>
      <c r="D151" s="42"/>
      <c r="E151" s="38"/>
      <c r="F151" s="38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  <c r="IV151" s="45"/>
      <c r="IW151" s="45"/>
      <c r="IX151" s="45"/>
      <c r="IY151" s="45"/>
      <c r="IZ151" s="45"/>
      <c r="JA151" s="45"/>
      <c r="JB151" s="45"/>
      <c r="JC151" s="45"/>
      <c r="JD151" s="45"/>
      <c r="JE151" s="45"/>
      <c r="JF151" s="45"/>
      <c r="JG151" s="45"/>
      <c r="JH151" s="45"/>
      <c r="JI151" s="45"/>
      <c r="JJ151" s="45"/>
      <c r="JK151" s="45"/>
      <c r="JL151" s="45"/>
      <c r="JM151" s="45"/>
      <c r="JN151" s="45"/>
      <c r="JO151" s="45"/>
      <c r="JP151" s="45"/>
      <c r="JQ151" s="45"/>
      <c r="JR151" s="45"/>
      <c r="JS151" s="45"/>
      <c r="JT151" s="45"/>
      <c r="JU151" s="45"/>
      <c r="JV151" s="45"/>
      <c r="JW151" s="45"/>
      <c r="JX151" s="45"/>
      <c r="JY151" s="45"/>
      <c r="JZ151" s="45"/>
      <c r="KA151" s="45"/>
      <c r="KB151" s="45"/>
      <c r="KC151" s="45"/>
      <c r="KD151" s="45"/>
      <c r="KE151" s="45"/>
      <c r="KF151" s="45"/>
      <c r="KG151" s="45"/>
      <c r="KH151" s="45"/>
      <c r="KI151" s="45"/>
      <c r="KJ151" s="45"/>
      <c r="KK151" s="45"/>
      <c r="KL151" s="45"/>
      <c r="KM151" s="45"/>
      <c r="KN151" s="45"/>
      <c r="KO151" s="45"/>
      <c r="KP151" s="45"/>
      <c r="KQ151" s="45"/>
      <c r="KR151" s="45"/>
      <c r="KS151" s="45"/>
      <c r="KT151" s="45"/>
      <c r="KU151" s="45"/>
      <c r="KV151" s="45"/>
      <c r="KW151" s="45"/>
      <c r="KX151" s="45"/>
      <c r="KY151" s="45"/>
      <c r="KZ151" s="45"/>
      <c r="LA151" s="45"/>
      <c r="LB151" s="45"/>
      <c r="LC151" s="45"/>
      <c r="LD151" s="45"/>
      <c r="LE151" s="45"/>
      <c r="LF151" s="45"/>
      <c r="LG151" s="45"/>
      <c r="LH151" s="45"/>
      <c r="LI151" s="45"/>
      <c r="LJ151" s="45"/>
      <c r="LK151" s="45"/>
      <c r="LL151" s="45"/>
      <c r="LM151" s="45"/>
      <c r="LN151" s="45"/>
      <c r="LO151" s="45"/>
      <c r="LP151" s="45"/>
      <c r="LQ151" s="45"/>
      <c r="LR151" s="45"/>
      <c r="LS151" s="45"/>
      <c r="LT151" s="45"/>
      <c r="LU151" s="45"/>
      <c r="LV151" s="45"/>
      <c r="LW151" s="45"/>
      <c r="LX151" s="45"/>
      <c r="LY151" s="45"/>
      <c r="LZ151" s="45"/>
      <c r="MA151" s="45"/>
      <c r="MB151" s="45"/>
      <c r="MC151" s="45"/>
      <c r="MD151" s="45"/>
      <c r="ME151" s="45"/>
      <c r="MF151" s="45"/>
      <c r="MG151" s="45"/>
      <c r="MH151" s="45"/>
      <c r="MI151" s="45"/>
      <c r="MJ151" s="45"/>
      <c r="MK151" s="45"/>
      <c r="ML151" s="45"/>
      <c r="MM151" s="45"/>
      <c r="MN151" s="45"/>
      <c r="MO151" s="45"/>
      <c r="MP151" s="45"/>
      <c r="MQ151" s="45"/>
      <c r="MR151" s="45"/>
      <c r="MS151" s="45"/>
      <c r="MT151" s="45"/>
      <c r="MU151" s="45"/>
      <c r="MV151" s="45"/>
      <c r="MW151" s="45"/>
      <c r="MX151" s="45"/>
      <c r="MY151" s="45"/>
      <c r="MZ151" s="45"/>
      <c r="NA151" s="45"/>
      <c r="NB151" s="45"/>
      <c r="NC151" s="45"/>
      <c r="ND151" s="45"/>
      <c r="NE151" s="45"/>
      <c r="NF151" s="45"/>
      <c r="NG151" s="45"/>
      <c r="NH151" s="45"/>
      <c r="NI151" s="45"/>
      <c r="NJ151" s="45"/>
      <c r="NK151" s="45"/>
      <c r="NL151" s="45"/>
      <c r="NM151" s="45"/>
      <c r="NN151" s="45"/>
    </row>
    <row r="152" spans="1:669" ht="15.75" x14ac:dyDescent="0.25">
      <c r="A152" s="35" t="s">
        <v>74</v>
      </c>
      <c r="B152" s="5" t="s">
        <v>16</v>
      </c>
      <c r="C152" s="6" t="s">
        <v>70</v>
      </c>
      <c r="D152" s="6" t="s">
        <v>221</v>
      </c>
      <c r="E152" s="10">
        <v>44270</v>
      </c>
      <c r="F152" s="10" t="s">
        <v>107</v>
      </c>
      <c r="G152" s="130">
        <v>46000</v>
      </c>
      <c r="H152" s="174">
        <v>1320.2</v>
      </c>
      <c r="I152" s="181">
        <v>1289.46</v>
      </c>
      <c r="J152" s="181">
        <v>1398.4</v>
      </c>
      <c r="K152" s="181">
        <v>25</v>
      </c>
      <c r="L152" s="181">
        <v>4033.06</v>
      </c>
      <c r="M152" s="174">
        <v>41966.94</v>
      </c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  <c r="IV152" s="45"/>
      <c r="IW152" s="45"/>
      <c r="IX152" s="45"/>
      <c r="IY152" s="45"/>
      <c r="IZ152" s="45"/>
      <c r="JA152" s="45"/>
      <c r="JB152" s="45"/>
      <c r="JC152" s="45"/>
      <c r="JD152" s="45"/>
      <c r="JE152" s="45"/>
      <c r="JF152" s="45"/>
      <c r="JG152" s="45"/>
      <c r="JH152" s="45"/>
      <c r="JI152" s="45"/>
      <c r="JJ152" s="45"/>
      <c r="JK152" s="45"/>
      <c r="JL152" s="45"/>
      <c r="JM152" s="45"/>
      <c r="JN152" s="45"/>
      <c r="JO152" s="45"/>
      <c r="JP152" s="45"/>
      <c r="JQ152" s="45"/>
      <c r="JR152" s="45"/>
      <c r="JS152" s="45"/>
      <c r="JT152" s="45"/>
      <c r="JU152" s="45"/>
      <c r="JV152" s="45"/>
      <c r="JW152" s="45"/>
      <c r="JX152" s="45"/>
      <c r="JY152" s="45"/>
      <c r="JZ152" s="45"/>
      <c r="KA152" s="45"/>
      <c r="KB152" s="45"/>
      <c r="KC152" s="45"/>
      <c r="KD152" s="45"/>
      <c r="KE152" s="45"/>
      <c r="KF152" s="45"/>
      <c r="KG152" s="45"/>
      <c r="KH152" s="45"/>
      <c r="KI152" s="45"/>
      <c r="KJ152" s="45"/>
      <c r="KK152" s="45"/>
      <c r="KL152" s="45"/>
      <c r="KM152" s="45"/>
      <c r="KN152" s="45"/>
      <c r="KO152" s="45"/>
      <c r="KP152" s="45"/>
      <c r="KQ152" s="45"/>
      <c r="KR152" s="45"/>
      <c r="KS152" s="45"/>
      <c r="KT152" s="45"/>
      <c r="KU152" s="45"/>
      <c r="KV152" s="45"/>
      <c r="KW152" s="45"/>
      <c r="KX152" s="45"/>
      <c r="KY152" s="45"/>
      <c r="KZ152" s="45"/>
      <c r="LA152" s="45"/>
      <c r="LB152" s="45"/>
      <c r="LC152" s="45"/>
      <c r="LD152" s="45"/>
      <c r="LE152" s="45"/>
      <c r="LF152" s="45"/>
      <c r="LG152" s="45"/>
      <c r="LH152" s="45"/>
      <c r="LI152" s="45"/>
      <c r="LJ152" s="45"/>
      <c r="LK152" s="45"/>
      <c r="LL152" s="45"/>
      <c r="LM152" s="45"/>
      <c r="LN152" s="45"/>
      <c r="LO152" s="45"/>
      <c r="LP152" s="45"/>
      <c r="LQ152" s="45"/>
      <c r="LR152" s="45"/>
      <c r="LS152" s="45"/>
      <c r="LT152" s="45"/>
      <c r="LU152" s="45"/>
      <c r="LV152" s="45"/>
      <c r="LW152" s="45"/>
      <c r="LX152" s="45"/>
      <c r="LY152" s="45"/>
      <c r="LZ152" s="45"/>
      <c r="MA152" s="45"/>
      <c r="MB152" s="45"/>
      <c r="MC152" s="45"/>
      <c r="MD152" s="45"/>
      <c r="ME152" s="45"/>
      <c r="MF152" s="45"/>
      <c r="MG152" s="45"/>
      <c r="MH152" s="45"/>
      <c r="MI152" s="45"/>
      <c r="MJ152" s="45"/>
      <c r="MK152" s="45"/>
      <c r="ML152" s="45"/>
      <c r="MM152" s="45"/>
      <c r="MN152" s="45"/>
      <c r="MO152" s="45"/>
      <c r="MP152" s="45"/>
      <c r="MQ152" s="45"/>
      <c r="MR152" s="45"/>
      <c r="MS152" s="45"/>
      <c r="MT152" s="45"/>
      <c r="MU152" s="45"/>
      <c r="MV152" s="45"/>
      <c r="MW152" s="45"/>
      <c r="MX152" s="45"/>
      <c r="MY152" s="45"/>
      <c r="MZ152" s="45"/>
      <c r="NA152" s="45"/>
      <c r="NB152" s="45"/>
      <c r="NC152" s="45"/>
      <c r="ND152" s="45"/>
      <c r="NE152" s="45"/>
      <c r="NF152" s="45"/>
      <c r="NG152" s="45"/>
      <c r="NH152" s="45"/>
      <c r="NI152" s="45"/>
      <c r="NJ152" s="45"/>
      <c r="NK152" s="45"/>
      <c r="NL152" s="45"/>
      <c r="NM152" s="45"/>
      <c r="NN152" s="45"/>
    </row>
    <row r="153" spans="1:669" ht="15.75" x14ac:dyDescent="0.25">
      <c r="A153" s="35" t="s">
        <v>141</v>
      </c>
      <c r="B153" s="5" t="s">
        <v>16</v>
      </c>
      <c r="C153" s="6" t="s">
        <v>70</v>
      </c>
      <c r="D153" s="6" t="s">
        <v>221</v>
      </c>
      <c r="E153" s="10">
        <v>44593</v>
      </c>
      <c r="F153" s="10" t="s">
        <v>107</v>
      </c>
      <c r="G153" s="130">
        <v>35000</v>
      </c>
      <c r="H153" s="174">
        <v>1004.5</v>
      </c>
      <c r="I153" s="181">
        <v>0</v>
      </c>
      <c r="J153" s="181">
        <v>1064</v>
      </c>
      <c r="K153" s="181">
        <v>25</v>
      </c>
      <c r="L153" s="181">
        <v>2093.5</v>
      </c>
      <c r="M153" s="174">
        <v>32906.5</v>
      </c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/>
      <c r="HN153" s="86"/>
      <c r="HO153" s="86"/>
      <c r="HP153" s="86"/>
      <c r="HQ153" s="86"/>
      <c r="HR153" s="86"/>
      <c r="HS153" s="86"/>
      <c r="HT153" s="86"/>
      <c r="HU153" s="86"/>
      <c r="HV153" s="86"/>
      <c r="HW153" s="86"/>
      <c r="HX153" s="86"/>
      <c r="HY153" s="86"/>
      <c r="HZ153" s="86"/>
      <c r="IA153" s="86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  <c r="IV153" s="45"/>
      <c r="IW153" s="45"/>
      <c r="IX153" s="45"/>
      <c r="IY153" s="45"/>
      <c r="IZ153" s="45"/>
      <c r="JA153" s="45"/>
      <c r="JB153" s="45"/>
      <c r="JC153" s="45"/>
      <c r="JD153" s="45"/>
      <c r="JE153" s="45"/>
      <c r="JF153" s="45"/>
      <c r="JG153" s="45"/>
      <c r="JH153" s="45"/>
      <c r="JI153" s="45"/>
      <c r="JJ153" s="45"/>
      <c r="JK153" s="45"/>
      <c r="JL153" s="45"/>
      <c r="JM153" s="45"/>
      <c r="JN153" s="45"/>
      <c r="JO153" s="45"/>
      <c r="JP153" s="45"/>
      <c r="JQ153" s="45"/>
      <c r="JR153" s="45"/>
      <c r="JS153" s="45"/>
      <c r="JT153" s="45"/>
      <c r="JU153" s="45"/>
      <c r="JV153" s="45"/>
      <c r="JW153" s="45"/>
      <c r="JX153" s="45"/>
      <c r="JY153" s="45"/>
      <c r="JZ153" s="45"/>
      <c r="KA153" s="45"/>
      <c r="KB153" s="45"/>
      <c r="KC153" s="45"/>
      <c r="KD153" s="45"/>
      <c r="KE153" s="45"/>
      <c r="KF153" s="45"/>
      <c r="KG153" s="45"/>
      <c r="KH153" s="45"/>
      <c r="KI153" s="45"/>
      <c r="KJ153" s="45"/>
      <c r="KK153" s="45"/>
      <c r="KL153" s="45"/>
      <c r="KM153" s="45"/>
      <c r="KN153" s="45"/>
      <c r="KO153" s="45"/>
      <c r="KP153" s="45"/>
      <c r="KQ153" s="45"/>
      <c r="KR153" s="45"/>
      <c r="KS153" s="45"/>
      <c r="KT153" s="45"/>
      <c r="KU153" s="45"/>
      <c r="KV153" s="45"/>
      <c r="KW153" s="45"/>
      <c r="KX153" s="45"/>
      <c r="KY153" s="45"/>
      <c r="KZ153" s="45"/>
      <c r="LA153" s="45"/>
      <c r="LB153" s="45"/>
      <c r="LC153" s="45"/>
      <c r="LD153" s="45"/>
      <c r="LE153" s="45"/>
      <c r="LF153" s="45"/>
      <c r="LG153" s="45"/>
      <c r="LH153" s="45"/>
      <c r="LI153" s="45"/>
      <c r="LJ153" s="45"/>
      <c r="LK153" s="45"/>
      <c r="LL153" s="45"/>
      <c r="LM153" s="45"/>
      <c r="LN153" s="45"/>
      <c r="LO153" s="45"/>
      <c r="LP153" s="45"/>
      <c r="LQ153" s="45"/>
      <c r="LR153" s="45"/>
      <c r="LS153" s="45"/>
      <c r="LT153" s="45"/>
      <c r="LU153" s="45"/>
      <c r="LV153" s="45"/>
      <c r="LW153" s="45"/>
      <c r="LX153" s="45"/>
      <c r="LY153" s="45"/>
      <c r="LZ153" s="45"/>
      <c r="MA153" s="45"/>
      <c r="MB153" s="45"/>
      <c r="MC153" s="45"/>
      <c r="MD153" s="45"/>
      <c r="ME153" s="45"/>
      <c r="MF153" s="45"/>
      <c r="MG153" s="45"/>
      <c r="MH153" s="45"/>
      <c r="MI153" s="45"/>
      <c r="MJ153" s="45"/>
      <c r="MK153" s="45"/>
      <c r="ML153" s="45"/>
      <c r="MM153" s="45"/>
      <c r="MN153" s="45"/>
      <c r="MO153" s="45"/>
      <c r="MP153" s="45"/>
      <c r="MQ153" s="45"/>
      <c r="MR153" s="45"/>
      <c r="MS153" s="45"/>
      <c r="MT153" s="45"/>
      <c r="MU153" s="45"/>
      <c r="MV153" s="45"/>
      <c r="MW153" s="45"/>
      <c r="MX153" s="45"/>
      <c r="MY153" s="45"/>
      <c r="MZ153" s="45"/>
      <c r="NA153" s="45"/>
      <c r="NB153" s="45"/>
      <c r="NC153" s="45"/>
      <c r="ND153" s="45"/>
      <c r="NE153" s="45"/>
      <c r="NF153" s="45"/>
      <c r="NG153" s="45"/>
      <c r="NH153" s="45"/>
      <c r="NI153" s="45"/>
      <c r="NJ153" s="45"/>
      <c r="NK153" s="45"/>
      <c r="NL153" s="45"/>
      <c r="NM153" s="45"/>
      <c r="NN153" s="45"/>
    </row>
    <row r="154" spans="1:669" ht="15.75" x14ac:dyDescent="0.25">
      <c r="A154" s="35" t="s">
        <v>198</v>
      </c>
      <c r="B154" s="5" t="s">
        <v>54</v>
      </c>
      <c r="C154" s="6" t="s">
        <v>71</v>
      </c>
      <c r="D154" s="6" t="s">
        <v>221</v>
      </c>
      <c r="E154" s="10">
        <v>44593</v>
      </c>
      <c r="F154" s="10" t="s">
        <v>107</v>
      </c>
      <c r="G154" s="130">
        <v>125000</v>
      </c>
      <c r="H154" s="174">
        <v>3587.5</v>
      </c>
      <c r="I154" s="181">
        <v>17985.990000000002</v>
      </c>
      <c r="J154" s="181">
        <v>3800</v>
      </c>
      <c r="K154" s="181">
        <v>25</v>
      </c>
      <c r="L154" s="181">
        <v>25398.49</v>
      </c>
      <c r="M154" s="174">
        <v>99601.51</v>
      </c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/>
      <c r="HN154" s="86"/>
      <c r="HO154" s="86"/>
      <c r="HP154" s="86"/>
      <c r="HQ154" s="86"/>
      <c r="HR154" s="86"/>
      <c r="HS154" s="86"/>
      <c r="HT154" s="86"/>
      <c r="HU154" s="86"/>
      <c r="HV154" s="86"/>
      <c r="HW154" s="86"/>
      <c r="HX154" s="86"/>
      <c r="HY154" s="86"/>
      <c r="HZ154" s="86"/>
      <c r="IA154" s="86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  <c r="IV154" s="45"/>
      <c r="IW154" s="45"/>
      <c r="IX154" s="45"/>
      <c r="IY154" s="45"/>
      <c r="IZ154" s="45"/>
      <c r="JA154" s="45"/>
      <c r="JB154" s="45"/>
      <c r="JC154" s="45"/>
      <c r="JD154" s="45"/>
      <c r="JE154" s="45"/>
      <c r="JF154" s="45"/>
      <c r="JG154" s="45"/>
      <c r="JH154" s="45"/>
      <c r="JI154" s="45"/>
      <c r="JJ154" s="45"/>
      <c r="JK154" s="45"/>
      <c r="JL154" s="45"/>
      <c r="JM154" s="45"/>
      <c r="JN154" s="45"/>
      <c r="JO154" s="45"/>
      <c r="JP154" s="45"/>
      <c r="JQ154" s="45"/>
      <c r="JR154" s="45"/>
      <c r="JS154" s="45"/>
      <c r="JT154" s="45"/>
      <c r="JU154" s="45"/>
      <c r="JV154" s="45"/>
      <c r="JW154" s="45"/>
      <c r="JX154" s="45"/>
      <c r="JY154" s="45"/>
      <c r="JZ154" s="45"/>
      <c r="KA154" s="45"/>
      <c r="KB154" s="45"/>
      <c r="KC154" s="45"/>
      <c r="KD154" s="45"/>
      <c r="KE154" s="45"/>
      <c r="KF154" s="45"/>
      <c r="KG154" s="45"/>
      <c r="KH154" s="45"/>
      <c r="KI154" s="45"/>
      <c r="KJ154" s="45"/>
      <c r="KK154" s="45"/>
      <c r="KL154" s="45"/>
      <c r="KM154" s="45"/>
      <c r="KN154" s="45"/>
      <c r="KO154" s="45"/>
      <c r="KP154" s="45"/>
      <c r="KQ154" s="45"/>
      <c r="KR154" s="45"/>
      <c r="KS154" s="45"/>
      <c r="KT154" s="45"/>
      <c r="KU154" s="45"/>
      <c r="KV154" s="45"/>
      <c r="KW154" s="45"/>
      <c r="KX154" s="45"/>
      <c r="KY154" s="45"/>
      <c r="KZ154" s="45"/>
      <c r="LA154" s="45"/>
      <c r="LB154" s="45"/>
      <c r="LC154" s="45"/>
      <c r="LD154" s="45"/>
      <c r="LE154" s="45"/>
      <c r="LF154" s="45"/>
      <c r="LG154" s="45"/>
      <c r="LH154" s="45"/>
      <c r="LI154" s="45"/>
      <c r="LJ154" s="45"/>
      <c r="LK154" s="45"/>
      <c r="LL154" s="45"/>
      <c r="LM154" s="45"/>
      <c r="LN154" s="45"/>
      <c r="LO154" s="45"/>
      <c r="LP154" s="45"/>
      <c r="LQ154" s="45"/>
      <c r="LR154" s="45"/>
      <c r="LS154" s="45"/>
      <c r="LT154" s="45"/>
      <c r="LU154" s="45"/>
      <c r="LV154" s="45"/>
      <c r="LW154" s="45"/>
      <c r="LX154" s="45"/>
      <c r="LY154" s="45"/>
      <c r="LZ154" s="45"/>
      <c r="MA154" s="45"/>
      <c r="MB154" s="45"/>
      <c r="MC154" s="45"/>
      <c r="MD154" s="45"/>
      <c r="ME154" s="45"/>
      <c r="MF154" s="45"/>
      <c r="MG154" s="45"/>
      <c r="MH154" s="45"/>
      <c r="MI154" s="45"/>
      <c r="MJ154" s="45"/>
      <c r="MK154" s="45"/>
      <c r="ML154" s="45"/>
      <c r="MM154" s="45"/>
      <c r="MN154" s="45"/>
      <c r="MO154" s="45"/>
      <c r="MP154" s="45"/>
      <c r="MQ154" s="45"/>
      <c r="MR154" s="45"/>
      <c r="MS154" s="45"/>
      <c r="MT154" s="45"/>
      <c r="MU154" s="45"/>
      <c r="MV154" s="45"/>
      <c r="MW154" s="45"/>
      <c r="MX154" s="45"/>
      <c r="MY154" s="45"/>
      <c r="MZ154" s="45"/>
      <c r="NA154" s="45"/>
      <c r="NB154" s="45"/>
      <c r="NC154" s="45"/>
      <c r="ND154" s="45"/>
      <c r="NE154" s="45"/>
      <c r="NF154" s="45"/>
      <c r="NG154" s="45"/>
      <c r="NH154" s="45"/>
      <c r="NI154" s="45"/>
      <c r="NJ154" s="45"/>
      <c r="NK154" s="45"/>
      <c r="NL154" s="45"/>
      <c r="NM154" s="45"/>
      <c r="NN154" s="45"/>
    </row>
    <row r="155" spans="1:669" ht="15.75" x14ac:dyDescent="0.25">
      <c r="A155" s="35" t="s">
        <v>186</v>
      </c>
      <c r="B155" s="5" t="s">
        <v>17</v>
      </c>
      <c r="C155" s="6" t="s">
        <v>71</v>
      </c>
      <c r="D155" s="6" t="s">
        <v>221</v>
      </c>
      <c r="E155" s="10">
        <v>44682</v>
      </c>
      <c r="F155" s="10" t="s">
        <v>107</v>
      </c>
      <c r="G155" s="130">
        <v>30000</v>
      </c>
      <c r="H155" s="174">
        <v>861</v>
      </c>
      <c r="I155" s="181">
        <v>0</v>
      </c>
      <c r="J155" s="181">
        <v>912</v>
      </c>
      <c r="K155" s="181">
        <v>25</v>
      </c>
      <c r="L155" s="181">
        <v>1798</v>
      </c>
      <c r="M155" s="174">
        <v>28202</v>
      </c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  <c r="IV155" s="45"/>
      <c r="IW155" s="45"/>
      <c r="IX155" s="45"/>
      <c r="IY155" s="45"/>
      <c r="IZ155" s="45"/>
      <c r="JA155" s="45"/>
      <c r="JB155" s="45"/>
      <c r="JC155" s="45"/>
      <c r="JD155" s="45"/>
      <c r="JE155" s="45"/>
      <c r="JF155" s="45"/>
      <c r="JG155" s="45"/>
      <c r="JH155" s="45"/>
      <c r="JI155" s="45"/>
      <c r="JJ155" s="45"/>
      <c r="JK155" s="45"/>
      <c r="JL155" s="45"/>
      <c r="JM155" s="45"/>
      <c r="JN155" s="45"/>
      <c r="JO155" s="45"/>
      <c r="JP155" s="45"/>
      <c r="JQ155" s="45"/>
      <c r="JR155" s="45"/>
      <c r="JS155" s="45"/>
      <c r="JT155" s="45"/>
      <c r="JU155" s="45"/>
      <c r="JV155" s="45"/>
      <c r="JW155" s="45"/>
      <c r="JX155" s="45"/>
      <c r="JY155" s="45"/>
      <c r="JZ155" s="45"/>
      <c r="KA155" s="45"/>
      <c r="KB155" s="45"/>
      <c r="KC155" s="45"/>
      <c r="KD155" s="45"/>
      <c r="KE155" s="45"/>
      <c r="KF155" s="45"/>
      <c r="KG155" s="45"/>
      <c r="KH155" s="45"/>
      <c r="KI155" s="45"/>
      <c r="KJ155" s="45"/>
      <c r="KK155" s="45"/>
      <c r="KL155" s="45"/>
      <c r="KM155" s="45"/>
      <c r="KN155" s="45"/>
      <c r="KO155" s="45"/>
      <c r="KP155" s="45"/>
      <c r="KQ155" s="45"/>
      <c r="KR155" s="45"/>
      <c r="KS155" s="45"/>
      <c r="KT155" s="45"/>
      <c r="KU155" s="45"/>
      <c r="KV155" s="45"/>
      <c r="KW155" s="45"/>
      <c r="KX155" s="45"/>
      <c r="KY155" s="45"/>
      <c r="KZ155" s="45"/>
      <c r="LA155" s="45"/>
      <c r="LB155" s="45"/>
      <c r="LC155" s="45"/>
      <c r="LD155" s="45"/>
      <c r="LE155" s="45"/>
      <c r="LF155" s="45"/>
      <c r="LG155" s="45"/>
      <c r="LH155" s="45"/>
      <c r="LI155" s="45"/>
      <c r="LJ155" s="45"/>
      <c r="LK155" s="45"/>
      <c r="LL155" s="45"/>
      <c r="LM155" s="45"/>
      <c r="LN155" s="45"/>
      <c r="LO155" s="45"/>
      <c r="LP155" s="45"/>
      <c r="LQ155" s="45"/>
      <c r="LR155" s="45"/>
      <c r="LS155" s="45"/>
      <c r="LT155" s="45"/>
      <c r="LU155" s="45"/>
      <c r="LV155" s="45"/>
      <c r="LW155" s="45"/>
      <c r="LX155" s="45"/>
      <c r="LY155" s="45"/>
      <c r="LZ155" s="45"/>
      <c r="MA155" s="45"/>
      <c r="MB155" s="45"/>
      <c r="MC155" s="45"/>
      <c r="MD155" s="45"/>
      <c r="ME155" s="45"/>
      <c r="MF155" s="45"/>
      <c r="MG155" s="45"/>
      <c r="MH155" s="45"/>
      <c r="MI155" s="45"/>
      <c r="MJ155" s="45"/>
      <c r="MK155" s="45"/>
      <c r="ML155" s="45"/>
      <c r="MM155" s="45"/>
      <c r="MN155" s="45"/>
      <c r="MO155" s="45"/>
      <c r="MP155" s="45"/>
      <c r="MQ155" s="45"/>
      <c r="MR155" s="45"/>
      <c r="MS155" s="45"/>
      <c r="MT155" s="45"/>
      <c r="MU155" s="45"/>
      <c r="MV155" s="45"/>
      <c r="MW155" s="45"/>
      <c r="MX155" s="45"/>
      <c r="MY155" s="45"/>
      <c r="MZ155" s="45"/>
      <c r="NA155" s="45"/>
      <c r="NB155" s="45"/>
      <c r="NC155" s="45"/>
      <c r="ND155" s="45"/>
      <c r="NE155" s="45"/>
      <c r="NF155" s="45"/>
      <c r="NG155" s="45"/>
      <c r="NH155" s="45"/>
      <c r="NI155" s="45"/>
      <c r="NJ155" s="45"/>
      <c r="NK155" s="45"/>
      <c r="NL155" s="45"/>
      <c r="NM155" s="45"/>
      <c r="NN155" s="45"/>
    </row>
    <row r="156" spans="1:669" ht="15.75" x14ac:dyDescent="0.25">
      <c r="A156" s="35" t="s">
        <v>214</v>
      </c>
      <c r="B156" s="5" t="s">
        <v>16</v>
      </c>
      <c r="C156" s="6" t="s">
        <v>70</v>
      </c>
      <c r="D156" s="6" t="s">
        <v>221</v>
      </c>
      <c r="E156" s="10">
        <v>44774</v>
      </c>
      <c r="F156" s="10" t="s">
        <v>107</v>
      </c>
      <c r="G156" s="130">
        <v>35000</v>
      </c>
      <c r="H156" s="174">
        <v>1004.5</v>
      </c>
      <c r="I156" s="181">
        <v>0</v>
      </c>
      <c r="J156" s="181">
        <v>1064</v>
      </c>
      <c r="K156" s="181">
        <v>25</v>
      </c>
      <c r="L156" s="181">
        <v>2093.5</v>
      </c>
      <c r="M156" s="174">
        <v>32906.5</v>
      </c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  <c r="IV156" s="45"/>
      <c r="IW156" s="45"/>
      <c r="IX156" s="45"/>
      <c r="IY156" s="45"/>
      <c r="IZ156" s="45"/>
      <c r="JA156" s="45"/>
      <c r="JB156" s="45"/>
      <c r="JC156" s="45"/>
      <c r="JD156" s="45"/>
      <c r="JE156" s="45"/>
      <c r="JF156" s="45"/>
      <c r="JG156" s="45"/>
      <c r="JH156" s="45"/>
      <c r="JI156" s="45"/>
      <c r="JJ156" s="45"/>
      <c r="JK156" s="45"/>
      <c r="JL156" s="45"/>
      <c r="JM156" s="45"/>
      <c r="JN156" s="45"/>
      <c r="JO156" s="45"/>
      <c r="JP156" s="45"/>
      <c r="JQ156" s="45"/>
      <c r="JR156" s="45"/>
      <c r="JS156" s="45"/>
      <c r="JT156" s="45"/>
      <c r="JU156" s="45"/>
      <c r="JV156" s="45"/>
      <c r="JW156" s="45"/>
      <c r="JX156" s="45"/>
      <c r="JY156" s="45"/>
      <c r="JZ156" s="45"/>
      <c r="KA156" s="45"/>
      <c r="KB156" s="45"/>
      <c r="KC156" s="45"/>
      <c r="KD156" s="45"/>
      <c r="KE156" s="45"/>
      <c r="KF156" s="45"/>
      <c r="KG156" s="45"/>
      <c r="KH156" s="45"/>
      <c r="KI156" s="45"/>
      <c r="KJ156" s="45"/>
      <c r="KK156" s="45"/>
      <c r="KL156" s="45"/>
      <c r="KM156" s="45"/>
      <c r="KN156" s="45"/>
      <c r="KO156" s="45"/>
      <c r="KP156" s="45"/>
      <c r="KQ156" s="45"/>
      <c r="KR156" s="45"/>
      <c r="KS156" s="45"/>
      <c r="KT156" s="45"/>
      <c r="KU156" s="45"/>
      <c r="KV156" s="45"/>
      <c r="KW156" s="45"/>
      <c r="KX156" s="45"/>
      <c r="KY156" s="45"/>
      <c r="KZ156" s="45"/>
      <c r="LA156" s="45"/>
      <c r="LB156" s="45"/>
      <c r="LC156" s="45"/>
      <c r="LD156" s="45"/>
      <c r="LE156" s="45"/>
      <c r="LF156" s="45"/>
      <c r="LG156" s="45"/>
      <c r="LH156" s="45"/>
      <c r="LI156" s="45"/>
      <c r="LJ156" s="45"/>
      <c r="LK156" s="45"/>
      <c r="LL156" s="45"/>
      <c r="LM156" s="45"/>
      <c r="LN156" s="45"/>
      <c r="LO156" s="45"/>
      <c r="LP156" s="45"/>
      <c r="LQ156" s="45"/>
      <c r="LR156" s="45"/>
      <c r="LS156" s="45"/>
      <c r="LT156" s="45"/>
      <c r="LU156" s="45"/>
      <c r="LV156" s="45"/>
      <c r="LW156" s="45"/>
      <c r="LX156" s="45"/>
      <c r="LY156" s="45"/>
      <c r="LZ156" s="45"/>
      <c r="MA156" s="45"/>
      <c r="MB156" s="45"/>
      <c r="MC156" s="45"/>
      <c r="MD156" s="45"/>
      <c r="ME156" s="45"/>
      <c r="MF156" s="45"/>
      <c r="MG156" s="45"/>
      <c r="MH156" s="45"/>
      <c r="MI156" s="45"/>
      <c r="MJ156" s="45"/>
      <c r="MK156" s="45"/>
      <c r="ML156" s="45"/>
      <c r="MM156" s="45"/>
      <c r="MN156" s="45"/>
      <c r="MO156" s="45"/>
      <c r="MP156" s="45"/>
      <c r="MQ156" s="45"/>
      <c r="MR156" s="45"/>
      <c r="MS156" s="45"/>
      <c r="MT156" s="45"/>
      <c r="MU156" s="45"/>
      <c r="MV156" s="45"/>
      <c r="MW156" s="45"/>
      <c r="MX156" s="45"/>
      <c r="MY156" s="45"/>
      <c r="MZ156" s="45"/>
      <c r="NA156" s="45"/>
      <c r="NB156" s="45"/>
      <c r="NC156" s="45"/>
      <c r="ND156" s="45"/>
      <c r="NE156" s="45"/>
      <c r="NF156" s="45"/>
      <c r="NG156" s="45"/>
      <c r="NH156" s="45"/>
      <c r="NI156" s="45"/>
      <c r="NJ156" s="45"/>
      <c r="NK156" s="45"/>
      <c r="NL156" s="45"/>
      <c r="NM156" s="45"/>
      <c r="NN156" s="45"/>
    </row>
    <row r="157" spans="1:669" ht="15.75" x14ac:dyDescent="0.25">
      <c r="A157" s="41" t="s">
        <v>14</v>
      </c>
      <c r="B157" s="12">
        <v>5</v>
      </c>
      <c r="C157" s="7"/>
      <c r="D157" s="7"/>
      <c r="E157" s="41"/>
      <c r="F157" s="41"/>
      <c r="G157" s="146">
        <f>SUM(G152:G156)</f>
        <v>271000</v>
      </c>
      <c r="H157" s="161">
        <f>SUM(H152:H156)</f>
        <v>7777.7</v>
      </c>
      <c r="I157" s="146">
        <f>SUM(I152:I156)</f>
        <v>19275.45</v>
      </c>
      <c r="J157" s="146">
        <f>SUM(J152:J156)</f>
        <v>8238.4</v>
      </c>
      <c r="K157" s="146">
        <f>SUM(K152:K156)</f>
        <v>125</v>
      </c>
      <c r="L157" s="146">
        <f>L152+L153+L154+L155+L156</f>
        <v>35416.550000000003</v>
      </c>
      <c r="M157" s="161">
        <f>SUM(M152:M156)</f>
        <v>235583.45</v>
      </c>
      <c r="N157" s="47"/>
      <c r="O157" s="47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  <c r="IV157" s="45"/>
      <c r="IW157" s="45"/>
      <c r="IX157" s="45"/>
      <c r="IY157" s="45"/>
      <c r="IZ157" s="45"/>
      <c r="JA157" s="45"/>
      <c r="JB157" s="45"/>
      <c r="JC157" s="45"/>
      <c r="JD157" s="45"/>
      <c r="JE157" s="45"/>
      <c r="JF157" s="45"/>
      <c r="JG157" s="45"/>
      <c r="JH157" s="45"/>
      <c r="JI157" s="45"/>
      <c r="JJ157" s="45"/>
      <c r="JK157" s="45"/>
      <c r="JL157" s="45"/>
      <c r="JM157" s="45"/>
      <c r="JN157" s="45"/>
      <c r="JO157" s="45"/>
      <c r="JP157" s="45"/>
      <c r="JQ157" s="45"/>
      <c r="JR157" s="45"/>
      <c r="JS157" s="45"/>
      <c r="JT157" s="45"/>
      <c r="JU157" s="45"/>
      <c r="JV157" s="45"/>
      <c r="JW157" s="45"/>
      <c r="JX157" s="45"/>
      <c r="JY157" s="45"/>
      <c r="JZ157" s="45"/>
      <c r="KA157" s="45"/>
      <c r="KB157" s="45"/>
      <c r="KC157" s="45"/>
      <c r="KD157" s="45"/>
      <c r="KE157" s="45"/>
      <c r="KF157" s="45"/>
      <c r="KG157" s="45"/>
      <c r="KH157" s="45"/>
      <c r="KI157" s="45"/>
      <c r="KJ157" s="45"/>
      <c r="KK157" s="45"/>
      <c r="KL157" s="45"/>
      <c r="KM157" s="45"/>
      <c r="KN157" s="45"/>
      <c r="KO157" s="45"/>
      <c r="KP157" s="45"/>
      <c r="KQ157" s="45"/>
      <c r="KR157" s="45"/>
      <c r="KS157" s="45"/>
      <c r="KT157" s="45"/>
      <c r="KU157" s="45"/>
      <c r="KV157" s="45"/>
      <c r="KW157" s="45"/>
      <c r="KX157" s="45"/>
      <c r="KY157" s="45"/>
      <c r="KZ157" s="45"/>
      <c r="LA157" s="45"/>
      <c r="LB157" s="45"/>
      <c r="LC157" s="45"/>
      <c r="LD157" s="45"/>
      <c r="LE157" s="45"/>
      <c r="LF157" s="45"/>
      <c r="LG157" s="45"/>
      <c r="LH157" s="45"/>
      <c r="LI157" s="45"/>
      <c r="LJ157" s="45"/>
      <c r="LK157" s="45"/>
      <c r="LL157" s="45"/>
      <c r="LM157" s="45"/>
      <c r="LN157" s="45"/>
      <c r="LO157" s="45"/>
      <c r="LP157" s="45"/>
      <c r="LQ157" s="45"/>
      <c r="LR157" s="45"/>
      <c r="LS157" s="45"/>
      <c r="LT157" s="45"/>
      <c r="LU157" s="45"/>
      <c r="LV157" s="45"/>
      <c r="LW157" s="45"/>
      <c r="LX157" s="45"/>
      <c r="LY157" s="45"/>
      <c r="LZ157" s="45"/>
      <c r="MA157" s="45"/>
      <c r="MB157" s="45"/>
      <c r="MC157" s="45"/>
      <c r="MD157" s="45"/>
      <c r="ME157" s="45"/>
      <c r="MF157" s="45"/>
      <c r="MG157" s="45"/>
      <c r="MH157" s="45"/>
      <c r="MI157" s="45"/>
      <c r="MJ157" s="45"/>
      <c r="MK157" s="45"/>
      <c r="ML157" s="45"/>
      <c r="MM157" s="45"/>
      <c r="MN157" s="45"/>
      <c r="MO157" s="45"/>
      <c r="MP157" s="45"/>
      <c r="MQ157" s="45"/>
      <c r="MR157" s="45"/>
      <c r="MS157" s="45"/>
      <c r="MT157" s="45"/>
      <c r="MU157" s="45"/>
      <c r="MV157" s="45"/>
      <c r="MW157" s="45"/>
      <c r="MX157" s="45"/>
      <c r="MY157" s="45"/>
      <c r="MZ157" s="45"/>
      <c r="NA157" s="45"/>
      <c r="NB157" s="45"/>
      <c r="NC157" s="45"/>
      <c r="ND157" s="45"/>
      <c r="NE157" s="45"/>
      <c r="NF157" s="45"/>
      <c r="NG157" s="45"/>
      <c r="NH157" s="45"/>
      <c r="NI157" s="45"/>
      <c r="NJ157" s="45"/>
      <c r="NK157" s="45"/>
      <c r="NL157" s="45"/>
      <c r="NM157" s="45"/>
      <c r="NN157" s="45"/>
    </row>
    <row r="158" spans="1:669" x14ac:dyDescent="0.25"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  <c r="IV158" s="45"/>
      <c r="IW158" s="45"/>
      <c r="IX158" s="45"/>
      <c r="IY158" s="45"/>
      <c r="IZ158" s="45"/>
      <c r="JA158" s="45"/>
      <c r="JB158" s="45"/>
      <c r="JC158" s="45"/>
      <c r="JD158" s="45"/>
      <c r="JE158" s="45"/>
      <c r="JF158" s="45"/>
      <c r="JG158" s="45"/>
      <c r="JH158" s="45"/>
      <c r="JI158" s="45"/>
      <c r="JJ158" s="45"/>
      <c r="JK158" s="45"/>
      <c r="JL158" s="45"/>
      <c r="JM158" s="45"/>
      <c r="JN158" s="45"/>
      <c r="JO158" s="45"/>
      <c r="JP158" s="45"/>
      <c r="JQ158" s="45"/>
      <c r="JR158" s="45"/>
      <c r="JS158" s="45"/>
      <c r="JT158" s="45"/>
      <c r="JU158" s="45"/>
      <c r="JV158" s="45"/>
      <c r="JW158" s="45"/>
      <c r="JX158" s="45"/>
      <c r="JY158" s="45"/>
      <c r="JZ158" s="45"/>
      <c r="KA158" s="45"/>
      <c r="KB158" s="45"/>
      <c r="KC158" s="45"/>
      <c r="KD158" s="45"/>
      <c r="KE158" s="45"/>
      <c r="KF158" s="45"/>
      <c r="KG158" s="45"/>
      <c r="KH158" s="45"/>
      <c r="KI158" s="45"/>
      <c r="KJ158" s="45"/>
      <c r="KK158" s="45"/>
      <c r="KL158" s="45"/>
      <c r="KM158" s="45"/>
      <c r="KN158" s="45"/>
      <c r="KO158" s="45"/>
      <c r="KP158" s="45"/>
      <c r="KQ158" s="45"/>
      <c r="KR158" s="45"/>
      <c r="KS158" s="45"/>
      <c r="KT158" s="45"/>
      <c r="KU158" s="45"/>
      <c r="KV158" s="45"/>
      <c r="KW158" s="45"/>
      <c r="KX158" s="45"/>
      <c r="KY158" s="45"/>
      <c r="KZ158" s="45"/>
      <c r="LA158" s="45"/>
      <c r="LB158" s="45"/>
      <c r="LC158" s="45"/>
      <c r="LD158" s="45"/>
      <c r="LE158" s="45"/>
      <c r="LF158" s="45"/>
      <c r="LG158" s="45"/>
      <c r="LH158" s="45"/>
      <c r="LI158" s="45"/>
      <c r="LJ158" s="45"/>
      <c r="LK158" s="45"/>
      <c r="LL158" s="45"/>
      <c r="LM158" s="45"/>
      <c r="LN158" s="45"/>
      <c r="LO158" s="45"/>
      <c r="LP158" s="45"/>
      <c r="LQ158" s="45"/>
      <c r="LR158" s="45"/>
      <c r="LS158" s="45"/>
      <c r="LT158" s="45"/>
      <c r="LU158" s="45"/>
      <c r="LV158" s="45"/>
      <c r="LW158" s="45"/>
      <c r="LX158" s="45"/>
      <c r="LY158" s="45"/>
      <c r="LZ158" s="45"/>
      <c r="MA158" s="45"/>
      <c r="MB158" s="45"/>
      <c r="MC158" s="45"/>
      <c r="MD158" s="45"/>
      <c r="ME158" s="45"/>
      <c r="MF158" s="45"/>
      <c r="MG158" s="45"/>
      <c r="MH158" s="45"/>
      <c r="MI158" s="45"/>
      <c r="MJ158" s="45"/>
      <c r="MK158" s="45"/>
      <c r="ML158" s="45"/>
      <c r="MM158" s="45"/>
      <c r="MN158" s="45"/>
      <c r="MO158" s="45"/>
      <c r="MP158" s="45"/>
      <c r="MQ158" s="45"/>
      <c r="MR158" s="45"/>
      <c r="MS158" s="45"/>
      <c r="MT158" s="45"/>
      <c r="MU158" s="45"/>
      <c r="MV158" s="45"/>
      <c r="MW158" s="45"/>
      <c r="MX158" s="45"/>
      <c r="MY158" s="45"/>
      <c r="MZ158" s="45"/>
      <c r="NA158" s="45"/>
      <c r="NB158" s="45"/>
      <c r="NC158" s="45"/>
      <c r="ND158" s="45"/>
      <c r="NE158" s="45"/>
      <c r="NF158" s="45"/>
      <c r="NG158" s="45"/>
      <c r="NH158" s="45"/>
      <c r="NI158" s="45"/>
      <c r="NJ158" s="45"/>
      <c r="NK158" s="45"/>
      <c r="NL158" s="45"/>
      <c r="NM158" s="45"/>
      <c r="NN158" s="45"/>
    </row>
    <row r="159" spans="1:669" s="47" customFormat="1" ht="15.75" x14ac:dyDescent="0.25">
      <c r="A159" s="39" t="s">
        <v>142</v>
      </c>
      <c r="B159" s="13"/>
      <c r="C159" s="11"/>
      <c r="D159" s="11"/>
      <c r="E159" s="39"/>
      <c r="F159" s="39"/>
      <c r="G159" s="145"/>
      <c r="H159" s="164"/>
      <c r="I159" s="145"/>
      <c r="J159" s="145"/>
      <c r="K159" s="145"/>
      <c r="L159" s="145"/>
      <c r="M159" s="164"/>
      <c r="AQ159" s="45"/>
      <c r="AR159" s="45"/>
      <c r="AS159" s="45"/>
      <c r="AT159" s="45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6"/>
      <c r="GD159" s="86"/>
      <c r="GE159" s="86"/>
      <c r="GF159" s="86"/>
      <c r="GG159" s="86"/>
      <c r="GH159" s="86"/>
      <c r="GI159" s="86"/>
      <c r="GJ159" s="86"/>
      <c r="GK159" s="86"/>
      <c r="GL159" s="86"/>
      <c r="GM159" s="86"/>
      <c r="GN159" s="86"/>
      <c r="GO159" s="86"/>
      <c r="GP159" s="86"/>
      <c r="GQ159" s="86"/>
      <c r="GR159" s="86"/>
      <c r="GS159" s="86"/>
      <c r="GT159" s="86"/>
      <c r="GU159" s="86"/>
      <c r="GV159" s="86"/>
      <c r="GW159" s="86"/>
      <c r="GX159" s="86"/>
      <c r="GY159" s="86"/>
      <c r="GZ159" s="86"/>
      <c r="HA159" s="86"/>
      <c r="HB159" s="86"/>
      <c r="HC159" s="86"/>
      <c r="HD159" s="86"/>
      <c r="HE159" s="86"/>
      <c r="HF159" s="86"/>
      <c r="HG159" s="86"/>
      <c r="HH159" s="86"/>
      <c r="HI159" s="86"/>
      <c r="HJ159" s="86"/>
      <c r="HK159" s="86"/>
      <c r="HL159" s="86"/>
      <c r="HM159" s="86"/>
      <c r="HN159" s="86"/>
      <c r="HO159" s="86"/>
      <c r="HP159" s="86"/>
      <c r="HQ159" s="86"/>
      <c r="HR159" s="86"/>
      <c r="HS159" s="86"/>
      <c r="HT159" s="86"/>
      <c r="HU159" s="86"/>
      <c r="HV159" s="86"/>
      <c r="HW159" s="86"/>
      <c r="HX159" s="86"/>
      <c r="HY159" s="86"/>
      <c r="HZ159" s="86"/>
      <c r="IA159" s="86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  <c r="IV159" s="45"/>
      <c r="IW159" s="45"/>
      <c r="IX159" s="45"/>
      <c r="IY159" s="45"/>
      <c r="IZ159" s="45"/>
      <c r="JA159" s="45"/>
      <c r="JB159" s="45"/>
      <c r="JC159" s="45"/>
      <c r="JD159" s="45"/>
      <c r="JE159" s="45"/>
      <c r="JF159" s="45"/>
      <c r="JG159" s="45"/>
      <c r="JH159" s="45"/>
      <c r="JI159" s="45"/>
      <c r="JJ159" s="45"/>
      <c r="JK159" s="45"/>
      <c r="JL159" s="45"/>
      <c r="JM159" s="45"/>
      <c r="JN159" s="45"/>
      <c r="JO159" s="45"/>
      <c r="JP159" s="45"/>
      <c r="JQ159" s="45"/>
      <c r="JR159" s="45"/>
      <c r="JS159" s="45"/>
      <c r="JT159" s="45"/>
      <c r="JU159" s="45"/>
      <c r="JV159" s="45"/>
      <c r="JW159" s="45"/>
      <c r="JX159" s="45"/>
      <c r="JY159" s="45"/>
      <c r="JZ159" s="45"/>
      <c r="KA159" s="45"/>
      <c r="KB159" s="45"/>
      <c r="KC159" s="45"/>
      <c r="KD159" s="45"/>
      <c r="KE159" s="45"/>
      <c r="KF159" s="45"/>
      <c r="KG159" s="45"/>
      <c r="KH159" s="45"/>
      <c r="KI159" s="45"/>
      <c r="KJ159" s="45"/>
      <c r="KK159" s="45"/>
      <c r="KL159" s="45"/>
      <c r="KM159" s="45"/>
      <c r="KN159" s="45"/>
      <c r="KO159" s="45"/>
      <c r="KP159" s="45"/>
      <c r="KQ159" s="45"/>
      <c r="KR159" s="45"/>
      <c r="KS159" s="45"/>
      <c r="KT159" s="45"/>
      <c r="KU159" s="45"/>
      <c r="KV159" s="45"/>
      <c r="KW159" s="45"/>
      <c r="KX159" s="45"/>
      <c r="KY159" s="45"/>
      <c r="KZ159" s="45"/>
      <c r="LA159" s="45"/>
      <c r="LB159" s="45"/>
      <c r="LC159" s="45"/>
      <c r="LD159" s="45"/>
      <c r="LE159" s="45"/>
      <c r="LF159" s="45"/>
      <c r="LG159" s="45"/>
      <c r="LH159" s="45"/>
      <c r="LI159" s="45"/>
      <c r="LJ159" s="45"/>
      <c r="LK159" s="45"/>
      <c r="LL159" s="45"/>
      <c r="LM159" s="45"/>
      <c r="LN159" s="45"/>
      <c r="LO159" s="45"/>
      <c r="LP159" s="45"/>
      <c r="LQ159" s="45"/>
      <c r="LR159" s="45"/>
      <c r="LS159" s="45"/>
      <c r="LT159" s="45"/>
      <c r="LU159" s="45"/>
      <c r="LV159" s="45"/>
      <c r="LW159" s="45"/>
      <c r="LX159" s="45"/>
      <c r="LY159" s="45"/>
      <c r="LZ159" s="45"/>
      <c r="MA159" s="45"/>
      <c r="MB159" s="45"/>
      <c r="MC159" s="45"/>
      <c r="MD159" s="45"/>
      <c r="ME159" s="45"/>
      <c r="MF159" s="45"/>
      <c r="MG159" s="45"/>
      <c r="MH159" s="45"/>
      <c r="MI159" s="45"/>
      <c r="MJ159" s="45"/>
      <c r="MK159" s="45"/>
      <c r="ML159" s="45"/>
      <c r="MM159" s="45"/>
      <c r="MN159" s="45"/>
      <c r="MO159" s="45"/>
      <c r="MP159" s="45"/>
      <c r="MQ159" s="45"/>
      <c r="MR159" s="45"/>
      <c r="MS159" s="45"/>
      <c r="MT159" s="45"/>
      <c r="MU159" s="45"/>
      <c r="MV159" s="45"/>
      <c r="MW159" s="45"/>
      <c r="MX159" s="45"/>
      <c r="MY159" s="45"/>
      <c r="MZ159" s="45"/>
      <c r="NA159" s="45"/>
      <c r="NB159" s="45"/>
      <c r="NC159" s="45"/>
      <c r="ND159" s="45"/>
      <c r="NE159" s="45"/>
      <c r="NF159" s="45"/>
      <c r="NG159" s="45"/>
      <c r="NH159" s="45"/>
      <c r="NI159" s="45"/>
      <c r="NJ159" s="45"/>
      <c r="NK159" s="45"/>
      <c r="NL159" s="45"/>
      <c r="NM159" s="45"/>
      <c r="NN159" s="45"/>
    </row>
    <row r="160" spans="1:669" s="44" customFormat="1" ht="15.75" x14ac:dyDescent="0.25">
      <c r="A160" s="44" t="s">
        <v>197</v>
      </c>
      <c r="B160" s="22" t="s">
        <v>17</v>
      </c>
      <c r="C160" s="23" t="s">
        <v>70</v>
      </c>
      <c r="D160" s="23" t="s">
        <v>221</v>
      </c>
      <c r="E160" s="24">
        <v>44594</v>
      </c>
      <c r="F160" s="111" t="s">
        <v>107</v>
      </c>
      <c r="G160" s="147">
        <v>30000</v>
      </c>
      <c r="H160" s="165">
        <v>861</v>
      </c>
      <c r="I160" s="147">
        <v>0</v>
      </c>
      <c r="J160" s="147">
        <v>912</v>
      </c>
      <c r="K160" s="147">
        <v>25</v>
      </c>
      <c r="L160" s="147">
        <v>1798</v>
      </c>
      <c r="M160" s="165">
        <v>28202</v>
      </c>
      <c r="AQ160" s="46"/>
      <c r="AR160" s="46"/>
      <c r="AS160" s="46"/>
      <c r="AT160" s="4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/>
      <c r="HN160" s="86"/>
      <c r="HO160" s="86"/>
      <c r="HP160" s="86"/>
      <c r="HQ160" s="86"/>
      <c r="HR160" s="86"/>
      <c r="HS160" s="86"/>
      <c r="HT160" s="86"/>
      <c r="HU160" s="86"/>
      <c r="HV160" s="86"/>
      <c r="HW160" s="86"/>
      <c r="HX160" s="86"/>
      <c r="HY160" s="86"/>
      <c r="HZ160" s="86"/>
      <c r="IA160" s="8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  <c r="IW160" s="46"/>
      <c r="IX160" s="46"/>
      <c r="IY160" s="46"/>
      <c r="IZ160" s="46"/>
      <c r="JA160" s="46"/>
      <c r="JB160" s="46"/>
      <c r="JC160" s="46"/>
      <c r="JD160" s="46"/>
      <c r="JE160" s="46"/>
      <c r="JF160" s="46"/>
      <c r="JG160" s="46"/>
      <c r="JH160" s="46"/>
      <c r="JI160" s="46"/>
      <c r="JJ160" s="46"/>
      <c r="JK160" s="46"/>
      <c r="JL160" s="46"/>
      <c r="JM160" s="46"/>
      <c r="JN160" s="46"/>
      <c r="JO160" s="46"/>
      <c r="JP160" s="46"/>
      <c r="JQ160" s="46"/>
      <c r="JR160" s="46"/>
      <c r="JS160" s="46"/>
      <c r="JT160" s="46"/>
      <c r="JU160" s="46"/>
      <c r="JV160" s="46"/>
      <c r="JW160" s="46"/>
      <c r="JX160" s="46"/>
      <c r="JY160" s="46"/>
      <c r="JZ160" s="46"/>
      <c r="KA160" s="46"/>
      <c r="KB160" s="46"/>
      <c r="KC160" s="46"/>
      <c r="KD160" s="46"/>
      <c r="KE160" s="46"/>
      <c r="KF160" s="46"/>
      <c r="KG160" s="46"/>
      <c r="KH160" s="46"/>
      <c r="KI160" s="46"/>
      <c r="KJ160" s="46"/>
      <c r="KK160" s="46"/>
      <c r="KL160" s="46"/>
      <c r="KM160" s="46"/>
      <c r="KN160" s="46"/>
      <c r="KO160" s="46"/>
      <c r="KP160" s="46"/>
      <c r="KQ160" s="46"/>
      <c r="KR160" s="46"/>
      <c r="KS160" s="46"/>
      <c r="KT160" s="46"/>
      <c r="KU160" s="46"/>
      <c r="KV160" s="46"/>
      <c r="KW160" s="46"/>
      <c r="KX160" s="46"/>
      <c r="KY160" s="46"/>
      <c r="KZ160" s="46"/>
      <c r="LA160" s="46"/>
      <c r="LB160" s="46"/>
      <c r="LC160" s="46"/>
      <c r="LD160" s="46"/>
      <c r="LE160" s="46"/>
      <c r="LF160" s="46"/>
      <c r="LG160" s="46"/>
      <c r="LH160" s="46"/>
      <c r="LI160" s="46"/>
      <c r="LJ160" s="46"/>
      <c r="LK160" s="46"/>
      <c r="LL160" s="46"/>
      <c r="LM160" s="46"/>
      <c r="LN160" s="46"/>
      <c r="LO160" s="46"/>
      <c r="LP160" s="46"/>
      <c r="LQ160" s="46"/>
      <c r="LR160" s="46"/>
      <c r="LS160" s="46"/>
      <c r="LT160" s="46"/>
      <c r="LU160" s="46"/>
      <c r="LV160" s="46"/>
      <c r="LW160" s="46"/>
      <c r="LX160" s="46"/>
      <c r="LY160" s="46"/>
      <c r="LZ160" s="46"/>
      <c r="MA160" s="46"/>
      <c r="MB160" s="46"/>
      <c r="MC160" s="46"/>
      <c r="MD160" s="46"/>
      <c r="ME160" s="46"/>
      <c r="MF160" s="46"/>
      <c r="MG160" s="46"/>
      <c r="MH160" s="46"/>
      <c r="MI160" s="46"/>
      <c r="MJ160" s="46"/>
      <c r="MK160" s="46"/>
      <c r="ML160" s="46"/>
      <c r="MM160" s="46"/>
      <c r="MN160" s="46"/>
      <c r="MO160" s="46"/>
      <c r="MP160" s="46"/>
      <c r="MQ160" s="46"/>
      <c r="MR160" s="46"/>
      <c r="MS160" s="46"/>
      <c r="MT160" s="46"/>
      <c r="MU160" s="46"/>
      <c r="MV160" s="46"/>
      <c r="MW160" s="46"/>
      <c r="MX160" s="46"/>
      <c r="MY160" s="46"/>
      <c r="MZ160" s="46"/>
      <c r="NA160" s="46"/>
      <c r="NB160" s="46"/>
      <c r="NC160" s="46"/>
      <c r="ND160" s="46"/>
      <c r="NE160" s="46"/>
      <c r="NF160" s="46"/>
      <c r="NG160" s="46"/>
      <c r="NH160" s="46"/>
      <c r="NI160" s="46"/>
      <c r="NJ160" s="46"/>
      <c r="NK160" s="46"/>
      <c r="NL160" s="46"/>
      <c r="NM160" s="46"/>
      <c r="NN160" s="46"/>
    </row>
    <row r="161" spans="1:669" s="44" customFormat="1" ht="15.75" x14ac:dyDescent="0.25">
      <c r="A161" s="44" t="s">
        <v>143</v>
      </c>
      <c r="B161" s="22" t="s">
        <v>16</v>
      </c>
      <c r="C161" s="23" t="s">
        <v>71</v>
      </c>
      <c r="D161" s="23" t="s">
        <v>221</v>
      </c>
      <c r="E161" s="24">
        <v>44594</v>
      </c>
      <c r="F161" s="111" t="s">
        <v>107</v>
      </c>
      <c r="G161" s="147">
        <v>35000</v>
      </c>
      <c r="H161" s="165">
        <v>1004.5</v>
      </c>
      <c r="I161" s="147">
        <v>0</v>
      </c>
      <c r="J161" s="147">
        <v>1064</v>
      </c>
      <c r="K161" s="147">
        <v>1537.45</v>
      </c>
      <c r="L161" s="147">
        <v>3605.95</v>
      </c>
      <c r="M161" s="165">
        <v>31394.05</v>
      </c>
      <c r="AQ161" s="46"/>
      <c r="AR161" s="46"/>
      <c r="AS161" s="46"/>
      <c r="AT161" s="4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  <c r="HS161" s="86"/>
      <c r="HT161" s="86"/>
      <c r="HU161" s="86"/>
      <c r="HV161" s="86"/>
      <c r="HW161" s="86"/>
      <c r="HX161" s="86"/>
      <c r="HY161" s="86"/>
      <c r="HZ161" s="86"/>
      <c r="IA161" s="8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  <c r="IW161" s="46"/>
      <c r="IX161" s="46"/>
      <c r="IY161" s="46"/>
      <c r="IZ161" s="46"/>
      <c r="JA161" s="46"/>
      <c r="JB161" s="46"/>
      <c r="JC161" s="46"/>
      <c r="JD161" s="46"/>
      <c r="JE161" s="46"/>
      <c r="JF161" s="46"/>
      <c r="JG161" s="46"/>
      <c r="JH161" s="46"/>
      <c r="JI161" s="46"/>
      <c r="JJ161" s="46"/>
      <c r="JK161" s="46"/>
      <c r="JL161" s="46"/>
      <c r="JM161" s="46"/>
      <c r="JN161" s="46"/>
      <c r="JO161" s="46"/>
      <c r="JP161" s="46"/>
      <c r="JQ161" s="46"/>
      <c r="JR161" s="46"/>
      <c r="JS161" s="46"/>
      <c r="JT161" s="46"/>
      <c r="JU161" s="46"/>
      <c r="JV161" s="46"/>
      <c r="JW161" s="46"/>
      <c r="JX161" s="46"/>
      <c r="JY161" s="46"/>
      <c r="JZ161" s="46"/>
      <c r="KA161" s="46"/>
      <c r="KB161" s="46"/>
      <c r="KC161" s="46"/>
      <c r="KD161" s="46"/>
      <c r="KE161" s="46"/>
      <c r="KF161" s="46"/>
      <c r="KG161" s="46"/>
      <c r="KH161" s="46"/>
      <c r="KI161" s="46"/>
      <c r="KJ161" s="46"/>
      <c r="KK161" s="46"/>
      <c r="KL161" s="46"/>
      <c r="KM161" s="46"/>
      <c r="KN161" s="46"/>
      <c r="KO161" s="46"/>
      <c r="KP161" s="46"/>
      <c r="KQ161" s="46"/>
      <c r="KR161" s="46"/>
      <c r="KS161" s="46"/>
      <c r="KT161" s="46"/>
      <c r="KU161" s="46"/>
      <c r="KV161" s="46"/>
      <c r="KW161" s="46"/>
      <c r="KX161" s="46"/>
      <c r="KY161" s="46"/>
      <c r="KZ161" s="46"/>
      <c r="LA161" s="46"/>
      <c r="LB161" s="46"/>
      <c r="LC161" s="46"/>
      <c r="LD161" s="46"/>
      <c r="LE161" s="46"/>
      <c r="LF161" s="46"/>
      <c r="LG161" s="46"/>
      <c r="LH161" s="46"/>
      <c r="LI161" s="46"/>
      <c r="LJ161" s="46"/>
      <c r="LK161" s="46"/>
      <c r="LL161" s="46"/>
      <c r="LM161" s="46"/>
      <c r="LN161" s="46"/>
      <c r="LO161" s="46"/>
      <c r="LP161" s="46"/>
      <c r="LQ161" s="46"/>
      <c r="LR161" s="46"/>
      <c r="LS161" s="46"/>
      <c r="LT161" s="46"/>
      <c r="LU161" s="46"/>
      <c r="LV161" s="46"/>
      <c r="LW161" s="46"/>
      <c r="LX161" s="46"/>
      <c r="LY161" s="46"/>
      <c r="LZ161" s="46"/>
      <c r="MA161" s="46"/>
      <c r="MB161" s="46"/>
      <c r="MC161" s="46"/>
      <c r="MD161" s="46"/>
      <c r="ME161" s="46"/>
      <c r="MF161" s="46"/>
      <c r="MG161" s="46"/>
      <c r="MH161" s="46"/>
      <c r="MI161" s="46"/>
      <c r="MJ161" s="46"/>
      <c r="MK161" s="46"/>
      <c r="ML161" s="46"/>
      <c r="MM161" s="46"/>
      <c r="MN161" s="46"/>
      <c r="MO161" s="46"/>
      <c r="MP161" s="46"/>
      <c r="MQ161" s="46"/>
      <c r="MR161" s="46"/>
      <c r="MS161" s="46"/>
      <c r="MT161" s="46"/>
      <c r="MU161" s="46"/>
      <c r="MV161" s="46"/>
      <c r="MW161" s="46"/>
      <c r="MX161" s="46"/>
      <c r="MY161" s="46"/>
      <c r="MZ161" s="46"/>
      <c r="NA161" s="46"/>
      <c r="NB161" s="46"/>
      <c r="NC161" s="46"/>
      <c r="ND161" s="46"/>
      <c r="NE161" s="46"/>
      <c r="NF161" s="46"/>
      <c r="NG161" s="46"/>
      <c r="NH161" s="46"/>
      <c r="NI161" s="46"/>
      <c r="NJ161" s="46"/>
      <c r="NK161" s="46"/>
      <c r="NL161" s="46"/>
      <c r="NM161" s="46"/>
      <c r="NN161" s="46"/>
    </row>
    <row r="162" spans="1:669" s="44" customFormat="1" ht="15.75" x14ac:dyDescent="0.25">
      <c r="A162" s="44" t="s">
        <v>144</v>
      </c>
      <c r="B162" s="22" t="s">
        <v>16</v>
      </c>
      <c r="C162" s="23" t="s">
        <v>71</v>
      </c>
      <c r="D162" s="23" t="s">
        <v>221</v>
      </c>
      <c r="E162" s="24">
        <v>44594</v>
      </c>
      <c r="F162" s="111" t="s">
        <v>107</v>
      </c>
      <c r="G162" s="147">
        <v>35000</v>
      </c>
      <c r="H162" s="165">
        <v>1004.5</v>
      </c>
      <c r="I162" s="147">
        <v>0</v>
      </c>
      <c r="J162" s="147">
        <v>1064</v>
      </c>
      <c r="K162" s="147">
        <v>1105</v>
      </c>
      <c r="L162" s="147">
        <v>3173.5</v>
      </c>
      <c r="M162" s="165">
        <v>31826.5</v>
      </c>
      <c r="AQ162" s="46"/>
      <c r="AR162" s="46"/>
      <c r="AS162" s="46"/>
      <c r="AT162" s="4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/>
      <c r="HN162" s="86"/>
      <c r="HO162" s="86"/>
      <c r="HP162" s="86"/>
      <c r="HQ162" s="86"/>
      <c r="HR162" s="86"/>
      <c r="HS162" s="86"/>
      <c r="HT162" s="86"/>
      <c r="HU162" s="86"/>
      <c r="HV162" s="86"/>
      <c r="HW162" s="86"/>
      <c r="HX162" s="86"/>
      <c r="HY162" s="86"/>
      <c r="HZ162" s="86"/>
      <c r="IA162" s="8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  <c r="IW162" s="46"/>
      <c r="IX162" s="46"/>
      <c r="IY162" s="46"/>
      <c r="IZ162" s="46"/>
      <c r="JA162" s="46"/>
      <c r="JB162" s="46"/>
      <c r="JC162" s="46"/>
      <c r="JD162" s="46"/>
      <c r="JE162" s="46"/>
      <c r="JF162" s="46"/>
      <c r="JG162" s="46"/>
      <c r="JH162" s="46"/>
      <c r="JI162" s="46"/>
      <c r="JJ162" s="46"/>
      <c r="JK162" s="46"/>
      <c r="JL162" s="46"/>
      <c r="JM162" s="46"/>
      <c r="JN162" s="46"/>
      <c r="JO162" s="46"/>
      <c r="JP162" s="46"/>
      <c r="JQ162" s="46"/>
      <c r="JR162" s="46"/>
      <c r="JS162" s="46"/>
      <c r="JT162" s="46"/>
      <c r="JU162" s="46"/>
      <c r="JV162" s="46"/>
      <c r="JW162" s="46"/>
      <c r="JX162" s="46"/>
      <c r="JY162" s="46"/>
      <c r="JZ162" s="46"/>
      <c r="KA162" s="46"/>
      <c r="KB162" s="46"/>
      <c r="KC162" s="46"/>
      <c r="KD162" s="46"/>
      <c r="KE162" s="46"/>
      <c r="KF162" s="46"/>
      <c r="KG162" s="46"/>
      <c r="KH162" s="46"/>
      <c r="KI162" s="46"/>
      <c r="KJ162" s="46"/>
      <c r="KK162" s="46"/>
      <c r="KL162" s="46"/>
      <c r="KM162" s="46"/>
      <c r="KN162" s="46"/>
      <c r="KO162" s="46"/>
      <c r="KP162" s="46"/>
      <c r="KQ162" s="46"/>
      <c r="KR162" s="46"/>
      <c r="KS162" s="46"/>
      <c r="KT162" s="46"/>
      <c r="KU162" s="46"/>
      <c r="KV162" s="46"/>
      <c r="KW162" s="46"/>
      <c r="KX162" s="46"/>
      <c r="KY162" s="46"/>
      <c r="KZ162" s="46"/>
      <c r="LA162" s="46"/>
      <c r="LB162" s="46"/>
      <c r="LC162" s="46"/>
      <c r="LD162" s="46"/>
      <c r="LE162" s="46"/>
      <c r="LF162" s="46"/>
      <c r="LG162" s="46"/>
      <c r="LH162" s="46"/>
      <c r="LI162" s="46"/>
      <c r="LJ162" s="46"/>
      <c r="LK162" s="46"/>
      <c r="LL162" s="46"/>
      <c r="LM162" s="46"/>
      <c r="LN162" s="46"/>
      <c r="LO162" s="46"/>
      <c r="LP162" s="46"/>
      <c r="LQ162" s="46"/>
      <c r="LR162" s="46"/>
      <c r="LS162" s="46"/>
      <c r="LT162" s="46"/>
      <c r="LU162" s="46"/>
      <c r="LV162" s="46"/>
      <c r="LW162" s="46"/>
      <c r="LX162" s="46"/>
      <c r="LY162" s="46"/>
      <c r="LZ162" s="46"/>
      <c r="MA162" s="46"/>
      <c r="MB162" s="46"/>
      <c r="MC162" s="46"/>
      <c r="MD162" s="46"/>
      <c r="ME162" s="46"/>
      <c r="MF162" s="46"/>
      <c r="MG162" s="46"/>
      <c r="MH162" s="46"/>
      <c r="MI162" s="46"/>
      <c r="MJ162" s="46"/>
      <c r="MK162" s="46"/>
      <c r="ML162" s="46"/>
      <c r="MM162" s="46"/>
      <c r="MN162" s="46"/>
      <c r="MO162" s="46"/>
      <c r="MP162" s="46"/>
      <c r="MQ162" s="46"/>
      <c r="MR162" s="46"/>
      <c r="MS162" s="46"/>
      <c r="MT162" s="46"/>
      <c r="MU162" s="46"/>
      <c r="MV162" s="46"/>
      <c r="MW162" s="46"/>
      <c r="MX162" s="46"/>
      <c r="MY162" s="46"/>
      <c r="MZ162" s="46"/>
      <c r="NA162" s="46"/>
      <c r="NB162" s="46"/>
      <c r="NC162" s="46"/>
      <c r="ND162" s="46"/>
      <c r="NE162" s="46"/>
      <c r="NF162" s="46"/>
      <c r="NG162" s="46"/>
      <c r="NH162" s="46"/>
      <c r="NI162" s="46"/>
      <c r="NJ162" s="46"/>
      <c r="NK162" s="46"/>
      <c r="NL162" s="46"/>
      <c r="NM162" s="46"/>
      <c r="NN162" s="46"/>
    </row>
    <row r="163" spans="1:669" s="44" customFormat="1" ht="15.75" x14ac:dyDescent="0.25">
      <c r="A163" s="44" t="s">
        <v>145</v>
      </c>
      <c r="B163" s="22" t="s">
        <v>146</v>
      </c>
      <c r="C163" s="23" t="s">
        <v>71</v>
      </c>
      <c r="D163" s="23" t="s">
        <v>221</v>
      </c>
      <c r="E163" s="24">
        <v>44594</v>
      </c>
      <c r="F163" s="111" t="s">
        <v>107</v>
      </c>
      <c r="G163" s="147">
        <v>30000</v>
      </c>
      <c r="H163" s="165">
        <v>861</v>
      </c>
      <c r="I163" s="147">
        <v>0</v>
      </c>
      <c r="J163" s="147">
        <v>912</v>
      </c>
      <c r="K163" s="147">
        <v>25</v>
      </c>
      <c r="L163" s="147">
        <v>1798</v>
      </c>
      <c r="M163" s="165">
        <v>28202</v>
      </c>
      <c r="AQ163" s="46"/>
      <c r="AR163" s="46"/>
      <c r="AS163" s="46"/>
      <c r="AT163" s="4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  <c r="HS163" s="86"/>
      <c r="HT163" s="86"/>
      <c r="HU163" s="86"/>
      <c r="HV163" s="86"/>
      <c r="HW163" s="86"/>
      <c r="HX163" s="86"/>
      <c r="HY163" s="86"/>
      <c r="HZ163" s="86"/>
      <c r="IA163" s="8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  <c r="IW163" s="46"/>
      <c r="IX163" s="46"/>
      <c r="IY163" s="46"/>
      <c r="IZ163" s="46"/>
      <c r="JA163" s="46"/>
      <c r="JB163" s="46"/>
      <c r="JC163" s="46"/>
      <c r="JD163" s="46"/>
      <c r="JE163" s="46"/>
      <c r="JF163" s="46"/>
      <c r="JG163" s="46"/>
      <c r="JH163" s="46"/>
      <c r="JI163" s="46"/>
      <c r="JJ163" s="46"/>
      <c r="JK163" s="46"/>
      <c r="JL163" s="46"/>
      <c r="JM163" s="46"/>
      <c r="JN163" s="46"/>
      <c r="JO163" s="46"/>
      <c r="JP163" s="46"/>
      <c r="JQ163" s="46"/>
      <c r="JR163" s="46"/>
      <c r="JS163" s="46"/>
      <c r="JT163" s="46"/>
      <c r="JU163" s="46"/>
      <c r="JV163" s="46"/>
      <c r="JW163" s="46"/>
      <c r="JX163" s="46"/>
      <c r="JY163" s="46"/>
      <c r="JZ163" s="46"/>
      <c r="KA163" s="46"/>
      <c r="KB163" s="46"/>
      <c r="KC163" s="46"/>
      <c r="KD163" s="46"/>
      <c r="KE163" s="46"/>
      <c r="KF163" s="46"/>
      <c r="KG163" s="46"/>
      <c r="KH163" s="46"/>
      <c r="KI163" s="46"/>
      <c r="KJ163" s="46"/>
      <c r="KK163" s="46"/>
      <c r="KL163" s="46"/>
      <c r="KM163" s="46"/>
      <c r="KN163" s="46"/>
      <c r="KO163" s="46"/>
      <c r="KP163" s="46"/>
      <c r="KQ163" s="46"/>
      <c r="KR163" s="46"/>
      <c r="KS163" s="46"/>
      <c r="KT163" s="46"/>
      <c r="KU163" s="46"/>
      <c r="KV163" s="46"/>
      <c r="KW163" s="46"/>
      <c r="KX163" s="46"/>
      <c r="KY163" s="46"/>
      <c r="KZ163" s="46"/>
      <c r="LA163" s="46"/>
      <c r="LB163" s="46"/>
      <c r="LC163" s="46"/>
      <c r="LD163" s="46"/>
      <c r="LE163" s="46"/>
      <c r="LF163" s="46"/>
      <c r="LG163" s="46"/>
      <c r="LH163" s="46"/>
      <c r="LI163" s="46"/>
      <c r="LJ163" s="46"/>
      <c r="LK163" s="46"/>
      <c r="LL163" s="46"/>
      <c r="LM163" s="46"/>
      <c r="LN163" s="46"/>
      <c r="LO163" s="46"/>
      <c r="LP163" s="46"/>
      <c r="LQ163" s="46"/>
      <c r="LR163" s="46"/>
      <c r="LS163" s="46"/>
      <c r="LT163" s="46"/>
      <c r="LU163" s="46"/>
      <c r="LV163" s="46"/>
      <c r="LW163" s="46"/>
      <c r="LX163" s="46"/>
      <c r="LY163" s="46"/>
      <c r="LZ163" s="46"/>
      <c r="MA163" s="46"/>
      <c r="MB163" s="46"/>
      <c r="MC163" s="46"/>
      <c r="MD163" s="46"/>
      <c r="ME163" s="46"/>
      <c r="MF163" s="46"/>
      <c r="MG163" s="46"/>
      <c r="MH163" s="46"/>
      <c r="MI163" s="46"/>
      <c r="MJ163" s="46"/>
      <c r="MK163" s="46"/>
      <c r="ML163" s="46"/>
      <c r="MM163" s="46"/>
      <c r="MN163" s="46"/>
      <c r="MO163" s="46"/>
      <c r="MP163" s="46"/>
      <c r="MQ163" s="46"/>
      <c r="MR163" s="46"/>
      <c r="MS163" s="46"/>
      <c r="MT163" s="46"/>
      <c r="MU163" s="46"/>
      <c r="MV163" s="46"/>
      <c r="MW163" s="46"/>
      <c r="MX163" s="46"/>
      <c r="MY163" s="46"/>
      <c r="MZ163" s="46"/>
      <c r="NA163" s="46"/>
      <c r="NB163" s="46"/>
      <c r="NC163" s="46"/>
      <c r="ND163" s="46"/>
      <c r="NE163" s="46"/>
      <c r="NF163" s="46"/>
      <c r="NG163" s="46"/>
      <c r="NH163" s="46"/>
      <c r="NI163" s="46"/>
      <c r="NJ163" s="46"/>
      <c r="NK163" s="46"/>
      <c r="NL163" s="46"/>
      <c r="NM163" s="46"/>
      <c r="NN163" s="46"/>
    </row>
    <row r="164" spans="1:669" s="44" customFormat="1" ht="15.75" x14ac:dyDescent="0.25">
      <c r="A164" s="44" t="s">
        <v>168</v>
      </c>
      <c r="B164" s="22" t="s">
        <v>54</v>
      </c>
      <c r="C164" s="23" t="s">
        <v>70</v>
      </c>
      <c r="D164" s="23" t="s">
        <v>221</v>
      </c>
      <c r="E164" s="24">
        <v>44594</v>
      </c>
      <c r="F164" s="111" t="s">
        <v>107</v>
      </c>
      <c r="G164" s="147">
        <v>100000</v>
      </c>
      <c r="H164" s="165">
        <v>2870</v>
      </c>
      <c r="I164" s="147">
        <v>12105.37</v>
      </c>
      <c r="J164" s="147">
        <v>3040</v>
      </c>
      <c r="K164" s="147">
        <v>25</v>
      </c>
      <c r="L164" s="147">
        <v>18040.37</v>
      </c>
      <c r="M164" s="165">
        <v>81959.63</v>
      </c>
      <c r="AQ164" s="46"/>
      <c r="AR164" s="46"/>
      <c r="AS164" s="46"/>
      <c r="AT164" s="4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  <c r="FS164" s="86"/>
      <c r="FT164" s="86"/>
      <c r="FU164" s="86"/>
      <c r="FV164" s="86"/>
      <c r="FW164" s="86"/>
      <c r="FX164" s="86"/>
      <c r="FY164" s="86"/>
      <c r="FZ164" s="86"/>
      <c r="GA164" s="86"/>
      <c r="GB164" s="86"/>
      <c r="GC164" s="86"/>
      <c r="GD164" s="86"/>
      <c r="GE164" s="86"/>
      <c r="GF164" s="86"/>
      <c r="GG164" s="86"/>
      <c r="GH164" s="86"/>
      <c r="GI164" s="86"/>
      <c r="GJ164" s="86"/>
      <c r="GK164" s="86"/>
      <c r="GL164" s="86"/>
      <c r="GM164" s="86"/>
      <c r="GN164" s="86"/>
      <c r="GO164" s="86"/>
      <c r="GP164" s="86"/>
      <c r="GQ164" s="86"/>
      <c r="GR164" s="86"/>
      <c r="GS164" s="86"/>
      <c r="GT164" s="86"/>
      <c r="GU164" s="86"/>
      <c r="GV164" s="86"/>
      <c r="GW164" s="86"/>
      <c r="GX164" s="86"/>
      <c r="GY164" s="86"/>
      <c r="GZ164" s="86"/>
      <c r="HA164" s="86"/>
      <c r="HB164" s="86"/>
      <c r="HC164" s="86"/>
      <c r="HD164" s="86"/>
      <c r="HE164" s="86"/>
      <c r="HF164" s="86"/>
      <c r="HG164" s="86"/>
      <c r="HH164" s="86"/>
      <c r="HI164" s="86"/>
      <c r="HJ164" s="86"/>
      <c r="HK164" s="86"/>
      <c r="HL164" s="86"/>
      <c r="HM164" s="86"/>
      <c r="HN164" s="86"/>
      <c r="HO164" s="86"/>
      <c r="HP164" s="86"/>
      <c r="HQ164" s="86"/>
      <c r="HR164" s="86"/>
      <c r="HS164" s="86"/>
      <c r="HT164" s="86"/>
      <c r="HU164" s="86"/>
      <c r="HV164" s="86"/>
      <c r="HW164" s="86"/>
      <c r="HX164" s="86"/>
      <c r="HY164" s="86"/>
      <c r="HZ164" s="86"/>
      <c r="IA164" s="8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  <c r="IT164" s="46"/>
      <c r="IU164" s="46"/>
      <c r="IV164" s="46"/>
      <c r="IW164" s="46"/>
      <c r="IX164" s="46"/>
      <c r="IY164" s="46"/>
      <c r="IZ164" s="46"/>
      <c r="JA164" s="46"/>
      <c r="JB164" s="46"/>
      <c r="JC164" s="46"/>
      <c r="JD164" s="46"/>
      <c r="JE164" s="46"/>
      <c r="JF164" s="46"/>
      <c r="JG164" s="46"/>
      <c r="JH164" s="46"/>
      <c r="JI164" s="46"/>
      <c r="JJ164" s="46"/>
      <c r="JK164" s="46"/>
      <c r="JL164" s="46"/>
      <c r="JM164" s="46"/>
      <c r="JN164" s="46"/>
      <c r="JO164" s="46"/>
      <c r="JP164" s="46"/>
      <c r="JQ164" s="46"/>
      <c r="JR164" s="46"/>
      <c r="JS164" s="46"/>
      <c r="JT164" s="46"/>
      <c r="JU164" s="46"/>
      <c r="JV164" s="46"/>
      <c r="JW164" s="46"/>
      <c r="JX164" s="46"/>
      <c r="JY164" s="46"/>
      <c r="JZ164" s="46"/>
      <c r="KA164" s="46"/>
      <c r="KB164" s="46"/>
      <c r="KC164" s="46"/>
      <c r="KD164" s="46"/>
      <c r="KE164" s="46"/>
      <c r="KF164" s="46"/>
      <c r="KG164" s="46"/>
      <c r="KH164" s="46"/>
      <c r="KI164" s="46"/>
      <c r="KJ164" s="46"/>
      <c r="KK164" s="46"/>
      <c r="KL164" s="46"/>
      <c r="KM164" s="46"/>
      <c r="KN164" s="46"/>
      <c r="KO164" s="46"/>
      <c r="KP164" s="46"/>
      <c r="KQ164" s="46"/>
      <c r="KR164" s="46"/>
      <c r="KS164" s="46"/>
      <c r="KT164" s="46"/>
      <c r="KU164" s="46"/>
      <c r="KV164" s="46"/>
      <c r="KW164" s="46"/>
      <c r="KX164" s="46"/>
      <c r="KY164" s="46"/>
      <c r="KZ164" s="46"/>
      <c r="LA164" s="46"/>
      <c r="LB164" s="46"/>
      <c r="LC164" s="46"/>
      <c r="LD164" s="46"/>
      <c r="LE164" s="46"/>
      <c r="LF164" s="46"/>
      <c r="LG164" s="46"/>
      <c r="LH164" s="46"/>
      <c r="LI164" s="46"/>
      <c r="LJ164" s="46"/>
      <c r="LK164" s="46"/>
      <c r="LL164" s="46"/>
      <c r="LM164" s="46"/>
      <c r="LN164" s="46"/>
      <c r="LO164" s="46"/>
      <c r="LP164" s="46"/>
      <c r="LQ164" s="46"/>
      <c r="LR164" s="46"/>
      <c r="LS164" s="46"/>
      <c r="LT164" s="46"/>
      <c r="LU164" s="46"/>
      <c r="LV164" s="46"/>
      <c r="LW164" s="46"/>
      <c r="LX164" s="46"/>
      <c r="LY164" s="46"/>
      <c r="LZ164" s="46"/>
      <c r="MA164" s="46"/>
      <c r="MB164" s="46"/>
      <c r="MC164" s="46"/>
      <c r="MD164" s="46"/>
      <c r="ME164" s="46"/>
      <c r="MF164" s="46"/>
      <c r="MG164" s="46"/>
      <c r="MH164" s="46"/>
      <c r="MI164" s="46"/>
      <c r="MJ164" s="46"/>
      <c r="MK164" s="46"/>
      <c r="ML164" s="46"/>
      <c r="MM164" s="46"/>
      <c r="MN164" s="46"/>
      <c r="MO164" s="46"/>
      <c r="MP164" s="46"/>
      <c r="MQ164" s="46"/>
      <c r="MR164" s="46"/>
      <c r="MS164" s="46"/>
      <c r="MT164" s="46"/>
      <c r="MU164" s="46"/>
      <c r="MV164" s="46"/>
      <c r="MW164" s="46"/>
      <c r="MX164" s="46"/>
      <c r="MY164" s="46"/>
      <c r="MZ164" s="46"/>
      <c r="NA164" s="46"/>
      <c r="NB164" s="46"/>
      <c r="NC164" s="46"/>
      <c r="ND164" s="46"/>
      <c r="NE164" s="46"/>
      <c r="NF164" s="46"/>
      <c r="NG164" s="46"/>
      <c r="NH164" s="46"/>
      <c r="NI164" s="46"/>
      <c r="NJ164" s="46"/>
      <c r="NK164" s="46"/>
      <c r="NL164" s="46"/>
      <c r="NM164" s="46"/>
      <c r="NN164" s="46"/>
    </row>
    <row r="165" spans="1:669" s="44" customFormat="1" ht="15.75" x14ac:dyDescent="0.25">
      <c r="A165" s="44" t="s">
        <v>204</v>
      </c>
      <c r="B165" s="22" t="s">
        <v>17</v>
      </c>
      <c r="C165" s="23" t="s">
        <v>71</v>
      </c>
      <c r="D165" s="23" t="s">
        <v>221</v>
      </c>
      <c r="E165" s="24">
        <v>44713</v>
      </c>
      <c r="F165" s="111" t="s">
        <v>107</v>
      </c>
      <c r="G165" s="147">
        <v>30000</v>
      </c>
      <c r="H165" s="165">
        <v>861</v>
      </c>
      <c r="I165" s="147">
        <v>0</v>
      </c>
      <c r="J165" s="147">
        <v>912</v>
      </c>
      <c r="K165" s="147">
        <v>565</v>
      </c>
      <c r="L165" s="147">
        <v>2338</v>
      </c>
      <c r="M165" s="165">
        <v>27662</v>
      </c>
      <c r="AN165" s="46"/>
      <c r="AO165" s="46"/>
      <c r="AP165" s="46"/>
      <c r="AQ165" s="46"/>
      <c r="AR165" s="46"/>
      <c r="AS165" s="46"/>
      <c r="AT165" s="4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  <c r="HF165" s="86"/>
      <c r="HG165" s="86"/>
      <c r="HH165" s="86"/>
      <c r="HI165" s="86"/>
      <c r="HJ165" s="86"/>
      <c r="HK165" s="86"/>
      <c r="HL165" s="86"/>
      <c r="HM165" s="86"/>
      <c r="HN165" s="86"/>
      <c r="HO165" s="86"/>
      <c r="HP165" s="86"/>
      <c r="HQ165" s="86"/>
      <c r="HR165" s="86"/>
      <c r="HS165" s="86"/>
      <c r="HT165" s="86"/>
      <c r="HU165" s="86"/>
      <c r="HV165" s="86"/>
      <c r="HW165" s="86"/>
      <c r="HX165" s="86"/>
      <c r="HY165" s="86"/>
      <c r="HZ165" s="86"/>
      <c r="IA165" s="8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  <c r="IT165" s="46"/>
      <c r="IU165" s="46"/>
      <c r="IV165" s="46"/>
      <c r="IW165" s="46"/>
      <c r="IX165" s="46"/>
      <c r="IY165" s="46"/>
      <c r="IZ165" s="46"/>
      <c r="JA165" s="46"/>
      <c r="JB165" s="46"/>
      <c r="JC165" s="46"/>
      <c r="JD165" s="46"/>
      <c r="JE165" s="46"/>
      <c r="JF165" s="46"/>
      <c r="JG165" s="46"/>
      <c r="JH165" s="46"/>
      <c r="JI165" s="46"/>
      <c r="JJ165" s="46"/>
      <c r="JK165" s="46"/>
      <c r="JL165" s="46"/>
      <c r="JM165" s="46"/>
      <c r="JN165" s="46"/>
      <c r="JO165" s="46"/>
      <c r="JP165" s="46"/>
      <c r="JQ165" s="46"/>
      <c r="JR165" s="46"/>
      <c r="JS165" s="46"/>
      <c r="JT165" s="46"/>
      <c r="JU165" s="46"/>
      <c r="JV165" s="46"/>
      <c r="JW165" s="46"/>
      <c r="JX165" s="46"/>
      <c r="JY165" s="46"/>
      <c r="JZ165" s="46"/>
      <c r="KA165" s="46"/>
      <c r="KB165" s="46"/>
      <c r="KC165" s="46"/>
      <c r="KD165" s="46"/>
      <c r="KE165" s="46"/>
      <c r="KF165" s="46"/>
      <c r="KG165" s="46"/>
      <c r="KH165" s="46"/>
      <c r="KI165" s="46"/>
      <c r="KJ165" s="46"/>
      <c r="KK165" s="46"/>
      <c r="KL165" s="46"/>
      <c r="KM165" s="46"/>
      <c r="KN165" s="46"/>
      <c r="KO165" s="46"/>
      <c r="KP165" s="46"/>
      <c r="KQ165" s="46"/>
      <c r="KR165" s="46"/>
      <c r="KS165" s="46"/>
      <c r="KT165" s="46"/>
      <c r="KU165" s="46"/>
      <c r="KV165" s="46"/>
      <c r="KW165" s="46"/>
      <c r="KX165" s="46"/>
      <c r="KY165" s="46"/>
      <c r="KZ165" s="46"/>
      <c r="LA165" s="46"/>
      <c r="LB165" s="46"/>
      <c r="LC165" s="46"/>
      <c r="LD165" s="46"/>
      <c r="LE165" s="46"/>
      <c r="LF165" s="46"/>
      <c r="LG165" s="46"/>
      <c r="LH165" s="46"/>
      <c r="LI165" s="46"/>
      <c r="LJ165" s="46"/>
      <c r="LK165" s="46"/>
      <c r="LL165" s="46"/>
      <c r="LM165" s="46"/>
      <c r="LN165" s="46"/>
      <c r="LO165" s="46"/>
      <c r="LP165" s="46"/>
      <c r="LQ165" s="46"/>
      <c r="LR165" s="46"/>
      <c r="LS165" s="46"/>
      <c r="LT165" s="46"/>
      <c r="LU165" s="46"/>
      <c r="LV165" s="46"/>
      <c r="LW165" s="46"/>
      <c r="LX165" s="46"/>
      <c r="LY165" s="46"/>
      <c r="LZ165" s="46"/>
      <c r="MA165" s="46"/>
      <c r="MB165" s="46"/>
      <c r="MC165" s="46"/>
      <c r="MD165" s="46"/>
      <c r="ME165" s="46"/>
      <c r="MF165" s="46"/>
      <c r="MG165" s="46"/>
      <c r="MH165" s="46"/>
      <c r="MI165" s="46"/>
      <c r="MJ165" s="46"/>
      <c r="MK165" s="46"/>
      <c r="ML165" s="46"/>
      <c r="MM165" s="46"/>
      <c r="MN165" s="46"/>
      <c r="MO165" s="46"/>
      <c r="MP165" s="46"/>
      <c r="MQ165" s="46"/>
      <c r="MR165" s="46"/>
      <c r="MS165" s="46"/>
      <c r="MT165" s="46"/>
      <c r="MU165" s="46"/>
      <c r="MV165" s="46"/>
      <c r="MW165" s="46"/>
      <c r="MX165" s="46"/>
      <c r="MY165" s="46"/>
      <c r="MZ165" s="46"/>
      <c r="NA165" s="46"/>
      <c r="NB165" s="46"/>
      <c r="NC165" s="46"/>
      <c r="ND165" s="46"/>
      <c r="NE165" s="46"/>
      <c r="NF165" s="46"/>
      <c r="NG165" s="46"/>
      <c r="NH165" s="46"/>
      <c r="NI165" s="46"/>
      <c r="NJ165" s="46"/>
      <c r="NK165" s="46"/>
      <c r="NL165" s="46"/>
      <c r="NM165" s="46"/>
      <c r="NN165" s="46"/>
    </row>
    <row r="166" spans="1:669" s="68" customFormat="1" ht="15.75" x14ac:dyDescent="0.25">
      <c r="A166" s="68" t="s">
        <v>14</v>
      </c>
      <c r="B166" s="92">
        <v>6</v>
      </c>
      <c r="C166" s="74"/>
      <c r="D166" s="74"/>
      <c r="E166" s="114"/>
      <c r="F166" s="115"/>
      <c r="G166" s="150">
        <f t="shared" ref="G166:M166" si="23">SUM(G160:G165)</f>
        <v>260000</v>
      </c>
      <c r="H166" s="157">
        <f t="shared" si="23"/>
        <v>7462</v>
      </c>
      <c r="I166" s="150">
        <f t="shared" si="23"/>
        <v>12105.37</v>
      </c>
      <c r="J166" s="150">
        <f t="shared" si="23"/>
        <v>7904</v>
      </c>
      <c r="K166" s="150">
        <f t="shared" si="23"/>
        <v>3282.45</v>
      </c>
      <c r="L166" s="150">
        <f t="shared" si="23"/>
        <v>30753.82</v>
      </c>
      <c r="M166" s="150">
        <f t="shared" si="23"/>
        <v>229246.18</v>
      </c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  <c r="CI166" s="195"/>
      <c r="CJ166" s="195"/>
      <c r="CK166" s="195"/>
      <c r="CL166" s="195"/>
      <c r="CM166" s="195"/>
      <c r="CN166" s="195"/>
      <c r="CO166" s="195"/>
      <c r="CP166" s="195"/>
      <c r="CQ166" s="195"/>
      <c r="CR166" s="195"/>
      <c r="CS166" s="195"/>
      <c r="CT166" s="195"/>
      <c r="CU166" s="195"/>
      <c r="CV166" s="195"/>
      <c r="CW166" s="195"/>
      <c r="CX166" s="195"/>
      <c r="CY166" s="195"/>
      <c r="CZ166" s="195"/>
      <c r="DA166" s="195"/>
      <c r="DB166" s="195"/>
      <c r="DC166" s="195"/>
      <c r="DD166" s="195"/>
      <c r="DE166" s="195"/>
      <c r="DF166" s="195"/>
      <c r="DG166" s="195"/>
      <c r="DH166" s="195"/>
      <c r="DI166" s="195"/>
      <c r="DJ166" s="195"/>
      <c r="DK166" s="195"/>
      <c r="DL166" s="195"/>
      <c r="DM166" s="195"/>
      <c r="DN166" s="195"/>
      <c r="DO166" s="195"/>
      <c r="DP166" s="195"/>
      <c r="DQ166" s="195"/>
      <c r="DR166" s="195"/>
      <c r="DS166" s="195"/>
      <c r="DT166" s="195"/>
      <c r="DU166" s="195"/>
      <c r="DV166" s="195"/>
      <c r="DW166" s="195"/>
      <c r="DX166" s="195"/>
      <c r="DY166" s="195"/>
      <c r="DZ166" s="195"/>
      <c r="EA166" s="195"/>
      <c r="EB166" s="195"/>
      <c r="EC166" s="195"/>
      <c r="ED166" s="195"/>
      <c r="EE166" s="195"/>
      <c r="EF166" s="195"/>
      <c r="EG166" s="195"/>
      <c r="EH166" s="195"/>
      <c r="EI166" s="195"/>
      <c r="EJ166" s="195"/>
      <c r="EK166" s="195"/>
      <c r="EL166" s="195"/>
      <c r="EM166" s="195"/>
      <c r="EN166" s="195"/>
      <c r="EO166" s="195"/>
      <c r="EP166" s="195"/>
      <c r="EQ166" s="195"/>
      <c r="ER166" s="195"/>
      <c r="ES166" s="195"/>
      <c r="ET166" s="195"/>
      <c r="EU166" s="195"/>
      <c r="EV166" s="195"/>
      <c r="EW166" s="195"/>
      <c r="EX166" s="195"/>
      <c r="EY166" s="195"/>
      <c r="EZ166" s="195"/>
      <c r="FA166" s="195"/>
      <c r="FB166" s="195"/>
      <c r="FC166" s="195"/>
      <c r="FD166" s="195"/>
      <c r="FE166" s="195"/>
      <c r="FF166" s="195"/>
      <c r="FG166" s="195"/>
      <c r="FH166" s="195"/>
      <c r="FI166" s="195"/>
      <c r="FJ166" s="195"/>
      <c r="FK166" s="195"/>
      <c r="FL166" s="195"/>
      <c r="FM166" s="195"/>
      <c r="FN166" s="195"/>
      <c r="FO166" s="195"/>
      <c r="FP166" s="195"/>
      <c r="FQ166" s="195"/>
      <c r="FR166" s="195"/>
      <c r="FS166" s="195"/>
      <c r="FT166" s="195"/>
      <c r="FU166" s="195"/>
      <c r="FV166" s="195"/>
      <c r="FW166" s="195"/>
      <c r="FX166" s="195"/>
      <c r="FY166" s="195"/>
      <c r="FZ166" s="195"/>
      <c r="GA166" s="195"/>
      <c r="GB166" s="195"/>
      <c r="GC166" s="195"/>
      <c r="GD166" s="195"/>
      <c r="GE166" s="195"/>
      <c r="GF166" s="195"/>
      <c r="GG166" s="195"/>
      <c r="GH166" s="195"/>
      <c r="GI166" s="195"/>
      <c r="GJ166" s="195"/>
      <c r="GK166" s="195"/>
      <c r="GL166" s="195"/>
      <c r="GM166" s="195"/>
      <c r="GN166" s="195"/>
      <c r="GO166" s="195"/>
      <c r="GP166" s="195"/>
      <c r="GQ166" s="195"/>
      <c r="GR166" s="195"/>
      <c r="GS166" s="195"/>
      <c r="GT166" s="195"/>
      <c r="GU166" s="195"/>
      <c r="GV166" s="195"/>
      <c r="GW166" s="195"/>
      <c r="GX166" s="195"/>
      <c r="GY166" s="195"/>
      <c r="GZ166" s="195"/>
      <c r="HA166" s="195"/>
      <c r="HB166" s="195"/>
      <c r="HC166" s="195"/>
      <c r="HD166" s="195"/>
      <c r="HE166" s="195"/>
      <c r="HF166" s="195"/>
      <c r="HG166" s="195"/>
      <c r="HH166" s="195"/>
      <c r="HI166" s="195"/>
      <c r="HJ166" s="195"/>
      <c r="HK166" s="195"/>
      <c r="HL166" s="195"/>
      <c r="HM166" s="195"/>
      <c r="HN166" s="195"/>
      <c r="HO166" s="195"/>
      <c r="HP166" s="195"/>
      <c r="HQ166" s="195"/>
      <c r="HR166" s="195"/>
      <c r="HS166" s="195"/>
      <c r="HT166" s="195"/>
      <c r="HU166" s="195"/>
      <c r="HV166" s="195"/>
      <c r="HW166" s="195"/>
      <c r="HX166" s="195"/>
      <c r="HY166" s="195"/>
      <c r="HZ166" s="195"/>
      <c r="IA166" s="195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40"/>
      <c r="IW166" s="40"/>
      <c r="IX166" s="40"/>
      <c r="IY166" s="40"/>
      <c r="IZ166" s="40"/>
      <c r="JA166" s="40"/>
      <c r="JB166" s="40"/>
      <c r="JC166" s="40"/>
      <c r="JD166" s="40"/>
      <c r="JE166" s="40"/>
      <c r="JF166" s="40"/>
      <c r="JG166" s="40"/>
      <c r="JH166" s="40"/>
      <c r="JI166" s="40"/>
      <c r="JJ166" s="40"/>
      <c r="JK166" s="40"/>
      <c r="JL166" s="40"/>
      <c r="JM166" s="40"/>
      <c r="JN166" s="40"/>
      <c r="JO166" s="40"/>
      <c r="JP166" s="40"/>
      <c r="JQ166" s="40"/>
      <c r="JR166" s="40"/>
      <c r="JS166" s="40"/>
      <c r="JT166" s="40"/>
      <c r="JU166" s="40"/>
      <c r="JV166" s="40"/>
      <c r="JW166" s="40"/>
      <c r="JX166" s="40"/>
      <c r="JY166" s="40"/>
      <c r="JZ166" s="40"/>
      <c r="KA166" s="40"/>
      <c r="KB166" s="40"/>
      <c r="KC166" s="40"/>
      <c r="KD166" s="40"/>
      <c r="KE166" s="40"/>
      <c r="KF166" s="40"/>
      <c r="KG166" s="40"/>
      <c r="KH166" s="40"/>
      <c r="KI166" s="40"/>
      <c r="KJ166" s="40"/>
      <c r="KK166" s="40"/>
      <c r="KL166" s="40"/>
      <c r="KM166" s="40"/>
      <c r="KN166" s="40"/>
      <c r="KO166" s="40"/>
      <c r="KP166" s="40"/>
      <c r="KQ166" s="40"/>
      <c r="KR166" s="40"/>
      <c r="KS166" s="40"/>
      <c r="KT166" s="40"/>
      <c r="KU166" s="40"/>
      <c r="KV166" s="40"/>
      <c r="KW166" s="40"/>
      <c r="KX166" s="40"/>
      <c r="KY166" s="40"/>
      <c r="KZ166" s="40"/>
      <c r="LA166" s="40"/>
      <c r="LB166" s="40"/>
      <c r="LC166" s="40"/>
      <c r="LD166" s="40"/>
      <c r="LE166" s="40"/>
      <c r="LF166" s="40"/>
      <c r="LG166" s="40"/>
      <c r="LH166" s="40"/>
      <c r="LI166" s="40"/>
      <c r="LJ166" s="40"/>
      <c r="LK166" s="40"/>
      <c r="LL166" s="40"/>
      <c r="LM166" s="40"/>
      <c r="LN166" s="40"/>
      <c r="LO166" s="40"/>
      <c r="LP166" s="40"/>
      <c r="LQ166" s="40"/>
      <c r="LR166" s="40"/>
      <c r="LS166" s="40"/>
      <c r="LT166" s="40"/>
      <c r="LU166" s="40"/>
      <c r="LV166" s="40"/>
      <c r="LW166" s="40"/>
      <c r="LX166" s="40"/>
      <c r="LY166" s="40"/>
      <c r="LZ166" s="40"/>
      <c r="MA166" s="40"/>
      <c r="MB166" s="40"/>
      <c r="MC166" s="40"/>
      <c r="MD166" s="40"/>
      <c r="ME166" s="40"/>
      <c r="MF166" s="40"/>
      <c r="MG166" s="40"/>
      <c r="MH166" s="40"/>
      <c r="MI166" s="40"/>
      <c r="MJ166" s="40"/>
      <c r="MK166" s="40"/>
      <c r="ML166" s="40"/>
      <c r="MM166" s="40"/>
      <c r="MN166" s="40"/>
      <c r="MO166" s="40"/>
      <c r="MP166" s="40"/>
      <c r="MQ166" s="40"/>
      <c r="MR166" s="40"/>
      <c r="MS166" s="40"/>
      <c r="MT166" s="40"/>
      <c r="MU166" s="40"/>
      <c r="MV166" s="40"/>
      <c r="MW166" s="40"/>
      <c r="MX166" s="40"/>
      <c r="MY166" s="40"/>
      <c r="MZ166" s="40"/>
      <c r="NA166" s="40"/>
      <c r="NB166" s="40"/>
      <c r="NC166" s="40"/>
      <c r="ND166" s="40"/>
      <c r="NE166" s="40"/>
      <c r="NF166" s="40"/>
      <c r="NG166" s="40"/>
      <c r="NH166" s="40"/>
      <c r="NI166" s="40"/>
      <c r="NJ166" s="40"/>
      <c r="NK166" s="40"/>
      <c r="NL166" s="40"/>
      <c r="NM166" s="40"/>
      <c r="NN166" s="40"/>
    </row>
    <row r="167" spans="1:669" x14ac:dyDescent="0.25"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  <c r="IV167" s="45"/>
      <c r="IW167" s="45"/>
      <c r="IX167" s="45"/>
      <c r="IY167" s="45"/>
      <c r="IZ167" s="45"/>
      <c r="JA167" s="45"/>
      <c r="JB167" s="45"/>
      <c r="JC167" s="45"/>
      <c r="JD167" s="45"/>
      <c r="JE167" s="45"/>
      <c r="JF167" s="45"/>
      <c r="JG167" s="45"/>
      <c r="JH167" s="45"/>
      <c r="JI167" s="45"/>
      <c r="JJ167" s="45"/>
      <c r="JK167" s="45"/>
      <c r="JL167" s="45"/>
      <c r="JM167" s="45"/>
      <c r="JN167" s="45"/>
      <c r="JO167" s="45"/>
      <c r="JP167" s="45"/>
      <c r="JQ167" s="45"/>
      <c r="JR167" s="45"/>
      <c r="JS167" s="45"/>
      <c r="JT167" s="45"/>
      <c r="JU167" s="45"/>
      <c r="JV167" s="45"/>
      <c r="JW167" s="45"/>
      <c r="JX167" s="45"/>
      <c r="JY167" s="45"/>
      <c r="JZ167" s="45"/>
      <c r="KA167" s="45"/>
      <c r="KB167" s="45"/>
      <c r="KC167" s="45"/>
      <c r="KD167" s="45"/>
      <c r="KE167" s="45"/>
      <c r="KF167" s="45"/>
      <c r="KG167" s="45"/>
      <c r="KH167" s="45"/>
      <c r="KI167" s="45"/>
      <c r="KJ167" s="45"/>
      <c r="KK167" s="45"/>
      <c r="KL167" s="45"/>
      <c r="KM167" s="45"/>
      <c r="KN167" s="45"/>
      <c r="KO167" s="45"/>
      <c r="KP167" s="45"/>
      <c r="KQ167" s="45"/>
      <c r="KR167" s="45"/>
      <c r="KS167" s="45"/>
      <c r="KT167" s="45"/>
      <c r="KU167" s="45"/>
      <c r="KV167" s="45"/>
      <c r="KW167" s="45"/>
      <c r="KX167" s="45"/>
      <c r="KY167" s="45"/>
      <c r="KZ167" s="45"/>
      <c r="LA167" s="45"/>
      <c r="LB167" s="45"/>
      <c r="LC167" s="45"/>
      <c r="LD167" s="45"/>
      <c r="LE167" s="45"/>
      <c r="LF167" s="45"/>
      <c r="LG167" s="45"/>
      <c r="LH167" s="45"/>
      <c r="LI167" s="45"/>
      <c r="LJ167" s="45"/>
      <c r="LK167" s="45"/>
      <c r="LL167" s="45"/>
      <c r="LM167" s="45"/>
      <c r="LN167" s="45"/>
      <c r="LO167" s="45"/>
      <c r="LP167" s="45"/>
      <c r="LQ167" s="45"/>
      <c r="LR167" s="45"/>
      <c r="LS167" s="45"/>
      <c r="LT167" s="45"/>
      <c r="LU167" s="45"/>
      <c r="LV167" s="45"/>
      <c r="LW167" s="45"/>
      <c r="LX167" s="45"/>
      <c r="LY167" s="45"/>
      <c r="LZ167" s="45"/>
      <c r="MA167" s="45"/>
      <c r="MB167" s="45"/>
      <c r="MC167" s="45"/>
      <c r="MD167" s="45"/>
      <c r="ME167" s="45"/>
      <c r="MF167" s="45"/>
      <c r="MG167" s="45"/>
      <c r="MH167" s="45"/>
      <c r="MI167" s="45"/>
      <c r="MJ167" s="45"/>
      <c r="MK167" s="45"/>
      <c r="ML167" s="45"/>
      <c r="MM167" s="45"/>
      <c r="MN167" s="45"/>
      <c r="MO167" s="45"/>
      <c r="MP167" s="45"/>
      <c r="MQ167" s="45"/>
      <c r="MR167" s="45"/>
      <c r="MS167" s="45"/>
      <c r="MT167" s="45"/>
      <c r="MU167" s="45"/>
      <c r="MV167" s="45"/>
      <c r="MW167" s="45"/>
      <c r="MX167" s="45"/>
      <c r="MY167" s="45"/>
      <c r="MZ167" s="45"/>
      <c r="NA167" s="45"/>
      <c r="NB167" s="45"/>
      <c r="NC167" s="45"/>
      <c r="ND167" s="45"/>
      <c r="NE167" s="45"/>
      <c r="NF167" s="45"/>
      <c r="NG167" s="45"/>
      <c r="NH167" s="45"/>
      <c r="NI167" s="45"/>
      <c r="NJ167" s="45"/>
      <c r="NK167" s="45"/>
      <c r="NL167" s="45"/>
      <c r="NM167" s="45"/>
      <c r="NN167" s="45"/>
    </row>
    <row r="168" spans="1:669" ht="15.75" x14ac:dyDescent="0.25">
      <c r="A168" s="37" t="s">
        <v>66</v>
      </c>
      <c r="C168" s="42"/>
      <c r="D168" s="42"/>
      <c r="G168" s="131"/>
      <c r="K168" s="131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  <c r="FS168" s="86"/>
      <c r="FT168" s="86"/>
      <c r="FU168" s="86"/>
      <c r="FV168" s="86"/>
      <c r="FW168" s="86"/>
      <c r="FX168" s="86"/>
      <c r="FY168" s="86"/>
      <c r="FZ168" s="86"/>
      <c r="GA168" s="86"/>
      <c r="GB168" s="86"/>
      <c r="GC168" s="86"/>
      <c r="GD168" s="86"/>
      <c r="GE168" s="86"/>
      <c r="GF168" s="86"/>
      <c r="GG168" s="86"/>
      <c r="GH168" s="86"/>
      <c r="GI168" s="86"/>
      <c r="GJ168" s="86"/>
      <c r="GK168" s="86"/>
      <c r="GL168" s="86"/>
      <c r="GM168" s="86"/>
      <c r="GN168" s="86"/>
      <c r="GO168" s="86"/>
      <c r="GP168" s="86"/>
      <c r="GQ168" s="86"/>
      <c r="GR168" s="86"/>
      <c r="GS168" s="86"/>
      <c r="GT168" s="86"/>
      <c r="GU168" s="86"/>
      <c r="GV168" s="86"/>
      <c r="GW168" s="86"/>
      <c r="GX168" s="86"/>
      <c r="GY168" s="86"/>
      <c r="GZ168" s="86"/>
      <c r="HA168" s="86"/>
      <c r="HB168" s="86"/>
      <c r="HC168" s="86"/>
      <c r="HD168" s="86"/>
      <c r="HE168" s="86"/>
      <c r="HF168" s="86"/>
      <c r="HG168" s="86"/>
      <c r="HH168" s="86"/>
      <c r="HI168" s="86"/>
      <c r="HJ168" s="86"/>
      <c r="HK168" s="86"/>
      <c r="HL168" s="86"/>
      <c r="HM168" s="86"/>
      <c r="HN168" s="86"/>
      <c r="HO168" s="86"/>
      <c r="HP168" s="86"/>
      <c r="HQ168" s="86"/>
      <c r="HR168" s="86"/>
      <c r="HS168" s="86"/>
      <c r="HT168" s="86"/>
      <c r="HU168" s="86"/>
      <c r="HV168" s="86"/>
      <c r="HW168" s="86"/>
      <c r="HX168" s="86"/>
      <c r="HY168" s="86"/>
      <c r="HZ168" s="86"/>
      <c r="IA168" s="86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  <c r="IV168" s="45"/>
      <c r="IW168" s="45"/>
      <c r="IX168" s="45"/>
      <c r="IY168" s="45"/>
      <c r="IZ168" s="45"/>
      <c r="JA168" s="45"/>
      <c r="JB168" s="45"/>
      <c r="JC168" s="45"/>
      <c r="JD168" s="45"/>
      <c r="JE168" s="45"/>
      <c r="JF168" s="45"/>
      <c r="JG168" s="45"/>
      <c r="JH168" s="45"/>
      <c r="JI168" s="45"/>
      <c r="JJ168" s="45"/>
      <c r="JK168" s="45"/>
      <c r="JL168" s="45"/>
      <c r="JM168" s="45"/>
      <c r="JN168" s="45"/>
      <c r="JO168" s="45"/>
      <c r="JP168" s="45"/>
      <c r="JQ168" s="45"/>
      <c r="JR168" s="45"/>
      <c r="JS168" s="45"/>
      <c r="JT168" s="45"/>
      <c r="JU168" s="45"/>
      <c r="JV168" s="45"/>
      <c r="JW168" s="45"/>
      <c r="JX168" s="45"/>
      <c r="JY168" s="45"/>
      <c r="JZ168" s="45"/>
      <c r="KA168" s="45"/>
      <c r="KB168" s="45"/>
      <c r="KC168" s="45"/>
      <c r="KD168" s="45"/>
      <c r="KE168" s="45"/>
      <c r="KF168" s="45"/>
      <c r="KG168" s="45"/>
      <c r="KH168" s="45"/>
      <c r="KI168" s="45"/>
      <c r="KJ168" s="45"/>
      <c r="KK168" s="45"/>
      <c r="KL168" s="45"/>
      <c r="KM168" s="45"/>
      <c r="KN168" s="45"/>
      <c r="KO168" s="45"/>
      <c r="KP168" s="45"/>
      <c r="KQ168" s="45"/>
      <c r="KR168" s="45"/>
      <c r="KS168" s="45"/>
      <c r="KT168" s="45"/>
      <c r="KU168" s="45"/>
      <c r="KV168" s="45"/>
      <c r="KW168" s="45"/>
      <c r="KX168" s="45"/>
      <c r="KY168" s="45"/>
      <c r="KZ168" s="45"/>
      <c r="LA168" s="45"/>
      <c r="LB168" s="45"/>
      <c r="LC168" s="45"/>
      <c r="LD168" s="45"/>
      <c r="LE168" s="45"/>
      <c r="LF168" s="45"/>
      <c r="LG168" s="45"/>
      <c r="LH168" s="45"/>
      <c r="LI168" s="45"/>
      <c r="LJ168" s="45"/>
      <c r="LK168" s="45"/>
      <c r="LL168" s="45"/>
      <c r="LM168" s="45"/>
      <c r="LN168" s="45"/>
      <c r="LO168" s="45"/>
      <c r="LP168" s="45"/>
      <c r="LQ168" s="45"/>
      <c r="LR168" s="45"/>
      <c r="LS168" s="45"/>
      <c r="LT168" s="45"/>
      <c r="LU168" s="45"/>
      <c r="LV168" s="45"/>
      <c r="LW168" s="45"/>
      <c r="LX168" s="45"/>
      <c r="LY168" s="45"/>
      <c r="LZ168" s="45"/>
      <c r="MA168" s="45"/>
      <c r="MB168" s="45"/>
      <c r="MC168" s="45"/>
      <c r="MD168" s="45"/>
      <c r="ME168" s="45"/>
      <c r="MF168" s="45"/>
      <c r="MG168" s="45"/>
      <c r="MH168" s="45"/>
      <c r="MI168" s="45"/>
      <c r="MJ168" s="45"/>
      <c r="MK168" s="45"/>
      <c r="ML168" s="45"/>
      <c r="MM168" s="45"/>
      <c r="MN168" s="45"/>
      <c r="MO168" s="45"/>
      <c r="MP168" s="45"/>
      <c r="MQ168" s="45"/>
      <c r="MR168" s="45"/>
      <c r="MS168" s="45"/>
      <c r="MT168" s="45"/>
      <c r="MU168" s="45"/>
      <c r="MV168" s="45"/>
      <c r="MW168" s="45"/>
      <c r="MX168" s="45"/>
      <c r="MY168" s="45"/>
      <c r="MZ168" s="45"/>
      <c r="NA168" s="45"/>
      <c r="NB168" s="45"/>
      <c r="NC168" s="45"/>
      <c r="ND168" s="45"/>
      <c r="NE168" s="45"/>
      <c r="NF168" s="45"/>
      <c r="NG168" s="45"/>
      <c r="NH168" s="45"/>
      <c r="NI168" s="45"/>
      <c r="NJ168" s="45"/>
      <c r="NK168" s="45"/>
      <c r="NL168" s="45"/>
      <c r="NM168" s="45"/>
      <c r="NN168" s="45"/>
    </row>
    <row r="169" spans="1:669" ht="15.75" x14ac:dyDescent="0.25">
      <c r="A169" s="4" t="s">
        <v>32</v>
      </c>
      <c r="B169" s="5" t="s">
        <v>54</v>
      </c>
      <c r="C169" s="6" t="s">
        <v>71</v>
      </c>
      <c r="D169" s="6" t="s">
        <v>221</v>
      </c>
      <c r="E169" s="10">
        <v>44283</v>
      </c>
      <c r="F169" s="10" t="s">
        <v>107</v>
      </c>
      <c r="G169" s="131">
        <v>125000</v>
      </c>
      <c r="H169" s="174">
        <f>G169*0.0287</f>
        <v>3587.5</v>
      </c>
      <c r="I169" s="181">
        <v>17985.990000000002</v>
      </c>
      <c r="J169" s="181">
        <f>G169*0.0304</f>
        <v>3800</v>
      </c>
      <c r="K169" s="174">
        <v>6165</v>
      </c>
      <c r="L169" s="181">
        <v>5543.88</v>
      </c>
      <c r="M169" s="174">
        <v>93461.51</v>
      </c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  <c r="HS169" s="86"/>
      <c r="HT169" s="86"/>
      <c r="HU169" s="86"/>
      <c r="HV169" s="86"/>
      <c r="HW169" s="86"/>
      <c r="HX169" s="86"/>
      <c r="HY169" s="86"/>
      <c r="HZ169" s="86"/>
      <c r="IA169" s="86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  <c r="IV169" s="45"/>
      <c r="IW169" s="45"/>
      <c r="IX169" s="45"/>
      <c r="IY169" s="45"/>
      <c r="IZ169" s="45"/>
      <c r="JA169" s="45"/>
      <c r="JB169" s="45"/>
      <c r="JC169" s="45"/>
      <c r="JD169" s="45"/>
      <c r="JE169" s="45"/>
      <c r="JF169" s="45"/>
      <c r="JG169" s="45"/>
      <c r="JH169" s="45"/>
      <c r="JI169" s="45"/>
      <c r="JJ169" s="45"/>
      <c r="JK169" s="45"/>
      <c r="JL169" s="45"/>
      <c r="JM169" s="45"/>
      <c r="JN169" s="45"/>
      <c r="JO169" s="45"/>
      <c r="JP169" s="45"/>
      <c r="JQ169" s="45"/>
      <c r="JR169" s="45"/>
      <c r="JS169" s="45"/>
      <c r="JT169" s="45"/>
      <c r="JU169" s="45"/>
      <c r="JV169" s="45"/>
      <c r="JW169" s="45"/>
      <c r="JX169" s="45"/>
      <c r="JY169" s="45"/>
      <c r="JZ169" s="45"/>
      <c r="KA169" s="45"/>
      <c r="KB169" s="45"/>
      <c r="KC169" s="45"/>
      <c r="KD169" s="45"/>
      <c r="KE169" s="45"/>
      <c r="KF169" s="45"/>
      <c r="KG169" s="45"/>
      <c r="KH169" s="45"/>
      <c r="KI169" s="45"/>
      <c r="KJ169" s="45"/>
      <c r="KK169" s="45"/>
      <c r="KL169" s="45"/>
      <c r="KM169" s="45"/>
      <c r="KN169" s="45"/>
      <c r="KO169" s="45"/>
      <c r="KP169" s="45"/>
      <c r="KQ169" s="45"/>
      <c r="KR169" s="45"/>
      <c r="KS169" s="45"/>
      <c r="KT169" s="45"/>
      <c r="KU169" s="45"/>
      <c r="KV169" s="45"/>
      <c r="KW169" s="45"/>
      <c r="KX169" s="45"/>
      <c r="KY169" s="45"/>
      <c r="KZ169" s="45"/>
      <c r="LA169" s="45"/>
      <c r="LB169" s="45"/>
      <c r="LC169" s="45"/>
      <c r="LD169" s="45"/>
      <c r="LE169" s="45"/>
      <c r="LF169" s="45"/>
      <c r="LG169" s="45"/>
      <c r="LH169" s="45"/>
      <c r="LI169" s="45"/>
      <c r="LJ169" s="45"/>
      <c r="LK169" s="45"/>
      <c r="LL169" s="45"/>
      <c r="LM169" s="45"/>
      <c r="LN169" s="45"/>
      <c r="LO169" s="45"/>
      <c r="LP169" s="45"/>
      <c r="LQ169" s="45"/>
      <c r="LR169" s="45"/>
      <c r="LS169" s="45"/>
      <c r="LT169" s="45"/>
      <c r="LU169" s="45"/>
      <c r="LV169" s="45"/>
      <c r="LW169" s="45"/>
      <c r="LX169" s="45"/>
      <c r="LY169" s="45"/>
      <c r="LZ169" s="45"/>
      <c r="MA169" s="45"/>
      <c r="MB169" s="45"/>
      <c r="MC169" s="45"/>
      <c r="MD169" s="45"/>
      <c r="ME169" s="45"/>
      <c r="MF169" s="45"/>
      <c r="MG169" s="45"/>
      <c r="MH169" s="45"/>
      <c r="MI169" s="45"/>
      <c r="MJ169" s="45"/>
      <c r="MK169" s="45"/>
      <c r="ML169" s="45"/>
      <c r="MM169" s="45"/>
      <c r="MN169" s="45"/>
      <c r="MO169" s="45"/>
      <c r="MP169" s="45"/>
      <c r="MQ169" s="45"/>
      <c r="MR169" s="45"/>
      <c r="MS169" s="45"/>
      <c r="MT169" s="45"/>
      <c r="MU169" s="45"/>
      <c r="MV169" s="45"/>
      <c r="MW169" s="45"/>
      <c r="MX169" s="45"/>
      <c r="MY169" s="45"/>
      <c r="MZ169" s="45"/>
      <c r="NA169" s="45"/>
      <c r="NB169" s="45"/>
      <c r="NC169" s="45"/>
      <c r="ND169" s="45"/>
      <c r="NE169" s="45"/>
      <c r="NF169" s="45"/>
      <c r="NG169" s="45"/>
      <c r="NH169" s="45"/>
      <c r="NI169" s="45"/>
      <c r="NJ169" s="45"/>
      <c r="NK169" s="45"/>
      <c r="NL169" s="45"/>
      <c r="NM169" s="45"/>
      <c r="NN169" s="45"/>
    </row>
    <row r="170" spans="1:669" ht="15.75" x14ac:dyDescent="0.25">
      <c r="A170" s="4" t="s">
        <v>45</v>
      </c>
      <c r="B170" s="5" t="s">
        <v>16</v>
      </c>
      <c r="C170" s="6" t="s">
        <v>71</v>
      </c>
      <c r="D170" s="6" t="s">
        <v>221</v>
      </c>
      <c r="E170" s="10">
        <v>44197</v>
      </c>
      <c r="F170" s="10" t="s">
        <v>107</v>
      </c>
      <c r="G170" s="131">
        <v>50000</v>
      </c>
      <c r="H170" s="174">
        <f>G170*0.0287</f>
        <v>1435</v>
      </c>
      <c r="I170" s="181">
        <v>838.88</v>
      </c>
      <c r="J170" s="181">
        <f>G170*0.0304</f>
        <v>1520</v>
      </c>
      <c r="K170" s="174">
        <v>1750</v>
      </c>
      <c r="L170" s="181">
        <v>31538.49</v>
      </c>
      <c r="M170" s="174">
        <v>44456.12</v>
      </c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  <c r="FS170" s="86"/>
      <c r="FT170" s="86"/>
      <c r="FU170" s="86"/>
      <c r="FV170" s="86"/>
      <c r="FW170" s="86"/>
      <c r="FX170" s="86"/>
      <c r="FY170" s="86"/>
      <c r="FZ170" s="86"/>
      <c r="GA170" s="86"/>
      <c r="GB170" s="86"/>
      <c r="GC170" s="86"/>
      <c r="GD170" s="86"/>
      <c r="GE170" s="86"/>
      <c r="GF170" s="86"/>
      <c r="GG170" s="86"/>
      <c r="GH170" s="86"/>
      <c r="GI170" s="86"/>
      <c r="GJ170" s="86"/>
      <c r="GK170" s="86"/>
      <c r="GL170" s="86"/>
      <c r="GM170" s="86"/>
      <c r="GN170" s="86"/>
      <c r="GO170" s="86"/>
      <c r="GP170" s="86"/>
      <c r="GQ170" s="86"/>
      <c r="GR170" s="86"/>
      <c r="GS170" s="86"/>
      <c r="GT170" s="86"/>
      <c r="GU170" s="86"/>
      <c r="GV170" s="86"/>
      <c r="GW170" s="86"/>
      <c r="GX170" s="86"/>
      <c r="GY170" s="86"/>
      <c r="GZ170" s="86"/>
      <c r="HA170" s="86"/>
      <c r="HB170" s="86"/>
      <c r="HC170" s="86"/>
      <c r="HD170" s="86"/>
      <c r="HE170" s="86"/>
      <c r="HF170" s="86"/>
      <c r="HG170" s="86"/>
      <c r="HH170" s="86"/>
      <c r="HI170" s="86"/>
      <c r="HJ170" s="86"/>
      <c r="HK170" s="86"/>
      <c r="HL170" s="86"/>
      <c r="HM170" s="86"/>
      <c r="HN170" s="86"/>
      <c r="HO170" s="86"/>
      <c r="HP170" s="86"/>
      <c r="HQ170" s="86"/>
      <c r="HR170" s="86"/>
      <c r="HS170" s="86"/>
      <c r="HT170" s="86"/>
      <c r="HU170" s="86"/>
      <c r="HV170" s="86"/>
      <c r="HW170" s="86"/>
      <c r="HX170" s="86"/>
      <c r="HY170" s="86"/>
      <c r="HZ170" s="86"/>
      <c r="IA170" s="86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  <c r="IV170" s="45"/>
      <c r="IW170" s="45"/>
      <c r="IX170" s="45"/>
      <c r="IY170" s="45"/>
      <c r="IZ170" s="45"/>
      <c r="JA170" s="45"/>
      <c r="JB170" s="45"/>
      <c r="JC170" s="45"/>
      <c r="JD170" s="45"/>
      <c r="JE170" s="45"/>
      <c r="JF170" s="45"/>
      <c r="JG170" s="45"/>
      <c r="JH170" s="45"/>
      <c r="JI170" s="45"/>
      <c r="JJ170" s="45"/>
      <c r="JK170" s="45"/>
      <c r="JL170" s="45"/>
      <c r="JM170" s="45"/>
      <c r="JN170" s="45"/>
      <c r="JO170" s="45"/>
      <c r="JP170" s="45"/>
      <c r="JQ170" s="45"/>
      <c r="JR170" s="45"/>
      <c r="JS170" s="45"/>
      <c r="JT170" s="45"/>
      <c r="JU170" s="45"/>
      <c r="JV170" s="45"/>
      <c r="JW170" s="45"/>
      <c r="JX170" s="45"/>
      <c r="JY170" s="45"/>
      <c r="JZ170" s="45"/>
      <c r="KA170" s="45"/>
      <c r="KB170" s="45"/>
      <c r="KC170" s="45"/>
      <c r="KD170" s="45"/>
      <c r="KE170" s="45"/>
      <c r="KF170" s="45"/>
      <c r="KG170" s="45"/>
      <c r="KH170" s="45"/>
      <c r="KI170" s="45"/>
      <c r="KJ170" s="45"/>
      <c r="KK170" s="45"/>
      <c r="KL170" s="45"/>
      <c r="KM170" s="45"/>
      <c r="KN170" s="45"/>
      <c r="KO170" s="45"/>
      <c r="KP170" s="45"/>
      <c r="KQ170" s="45"/>
      <c r="KR170" s="45"/>
      <c r="KS170" s="45"/>
      <c r="KT170" s="45"/>
      <c r="KU170" s="45"/>
      <c r="KV170" s="45"/>
      <c r="KW170" s="45"/>
      <c r="KX170" s="45"/>
      <c r="KY170" s="45"/>
      <c r="KZ170" s="45"/>
      <c r="LA170" s="45"/>
      <c r="LB170" s="45"/>
      <c r="LC170" s="45"/>
      <c r="LD170" s="45"/>
      <c r="LE170" s="45"/>
      <c r="LF170" s="45"/>
      <c r="LG170" s="45"/>
      <c r="LH170" s="45"/>
      <c r="LI170" s="45"/>
      <c r="LJ170" s="45"/>
      <c r="LK170" s="45"/>
      <c r="LL170" s="45"/>
      <c r="LM170" s="45"/>
      <c r="LN170" s="45"/>
      <c r="LO170" s="45"/>
      <c r="LP170" s="45"/>
      <c r="LQ170" s="45"/>
      <c r="LR170" s="45"/>
      <c r="LS170" s="45"/>
      <c r="LT170" s="45"/>
      <c r="LU170" s="45"/>
      <c r="LV170" s="45"/>
      <c r="LW170" s="45"/>
      <c r="LX170" s="45"/>
      <c r="LY170" s="45"/>
      <c r="LZ170" s="45"/>
      <c r="MA170" s="45"/>
      <c r="MB170" s="45"/>
      <c r="MC170" s="45"/>
      <c r="MD170" s="45"/>
      <c r="ME170" s="45"/>
      <c r="MF170" s="45"/>
      <c r="MG170" s="45"/>
      <c r="MH170" s="45"/>
      <c r="MI170" s="45"/>
      <c r="MJ170" s="45"/>
      <c r="MK170" s="45"/>
      <c r="ML170" s="45"/>
      <c r="MM170" s="45"/>
      <c r="MN170" s="45"/>
      <c r="MO170" s="45"/>
      <c r="MP170" s="45"/>
      <c r="MQ170" s="45"/>
      <c r="MR170" s="45"/>
      <c r="MS170" s="45"/>
      <c r="MT170" s="45"/>
      <c r="MU170" s="45"/>
      <c r="MV170" s="45"/>
      <c r="MW170" s="45"/>
      <c r="MX170" s="45"/>
      <c r="MY170" s="45"/>
      <c r="MZ170" s="45"/>
      <c r="NA170" s="45"/>
      <c r="NB170" s="45"/>
      <c r="NC170" s="45"/>
      <c r="ND170" s="45"/>
      <c r="NE170" s="45"/>
      <c r="NF170" s="45"/>
      <c r="NG170" s="45"/>
      <c r="NH170" s="45"/>
      <c r="NI170" s="45"/>
      <c r="NJ170" s="45"/>
      <c r="NK170" s="45"/>
      <c r="NL170" s="45"/>
      <c r="NM170" s="45"/>
      <c r="NN170" s="45"/>
    </row>
    <row r="171" spans="1:669" ht="15.75" x14ac:dyDescent="0.25">
      <c r="A171" s="4" t="s">
        <v>108</v>
      </c>
      <c r="B171" s="5" t="s">
        <v>109</v>
      </c>
      <c r="C171" s="6" t="s">
        <v>71</v>
      </c>
      <c r="D171" s="6" t="s">
        <v>221</v>
      </c>
      <c r="E171" s="10">
        <v>44470</v>
      </c>
      <c r="F171" s="10" t="s">
        <v>107</v>
      </c>
      <c r="G171" s="131">
        <v>35000</v>
      </c>
      <c r="H171" s="174">
        <v>1004.5</v>
      </c>
      <c r="I171" s="181">
        <v>0</v>
      </c>
      <c r="J171" s="181">
        <v>1064</v>
      </c>
      <c r="K171" s="174">
        <v>25</v>
      </c>
      <c r="L171" s="181">
        <v>2093.5</v>
      </c>
      <c r="M171" s="174">
        <f>G171-L171</f>
        <v>32906.5</v>
      </c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  <c r="FS171" s="86"/>
      <c r="FT171" s="86"/>
      <c r="FU171" s="86"/>
      <c r="FV171" s="86"/>
      <c r="FW171" s="86"/>
      <c r="FX171" s="86"/>
      <c r="FY171" s="86"/>
      <c r="FZ171" s="86"/>
      <c r="GA171" s="86"/>
      <c r="GB171" s="86"/>
      <c r="GC171" s="86"/>
      <c r="GD171" s="86"/>
      <c r="GE171" s="86"/>
      <c r="GF171" s="86"/>
      <c r="GG171" s="86"/>
      <c r="GH171" s="86"/>
      <c r="GI171" s="86"/>
      <c r="GJ171" s="86"/>
      <c r="GK171" s="86"/>
      <c r="GL171" s="86"/>
      <c r="GM171" s="86"/>
      <c r="GN171" s="86"/>
      <c r="GO171" s="86"/>
      <c r="GP171" s="86"/>
      <c r="GQ171" s="86"/>
      <c r="GR171" s="86"/>
      <c r="GS171" s="86"/>
      <c r="GT171" s="86"/>
      <c r="GU171" s="86"/>
      <c r="GV171" s="86"/>
      <c r="GW171" s="86"/>
      <c r="GX171" s="86"/>
      <c r="GY171" s="86"/>
      <c r="GZ171" s="86"/>
      <c r="HA171" s="86"/>
      <c r="HB171" s="86"/>
      <c r="HC171" s="86"/>
      <c r="HD171" s="86"/>
      <c r="HE171" s="86"/>
      <c r="HF171" s="86"/>
      <c r="HG171" s="86"/>
      <c r="HH171" s="86"/>
      <c r="HI171" s="86"/>
      <c r="HJ171" s="86"/>
      <c r="HK171" s="86"/>
      <c r="HL171" s="86"/>
      <c r="HM171" s="86"/>
      <c r="HN171" s="86"/>
      <c r="HO171" s="86"/>
      <c r="HP171" s="86"/>
      <c r="HQ171" s="86"/>
      <c r="HR171" s="86"/>
      <c r="HS171" s="86"/>
      <c r="HT171" s="86"/>
      <c r="HU171" s="86"/>
      <c r="HV171" s="86"/>
      <c r="HW171" s="86"/>
      <c r="HX171" s="86"/>
      <c r="HY171" s="86"/>
      <c r="HZ171" s="86"/>
      <c r="IA171" s="86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  <c r="IV171" s="45"/>
      <c r="IW171" s="45"/>
      <c r="IX171" s="45"/>
      <c r="IY171" s="45"/>
      <c r="IZ171" s="45"/>
      <c r="JA171" s="45"/>
      <c r="JB171" s="45"/>
      <c r="JC171" s="45"/>
      <c r="JD171" s="45"/>
      <c r="JE171" s="45"/>
      <c r="JF171" s="45"/>
      <c r="JG171" s="45"/>
      <c r="JH171" s="45"/>
      <c r="JI171" s="45"/>
      <c r="JJ171" s="45"/>
      <c r="JK171" s="45"/>
      <c r="JL171" s="45"/>
      <c r="JM171" s="45"/>
      <c r="JN171" s="45"/>
      <c r="JO171" s="45"/>
      <c r="JP171" s="45"/>
      <c r="JQ171" s="45"/>
      <c r="JR171" s="45"/>
      <c r="JS171" s="45"/>
      <c r="JT171" s="45"/>
      <c r="JU171" s="45"/>
      <c r="JV171" s="45"/>
      <c r="JW171" s="45"/>
      <c r="JX171" s="45"/>
      <c r="JY171" s="45"/>
      <c r="JZ171" s="45"/>
      <c r="KA171" s="45"/>
      <c r="KB171" s="45"/>
      <c r="KC171" s="45"/>
      <c r="KD171" s="45"/>
      <c r="KE171" s="45"/>
      <c r="KF171" s="45"/>
      <c r="KG171" s="45"/>
      <c r="KH171" s="45"/>
      <c r="KI171" s="45"/>
      <c r="KJ171" s="45"/>
      <c r="KK171" s="45"/>
      <c r="KL171" s="45"/>
      <c r="KM171" s="45"/>
      <c r="KN171" s="45"/>
      <c r="KO171" s="45"/>
      <c r="KP171" s="45"/>
      <c r="KQ171" s="45"/>
      <c r="KR171" s="45"/>
      <c r="KS171" s="45"/>
      <c r="KT171" s="45"/>
      <c r="KU171" s="45"/>
      <c r="KV171" s="45"/>
      <c r="KW171" s="45"/>
      <c r="KX171" s="45"/>
      <c r="KY171" s="45"/>
      <c r="KZ171" s="45"/>
      <c r="LA171" s="45"/>
      <c r="LB171" s="45"/>
      <c r="LC171" s="45"/>
      <c r="LD171" s="45"/>
      <c r="LE171" s="45"/>
      <c r="LF171" s="45"/>
      <c r="LG171" s="45"/>
      <c r="LH171" s="45"/>
      <c r="LI171" s="45"/>
      <c r="LJ171" s="45"/>
      <c r="LK171" s="45"/>
      <c r="LL171" s="45"/>
      <c r="LM171" s="45"/>
      <c r="LN171" s="45"/>
      <c r="LO171" s="45"/>
      <c r="LP171" s="45"/>
      <c r="LQ171" s="45"/>
      <c r="LR171" s="45"/>
      <c r="LS171" s="45"/>
      <c r="LT171" s="45"/>
      <c r="LU171" s="45"/>
      <c r="LV171" s="45"/>
      <c r="LW171" s="45"/>
      <c r="LX171" s="45"/>
      <c r="LY171" s="45"/>
      <c r="LZ171" s="45"/>
      <c r="MA171" s="45"/>
      <c r="MB171" s="45"/>
      <c r="MC171" s="45"/>
      <c r="MD171" s="45"/>
      <c r="ME171" s="45"/>
      <c r="MF171" s="45"/>
      <c r="MG171" s="45"/>
      <c r="MH171" s="45"/>
      <c r="MI171" s="45"/>
      <c r="MJ171" s="45"/>
      <c r="MK171" s="45"/>
      <c r="ML171" s="45"/>
      <c r="MM171" s="45"/>
      <c r="MN171" s="45"/>
      <c r="MO171" s="45"/>
      <c r="MP171" s="45"/>
      <c r="MQ171" s="45"/>
      <c r="MR171" s="45"/>
      <c r="MS171" s="45"/>
      <c r="MT171" s="45"/>
      <c r="MU171" s="45"/>
      <c r="MV171" s="45"/>
      <c r="MW171" s="45"/>
      <c r="MX171" s="45"/>
      <c r="MY171" s="45"/>
      <c r="MZ171" s="45"/>
      <c r="NA171" s="45"/>
      <c r="NB171" s="45"/>
      <c r="NC171" s="45"/>
      <c r="ND171" s="45"/>
      <c r="NE171" s="45"/>
      <c r="NF171" s="45"/>
      <c r="NG171" s="45"/>
      <c r="NH171" s="45"/>
      <c r="NI171" s="45"/>
      <c r="NJ171" s="45"/>
      <c r="NK171" s="45"/>
      <c r="NL171" s="45"/>
      <c r="NM171" s="45"/>
      <c r="NN171" s="45"/>
    </row>
    <row r="172" spans="1:669" ht="15.75" x14ac:dyDescent="0.25">
      <c r="A172" s="4" t="s">
        <v>169</v>
      </c>
      <c r="B172" s="5" t="s">
        <v>16</v>
      </c>
      <c r="C172" s="6" t="s">
        <v>71</v>
      </c>
      <c r="D172" s="6" t="s">
        <v>221</v>
      </c>
      <c r="E172" s="10">
        <v>44470</v>
      </c>
      <c r="F172" s="10" t="s">
        <v>107</v>
      </c>
      <c r="G172" s="131">
        <v>46000</v>
      </c>
      <c r="H172" s="174">
        <v>1320.2</v>
      </c>
      <c r="I172" s="181">
        <v>1289.46</v>
      </c>
      <c r="J172" s="181">
        <v>1398.4010000000001</v>
      </c>
      <c r="K172" s="174">
        <v>25</v>
      </c>
      <c r="L172" s="181">
        <v>4033.06</v>
      </c>
      <c r="M172" s="174">
        <f>G172-L172</f>
        <v>41966.94</v>
      </c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  <c r="FS172" s="86"/>
      <c r="FT172" s="86"/>
      <c r="FU172" s="86"/>
      <c r="FV172" s="86"/>
      <c r="FW172" s="86"/>
      <c r="FX172" s="86"/>
      <c r="FY172" s="86"/>
      <c r="FZ172" s="86"/>
      <c r="GA172" s="86"/>
      <c r="GB172" s="86"/>
      <c r="GC172" s="86"/>
      <c r="GD172" s="86"/>
      <c r="GE172" s="86"/>
      <c r="GF172" s="86"/>
      <c r="GG172" s="86"/>
      <c r="GH172" s="86"/>
      <c r="GI172" s="86"/>
      <c r="GJ172" s="86"/>
      <c r="GK172" s="86"/>
      <c r="GL172" s="86"/>
      <c r="GM172" s="86"/>
      <c r="GN172" s="86"/>
      <c r="GO172" s="86"/>
      <c r="GP172" s="86"/>
      <c r="GQ172" s="86"/>
      <c r="GR172" s="86"/>
      <c r="GS172" s="86"/>
      <c r="GT172" s="86"/>
      <c r="GU172" s="86"/>
      <c r="GV172" s="86"/>
      <c r="GW172" s="86"/>
      <c r="GX172" s="86"/>
      <c r="GY172" s="86"/>
      <c r="GZ172" s="86"/>
      <c r="HA172" s="86"/>
      <c r="HB172" s="86"/>
      <c r="HC172" s="86"/>
      <c r="HD172" s="86"/>
      <c r="HE172" s="86"/>
      <c r="HF172" s="86"/>
      <c r="HG172" s="86"/>
      <c r="HH172" s="86"/>
      <c r="HI172" s="86"/>
      <c r="HJ172" s="86"/>
      <c r="HK172" s="86"/>
      <c r="HL172" s="86"/>
      <c r="HM172" s="86"/>
      <c r="HN172" s="86"/>
      <c r="HO172" s="86"/>
      <c r="HP172" s="86"/>
      <c r="HQ172" s="86"/>
      <c r="HR172" s="86"/>
      <c r="HS172" s="86"/>
      <c r="HT172" s="86"/>
      <c r="HU172" s="86"/>
      <c r="HV172" s="86"/>
      <c r="HW172" s="86"/>
      <c r="HX172" s="86"/>
      <c r="HY172" s="86"/>
      <c r="HZ172" s="86"/>
      <c r="IA172" s="86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  <c r="IW172" s="45"/>
      <c r="IX172" s="45"/>
      <c r="IY172" s="45"/>
      <c r="IZ172" s="45"/>
      <c r="JA172" s="45"/>
      <c r="JB172" s="45"/>
      <c r="JC172" s="45"/>
      <c r="JD172" s="45"/>
      <c r="JE172" s="45"/>
      <c r="JF172" s="45"/>
      <c r="JG172" s="45"/>
      <c r="JH172" s="45"/>
      <c r="JI172" s="45"/>
      <c r="JJ172" s="45"/>
      <c r="JK172" s="45"/>
      <c r="JL172" s="45"/>
      <c r="JM172" s="45"/>
      <c r="JN172" s="45"/>
      <c r="JO172" s="45"/>
      <c r="JP172" s="45"/>
      <c r="JQ172" s="45"/>
      <c r="JR172" s="45"/>
      <c r="JS172" s="45"/>
      <c r="JT172" s="45"/>
      <c r="JU172" s="45"/>
      <c r="JV172" s="45"/>
      <c r="JW172" s="45"/>
      <c r="JX172" s="45"/>
      <c r="JY172" s="45"/>
      <c r="JZ172" s="45"/>
      <c r="KA172" s="45"/>
      <c r="KB172" s="45"/>
      <c r="KC172" s="45"/>
      <c r="KD172" s="45"/>
      <c r="KE172" s="45"/>
      <c r="KF172" s="45"/>
      <c r="KG172" s="45"/>
      <c r="KH172" s="45"/>
      <c r="KI172" s="45"/>
      <c r="KJ172" s="45"/>
      <c r="KK172" s="45"/>
      <c r="KL172" s="45"/>
      <c r="KM172" s="45"/>
      <c r="KN172" s="45"/>
      <c r="KO172" s="45"/>
      <c r="KP172" s="45"/>
      <c r="KQ172" s="45"/>
      <c r="KR172" s="45"/>
      <c r="KS172" s="45"/>
      <c r="KT172" s="45"/>
      <c r="KU172" s="45"/>
      <c r="KV172" s="45"/>
      <c r="KW172" s="45"/>
      <c r="KX172" s="45"/>
      <c r="KY172" s="45"/>
      <c r="KZ172" s="45"/>
      <c r="LA172" s="45"/>
      <c r="LB172" s="45"/>
      <c r="LC172" s="45"/>
      <c r="LD172" s="45"/>
      <c r="LE172" s="45"/>
      <c r="LF172" s="45"/>
      <c r="LG172" s="45"/>
      <c r="LH172" s="45"/>
      <c r="LI172" s="45"/>
      <c r="LJ172" s="45"/>
      <c r="LK172" s="45"/>
      <c r="LL172" s="45"/>
      <c r="LM172" s="45"/>
      <c r="LN172" s="45"/>
      <c r="LO172" s="45"/>
      <c r="LP172" s="45"/>
      <c r="LQ172" s="45"/>
      <c r="LR172" s="45"/>
      <c r="LS172" s="45"/>
      <c r="LT172" s="45"/>
      <c r="LU172" s="45"/>
      <c r="LV172" s="45"/>
      <c r="LW172" s="45"/>
      <c r="LX172" s="45"/>
      <c r="LY172" s="45"/>
      <c r="LZ172" s="45"/>
      <c r="MA172" s="45"/>
      <c r="MB172" s="45"/>
      <c r="MC172" s="45"/>
      <c r="MD172" s="45"/>
      <c r="ME172" s="45"/>
      <c r="MF172" s="45"/>
      <c r="MG172" s="45"/>
      <c r="MH172" s="45"/>
      <c r="MI172" s="45"/>
      <c r="MJ172" s="45"/>
      <c r="MK172" s="45"/>
      <c r="ML172" s="45"/>
      <c r="MM172" s="45"/>
      <c r="MN172" s="45"/>
      <c r="MO172" s="45"/>
      <c r="MP172" s="45"/>
      <c r="MQ172" s="45"/>
      <c r="MR172" s="45"/>
      <c r="MS172" s="45"/>
      <c r="MT172" s="45"/>
      <c r="MU172" s="45"/>
      <c r="MV172" s="45"/>
      <c r="MW172" s="45"/>
      <c r="MX172" s="45"/>
      <c r="MY172" s="45"/>
      <c r="MZ172" s="45"/>
      <c r="NA172" s="45"/>
      <c r="NB172" s="45"/>
      <c r="NC172" s="45"/>
      <c r="ND172" s="45"/>
      <c r="NE172" s="45"/>
      <c r="NF172" s="45"/>
      <c r="NG172" s="45"/>
      <c r="NH172" s="45"/>
      <c r="NI172" s="45"/>
      <c r="NJ172" s="45"/>
      <c r="NK172" s="45"/>
      <c r="NL172" s="45"/>
      <c r="NM172" s="45"/>
      <c r="NN172" s="45"/>
    </row>
    <row r="173" spans="1:669" ht="15.75" x14ac:dyDescent="0.25">
      <c r="A173" s="4" t="s">
        <v>170</v>
      </c>
      <c r="B173" s="5" t="s">
        <v>16</v>
      </c>
      <c r="C173" s="6" t="s">
        <v>70</v>
      </c>
      <c r="D173" s="6" t="s">
        <v>221</v>
      </c>
      <c r="E173" s="10">
        <v>44470</v>
      </c>
      <c r="F173" s="10" t="s">
        <v>107</v>
      </c>
      <c r="G173" s="131">
        <v>46000</v>
      </c>
      <c r="H173" s="174">
        <v>1320.2</v>
      </c>
      <c r="I173" s="181">
        <v>1289.46</v>
      </c>
      <c r="J173" s="181">
        <v>1398.4</v>
      </c>
      <c r="K173" s="174">
        <v>25</v>
      </c>
      <c r="L173" s="181">
        <v>4033.06</v>
      </c>
      <c r="M173" s="174">
        <f>G173-L173</f>
        <v>41966.94</v>
      </c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  <c r="FS173" s="86"/>
      <c r="FT173" s="86"/>
      <c r="FU173" s="86"/>
      <c r="FV173" s="86"/>
      <c r="FW173" s="86"/>
      <c r="FX173" s="86"/>
      <c r="FY173" s="86"/>
      <c r="FZ173" s="86"/>
      <c r="GA173" s="86"/>
      <c r="GB173" s="86"/>
      <c r="GC173" s="86"/>
      <c r="GD173" s="86"/>
      <c r="GE173" s="86"/>
      <c r="GF173" s="86"/>
      <c r="GG173" s="86"/>
      <c r="GH173" s="86"/>
      <c r="GI173" s="86"/>
      <c r="GJ173" s="86"/>
      <c r="GK173" s="86"/>
      <c r="GL173" s="86"/>
      <c r="GM173" s="86"/>
      <c r="GN173" s="86"/>
      <c r="GO173" s="86"/>
      <c r="GP173" s="86"/>
      <c r="GQ173" s="86"/>
      <c r="GR173" s="86"/>
      <c r="GS173" s="86"/>
      <c r="GT173" s="86"/>
      <c r="GU173" s="86"/>
      <c r="GV173" s="86"/>
      <c r="GW173" s="86"/>
      <c r="GX173" s="86"/>
      <c r="GY173" s="86"/>
      <c r="GZ173" s="86"/>
      <c r="HA173" s="86"/>
      <c r="HB173" s="86"/>
      <c r="HC173" s="86"/>
      <c r="HD173" s="86"/>
      <c r="HE173" s="86"/>
      <c r="HF173" s="86"/>
      <c r="HG173" s="86"/>
      <c r="HH173" s="86"/>
      <c r="HI173" s="86"/>
      <c r="HJ173" s="86"/>
      <c r="HK173" s="86"/>
      <c r="HL173" s="86"/>
      <c r="HM173" s="86"/>
      <c r="HN173" s="86"/>
      <c r="HO173" s="86"/>
      <c r="HP173" s="86"/>
      <c r="HQ173" s="86"/>
      <c r="HR173" s="86"/>
      <c r="HS173" s="86"/>
      <c r="HT173" s="86"/>
      <c r="HU173" s="86"/>
      <c r="HV173" s="86"/>
      <c r="HW173" s="86"/>
      <c r="HX173" s="86"/>
      <c r="HY173" s="86"/>
      <c r="HZ173" s="86"/>
      <c r="IA173" s="86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  <c r="IV173" s="45"/>
      <c r="IW173" s="45"/>
      <c r="IX173" s="45"/>
      <c r="IY173" s="45"/>
      <c r="IZ173" s="45"/>
      <c r="JA173" s="45"/>
      <c r="JB173" s="45"/>
      <c r="JC173" s="45"/>
      <c r="JD173" s="45"/>
      <c r="JE173" s="45"/>
      <c r="JF173" s="45"/>
      <c r="JG173" s="45"/>
      <c r="JH173" s="45"/>
      <c r="JI173" s="45"/>
      <c r="JJ173" s="45"/>
      <c r="JK173" s="45"/>
      <c r="JL173" s="45"/>
      <c r="JM173" s="45"/>
      <c r="JN173" s="45"/>
      <c r="JO173" s="45"/>
      <c r="JP173" s="45"/>
      <c r="JQ173" s="45"/>
      <c r="JR173" s="45"/>
      <c r="JS173" s="45"/>
      <c r="JT173" s="45"/>
      <c r="JU173" s="45"/>
      <c r="JV173" s="45"/>
      <c r="JW173" s="45"/>
      <c r="JX173" s="45"/>
      <c r="JY173" s="45"/>
      <c r="JZ173" s="45"/>
      <c r="KA173" s="45"/>
      <c r="KB173" s="45"/>
      <c r="KC173" s="45"/>
      <c r="KD173" s="45"/>
      <c r="KE173" s="45"/>
      <c r="KF173" s="45"/>
      <c r="KG173" s="45"/>
      <c r="KH173" s="45"/>
      <c r="KI173" s="45"/>
      <c r="KJ173" s="45"/>
      <c r="KK173" s="45"/>
      <c r="KL173" s="45"/>
      <c r="KM173" s="45"/>
      <c r="KN173" s="45"/>
      <c r="KO173" s="45"/>
      <c r="KP173" s="45"/>
      <c r="KQ173" s="45"/>
      <c r="KR173" s="45"/>
      <c r="KS173" s="45"/>
      <c r="KT173" s="45"/>
      <c r="KU173" s="45"/>
      <c r="KV173" s="45"/>
      <c r="KW173" s="45"/>
      <c r="KX173" s="45"/>
      <c r="KY173" s="45"/>
      <c r="KZ173" s="45"/>
      <c r="LA173" s="45"/>
      <c r="LB173" s="45"/>
      <c r="LC173" s="45"/>
      <c r="LD173" s="45"/>
      <c r="LE173" s="45"/>
      <c r="LF173" s="45"/>
      <c r="LG173" s="45"/>
      <c r="LH173" s="45"/>
      <c r="LI173" s="45"/>
      <c r="LJ173" s="45"/>
      <c r="LK173" s="45"/>
      <c r="LL173" s="45"/>
      <c r="LM173" s="45"/>
      <c r="LN173" s="45"/>
      <c r="LO173" s="45"/>
      <c r="LP173" s="45"/>
      <c r="LQ173" s="45"/>
      <c r="LR173" s="45"/>
      <c r="LS173" s="45"/>
      <c r="LT173" s="45"/>
      <c r="LU173" s="45"/>
      <c r="LV173" s="45"/>
      <c r="LW173" s="45"/>
      <c r="LX173" s="45"/>
      <c r="LY173" s="45"/>
      <c r="LZ173" s="45"/>
      <c r="MA173" s="45"/>
      <c r="MB173" s="45"/>
      <c r="MC173" s="45"/>
      <c r="MD173" s="45"/>
      <c r="ME173" s="45"/>
      <c r="MF173" s="45"/>
      <c r="MG173" s="45"/>
      <c r="MH173" s="45"/>
      <c r="MI173" s="45"/>
      <c r="MJ173" s="45"/>
      <c r="MK173" s="45"/>
      <c r="ML173" s="45"/>
      <c r="MM173" s="45"/>
      <c r="MN173" s="45"/>
      <c r="MO173" s="45"/>
      <c r="MP173" s="45"/>
      <c r="MQ173" s="45"/>
      <c r="MR173" s="45"/>
      <c r="MS173" s="45"/>
      <c r="MT173" s="45"/>
      <c r="MU173" s="45"/>
      <c r="MV173" s="45"/>
      <c r="MW173" s="45"/>
      <c r="MX173" s="45"/>
      <c r="MY173" s="45"/>
      <c r="MZ173" s="45"/>
      <c r="NA173" s="45"/>
      <c r="NB173" s="45"/>
      <c r="NC173" s="45"/>
      <c r="ND173" s="45"/>
      <c r="NE173" s="45"/>
      <c r="NF173" s="45"/>
      <c r="NG173" s="45"/>
      <c r="NH173" s="45"/>
      <c r="NI173" s="45"/>
      <c r="NJ173" s="45"/>
      <c r="NK173" s="45"/>
      <c r="NL173" s="45"/>
      <c r="NM173" s="45"/>
      <c r="NN173" s="45"/>
    </row>
    <row r="174" spans="1:669" ht="15.75" x14ac:dyDescent="0.25">
      <c r="A174" s="41" t="s">
        <v>14</v>
      </c>
      <c r="B174" s="12">
        <v>5</v>
      </c>
      <c r="C174" s="7"/>
      <c r="D174" s="7"/>
      <c r="E174" s="41"/>
      <c r="F174" s="41"/>
      <c r="G174" s="161">
        <f>SUM(G169:G173)</f>
        <v>302000</v>
      </c>
      <c r="H174" s="161">
        <f>SUM(H169:H173)</f>
        <v>8667.4</v>
      </c>
      <c r="I174" s="146">
        <f t="shared" ref="I174:M174" si="24">SUM(I169:I173)</f>
        <v>21403.79</v>
      </c>
      <c r="J174" s="146">
        <f t="shared" si="24"/>
        <v>9180.8009999999995</v>
      </c>
      <c r="K174" s="146">
        <f t="shared" si="24"/>
        <v>7990</v>
      </c>
      <c r="L174" s="146">
        <f t="shared" si="24"/>
        <v>47241.99</v>
      </c>
      <c r="M174" s="146">
        <f t="shared" si="24"/>
        <v>254758.01</v>
      </c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  <c r="FS174" s="86"/>
      <c r="FT174" s="86"/>
      <c r="FU174" s="86"/>
      <c r="FV174" s="86"/>
      <c r="FW174" s="86"/>
      <c r="FX174" s="86"/>
      <c r="FY174" s="86"/>
      <c r="FZ174" s="86"/>
      <c r="GA174" s="86"/>
      <c r="GB174" s="86"/>
      <c r="GC174" s="86"/>
      <c r="GD174" s="86"/>
      <c r="GE174" s="86"/>
      <c r="GF174" s="86"/>
      <c r="GG174" s="86"/>
      <c r="GH174" s="86"/>
      <c r="GI174" s="86"/>
      <c r="GJ174" s="86"/>
      <c r="GK174" s="86"/>
      <c r="GL174" s="86"/>
      <c r="GM174" s="86"/>
      <c r="GN174" s="86"/>
      <c r="GO174" s="86"/>
      <c r="GP174" s="86"/>
      <c r="GQ174" s="86"/>
      <c r="GR174" s="86"/>
      <c r="GS174" s="86"/>
      <c r="GT174" s="86"/>
      <c r="GU174" s="86"/>
      <c r="GV174" s="86"/>
      <c r="GW174" s="86"/>
      <c r="GX174" s="86"/>
      <c r="GY174" s="86"/>
      <c r="GZ174" s="86"/>
      <c r="HA174" s="86"/>
      <c r="HB174" s="86"/>
      <c r="HC174" s="86"/>
      <c r="HD174" s="86"/>
      <c r="HE174" s="86"/>
      <c r="HF174" s="86"/>
      <c r="HG174" s="86"/>
      <c r="HH174" s="86"/>
      <c r="HI174" s="86"/>
      <c r="HJ174" s="86"/>
      <c r="HK174" s="86"/>
      <c r="HL174" s="86"/>
      <c r="HM174" s="86"/>
      <c r="HN174" s="86"/>
      <c r="HO174" s="86"/>
      <c r="HP174" s="86"/>
      <c r="HQ174" s="86"/>
      <c r="HR174" s="86"/>
      <c r="HS174" s="86"/>
      <c r="HT174" s="86"/>
      <c r="HU174" s="86"/>
      <c r="HV174" s="86"/>
      <c r="HW174" s="86"/>
      <c r="HX174" s="86"/>
      <c r="HY174" s="86"/>
      <c r="HZ174" s="86"/>
      <c r="IA174" s="86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  <c r="IV174" s="45"/>
      <c r="IW174" s="45"/>
      <c r="IX174" s="45"/>
      <c r="IY174" s="45"/>
      <c r="IZ174" s="45"/>
      <c r="JA174" s="45"/>
      <c r="JB174" s="45"/>
      <c r="JC174" s="45"/>
      <c r="JD174" s="45"/>
      <c r="JE174" s="45"/>
      <c r="JF174" s="45"/>
      <c r="JG174" s="45"/>
      <c r="JH174" s="45"/>
      <c r="JI174" s="45"/>
      <c r="JJ174" s="45"/>
      <c r="JK174" s="45"/>
      <c r="JL174" s="45"/>
      <c r="JM174" s="45"/>
      <c r="JN174" s="45"/>
      <c r="JO174" s="45"/>
      <c r="JP174" s="45"/>
      <c r="JQ174" s="45"/>
      <c r="JR174" s="45"/>
      <c r="JS174" s="45"/>
      <c r="JT174" s="45"/>
      <c r="JU174" s="45"/>
      <c r="JV174" s="45"/>
      <c r="JW174" s="45"/>
      <c r="JX174" s="45"/>
      <c r="JY174" s="45"/>
      <c r="JZ174" s="45"/>
      <c r="KA174" s="45"/>
      <c r="KB174" s="45"/>
      <c r="KC174" s="45"/>
      <c r="KD174" s="45"/>
      <c r="KE174" s="45"/>
      <c r="KF174" s="45"/>
      <c r="KG174" s="45"/>
      <c r="KH174" s="45"/>
      <c r="KI174" s="45"/>
      <c r="KJ174" s="45"/>
      <c r="KK174" s="45"/>
      <c r="KL174" s="45"/>
      <c r="KM174" s="45"/>
      <c r="KN174" s="45"/>
      <c r="KO174" s="45"/>
      <c r="KP174" s="45"/>
      <c r="KQ174" s="45"/>
      <c r="KR174" s="45"/>
      <c r="KS174" s="45"/>
      <c r="KT174" s="45"/>
      <c r="KU174" s="45"/>
      <c r="KV174" s="45"/>
      <c r="KW174" s="45"/>
      <c r="KX174" s="45"/>
      <c r="KY174" s="45"/>
      <c r="KZ174" s="45"/>
      <c r="LA174" s="45"/>
      <c r="LB174" s="45"/>
      <c r="LC174" s="45"/>
      <c r="LD174" s="45"/>
      <c r="LE174" s="45"/>
      <c r="LF174" s="45"/>
      <c r="LG174" s="45"/>
      <c r="LH174" s="45"/>
      <c r="LI174" s="45"/>
      <c r="LJ174" s="45"/>
      <c r="LK174" s="45"/>
      <c r="LL174" s="45"/>
      <c r="LM174" s="45"/>
      <c r="LN174" s="45"/>
      <c r="LO174" s="45"/>
      <c r="LP174" s="45"/>
      <c r="LQ174" s="45"/>
      <c r="LR174" s="45"/>
      <c r="LS174" s="45"/>
      <c r="LT174" s="45"/>
      <c r="LU174" s="45"/>
      <c r="LV174" s="45"/>
      <c r="LW174" s="45"/>
      <c r="LX174" s="45"/>
      <c r="LY174" s="45"/>
      <c r="LZ174" s="45"/>
      <c r="MA174" s="45"/>
      <c r="MB174" s="45"/>
      <c r="MC174" s="45"/>
      <c r="MD174" s="45"/>
      <c r="ME174" s="45"/>
      <c r="MF174" s="45"/>
      <c r="MG174" s="45"/>
      <c r="MH174" s="45"/>
      <c r="MI174" s="45"/>
      <c r="MJ174" s="45"/>
      <c r="MK174" s="45"/>
      <c r="ML174" s="45"/>
      <c r="MM174" s="45"/>
      <c r="MN174" s="45"/>
      <c r="MO174" s="45"/>
      <c r="MP174" s="45"/>
      <c r="MQ174" s="45"/>
      <c r="MR174" s="45"/>
      <c r="MS174" s="45"/>
      <c r="MT174" s="45"/>
      <c r="MU174" s="45"/>
      <c r="MV174" s="45"/>
      <c r="MW174" s="45"/>
      <c r="MX174" s="45"/>
      <c r="MY174" s="45"/>
      <c r="MZ174" s="45"/>
      <c r="NA174" s="45"/>
      <c r="NB174" s="45"/>
      <c r="NC174" s="45"/>
      <c r="ND174" s="45"/>
      <c r="NE174" s="45"/>
      <c r="NF174" s="45"/>
      <c r="NG174" s="45"/>
      <c r="NH174" s="45"/>
      <c r="NI174" s="45"/>
      <c r="NJ174" s="45"/>
      <c r="NK174" s="45"/>
      <c r="NL174" s="45"/>
      <c r="NM174" s="45"/>
      <c r="NN174" s="45"/>
    </row>
    <row r="175" spans="1:669" x14ac:dyDescent="0.25"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  <c r="IV175" s="45"/>
      <c r="IW175" s="45"/>
      <c r="IX175" s="45"/>
      <c r="IY175" s="45"/>
      <c r="IZ175" s="45"/>
      <c r="JA175" s="45"/>
      <c r="JB175" s="45"/>
      <c r="JC175" s="45"/>
      <c r="JD175" s="45"/>
      <c r="JE175" s="45"/>
      <c r="JF175" s="45"/>
      <c r="JG175" s="45"/>
      <c r="JH175" s="45"/>
      <c r="JI175" s="45"/>
      <c r="JJ175" s="45"/>
      <c r="JK175" s="45"/>
      <c r="JL175" s="45"/>
      <c r="JM175" s="45"/>
      <c r="JN175" s="45"/>
      <c r="JO175" s="45"/>
      <c r="JP175" s="45"/>
      <c r="JQ175" s="45"/>
      <c r="JR175" s="45"/>
      <c r="JS175" s="45"/>
      <c r="JT175" s="45"/>
      <c r="JU175" s="45"/>
      <c r="JV175" s="45"/>
      <c r="JW175" s="45"/>
      <c r="JX175" s="45"/>
      <c r="JY175" s="45"/>
      <c r="JZ175" s="45"/>
      <c r="KA175" s="45"/>
      <c r="KB175" s="45"/>
      <c r="KC175" s="45"/>
      <c r="KD175" s="45"/>
      <c r="KE175" s="45"/>
      <c r="KF175" s="45"/>
      <c r="KG175" s="45"/>
      <c r="KH175" s="45"/>
      <c r="KI175" s="45"/>
      <c r="KJ175" s="45"/>
      <c r="KK175" s="45"/>
      <c r="KL175" s="45"/>
      <c r="KM175" s="45"/>
      <c r="KN175" s="45"/>
      <c r="KO175" s="45"/>
      <c r="KP175" s="45"/>
      <c r="KQ175" s="45"/>
      <c r="KR175" s="45"/>
      <c r="KS175" s="45"/>
      <c r="KT175" s="45"/>
      <c r="KU175" s="45"/>
      <c r="KV175" s="45"/>
      <c r="KW175" s="45"/>
      <c r="KX175" s="45"/>
      <c r="KY175" s="45"/>
      <c r="KZ175" s="45"/>
      <c r="LA175" s="45"/>
      <c r="LB175" s="45"/>
      <c r="LC175" s="45"/>
      <c r="LD175" s="45"/>
      <c r="LE175" s="45"/>
      <c r="LF175" s="45"/>
      <c r="LG175" s="45"/>
      <c r="LH175" s="45"/>
      <c r="LI175" s="45"/>
      <c r="LJ175" s="45"/>
      <c r="LK175" s="45"/>
      <c r="LL175" s="45"/>
      <c r="LM175" s="45"/>
      <c r="LN175" s="45"/>
      <c r="LO175" s="45"/>
      <c r="LP175" s="45"/>
      <c r="LQ175" s="45"/>
      <c r="LR175" s="45"/>
      <c r="LS175" s="45"/>
      <c r="LT175" s="45"/>
      <c r="LU175" s="45"/>
      <c r="LV175" s="45"/>
      <c r="LW175" s="45"/>
      <c r="LX175" s="45"/>
      <c r="LY175" s="45"/>
      <c r="LZ175" s="45"/>
      <c r="MA175" s="45"/>
      <c r="MB175" s="45"/>
      <c r="MC175" s="45"/>
      <c r="MD175" s="45"/>
      <c r="ME175" s="45"/>
      <c r="MF175" s="45"/>
      <c r="MG175" s="45"/>
      <c r="MH175" s="45"/>
      <c r="MI175" s="45"/>
      <c r="MJ175" s="45"/>
      <c r="MK175" s="45"/>
      <c r="ML175" s="45"/>
      <c r="MM175" s="45"/>
      <c r="MN175" s="45"/>
      <c r="MO175" s="45"/>
      <c r="MP175" s="45"/>
      <c r="MQ175" s="45"/>
      <c r="MR175" s="45"/>
      <c r="MS175" s="45"/>
      <c r="MT175" s="45"/>
      <c r="MU175" s="45"/>
      <c r="MV175" s="45"/>
      <c r="MW175" s="45"/>
      <c r="MX175" s="45"/>
      <c r="MY175" s="45"/>
      <c r="MZ175" s="45"/>
      <c r="NA175" s="45"/>
      <c r="NB175" s="45"/>
      <c r="NC175" s="45"/>
      <c r="ND175" s="45"/>
      <c r="NE175" s="45"/>
      <c r="NF175" s="45"/>
      <c r="NG175" s="45"/>
      <c r="NH175" s="45"/>
      <c r="NI175" s="45"/>
      <c r="NJ175" s="45"/>
      <c r="NK175" s="45"/>
      <c r="NL175" s="45"/>
      <c r="NM175" s="45"/>
      <c r="NN175" s="45"/>
    </row>
    <row r="176" spans="1:669" ht="15.75" x14ac:dyDescent="0.25">
      <c r="A176" s="37" t="s">
        <v>67</v>
      </c>
      <c r="B176" s="120"/>
      <c r="C176" s="120"/>
      <c r="D176" s="203"/>
      <c r="E176" s="120"/>
      <c r="F176" s="120"/>
      <c r="G176" s="162"/>
      <c r="H176" s="162"/>
      <c r="I176" s="148"/>
      <c r="J176" s="148"/>
      <c r="K176" s="162"/>
      <c r="L176" s="148"/>
      <c r="M176" s="162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  <c r="IW176" s="86"/>
      <c r="IX176" s="86"/>
      <c r="IY176" s="86"/>
      <c r="IZ176" s="86"/>
      <c r="JA176" s="86"/>
      <c r="JB176" s="86"/>
      <c r="JC176" s="86"/>
      <c r="JD176" s="86"/>
      <c r="JE176" s="86"/>
      <c r="JF176" s="86"/>
      <c r="JG176" s="86"/>
      <c r="JH176" s="86"/>
      <c r="JI176" s="86"/>
      <c r="JJ176" s="86"/>
      <c r="JK176" s="86"/>
      <c r="JL176" s="86"/>
      <c r="JM176" s="86"/>
      <c r="JN176" s="86"/>
      <c r="JO176" s="86"/>
      <c r="JP176" s="86"/>
      <c r="JQ176" s="86"/>
      <c r="JR176" s="86"/>
      <c r="JS176" s="86"/>
      <c r="JT176" s="86"/>
      <c r="JU176" s="86"/>
      <c r="JV176" s="86"/>
      <c r="JW176" s="86"/>
      <c r="JX176" s="86"/>
      <c r="JY176" s="86"/>
      <c r="JZ176" s="86"/>
      <c r="KA176" s="86"/>
      <c r="KB176" s="86"/>
      <c r="KC176" s="86"/>
      <c r="KD176" s="86"/>
      <c r="KE176" s="86"/>
      <c r="KF176" s="86"/>
      <c r="KG176" s="86"/>
      <c r="KH176" s="86"/>
      <c r="KI176" s="86"/>
      <c r="KJ176" s="86"/>
      <c r="KK176" s="86"/>
      <c r="KL176" s="86"/>
      <c r="KM176" s="86"/>
      <c r="KN176" s="86"/>
      <c r="KO176" s="86"/>
      <c r="KP176" s="86"/>
      <c r="KQ176" s="86"/>
      <c r="KR176" s="86"/>
      <c r="KS176" s="86"/>
      <c r="KT176" s="86"/>
      <c r="KU176" s="86"/>
      <c r="KV176" s="86"/>
      <c r="KW176" s="86"/>
      <c r="KX176" s="86"/>
      <c r="KY176" s="86"/>
      <c r="KZ176" s="86"/>
      <c r="LA176" s="86"/>
      <c r="LB176" s="86"/>
      <c r="LC176" s="86"/>
      <c r="LD176" s="86"/>
      <c r="LE176" s="86"/>
      <c r="LF176" s="86"/>
      <c r="LG176" s="86"/>
      <c r="LH176" s="86"/>
      <c r="LI176" s="86"/>
      <c r="LJ176" s="86"/>
      <c r="LK176" s="86"/>
      <c r="LL176" s="86"/>
      <c r="LM176" s="86"/>
      <c r="LN176" s="86"/>
      <c r="LO176" s="86"/>
      <c r="LP176" s="86"/>
      <c r="LQ176" s="86"/>
      <c r="LR176" s="86"/>
      <c r="LS176" s="86"/>
      <c r="LT176" s="86"/>
      <c r="LU176" s="86"/>
      <c r="LV176" s="86"/>
      <c r="LW176" s="86"/>
      <c r="LX176" s="86"/>
      <c r="LY176" s="86"/>
      <c r="LZ176" s="86"/>
      <c r="MA176" s="86"/>
      <c r="MB176" s="86"/>
      <c r="MC176" s="86"/>
      <c r="MD176" s="86"/>
      <c r="ME176" s="86"/>
      <c r="MF176" s="86"/>
      <c r="MG176" s="86"/>
      <c r="MH176" s="86"/>
      <c r="MI176" s="86"/>
      <c r="MJ176" s="86"/>
      <c r="MK176" s="86"/>
      <c r="ML176" s="86"/>
      <c r="MM176" s="86"/>
      <c r="MN176" s="86"/>
      <c r="MO176" s="86"/>
      <c r="MP176" s="86"/>
      <c r="MQ176" s="86"/>
      <c r="MR176" s="86"/>
      <c r="MS176" s="86"/>
      <c r="MT176" s="86"/>
      <c r="MU176" s="86"/>
      <c r="MV176" s="86"/>
      <c r="MW176" s="86"/>
      <c r="MX176" s="86"/>
      <c r="MY176" s="86"/>
      <c r="MZ176" s="86"/>
      <c r="NA176" s="86"/>
      <c r="NB176" s="86"/>
      <c r="NC176" s="86"/>
      <c r="ND176" s="86"/>
      <c r="NE176" s="86"/>
      <c r="NF176" s="86"/>
      <c r="NG176" s="86"/>
      <c r="NH176" s="86"/>
      <c r="NI176" s="86"/>
      <c r="NJ176" s="86"/>
      <c r="NK176" s="86"/>
      <c r="NL176" s="86"/>
      <c r="NM176" s="86"/>
      <c r="NN176" s="86"/>
      <c r="NO176" s="50"/>
      <c r="NP176" s="50"/>
      <c r="NQ176" s="50"/>
      <c r="NR176" s="50"/>
      <c r="NS176" s="50"/>
      <c r="NT176" s="50"/>
      <c r="NU176" s="50"/>
      <c r="NV176" s="50"/>
      <c r="NW176" s="50"/>
      <c r="NX176" s="50"/>
      <c r="NY176" s="50"/>
      <c r="NZ176" s="50"/>
      <c r="OA176" s="50"/>
      <c r="OB176" s="50"/>
      <c r="OC176" s="50"/>
      <c r="OD176" s="50"/>
      <c r="OE176" s="50"/>
      <c r="OF176" s="50"/>
      <c r="OG176" s="50"/>
      <c r="OH176" s="50"/>
      <c r="OI176" s="50"/>
      <c r="OJ176" s="50"/>
      <c r="OK176" s="50"/>
      <c r="OL176" s="50"/>
      <c r="OM176" s="50"/>
      <c r="ON176" s="50"/>
      <c r="OO176" s="50"/>
      <c r="OP176" s="50"/>
      <c r="OQ176" s="50"/>
      <c r="OR176" s="50"/>
      <c r="OS176" s="50"/>
      <c r="OT176" s="50"/>
      <c r="OU176" s="50"/>
      <c r="OV176" s="50"/>
      <c r="OW176" s="50"/>
      <c r="OX176" s="50"/>
      <c r="OY176" s="50"/>
      <c r="OZ176" s="50"/>
      <c r="PA176" s="50"/>
      <c r="PB176" s="50"/>
      <c r="PC176" s="50"/>
      <c r="PD176" s="50"/>
      <c r="PE176" s="50"/>
      <c r="PF176" s="50"/>
      <c r="PG176" s="50"/>
      <c r="PH176" s="50"/>
      <c r="PI176" s="50"/>
      <c r="PJ176" s="50"/>
      <c r="PK176" s="50"/>
      <c r="PL176" s="50"/>
      <c r="PM176" s="50"/>
      <c r="PN176" s="50"/>
      <c r="PO176" s="50"/>
      <c r="PP176" s="50"/>
      <c r="PQ176" s="50"/>
      <c r="PR176" s="50"/>
      <c r="PS176" s="50"/>
      <c r="PT176" s="50"/>
      <c r="PU176" s="50"/>
      <c r="PV176" s="50"/>
      <c r="PW176" s="50"/>
      <c r="PX176" s="50"/>
      <c r="PY176" s="50"/>
      <c r="PZ176" s="50"/>
      <c r="QA176" s="50"/>
      <c r="QB176" s="50"/>
      <c r="QC176" s="50"/>
      <c r="QD176" s="50"/>
      <c r="QE176" s="50"/>
      <c r="QF176" s="50"/>
      <c r="QG176" s="50"/>
      <c r="QH176" s="50"/>
      <c r="QI176" s="50"/>
      <c r="QJ176" s="50"/>
      <c r="QK176" s="50"/>
      <c r="QL176" s="50"/>
      <c r="QM176" s="50"/>
      <c r="QN176" s="50"/>
      <c r="QO176" s="50"/>
      <c r="QP176" s="50"/>
      <c r="QQ176" s="50"/>
      <c r="QR176" s="50"/>
      <c r="QS176" s="50"/>
      <c r="QT176" s="50"/>
      <c r="QU176" s="50"/>
      <c r="QV176" s="50"/>
      <c r="QW176" s="50"/>
      <c r="QX176" s="50"/>
      <c r="QY176" s="50"/>
      <c r="QZ176" s="50"/>
      <c r="RA176" s="50"/>
      <c r="RB176" s="50"/>
      <c r="RC176" s="50"/>
      <c r="RD176" s="50"/>
      <c r="RE176" s="50"/>
      <c r="RF176" s="50"/>
      <c r="RG176" s="50"/>
      <c r="RH176" s="50"/>
      <c r="RI176" s="50"/>
      <c r="RJ176" s="50"/>
      <c r="RK176" s="50"/>
      <c r="RL176" s="50"/>
      <c r="RM176" s="50"/>
      <c r="RN176" s="50"/>
      <c r="RO176" s="50"/>
      <c r="RP176" s="50"/>
      <c r="RQ176" s="50"/>
      <c r="RR176" s="50"/>
      <c r="RS176" s="50"/>
      <c r="RT176" s="50"/>
      <c r="RU176" s="50"/>
      <c r="RV176" s="50"/>
      <c r="RW176" s="50"/>
      <c r="RX176" s="50"/>
      <c r="RY176" s="50"/>
      <c r="RZ176" s="50"/>
      <c r="SA176" s="50"/>
      <c r="SB176" s="50"/>
      <c r="SC176" s="50"/>
      <c r="SD176" s="50"/>
      <c r="SE176" s="50"/>
      <c r="SF176" s="50"/>
      <c r="SG176" s="50"/>
      <c r="SH176" s="50"/>
      <c r="SI176" s="50"/>
      <c r="SJ176" s="50"/>
      <c r="SK176" s="50"/>
      <c r="SL176" s="50"/>
      <c r="SM176" s="50"/>
      <c r="SN176" s="50"/>
      <c r="SO176" s="50"/>
      <c r="SP176" s="50"/>
      <c r="SQ176" s="50"/>
      <c r="SR176" s="50"/>
      <c r="SS176" s="50"/>
      <c r="ST176" s="50"/>
      <c r="SU176" s="50"/>
      <c r="SV176" s="50"/>
      <c r="SW176" s="50"/>
      <c r="SX176" s="50"/>
      <c r="SY176" s="50"/>
      <c r="SZ176" s="50"/>
      <c r="TA176" s="50"/>
      <c r="TB176" s="50"/>
      <c r="TC176" s="50"/>
      <c r="TD176" s="50"/>
      <c r="TE176" s="50"/>
      <c r="TF176" s="50"/>
      <c r="TG176" s="50"/>
      <c r="TH176" s="50"/>
      <c r="TI176" s="50"/>
      <c r="TJ176" s="50"/>
      <c r="TK176" s="50"/>
      <c r="TL176" s="50"/>
      <c r="TM176" s="50"/>
      <c r="TN176" s="50"/>
      <c r="TO176" s="50"/>
      <c r="TP176" s="50"/>
      <c r="TQ176" s="50"/>
      <c r="TR176" s="50"/>
      <c r="TS176" s="50"/>
      <c r="TT176" s="50"/>
      <c r="TU176" s="50"/>
      <c r="TV176" s="50"/>
      <c r="TW176" s="50"/>
      <c r="TX176" s="50"/>
      <c r="TY176" s="50"/>
      <c r="TZ176" s="50"/>
      <c r="UA176" s="50"/>
      <c r="UB176" s="50"/>
      <c r="UC176" s="50"/>
      <c r="UD176" s="50"/>
      <c r="UE176" s="50"/>
      <c r="UF176" s="50"/>
      <c r="UG176" s="50"/>
      <c r="UH176" s="50"/>
      <c r="UI176" s="50"/>
      <c r="UJ176" s="50"/>
      <c r="UK176" s="50"/>
      <c r="UL176" s="50"/>
      <c r="UM176" s="50"/>
      <c r="UN176" s="50"/>
      <c r="UO176" s="50"/>
      <c r="UP176" s="50"/>
      <c r="UQ176" s="50"/>
      <c r="UR176" s="50"/>
      <c r="US176" s="50"/>
      <c r="UT176" s="50"/>
      <c r="UU176" s="50"/>
      <c r="UV176" s="50"/>
      <c r="UW176" s="50"/>
      <c r="UX176" s="50"/>
      <c r="UY176" s="50"/>
      <c r="UZ176" s="50"/>
      <c r="VA176" s="50"/>
      <c r="VB176" s="50"/>
      <c r="VC176" s="50"/>
      <c r="VD176" s="50"/>
      <c r="VE176" s="50"/>
      <c r="VF176" s="50"/>
      <c r="VG176" s="50"/>
      <c r="VH176" s="50"/>
      <c r="VI176" s="50"/>
      <c r="VJ176" s="50"/>
      <c r="VK176" s="50"/>
      <c r="VL176" s="50"/>
      <c r="VM176" s="50"/>
      <c r="VN176" s="50"/>
      <c r="VO176" s="50"/>
      <c r="VP176" s="50"/>
      <c r="VQ176" s="50"/>
      <c r="VR176" s="50"/>
      <c r="VS176" s="50"/>
      <c r="VT176" s="50"/>
      <c r="VU176" s="50"/>
      <c r="VV176" s="50"/>
      <c r="VW176" s="50"/>
      <c r="VX176" s="50"/>
      <c r="VY176" s="50"/>
      <c r="VZ176" s="50"/>
      <c r="WA176" s="50"/>
      <c r="WB176" s="50"/>
      <c r="WC176" s="50"/>
      <c r="WD176" s="50"/>
      <c r="WE176" s="50"/>
      <c r="WF176" s="50"/>
      <c r="WG176" s="50"/>
      <c r="WH176" s="50"/>
      <c r="WI176" s="50"/>
      <c r="WJ176" s="50"/>
      <c r="WK176" s="50"/>
      <c r="WL176" s="50"/>
      <c r="WM176" s="50"/>
      <c r="WN176" s="50"/>
      <c r="WO176" s="50"/>
      <c r="WP176" s="50"/>
      <c r="WQ176" s="50"/>
      <c r="WR176" s="50"/>
      <c r="WS176" s="50"/>
      <c r="WT176" s="50"/>
      <c r="WU176" s="50"/>
      <c r="WV176" s="50"/>
      <c r="WW176" s="50"/>
      <c r="WX176" s="50"/>
      <c r="WY176" s="50"/>
      <c r="WZ176" s="50"/>
      <c r="XA176" s="50"/>
      <c r="XB176" s="50"/>
      <c r="XC176" s="50"/>
      <c r="XD176" s="50"/>
      <c r="XE176" s="50"/>
      <c r="XF176" s="50"/>
      <c r="XG176" s="50"/>
      <c r="XH176" s="50"/>
      <c r="XI176" s="50"/>
      <c r="XJ176" s="50"/>
      <c r="XK176" s="50"/>
      <c r="XL176" s="50"/>
      <c r="XM176" s="50"/>
      <c r="XN176" s="50"/>
      <c r="XO176" s="50"/>
      <c r="XP176" s="50"/>
      <c r="XQ176" s="50"/>
      <c r="XR176" s="50"/>
      <c r="XS176" s="50"/>
      <c r="XT176" s="50"/>
      <c r="XU176" s="50"/>
      <c r="XV176" s="50"/>
      <c r="XW176" s="50"/>
      <c r="XX176" s="50"/>
      <c r="XY176" s="50"/>
      <c r="XZ176" s="50"/>
      <c r="YA176" s="50"/>
      <c r="YB176" s="50"/>
      <c r="YC176" s="50"/>
      <c r="YD176" s="50"/>
      <c r="YE176" s="50"/>
      <c r="YF176" s="50"/>
      <c r="YG176" s="50"/>
      <c r="YH176" s="50"/>
      <c r="YI176" s="50"/>
      <c r="YJ176" s="50"/>
      <c r="YK176" s="50"/>
      <c r="YL176" s="50"/>
      <c r="YM176" s="50"/>
      <c r="YN176" s="50"/>
      <c r="YO176" s="50"/>
      <c r="YP176" s="50"/>
      <c r="YQ176" s="50"/>
      <c r="YR176" s="50"/>
      <c r="YS176" s="50"/>
    </row>
    <row r="177" spans="1:669" ht="18" customHeight="1" x14ac:dyDescent="0.25">
      <c r="A177" s="4" t="s">
        <v>171</v>
      </c>
      <c r="B177" s="5" t="s">
        <v>54</v>
      </c>
      <c r="C177" s="6" t="s">
        <v>71</v>
      </c>
      <c r="D177" s="6" t="s">
        <v>221</v>
      </c>
      <c r="E177" s="10">
        <v>44276</v>
      </c>
      <c r="F177" s="10" t="s">
        <v>107</v>
      </c>
      <c r="G177" s="131">
        <v>100000</v>
      </c>
      <c r="H177" s="174">
        <f>G177*0.0287</f>
        <v>2870</v>
      </c>
      <c r="I177" s="181">
        <v>12105.37</v>
      </c>
      <c r="J177" s="181">
        <f>G177*0.0304</f>
        <v>3040</v>
      </c>
      <c r="K177" s="174">
        <v>25</v>
      </c>
      <c r="L177" s="181">
        <v>18040.37</v>
      </c>
      <c r="M177" s="174">
        <v>81959.63</v>
      </c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86"/>
      <c r="IE177" s="86"/>
      <c r="IF177" s="86"/>
      <c r="IG177" s="86"/>
      <c r="IH177" s="86"/>
      <c r="II177" s="86"/>
      <c r="IJ177" s="86"/>
      <c r="IK177" s="86"/>
      <c r="IL177" s="86"/>
      <c r="IM177" s="86"/>
      <c r="IN177" s="86"/>
      <c r="IO177" s="86"/>
      <c r="IP177" s="86"/>
      <c r="IQ177" s="86"/>
      <c r="IR177" s="86"/>
      <c r="IS177" s="86"/>
      <c r="IT177" s="86"/>
      <c r="IU177" s="86"/>
      <c r="IV177" s="86"/>
      <c r="IW177" s="86"/>
      <c r="IX177" s="86"/>
      <c r="IY177" s="86"/>
      <c r="IZ177" s="86"/>
      <c r="JA177" s="86"/>
      <c r="JB177" s="86"/>
      <c r="JC177" s="86"/>
      <c r="JD177" s="86"/>
      <c r="JE177" s="86"/>
      <c r="JF177" s="86"/>
      <c r="JG177" s="86"/>
      <c r="JH177" s="86"/>
      <c r="JI177" s="86"/>
      <c r="JJ177" s="86"/>
      <c r="JK177" s="86"/>
      <c r="JL177" s="86"/>
      <c r="JM177" s="86"/>
      <c r="JN177" s="86"/>
      <c r="JO177" s="86"/>
      <c r="JP177" s="86"/>
      <c r="JQ177" s="86"/>
      <c r="JR177" s="86"/>
      <c r="JS177" s="86"/>
      <c r="JT177" s="86"/>
      <c r="JU177" s="86"/>
      <c r="JV177" s="86"/>
      <c r="JW177" s="86"/>
      <c r="JX177" s="86"/>
      <c r="JY177" s="86"/>
      <c r="JZ177" s="86"/>
      <c r="KA177" s="86"/>
      <c r="KB177" s="86"/>
      <c r="KC177" s="86"/>
      <c r="KD177" s="86"/>
      <c r="KE177" s="86"/>
      <c r="KF177" s="86"/>
      <c r="KG177" s="86"/>
      <c r="KH177" s="86"/>
      <c r="KI177" s="86"/>
      <c r="KJ177" s="86"/>
      <c r="KK177" s="86"/>
      <c r="KL177" s="86"/>
      <c r="KM177" s="86"/>
      <c r="KN177" s="86"/>
      <c r="KO177" s="86"/>
      <c r="KP177" s="86"/>
      <c r="KQ177" s="86"/>
      <c r="KR177" s="86"/>
      <c r="KS177" s="86"/>
      <c r="KT177" s="86"/>
      <c r="KU177" s="86"/>
      <c r="KV177" s="86"/>
      <c r="KW177" s="86"/>
      <c r="KX177" s="86"/>
      <c r="KY177" s="86"/>
      <c r="KZ177" s="86"/>
      <c r="LA177" s="86"/>
      <c r="LB177" s="86"/>
      <c r="LC177" s="86"/>
      <c r="LD177" s="86"/>
      <c r="LE177" s="86"/>
      <c r="LF177" s="86"/>
      <c r="LG177" s="86"/>
      <c r="LH177" s="86"/>
      <c r="LI177" s="86"/>
      <c r="LJ177" s="86"/>
      <c r="LK177" s="86"/>
      <c r="LL177" s="86"/>
      <c r="LM177" s="86"/>
      <c r="LN177" s="86"/>
      <c r="LO177" s="86"/>
      <c r="LP177" s="86"/>
      <c r="LQ177" s="86"/>
      <c r="LR177" s="86"/>
      <c r="LS177" s="86"/>
      <c r="LT177" s="86"/>
      <c r="LU177" s="86"/>
      <c r="LV177" s="86"/>
      <c r="LW177" s="86"/>
      <c r="LX177" s="86"/>
      <c r="LY177" s="86"/>
      <c r="LZ177" s="86"/>
      <c r="MA177" s="86"/>
      <c r="MB177" s="86"/>
      <c r="MC177" s="86"/>
      <c r="MD177" s="86"/>
      <c r="ME177" s="86"/>
      <c r="MF177" s="86"/>
      <c r="MG177" s="86"/>
      <c r="MH177" s="86"/>
      <c r="MI177" s="86"/>
      <c r="MJ177" s="86"/>
      <c r="MK177" s="86"/>
      <c r="ML177" s="86"/>
      <c r="MM177" s="86"/>
      <c r="MN177" s="86"/>
      <c r="MO177" s="86"/>
      <c r="MP177" s="86"/>
      <c r="MQ177" s="86"/>
      <c r="MR177" s="86"/>
      <c r="MS177" s="86"/>
      <c r="MT177" s="86"/>
      <c r="MU177" s="86"/>
      <c r="MV177" s="86"/>
      <c r="MW177" s="86"/>
      <c r="MX177" s="86"/>
      <c r="MY177" s="86"/>
      <c r="MZ177" s="86"/>
      <c r="NA177" s="86"/>
      <c r="NB177" s="86"/>
      <c r="NC177" s="86"/>
      <c r="ND177" s="86"/>
      <c r="NE177" s="86"/>
      <c r="NF177" s="86"/>
      <c r="NG177" s="86"/>
      <c r="NH177" s="86"/>
      <c r="NI177" s="86"/>
      <c r="NJ177" s="86"/>
      <c r="NK177" s="86"/>
      <c r="NL177" s="86"/>
      <c r="NM177" s="86"/>
      <c r="NN177" s="86"/>
      <c r="NO177" s="50"/>
      <c r="NP177" s="50"/>
      <c r="NQ177" s="50"/>
      <c r="NR177" s="50"/>
      <c r="NS177" s="50"/>
      <c r="NT177" s="50"/>
      <c r="NU177" s="50"/>
      <c r="NV177" s="50"/>
      <c r="NW177" s="50"/>
      <c r="NX177" s="50"/>
      <c r="NY177" s="50"/>
      <c r="NZ177" s="50"/>
      <c r="OA177" s="50"/>
      <c r="OB177" s="50"/>
      <c r="OC177" s="50"/>
      <c r="OD177" s="50"/>
      <c r="OE177" s="50"/>
      <c r="OF177" s="50"/>
      <c r="OG177" s="50"/>
      <c r="OH177" s="50"/>
      <c r="OI177" s="50"/>
      <c r="OJ177" s="50"/>
      <c r="OK177" s="50"/>
      <c r="OL177" s="50"/>
      <c r="OM177" s="50"/>
      <c r="ON177" s="50"/>
      <c r="OO177" s="50"/>
      <c r="OP177" s="50"/>
      <c r="OQ177" s="50"/>
      <c r="OR177" s="50"/>
      <c r="OS177" s="50"/>
      <c r="OT177" s="50"/>
      <c r="OU177" s="50"/>
      <c r="OV177" s="50"/>
      <c r="OW177" s="50"/>
      <c r="OX177" s="50"/>
      <c r="OY177" s="50"/>
      <c r="OZ177" s="50"/>
      <c r="PA177" s="50"/>
      <c r="PB177" s="50"/>
      <c r="PC177" s="50"/>
      <c r="PD177" s="50"/>
      <c r="PE177" s="50"/>
      <c r="PF177" s="50"/>
      <c r="PG177" s="50"/>
      <c r="PH177" s="50"/>
      <c r="PI177" s="50"/>
      <c r="PJ177" s="50"/>
      <c r="PK177" s="50"/>
      <c r="PL177" s="50"/>
      <c r="PM177" s="50"/>
      <c r="PN177" s="50"/>
      <c r="PO177" s="50"/>
      <c r="PP177" s="50"/>
      <c r="PQ177" s="50"/>
      <c r="PR177" s="50"/>
      <c r="PS177" s="50"/>
      <c r="PT177" s="50"/>
      <c r="PU177" s="50"/>
      <c r="PV177" s="50"/>
      <c r="PW177" s="50"/>
      <c r="PX177" s="50"/>
      <c r="PY177" s="50"/>
      <c r="PZ177" s="50"/>
      <c r="QA177" s="50"/>
      <c r="QB177" s="50"/>
      <c r="QC177" s="50"/>
      <c r="QD177" s="50"/>
      <c r="QE177" s="50"/>
      <c r="QF177" s="50"/>
      <c r="QG177" s="50"/>
      <c r="QH177" s="50"/>
      <c r="QI177" s="50"/>
      <c r="QJ177" s="50"/>
      <c r="QK177" s="50"/>
      <c r="QL177" s="50"/>
      <c r="QM177" s="50"/>
      <c r="QN177" s="50"/>
      <c r="QO177" s="50"/>
      <c r="QP177" s="50"/>
      <c r="QQ177" s="50"/>
      <c r="QR177" s="50"/>
      <c r="QS177" s="50"/>
      <c r="QT177" s="50"/>
      <c r="QU177" s="50"/>
      <c r="QV177" s="50"/>
      <c r="QW177" s="50"/>
      <c r="QX177" s="50"/>
      <c r="QY177" s="50"/>
      <c r="QZ177" s="50"/>
      <c r="RA177" s="50"/>
      <c r="RB177" s="50"/>
      <c r="RC177" s="50"/>
      <c r="RD177" s="50"/>
      <c r="RE177" s="50"/>
      <c r="RF177" s="50"/>
      <c r="RG177" s="50"/>
      <c r="RH177" s="50"/>
      <c r="RI177" s="50"/>
      <c r="RJ177" s="50"/>
      <c r="RK177" s="50"/>
      <c r="RL177" s="50"/>
      <c r="RM177" s="50"/>
      <c r="RN177" s="50"/>
      <c r="RO177" s="50"/>
      <c r="RP177" s="50"/>
      <c r="RQ177" s="50"/>
      <c r="RR177" s="50"/>
      <c r="RS177" s="50"/>
      <c r="RT177" s="50"/>
      <c r="RU177" s="50"/>
      <c r="RV177" s="50"/>
      <c r="RW177" s="50"/>
      <c r="RX177" s="50"/>
      <c r="RY177" s="50"/>
      <c r="RZ177" s="50"/>
      <c r="SA177" s="50"/>
      <c r="SB177" s="50"/>
      <c r="SC177" s="50"/>
      <c r="SD177" s="50"/>
      <c r="SE177" s="50"/>
      <c r="SF177" s="50"/>
      <c r="SG177" s="50"/>
      <c r="SH177" s="50"/>
      <c r="SI177" s="50"/>
      <c r="SJ177" s="50"/>
      <c r="SK177" s="50"/>
      <c r="SL177" s="50"/>
      <c r="SM177" s="50"/>
      <c r="SN177" s="50"/>
      <c r="SO177" s="50"/>
      <c r="SP177" s="50"/>
      <c r="SQ177" s="50"/>
      <c r="SR177" s="50"/>
      <c r="SS177" s="50"/>
      <c r="ST177" s="50"/>
      <c r="SU177" s="50"/>
      <c r="SV177" s="50"/>
      <c r="SW177" s="50"/>
      <c r="SX177" s="50"/>
      <c r="SY177" s="50"/>
      <c r="SZ177" s="50"/>
      <c r="TA177" s="50"/>
      <c r="TB177" s="50"/>
      <c r="TC177" s="50"/>
      <c r="TD177" s="50"/>
      <c r="TE177" s="50"/>
      <c r="TF177" s="50"/>
      <c r="TG177" s="50"/>
      <c r="TH177" s="50"/>
      <c r="TI177" s="50"/>
      <c r="TJ177" s="50"/>
      <c r="TK177" s="50"/>
      <c r="TL177" s="50"/>
      <c r="TM177" s="50"/>
      <c r="TN177" s="50"/>
      <c r="TO177" s="50"/>
      <c r="TP177" s="50"/>
      <c r="TQ177" s="50"/>
      <c r="TR177" s="50"/>
      <c r="TS177" s="50"/>
      <c r="TT177" s="50"/>
      <c r="TU177" s="50"/>
      <c r="TV177" s="50"/>
      <c r="TW177" s="50"/>
      <c r="TX177" s="50"/>
      <c r="TY177" s="50"/>
      <c r="TZ177" s="50"/>
      <c r="UA177" s="50"/>
      <c r="UB177" s="50"/>
      <c r="UC177" s="50"/>
      <c r="UD177" s="50"/>
      <c r="UE177" s="50"/>
      <c r="UF177" s="50"/>
      <c r="UG177" s="50"/>
      <c r="UH177" s="50"/>
      <c r="UI177" s="50"/>
      <c r="UJ177" s="50"/>
      <c r="UK177" s="50"/>
      <c r="UL177" s="50"/>
      <c r="UM177" s="50"/>
      <c r="UN177" s="50"/>
      <c r="UO177" s="50"/>
      <c r="UP177" s="50"/>
      <c r="UQ177" s="50"/>
      <c r="UR177" s="50"/>
      <c r="US177" s="50"/>
      <c r="UT177" s="50"/>
      <c r="UU177" s="50"/>
      <c r="UV177" s="50"/>
      <c r="UW177" s="50"/>
      <c r="UX177" s="50"/>
      <c r="UY177" s="50"/>
      <c r="UZ177" s="50"/>
      <c r="VA177" s="50"/>
      <c r="VB177" s="50"/>
      <c r="VC177" s="50"/>
      <c r="VD177" s="50"/>
      <c r="VE177" s="50"/>
      <c r="VF177" s="50"/>
      <c r="VG177" s="50"/>
      <c r="VH177" s="50"/>
      <c r="VI177" s="50"/>
      <c r="VJ177" s="50"/>
      <c r="VK177" s="50"/>
      <c r="VL177" s="50"/>
      <c r="VM177" s="50"/>
      <c r="VN177" s="50"/>
      <c r="VO177" s="50"/>
      <c r="VP177" s="50"/>
      <c r="VQ177" s="50"/>
      <c r="VR177" s="50"/>
      <c r="VS177" s="50"/>
      <c r="VT177" s="50"/>
      <c r="VU177" s="50"/>
      <c r="VV177" s="50"/>
      <c r="VW177" s="50"/>
      <c r="VX177" s="50"/>
      <c r="VY177" s="50"/>
      <c r="VZ177" s="50"/>
      <c r="WA177" s="50"/>
      <c r="WB177" s="50"/>
      <c r="WC177" s="50"/>
      <c r="WD177" s="50"/>
      <c r="WE177" s="50"/>
      <c r="WF177" s="50"/>
      <c r="WG177" s="50"/>
      <c r="WH177" s="50"/>
      <c r="WI177" s="50"/>
      <c r="WJ177" s="50"/>
      <c r="WK177" s="50"/>
      <c r="WL177" s="50"/>
      <c r="WM177" s="50"/>
      <c r="WN177" s="50"/>
      <c r="WO177" s="50"/>
      <c r="WP177" s="50"/>
      <c r="WQ177" s="50"/>
      <c r="WR177" s="50"/>
      <c r="WS177" s="50"/>
      <c r="WT177" s="50"/>
      <c r="WU177" s="50"/>
      <c r="WV177" s="50"/>
      <c r="WW177" s="50"/>
      <c r="WX177" s="50"/>
      <c r="WY177" s="50"/>
      <c r="WZ177" s="50"/>
      <c r="XA177" s="50"/>
      <c r="XB177" s="50"/>
      <c r="XC177" s="50"/>
      <c r="XD177" s="50"/>
      <c r="XE177" s="50"/>
      <c r="XF177" s="50"/>
      <c r="XG177" s="50"/>
      <c r="XH177" s="50"/>
      <c r="XI177" s="50"/>
      <c r="XJ177" s="50"/>
      <c r="XK177" s="50"/>
      <c r="XL177" s="50"/>
      <c r="XM177" s="50"/>
      <c r="XN177" s="50"/>
      <c r="XO177" s="50"/>
      <c r="XP177" s="50"/>
      <c r="XQ177" s="50"/>
      <c r="XR177" s="50"/>
      <c r="XS177" s="50"/>
      <c r="XT177" s="50"/>
      <c r="XU177" s="50"/>
      <c r="XV177" s="50"/>
      <c r="XW177" s="50"/>
      <c r="XX177" s="50"/>
      <c r="XY177" s="50"/>
      <c r="XZ177" s="50"/>
      <c r="YA177" s="50"/>
      <c r="YB177" s="50"/>
      <c r="YC177" s="50"/>
      <c r="YD177" s="50"/>
      <c r="YE177" s="50"/>
      <c r="YF177" s="50"/>
      <c r="YG177" s="50"/>
      <c r="YH177" s="50"/>
      <c r="YI177" s="50"/>
      <c r="YJ177" s="50"/>
      <c r="YK177" s="50"/>
      <c r="YL177" s="50"/>
      <c r="YM177" s="50"/>
      <c r="YN177" s="50"/>
      <c r="YO177" s="50"/>
      <c r="YP177" s="50"/>
      <c r="YQ177" s="50"/>
      <c r="YR177" s="50"/>
      <c r="YS177" s="50"/>
    </row>
    <row r="178" spans="1:669" ht="19.5" customHeight="1" x14ac:dyDescent="0.25">
      <c r="A178" s="41" t="s">
        <v>14</v>
      </c>
      <c r="B178" s="12">
        <v>1</v>
      </c>
      <c r="C178" s="12"/>
      <c r="D178" s="12"/>
      <c r="E178" s="41"/>
      <c r="F178" s="41"/>
      <c r="G178" s="163">
        <f t="shared" ref="G178:M178" si="25">SUM(G177:G177)</f>
        <v>100000</v>
      </c>
      <c r="H178" s="163">
        <f t="shared" si="25"/>
        <v>2870</v>
      </c>
      <c r="I178" s="163">
        <f t="shared" si="25"/>
        <v>12105.37</v>
      </c>
      <c r="J178" s="163">
        <f t="shared" si="25"/>
        <v>3040</v>
      </c>
      <c r="K178" s="163">
        <f t="shared" si="25"/>
        <v>25</v>
      </c>
      <c r="L178" s="163">
        <f t="shared" si="25"/>
        <v>18040.37</v>
      </c>
      <c r="M178" s="163">
        <f t="shared" si="25"/>
        <v>81959.63</v>
      </c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86"/>
      <c r="IE178" s="86"/>
      <c r="IF178" s="86"/>
      <c r="IG178" s="86"/>
      <c r="IH178" s="86"/>
      <c r="II178" s="86"/>
      <c r="IJ178" s="86"/>
      <c r="IK178" s="86"/>
      <c r="IL178" s="86"/>
      <c r="IM178" s="86"/>
      <c r="IN178" s="86"/>
      <c r="IO178" s="86"/>
      <c r="IP178" s="86"/>
      <c r="IQ178" s="86"/>
      <c r="IR178" s="86"/>
      <c r="IS178" s="86"/>
      <c r="IT178" s="86"/>
      <c r="IU178" s="86"/>
      <c r="IV178" s="86"/>
      <c r="IW178" s="86"/>
      <c r="IX178" s="86"/>
      <c r="IY178" s="86"/>
      <c r="IZ178" s="86"/>
      <c r="JA178" s="86"/>
      <c r="JB178" s="86"/>
      <c r="JC178" s="86"/>
      <c r="JD178" s="86"/>
      <c r="JE178" s="86"/>
      <c r="JF178" s="86"/>
      <c r="JG178" s="86"/>
      <c r="JH178" s="86"/>
      <c r="JI178" s="86"/>
      <c r="JJ178" s="86"/>
      <c r="JK178" s="86"/>
      <c r="JL178" s="86"/>
      <c r="JM178" s="86"/>
      <c r="JN178" s="86"/>
      <c r="JO178" s="86"/>
      <c r="JP178" s="86"/>
      <c r="JQ178" s="86"/>
      <c r="JR178" s="86"/>
      <c r="JS178" s="86"/>
      <c r="JT178" s="86"/>
      <c r="JU178" s="86"/>
      <c r="JV178" s="86"/>
      <c r="JW178" s="86"/>
      <c r="JX178" s="86"/>
      <c r="JY178" s="86"/>
      <c r="JZ178" s="86"/>
      <c r="KA178" s="86"/>
      <c r="KB178" s="86"/>
      <c r="KC178" s="86"/>
      <c r="KD178" s="86"/>
      <c r="KE178" s="86"/>
      <c r="KF178" s="86"/>
      <c r="KG178" s="86"/>
      <c r="KH178" s="86"/>
      <c r="KI178" s="86"/>
      <c r="KJ178" s="86"/>
      <c r="KK178" s="86"/>
      <c r="KL178" s="86"/>
      <c r="KM178" s="86"/>
      <c r="KN178" s="86"/>
      <c r="KO178" s="86"/>
      <c r="KP178" s="86"/>
      <c r="KQ178" s="86"/>
      <c r="KR178" s="86"/>
      <c r="KS178" s="86"/>
      <c r="KT178" s="86"/>
      <c r="KU178" s="86"/>
      <c r="KV178" s="86"/>
      <c r="KW178" s="86"/>
      <c r="KX178" s="86"/>
      <c r="KY178" s="86"/>
      <c r="KZ178" s="86"/>
      <c r="LA178" s="86"/>
      <c r="LB178" s="86"/>
      <c r="LC178" s="86"/>
      <c r="LD178" s="86"/>
      <c r="LE178" s="86"/>
      <c r="LF178" s="86"/>
      <c r="LG178" s="86"/>
      <c r="LH178" s="86"/>
      <c r="LI178" s="86"/>
      <c r="LJ178" s="86"/>
      <c r="LK178" s="86"/>
      <c r="LL178" s="86"/>
      <c r="LM178" s="86"/>
      <c r="LN178" s="86"/>
      <c r="LO178" s="86"/>
      <c r="LP178" s="86"/>
      <c r="LQ178" s="86"/>
      <c r="LR178" s="86"/>
      <c r="LS178" s="86"/>
      <c r="LT178" s="86"/>
      <c r="LU178" s="86"/>
      <c r="LV178" s="86"/>
      <c r="LW178" s="86"/>
      <c r="LX178" s="86"/>
      <c r="LY178" s="86"/>
      <c r="LZ178" s="86"/>
      <c r="MA178" s="86"/>
      <c r="MB178" s="86"/>
      <c r="MC178" s="86"/>
      <c r="MD178" s="86"/>
      <c r="ME178" s="86"/>
      <c r="MF178" s="86"/>
      <c r="MG178" s="86"/>
      <c r="MH178" s="86"/>
      <c r="MI178" s="86"/>
      <c r="MJ178" s="86"/>
      <c r="MK178" s="86"/>
      <c r="ML178" s="86"/>
      <c r="MM178" s="86"/>
      <c r="MN178" s="86"/>
      <c r="MO178" s="86"/>
      <c r="MP178" s="86"/>
      <c r="MQ178" s="86"/>
      <c r="MR178" s="86"/>
      <c r="MS178" s="86"/>
      <c r="MT178" s="86"/>
      <c r="MU178" s="86"/>
      <c r="MV178" s="86"/>
      <c r="MW178" s="86"/>
      <c r="MX178" s="86"/>
      <c r="MY178" s="86"/>
      <c r="MZ178" s="86"/>
      <c r="NA178" s="86"/>
      <c r="NB178" s="86"/>
      <c r="NC178" s="86"/>
      <c r="ND178" s="86"/>
      <c r="NE178" s="86"/>
      <c r="NF178" s="86"/>
      <c r="NG178" s="86"/>
      <c r="NH178" s="86"/>
      <c r="NI178" s="86"/>
      <c r="NJ178" s="86"/>
      <c r="NK178" s="86"/>
      <c r="NL178" s="86"/>
      <c r="NM178" s="86"/>
      <c r="NN178" s="86"/>
      <c r="NO178" s="50"/>
      <c r="NP178" s="50"/>
      <c r="NQ178" s="50"/>
      <c r="NR178" s="50"/>
      <c r="NS178" s="50"/>
      <c r="NT178" s="50"/>
      <c r="NU178" s="50"/>
      <c r="NV178" s="50"/>
      <c r="NW178" s="50"/>
      <c r="NX178" s="50"/>
      <c r="NY178" s="50"/>
      <c r="NZ178" s="50"/>
      <c r="OA178" s="50"/>
      <c r="OB178" s="50"/>
      <c r="OC178" s="50"/>
      <c r="OD178" s="50"/>
      <c r="OE178" s="50"/>
      <c r="OF178" s="50"/>
      <c r="OG178" s="50"/>
      <c r="OH178" s="50"/>
      <c r="OI178" s="50"/>
      <c r="OJ178" s="50"/>
      <c r="OK178" s="50"/>
      <c r="OL178" s="50"/>
      <c r="OM178" s="50"/>
      <c r="ON178" s="50"/>
      <c r="OO178" s="50"/>
      <c r="OP178" s="50"/>
      <c r="OQ178" s="50"/>
      <c r="OR178" s="50"/>
      <c r="OS178" s="50"/>
      <c r="OT178" s="50"/>
      <c r="OU178" s="50"/>
      <c r="OV178" s="50"/>
      <c r="OW178" s="50"/>
      <c r="OX178" s="50"/>
      <c r="OY178" s="50"/>
      <c r="OZ178" s="50"/>
      <c r="PA178" s="50"/>
      <c r="PB178" s="50"/>
      <c r="PC178" s="50"/>
      <c r="PD178" s="50"/>
      <c r="PE178" s="50"/>
      <c r="PF178" s="50"/>
      <c r="PG178" s="50"/>
      <c r="PH178" s="50"/>
      <c r="PI178" s="50"/>
      <c r="PJ178" s="50"/>
      <c r="PK178" s="50"/>
      <c r="PL178" s="50"/>
      <c r="PM178" s="50"/>
      <c r="PN178" s="50"/>
      <c r="PO178" s="50"/>
      <c r="PP178" s="50"/>
      <c r="PQ178" s="50"/>
      <c r="PR178" s="50"/>
      <c r="PS178" s="50"/>
      <c r="PT178" s="50"/>
      <c r="PU178" s="50"/>
      <c r="PV178" s="50"/>
      <c r="PW178" s="50"/>
      <c r="PX178" s="50"/>
      <c r="PY178" s="50"/>
      <c r="PZ178" s="50"/>
      <c r="QA178" s="50"/>
      <c r="QB178" s="50"/>
      <c r="QC178" s="50"/>
      <c r="QD178" s="50"/>
      <c r="QE178" s="50"/>
      <c r="QF178" s="50"/>
      <c r="QG178" s="50"/>
      <c r="QH178" s="50"/>
      <c r="QI178" s="50"/>
      <c r="QJ178" s="50"/>
      <c r="QK178" s="50"/>
      <c r="QL178" s="50"/>
      <c r="QM178" s="50"/>
      <c r="QN178" s="50"/>
      <c r="QO178" s="50"/>
      <c r="QP178" s="50"/>
      <c r="QQ178" s="50"/>
      <c r="QR178" s="50"/>
      <c r="QS178" s="50"/>
      <c r="QT178" s="50"/>
      <c r="QU178" s="50"/>
      <c r="QV178" s="50"/>
      <c r="QW178" s="50"/>
      <c r="QX178" s="50"/>
      <c r="QY178" s="50"/>
      <c r="QZ178" s="50"/>
      <c r="RA178" s="50"/>
      <c r="RB178" s="50"/>
      <c r="RC178" s="50"/>
      <c r="RD178" s="50"/>
      <c r="RE178" s="50"/>
      <c r="RF178" s="50"/>
      <c r="RG178" s="50"/>
      <c r="RH178" s="50"/>
      <c r="RI178" s="50"/>
      <c r="RJ178" s="50"/>
      <c r="RK178" s="50"/>
      <c r="RL178" s="50"/>
      <c r="RM178" s="50"/>
      <c r="RN178" s="50"/>
      <c r="RO178" s="50"/>
      <c r="RP178" s="50"/>
      <c r="RQ178" s="50"/>
      <c r="RR178" s="50"/>
      <c r="RS178" s="50"/>
      <c r="RT178" s="50"/>
      <c r="RU178" s="50"/>
      <c r="RV178" s="50"/>
      <c r="RW178" s="50"/>
      <c r="RX178" s="50"/>
      <c r="RY178" s="50"/>
      <c r="RZ178" s="50"/>
      <c r="SA178" s="50"/>
      <c r="SB178" s="50"/>
      <c r="SC178" s="50"/>
      <c r="SD178" s="50"/>
      <c r="SE178" s="50"/>
      <c r="SF178" s="50"/>
      <c r="SG178" s="50"/>
      <c r="SH178" s="50"/>
      <c r="SI178" s="50"/>
      <c r="SJ178" s="50"/>
      <c r="SK178" s="50"/>
      <c r="SL178" s="50"/>
      <c r="SM178" s="50"/>
      <c r="SN178" s="50"/>
      <c r="SO178" s="50"/>
      <c r="SP178" s="50"/>
      <c r="SQ178" s="50"/>
      <c r="SR178" s="50"/>
      <c r="SS178" s="50"/>
      <c r="ST178" s="50"/>
      <c r="SU178" s="50"/>
      <c r="SV178" s="50"/>
      <c r="SW178" s="50"/>
      <c r="SX178" s="50"/>
      <c r="SY178" s="50"/>
      <c r="SZ178" s="50"/>
      <c r="TA178" s="50"/>
      <c r="TB178" s="50"/>
      <c r="TC178" s="50"/>
      <c r="TD178" s="50"/>
      <c r="TE178" s="50"/>
      <c r="TF178" s="50"/>
      <c r="TG178" s="50"/>
      <c r="TH178" s="50"/>
      <c r="TI178" s="50"/>
      <c r="TJ178" s="50"/>
      <c r="TK178" s="50"/>
      <c r="TL178" s="50"/>
      <c r="TM178" s="50"/>
      <c r="TN178" s="50"/>
      <c r="TO178" s="50"/>
      <c r="TP178" s="50"/>
      <c r="TQ178" s="50"/>
      <c r="TR178" s="50"/>
      <c r="TS178" s="50"/>
      <c r="TT178" s="50"/>
      <c r="TU178" s="50"/>
      <c r="TV178" s="50"/>
      <c r="TW178" s="50"/>
      <c r="TX178" s="50"/>
      <c r="TY178" s="50"/>
      <c r="TZ178" s="50"/>
      <c r="UA178" s="50"/>
      <c r="UB178" s="50"/>
      <c r="UC178" s="50"/>
      <c r="UD178" s="50"/>
      <c r="UE178" s="50"/>
      <c r="UF178" s="50"/>
      <c r="UG178" s="50"/>
      <c r="UH178" s="50"/>
      <c r="UI178" s="50"/>
      <c r="UJ178" s="50"/>
      <c r="UK178" s="50"/>
      <c r="UL178" s="50"/>
      <c r="UM178" s="50"/>
      <c r="UN178" s="50"/>
      <c r="UO178" s="50"/>
      <c r="UP178" s="50"/>
      <c r="UQ178" s="50"/>
      <c r="UR178" s="50"/>
      <c r="US178" s="50"/>
      <c r="UT178" s="50"/>
      <c r="UU178" s="50"/>
      <c r="UV178" s="50"/>
      <c r="UW178" s="50"/>
      <c r="UX178" s="50"/>
      <c r="UY178" s="50"/>
      <c r="UZ178" s="50"/>
      <c r="VA178" s="50"/>
      <c r="VB178" s="50"/>
      <c r="VC178" s="50"/>
      <c r="VD178" s="50"/>
      <c r="VE178" s="50"/>
      <c r="VF178" s="50"/>
      <c r="VG178" s="50"/>
      <c r="VH178" s="50"/>
      <c r="VI178" s="50"/>
      <c r="VJ178" s="50"/>
      <c r="VK178" s="50"/>
      <c r="VL178" s="50"/>
      <c r="VM178" s="50"/>
      <c r="VN178" s="50"/>
      <c r="VO178" s="50"/>
      <c r="VP178" s="50"/>
      <c r="VQ178" s="50"/>
      <c r="VR178" s="50"/>
      <c r="VS178" s="50"/>
      <c r="VT178" s="50"/>
      <c r="VU178" s="50"/>
      <c r="VV178" s="50"/>
      <c r="VW178" s="50"/>
      <c r="VX178" s="50"/>
      <c r="VY178" s="50"/>
      <c r="VZ178" s="50"/>
      <c r="WA178" s="50"/>
      <c r="WB178" s="50"/>
      <c r="WC178" s="50"/>
      <c r="WD178" s="50"/>
      <c r="WE178" s="50"/>
      <c r="WF178" s="50"/>
      <c r="WG178" s="50"/>
      <c r="WH178" s="50"/>
      <c r="WI178" s="50"/>
      <c r="WJ178" s="50"/>
      <c r="WK178" s="50"/>
      <c r="WL178" s="50"/>
      <c r="WM178" s="50"/>
      <c r="WN178" s="50"/>
      <c r="WO178" s="50"/>
      <c r="WP178" s="50"/>
      <c r="WQ178" s="50"/>
      <c r="WR178" s="50"/>
      <c r="WS178" s="50"/>
      <c r="WT178" s="50"/>
      <c r="WU178" s="50"/>
      <c r="WV178" s="50"/>
      <c r="WW178" s="50"/>
      <c r="WX178" s="50"/>
      <c r="WY178" s="50"/>
      <c r="WZ178" s="50"/>
      <c r="XA178" s="50"/>
      <c r="XB178" s="50"/>
      <c r="XC178" s="50"/>
      <c r="XD178" s="50"/>
      <c r="XE178" s="50"/>
      <c r="XF178" s="50"/>
      <c r="XG178" s="50"/>
      <c r="XH178" s="50"/>
      <c r="XI178" s="50"/>
      <c r="XJ178" s="50"/>
      <c r="XK178" s="50"/>
      <c r="XL178" s="50"/>
      <c r="XM178" s="50"/>
      <c r="XN178" s="50"/>
      <c r="XO178" s="50"/>
      <c r="XP178" s="50"/>
      <c r="XQ178" s="50"/>
      <c r="XR178" s="50"/>
      <c r="XS178" s="50"/>
      <c r="XT178" s="50"/>
      <c r="XU178" s="50"/>
      <c r="XV178" s="50"/>
      <c r="XW178" s="50"/>
      <c r="XX178" s="50"/>
      <c r="XY178" s="50"/>
      <c r="XZ178" s="50"/>
      <c r="YA178" s="50"/>
      <c r="YB178" s="50"/>
      <c r="YC178" s="50"/>
      <c r="YD178" s="50"/>
      <c r="YE178" s="50"/>
      <c r="YF178" s="50"/>
      <c r="YG178" s="50"/>
      <c r="YH178" s="50"/>
      <c r="YI178" s="50"/>
      <c r="YJ178" s="50"/>
      <c r="YK178" s="50"/>
      <c r="YL178" s="50"/>
      <c r="YM178" s="50"/>
      <c r="YN178" s="50"/>
      <c r="YO178" s="50"/>
      <c r="YP178" s="50"/>
      <c r="YQ178" s="50"/>
      <c r="YR178" s="50"/>
      <c r="YS178" s="50"/>
    </row>
    <row r="179" spans="1:669" x14ac:dyDescent="0.25"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  <c r="IV179" s="45"/>
      <c r="IW179" s="45"/>
      <c r="IX179" s="45"/>
      <c r="IY179" s="45"/>
      <c r="IZ179" s="45"/>
      <c r="JA179" s="45"/>
      <c r="JB179" s="45"/>
      <c r="JC179" s="45"/>
      <c r="JD179" s="45"/>
      <c r="JE179" s="45"/>
      <c r="JF179" s="45"/>
      <c r="JG179" s="45"/>
      <c r="JH179" s="45"/>
      <c r="JI179" s="45"/>
      <c r="JJ179" s="45"/>
      <c r="JK179" s="45"/>
      <c r="JL179" s="45"/>
      <c r="JM179" s="45"/>
      <c r="JN179" s="45"/>
      <c r="JO179" s="45"/>
      <c r="JP179" s="45"/>
      <c r="JQ179" s="45"/>
      <c r="JR179" s="45"/>
      <c r="JS179" s="45"/>
      <c r="JT179" s="45"/>
      <c r="JU179" s="45"/>
      <c r="JV179" s="45"/>
      <c r="JW179" s="45"/>
      <c r="JX179" s="45"/>
      <c r="JY179" s="45"/>
      <c r="JZ179" s="45"/>
      <c r="KA179" s="45"/>
      <c r="KB179" s="45"/>
      <c r="KC179" s="45"/>
      <c r="KD179" s="45"/>
      <c r="KE179" s="45"/>
      <c r="KF179" s="45"/>
      <c r="KG179" s="45"/>
      <c r="KH179" s="45"/>
      <c r="KI179" s="45"/>
      <c r="KJ179" s="45"/>
      <c r="KK179" s="45"/>
      <c r="KL179" s="45"/>
      <c r="KM179" s="45"/>
      <c r="KN179" s="45"/>
      <c r="KO179" s="45"/>
      <c r="KP179" s="45"/>
      <c r="KQ179" s="45"/>
      <c r="KR179" s="45"/>
      <c r="KS179" s="45"/>
      <c r="KT179" s="45"/>
      <c r="KU179" s="45"/>
      <c r="KV179" s="45"/>
      <c r="KW179" s="45"/>
      <c r="KX179" s="45"/>
      <c r="KY179" s="45"/>
      <c r="KZ179" s="45"/>
      <c r="LA179" s="45"/>
      <c r="LB179" s="45"/>
      <c r="LC179" s="45"/>
      <c r="LD179" s="45"/>
      <c r="LE179" s="45"/>
      <c r="LF179" s="45"/>
      <c r="LG179" s="45"/>
      <c r="LH179" s="45"/>
      <c r="LI179" s="45"/>
      <c r="LJ179" s="45"/>
      <c r="LK179" s="45"/>
      <c r="LL179" s="45"/>
      <c r="LM179" s="45"/>
      <c r="LN179" s="45"/>
      <c r="LO179" s="45"/>
      <c r="LP179" s="45"/>
      <c r="LQ179" s="45"/>
      <c r="LR179" s="45"/>
      <c r="LS179" s="45"/>
      <c r="LT179" s="45"/>
      <c r="LU179" s="45"/>
      <c r="LV179" s="45"/>
      <c r="LW179" s="45"/>
      <c r="LX179" s="45"/>
      <c r="LY179" s="45"/>
      <c r="LZ179" s="45"/>
      <c r="MA179" s="45"/>
      <c r="MB179" s="45"/>
      <c r="MC179" s="45"/>
      <c r="MD179" s="45"/>
      <c r="ME179" s="45"/>
      <c r="MF179" s="45"/>
      <c r="MG179" s="45"/>
      <c r="MH179" s="45"/>
      <c r="MI179" s="45"/>
      <c r="MJ179" s="45"/>
      <c r="MK179" s="45"/>
      <c r="ML179" s="45"/>
      <c r="MM179" s="45"/>
      <c r="MN179" s="45"/>
      <c r="MO179" s="45"/>
      <c r="MP179" s="45"/>
      <c r="MQ179" s="45"/>
      <c r="MR179" s="45"/>
      <c r="MS179" s="45"/>
      <c r="MT179" s="45"/>
      <c r="MU179" s="45"/>
      <c r="MV179" s="45"/>
      <c r="MW179" s="45"/>
      <c r="MX179" s="45"/>
      <c r="MY179" s="45"/>
      <c r="MZ179" s="45"/>
      <c r="NA179" s="45"/>
      <c r="NB179" s="45"/>
      <c r="NC179" s="45"/>
      <c r="ND179" s="45"/>
      <c r="NE179" s="45"/>
      <c r="NF179" s="45"/>
      <c r="NG179" s="45"/>
      <c r="NH179" s="45"/>
      <c r="NI179" s="45"/>
      <c r="NJ179" s="45"/>
      <c r="NK179" s="45"/>
      <c r="NL179" s="45"/>
      <c r="NM179" s="45"/>
      <c r="NN179" s="45"/>
    </row>
    <row r="180" spans="1:669" s="47" customFormat="1" x14ac:dyDescent="0.25">
      <c r="A180" s="39" t="s">
        <v>83</v>
      </c>
      <c r="C180" s="11"/>
      <c r="D180" s="11"/>
      <c r="E180" s="39"/>
      <c r="F180" s="39"/>
      <c r="G180" s="164"/>
      <c r="H180" s="164"/>
      <c r="I180" s="145"/>
      <c r="J180" s="145"/>
      <c r="K180" s="164"/>
      <c r="L180" s="145"/>
      <c r="M180" s="164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  <c r="IV180" s="45"/>
      <c r="IW180" s="45"/>
      <c r="IX180" s="45"/>
      <c r="IY180" s="45"/>
      <c r="IZ180" s="45"/>
      <c r="JA180" s="45"/>
      <c r="JB180" s="45"/>
      <c r="JC180" s="45"/>
      <c r="JD180" s="45"/>
      <c r="JE180" s="45"/>
      <c r="JF180" s="45"/>
      <c r="JG180" s="45"/>
      <c r="JH180" s="45"/>
      <c r="JI180" s="45"/>
      <c r="JJ180" s="45"/>
      <c r="JK180" s="45"/>
      <c r="JL180" s="45"/>
      <c r="JM180" s="45"/>
      <c r="JN180" s="45"/>
      <c r="JO180" s="45"/>
      <c r="JP180" s="45"/>
      <c r="JQ180" s="45"/>
      <c r="JR180" s="45"/>
      <c r="JS180" s="45"/>
      <c r="JT180" s="45"/>
      <c r="JU180" s="45"/>
      <c r="JV180" s="45"/>
      <c r="JW180" s="45"/>
      <c r="JX180" s="45"/>
      <c r="JY180" s="45"/>
      <c r="JZ180" s="45"/>
      <c r="KA180" s="45"/>
      <c r="KB180" s="45"/>
      <c r="KC180" s="45"/>
      <c r="KD180" s="45"/>
      <c r="KE180" s="45"/>
      <c r="KF180" s="45"/>
      <c r="KG180" s="45"/>
      <c r="KH180" s="45"/>
      <c r="KI180" s="45"/>
      <c r="KJ180" s="45"/>
      <c r="KK180" s="45"/>
      <c r="KL180" s="45"/>
      <c r="KM180" s="45"/>
      <c r="KN180" s="45"/>
      <c r="KO180" s="45"/>
      <c r="KP180" s="45"/>
      <c r="KQ180" s="45"/>
      <c r="KR180" s="45"/>
      <c r="KS180" s="45"/>
      <c r="KT180" s="45"/>
      <c r="KU180" s="45"/>
      <c r="KV180" s="45"/>
      <c r="KW180" s="45"/>
      <c r="KX180" s="45"/>
      <c r="KY180" s="45"/>
      <c r="KZ180" s="45"/>
      <c r="LA180" s="45"/>
      <c r="LB180" s="45"/>
      <c r="LC180" s="45"/>
      <c r="LD180" s="45"/>
      <c r="LE180" s="45"/>
      <c r="LF180" s="45"/>
      <c r="LG180" s="45"/>
      <c r="LH180" s="45"/>
      <c r="LI180" s="45"/>
      <c r="LJ180" s="45"/>
      <c r="LK180" s="45"/>
      <c r="LL180" s="45"/>
      <c r="LM180" s="45"/>
      <c r="LN180" s="45"/>
      <c r="LO180" s="45"/>
      <c r="LP180" s="45"/>
      <c r="LQ180" s="45"/>
      <c r="LR180" s="45"/>
      <c r="LS180" s="45"/>
      <c r="LT180" s="45"/>
      <c r="LU180" s="45"/>
      <c r="LV180" s="45"/>
      <c r="LW180" s="45"/>
      <c r="LX180" s="45"/>
      <c r="LY180" s="45"/>
      <c r="LZ180" s="45"/>
      <c r="MA180" s="45"/>
      <c r="MB180" s="45"/>
      <c r="MC180" s="45"/>
      <c r="MD180" s="45"/>
      <c r="ME180" s="45"/>
      <c r="MF180" s="45"/>
      <c r="MG180" s="45"/>
      <c r="MH180" s="45"/>
      <c r="MI180" s="45"/>
      <c r="MJ180" s="45"/>
      <c r="MK180" s="45"/>
      <c r="ML180" s="45"/>
      <c r="MM180" s="45"/>
      <c r="MN180" s="45"/>
      <c r="MO180" s="45"/>
      <c r="MP180" s="45"/>
      <c r="MQ180" s="45"/>
      <c r="MR180" s="45"/>
      <c r="MS180" s="45"/>
      <c r="MT180" s="45"/>
      <c r="MU180" s="45"/>
      <c r="MV180" s="45"/>
      <c r="MW180" s="45"/>
      <c r="MX180" s="45"/>
      <c r="MY180" s="45"/>
      <c r="MZ180" s="45"/>
      <c r="NA180" s="45"/>
      <c r="NB180" s="45"/>
      <c r="NC180" s="45"/>
      <c r="ND180" s="45"/>
      <c r="NE180" s="45"/>
      <c r="NF180" s="45"/>
      <c r="NG180" s="45"/>
      <c r="NH180" s="45"/>
      <c r="NI180" s="45"/>
      <c r="NJ180" s="45"/>
      <c r="NK180" s="45"/>
      <c r="NL180" s="45"/>
      <c r="NM180" s="45"/>
      <c r="NN180" s="45"/>
    </row>
    <row r="181" spans="1:669" s="44" customFormat="1" ht="15" customHeight="1" x14ac:dyDescent="0.25">
      <c r="A181" s="44" t="s">
        <v>84</v>
      </c>
      <c r="B181" s="22" t="s">
        <v>16</v>
      </c>
      <c r="C181" s="23" t="s">
        <v>70</v>
      </c>
      <c r="D181" s="23" t="s">
        <v>221</v>
      </c>
      <c r="E181" s="24">
        <v>44348</v>
      </c>
      <c r="F181" s="10" t="s">
        <v>107</v>
      </c>
      <c r="G181" s="165">
        <v>46000</v>
      </c>
      <c r="H181" s="165">
        <v>1320.2</v>
      </c>
      <c r="I181" s="147">
        <v>1289.46</v>
      </c>
      <c r="J181" s="147">
        <v>1398.4</v>
      </c>
      <c r="K181" s="165">
        <v>301</v>
      </c>
      <c r="L181" s="147">
        <v>4309.0600000000004</v>
      </c>
      <c r="M181" s="165">
        <v>41690.94</v>
      </c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  <c r="IV181" s="45"/>
      <c r="IW181" s="45"/>
      <c r="IX181" s="45"/>
      <c r="IY181" s="45"/>
      <c r="IZ181" s="45"/>
      <c r="JA181" s="45"/>
      <c r="JB181" s="45"/>
      <c r="JC181" s="45"/>
      <c r="JD181" s="45"/>
      <c r="JE181" s="45"/>
      <c r="JF181" s="45"/>
      <c r="JG181" s="45"/>
      <c r="JH181" s="45"/>
      <c r="JI181" s="45"/>
      <c r="JJ181" s="45"/>
      <c r="JK181" s="45"/>
      <c r="JL181" s="45"/>
      <c r="JM181" s="45"/>
      <c r="JN181" s="45"/>
      <c r="JO181" s="45"/>
      <c r="JP181" s="45"/>
      <c r="JQ181" s="45"/>
      <c r="JR181" s="45"/>
      <c r="JS181" s="45"/>
      <c r="JT181" s="45"/>
      <c r="JU181" s="45"/>
      <c r="JV181" s="45"/>
      <c r="JW181" s="45"/>
      <c r="JX181" s="45"/>
      <c r="JY181" s="45"/>
      <c r="JZ181" s="45"/>
      <c r="KA181" s="45"/>
      <c r="KB181" s="45"/>
      <c r="KC181" s="45"/>
      <c r="KD181" s="45"/>
      <c r="KE181" s="45"/>
      <c r="KF181" s="45"/>
      <c r="KG181" s="45"/>
      <c r="KH181" s="45"/>
      <c r="KI181" s="45"/>
      <c r="KJ181" s="45"/>
      <c r="KK181" s="45"/>
      <c r="KL181" s="45"/>
      <c r="KM181" s="45"/>
      <c r="KN181" s="45"/>
      <c r="KO181" s="45"/>
      <c r="KP181" s="45"/>
      <c r="KQ181" s="45"/>
      <c r="KR181" s="45"/>
      <c r="KS181" s="45"/>
      <c r="KT181" s="45"/>
      <c r="KU181" s="45"/>
      <c r="KV181" s="45"/>
      <c r="KW181" s="45"/>
      <c r="KX181" s="45"/>
      <c r="KY181" s="45"/>
      <c r="KZ181" s="45"/>
      <c r="LA181" s="45"/>
      <c r="LB181" s="45"/>
      <c r="LC181" s="45"/>
      <c r="LD181" s="45"/>
      <c r="LE181" s="45"/>
      <c r="LF181" s="45"/>
      <c r="LG181" s="45"/>
      <c r="LH181" s="45"/>
      <c r="LI181" s="45"/>
      <c r="LJ181" s="45"/>
      <c r="LK181" s="45"/>
      <c r="LL181" s="45"/>
      <c r="LM181" s="45"/>
      <c r="LN181" s="45"/>
      <c r="LO181" s="45"/>
      <c r="LP181" s="45"/>
      <c r="LQ181" s="45"/>
      <c r="LR181" s="45"/>
      <c r="LS181" s="45"/>
      <c r="LT181" s="45"/>
      <c r="LU181" s="45"/>
      <c r="LV181" s="45"/>
      <c r="LW181" s="45"/>
      <c r="LX181" s="45"/>
      <c r="LY181" s="45"/>
      <c r="LZ181" s="45"/>
      <c r="MA181" s="45"/>
      <c r="MB181" s="45"/>
      <c r="MC181" s="45"/>
      <c r="MD181" s="45"/>
      <c r="ME181" s="45"/>
      <c r="MF181" s="45"/>
      <c r="MG181" s="45"/>
      <c r="MH181" s="45"/>
      <c r="MI181" s="45"/>
      <c r="MJ181" s="45"/>
      <c r="MK181" s="45"/>
      <c r="ML181" s="45"/>
      <c r="MM181" s="45"/>
      <c r="MN181" s="45"/>
      <c r="MO181" s="45"/>
      <c r="MP181" s="45"/>
      <c r="MQ181" s="45"/>
      <c r="MR181" s="45"/>
      <c r="MS181" s="45"/>
      <c r="MT181" s="45"/>
      <c r="MU181" s="45"/>
      <c r="MV181" s="45"/>
      <c r="MW181" s="45"/>
      <c r="MX181" s="45"/>
      <c r="MY181" s="45"/>
      <c r="MZ181" s="45"/>
      <c r="NA181" s="45"/>
      <c r="NB181" s="45"/>
      <c r="NC181" s="45"/>
      <c r="ND181" s="45"/>
      <c r="NE181" s="45"/>
      <c r="NF181" s="45"/>
      <c r="NG181" s="45"/>
      <c r="NH181" s="45"/>
      <c r="NI181" s="45"/>
      <c r="NJ181" s="45"/>
      <c r="NK181" s="45"/>
      <c r="NL181" s="45"/>
      <c r="NM181" s="45"/>
      <c r="NN181" s="45"/>
      <c r="NO181" s="38"/>
      <c r="NP181" s="38"/>
      <c r="NQ181" s="38"/>
      <c r="NR181" s="38"/>
      <c r="NS181" s="38"/>
      <c r="NT181" s="38"/>
      <c r="NU181" s="38"/>
      <c r="NV181" s="38"/>
      <c r="NW181" s="38"/>
      <c r="NX181" s="38"/>
      <c r="NY181" s="38"/>
      <c r="NZ181" s="38"/>
      <c r="OA181" s="38"/>
      <c r="OB181" s="38"/>
      <c r="OC181" s="38"/>
      <c r="OD181" s="38"/>
      <c r="OE181" s="38"/>
      <c r="OF181" s="38"/>
      <c r="OG181" s="38"/>
      <c r="OH181" s="38"/>
      <c r="OI181" s="38"/>
      <c r="OJ181" s="38"/>
      <c r="OK181" s="38"/>
      <c r="OL181" s="38"/>
      <c r="OM181" s="38"/>
      <c r="ON181" s="38"/>
      <c r="OO181" s="38"/>
      <c r="OP181" s="38"/>
      <c r="OQ181" s="38"/>
      <c r="OR181" s="38"/>
      <c r="OS181" s="38"/>
      <c r="OT181" s="38"/>
      <c r="OU181" s="38"/>
      <c r="OV181" s="38"/>
      <c r="OW181" s="38"/>
      <c r="OX181" s="38"/>
      <c r="OY181" s="38"/>
      <c r="OZ181" s="38"/>
      <c r="PA181" s="38"/>
      <c r="PB181" s="38"/>
      <c r="PC181" s="38"/>
      <c r="PD181" s="38"/>
      <c r="PE181" s="38"/>
      <c r="PF181" s="38"/>
      <c r="PG181" s="38"/>
      <c r="PH181" s="38"/>
      <c r="PI181" s="38"/>
      <c r="PJ181" s="38"/>
      <c r="PK181" s="38"/>
      <c r="PL181" s="38"/>
      <c r="PM181" s="38"/>
      <c r="PN181" s="38"/>
      <c r="PO181" s="38"/>
      <c r="PP181" s="38"/>
      <c r="PQ181" s="38"/>
      <c r="PR181" s="38"/>
      <c r="PS181" s="38"/>
      <c r="PT181" s="38"/>
      <c r="PU181" s="38"/>
      <c r="PV181" s="38"/>
      <c r="PW181" s="38"/>
      <c r="PX181" s="38"/>
      <c r="PY181" s="38"/>
      <c r="PZ181" s="38"/>
      <c r="QA181" s="38"/>
      <c r="QB181" s="38"/>
      <c r="QC181" s="38"/>
      <c r="QD181" s="38"/>
      <c r="QE181" s="38"/>
      <c r="QF181" s="38"/>
      <c r="QG181" s="38"/>
      <c r="QH181" s="38"/>
      <c r="QI181" s="38"/>
      <c r="QJ181" s="38"/>
      <c r="QK181" s="38"/>
      <c r="QL181" s="38"/>
      <c r="QM181" s="38"/>
      <c r="QN181" s="38"/>
      <c r="QO181" s="38"/>
      <c r="QP181" s="38"/>
      <c r="QQ181" s="38"/>
      <c r="QR181" s="38"/>
      <c r="QS181" s="38"/>
      <c r="QT181" s="38"/>
      <c r="QU181" s="38"/>
      <c r="QV181" s="38"/>
      <c r="QW181" s="38"/>
      <c r="QX181" s="38"/>
      <c r="QY181" s="38"/>
      <c r="QZ181" s="38"/>
      <c r="RA181" s="38"/>
      <c r="RB181" s="38"/>
      <c r="RC181" s="38"/>
      <c r="RD181" s="38"/>
      <c r="RE181" s="38"/>
      <c r="RF181" s="38"/>
      <c r="RG181" s="38"/>
      <c r="RH181" s="38"/>
      <c r="RI181" s="38"/>
      <c r="RJ181" s="38"/>
      <c r="RK181" s="38"/>
      <c r="RL181" s="38"/>
      <c r="RM181" s="38"/>
      <c r="RN181" s="38"/>
      <c r="RO181" s="38"/>
      <c r="RP181" s="38"/>
      <c r="RQ181" s="38"/>
      <c r="RR181" s="38"/>
      <c r="RS181" s="38"/>
      <c r="RT181" s="38"/>
      <c r="RU181" s="38"/>
      <c r="RV181" s="38"/>
      <c r="RW181" s="38"/>
      <c r="RX181" s="38"/>
      <c r="RY181" s="38"/>
      <c r="RZ181" s="38"/>
      <c r="SA181" s="38"/>
      <c r="SB181" s="38"/>
      <c r="SC181" s="38"/>
      <c r="SD181" s="38"/>
      <c r="SE181" s="38"/>
      <c r="SF181" s="38"/>
      <c r="SG181" s="38"/>
      <c r="SH181" s="38"/>
      <c r="SI181" s="38"/>
      <c r="SJ181" s="38"/>
      <c r="SK181" s="38"/>
      <c r="SL181" s="38"/>
      <c r="SM181" s="38"/>
      <c r="SN181" s="38"/>
      <c r="SO181" s="38"/>
      <c r="SP181" s="38"/>
      <c r="SQ181" s="38"/>
      <c r="SR181" s="38"/>
      <c r="SS181" s="38"/>
      <c r="ST181" s="38"/>
      <c r="SU181" s="38"/>
      <c r="SV181" s="38"/>
      <c r="SW181" s="38"/>
      <c r="SX181" s="38"/>
      <c r="SY181" s="38"/>
      <c r="SZ181" s="38"/>
      <c r="TA181" s="38"/>
      <c r="TB181" s="38"/>
      <c r="TC181" s="38"/>
      <c r="TD181" s="38"/>
      <c r="TE181" s="38"/>
      <c r="TF181" s="38"/>
      <c r="TG181" s="38"/>
      <c r="TH181" s="38"/>
      <c r="TI181" s="38"/>
      <c r="TJ181" s="38"/>
      <c r="TK181" s="38"/>
      <c r="TL181" s="38"/>
      <c r="TM181" s="38"/>
      <c r="TN181" s="38"/>
      <c r="TO181" s="38"/>
      <c r="TP181" s="38"/>
      <c r="TQ181" s="38"/>
      <c r="TR181" s="38"/>
      <c r="TS181" s="38"/>
      <c r="TT181" s="38"/>
      <c r="TU181" s="38"/>
      <c r="TV181" s="38"/>
      <c r="TW181" s="38"/>
      <c r="TX181" s="38"/>
      <c r="TY181" s="38"/>
      <c r="TZ181" s="38"/>
      <c r="UA181" s="38"/>
      <c r="UB181" s="38"/>
      <c r="UC181" s="38"/>
      <c r="UD181" s="38"/>
      <c r="UE181" s="38"/>
      <c r="UF181" s="38"/>
      <c r="UG181" s="38"/>
      <c r="UH181" s="38"/>
      <c r="UI181" s="38"/>
      <c r="UJ181" s="38"/>
      <c r="UK181" s="38"/>
      <c r="UL181" s="38"/>
      <c r="UM181" s="38"/>
      <c r="UN181" s="38"/>
      <c r="UO181" s="38"/>
      <c r="UP181" s="38"/>
      <c r="UQ181" s="38"/>
      <c r="UR181" s="38"/>
      <c r="US181" s="38"/>
      <c r="UT181" s="38"/>
      <c r="UU181" s="38"/>
      <c r="UV181" s="38"/>
      <c r="UW181" s="38"/>
      <c r="UX181" s="38"/>
      <c r="UY181" s="38"/>
      <c r="UZ181" s="38"/>
      <c r="VA181" s="38"/>
      <c r="VB181" s="38"/>
      <c r="VC181" s="38"/>
      <c r="VD181" s="38"/>
      <c r="VE181" s="38"/>
      <c r="VF181" s="38"/>
      <c r="VG181" s="38"/>
      <c r="VH181" s="38"/>
      <c r="VI181" s="38"/>
      <c r="VJ181" s="38"/>
      <c r="VK181" s="38"/>
      <c r="VL181" s="38"/>
      <c r="VM181" s="38"/>
      <c r="VN181" s="38"/>
      <c r="VO181" s="38"/>
      <c r="VP181" s="38"/>
      <c r="VQ181" s="38"/>
      <c r="VR181" s="38"/>
      <c r="VS181" s="38"/>
      <c r="VT181" s="38"/>
      <c r="VU181" s="38"/>
      <c r="VV181" s="38"/>
      <c r="VW181" s="38"/>
      <c r="VX181" s="38"/>
      <c r="VY181" s="38"/>
      <c r="VZ181" s="38"/>
      <c r="WA181" s="38"/>
      <c r="WB181" s="38"/>
      <c r="WC181" s="38"/>
      <c r="WD181" s="38"/>
      <c r="WE181" s="38"/>
      <c r="WF181" s="38"/>
      <c r="WG181" s="38"/>
      <c r="WH181" s="38"/>
      <c r="WI181" s="38"/>
      <c r="WJ181" s="38"/>
      <c r="WK181" s="38"/>
      <c r="WL181" s="38"/>
      <c r="WM181" s="38"/>
      <c r="WN181" s="38"/>
      <c r="WO181" s="38"/>
      <c r="WP181" s="38"/>
      <c r="WQ181" s="38"/>
      <c r="WR181" s="38"/>
      <c r="WS181" s="38"/>
      <c r="WT181" s="38"/>
      <c r="WU181" s="38"/>
      <c r="WV181" s="38"/>
      <c r="WW181" s="38"/>
      <c r="WX181" s="38"/>
      <c r="WY181" s="38"/>
      <c r="WZ181" s="38"/>
      <c r="XA181" s="38"/>
      <c r="XB181" s="38"/>
      <c r="XC181" s="38"/>
      <c r="XD181" s="38"/>
      <c r="XE181" s="38"/>
      <c r="XF181" s="38"/>
      <c r="XG181" s="38"/>
      <c r="XH181" s="38"/>
      <c r="XI181" s="38"/>
      <c r="XJ181" s="38"/>
      <c r="XK181" s="38"/>
      <c r="XL181" s="38"/>
      <c r="XM181" s="38"/>
      <c r="XN181" s="38"/>
      <c r="XO181" s="38"/>
      <c r="XP181" s="38"/>
      <c r="XQ181" s="38"/>
      <c r="XR181" s="38"/>
      <c r="XS181" s="38"/>
      <c r="XT181" s="38"/>
      <c r="XU181" s="38"/>
      <c r="XV181" s="38"/>
      <c r="XW181" s="38"/>
      <c r="XX181" s="38"/>
      <c r="XY181" s="38"/>
      <c r="XZ181" s="38"/>
      <c r="YA181" s="38"/>
      <c r="YB181" s="38"/>
      <c r="YC181" s="38"/>
      <c r="YD181" s="38"/>
      <c r="YE181" s="38"/>
      <c r="YF181" s="38"/>
      <c r="YG181" s="38"/>
      <c r="YH181" s="38"/>
      <c r="YI181" s="38"/>
      <c r="YJ181" s="38"/>
      <c r="YK181" s="38"/>
      <c r="YL181" s="38"/>
      <c r="YM181" s="38"/>
      <c r="YN181" s="38"/>
      <c r="YO181" s="38"/>
      <c r="YP181" s="38"/>
      <c r="YQ181" s="38"/>
      <c r="YR181" s="38"/>
      <c r="YS181" s="38"/>
    </row>
    <row r="182" spans="1:669" ht="19.5" customHeight="1" x14ac:dyDescent="0.25">
      <c r="A182" s="41" t="s">
        <v>14</v>
      </c>
      <c r="B182" s="12">
        <v>1</v>
      </c>
      <c r="C182" s="12"/>
      <c r="D182" s="12"/>
      <c r="E182" s="41"/>
      <c r="F182" s="41"/>
      <c r="G182" s="163">
        <f>+SUM(G181)</f>
        <v>46000</v>
      </c>
      <c r="H182" s="163">
        <f t="shared" ref="H182:L182" si="26">+SUM(H181)</f>
        <v>1320.2</v>
      </c>
      <c r="I182" s="183">
        <f t="shared" si="26"/>
        <v>1289.46</v>
      </c>
      <c r="J182" s="183">
        <f t="shared" si="26"/>
        <v>1398.4</v>
      </c>
      <c r="K182" s="163">
        <f t="shared" si="26"/>
        <v>301</v>
      </c>
      <c r="L182" s="183">
        <f t="shared" si="26"/>
        <v>4309.0600000000004</v>
      </c>
      <c r="M182" s="163">
        <f>+SUM(M181)</f>
        <v>41690.94</v>
      </c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  <c r="IV182" s="45"/>
      <c r="IW182" s="45"/>
      <c r="IX182" s="45"/>
      <c r="IY182" s="45"/>
      <c r="IZ182" s="45"/>
      <c r="JA182" s="45"/>
      <c r="JB182" s="45"/>
      <c r="JC182" s="45"/>
      <c r="JD182" s="45"/>
      <c r="JE182" s="45"/>
      <c r="JF182" s="45"/>
      <c r="JG182" s="45"/>
      <c r="JH182" s="45"/>
      <c r="JI182" s="45"/>
      <c r="JJ182" s="45"/>
      <c r="JK182" s="45"/>
      <c r="JL182" s="45"/>
      <c r="JM182" s="45"/>
      <c r="JN182" s="45"/>
      <c r="JO182" s="45"/>
      <c r="JP182" s="45"/>
      <c r="JQ182" s="45"/>
      <c r="JR182" s="45"/>
      <c r="JS182" s="45"/>
      <c r="JT182" s="45"/>
      <c r="JU182" s="45"/>
      <c r="JV182" s="45"/>
      <c r="JW182" s="45"/>
      <c r="JX182" s="45"/>
      <c r="JY182" s="45"/>
      <c r="JZ182" s="45"/>
      <c r="KA182" s="45"/>
      <c r="KB182" s="45"/>
      <c r="KC182" s="45"/>
      <c r="KD182" s="45"/>
      <c r="KE182" s="45"/>
      <c r="KF182" s="45"/>
      <c r="KG182" s="45"/>
      <c r="KH182" s="45"/>
      <c r="KI182" s="45"/>
      <c r="KJ182" s="45"/>
      <c r="KK182" s="45"/>
      <c r="KL182" s="45"/>
      <c r="KM182" s="45"/>
      <c r="KN182" s="45"/>
      <c r="KO182" s="45"/>
      <c r="KP182" s="45"/>
      <c r="KQ182" s="45"/>
      <c r="KR182" s="45"/>
      <c r="KS182" s="45"/>
      <c r="KT182" s="45"/>
      <c r="KU182" s="45"/>
      <c r="KV182" s="45"/>
      <c r="KW182" s="45"/>
      <c r="KX182" s="45"/>
      <c r="KY182" s="45"/>
      <c r="KZ182" s="45"/>
      <c r="LA182" s="45"/>
      <c r="LB182" s="45"/>
      <c r="LC182" s="45"/>
      <c r="LD182" s="45"/>
      <c r="LE182" s="45"/>
      <c r="LF182" s="45"/>
      <c r="LG182" s="45"/>
      <c r="LH182" s="45"/>
      <c r="LI182" s="45"/>
      <c r="LJ182" s="45"/>
      <c r="LK182" s="45"/>
      <c r="LL182" s="45"/>
      <c r="LM182" s="45"/>
      <c r="LN182" s="45"/>
      <c r="LO182" s="45"/>
      <c r="LP182" s="45"/>
      <c r="LQ182" s="45"/>
      <c r="LR182" s="45"/>
      <c r="LS182" s="45"/>
      <c r="LT182" s="45"/>
      <c r="LU182" s="45"/>
      <c r="LV182" s="45"/>
      <c r="LW182" s="45"/>
      <c r="LX182" s="45"/>
      <c r="LY182" s="45"/>
      <c r="LZ182" s="45"/>
      <c r="MA182" s="45"/>
      <c r="MB182" s="45"/>
      <c r="MC182" s="45"/>
      <c r="MD182" s="45"/>
      <c r="ME182" s="45"/>
      <c r="MF182" s="45"/>
      <c r="MG182" s="45"/>
      <c r="MH182" s="45"/>
      <c r="MI182" s="45"/>
      <c r="MJ182" s="45"/>
      <c r="MK182" s="45"/>
      <c r="ML182" s="45"/>
      <c r="MM182" s="45"/>
      <c r="MN182" s="45"/>
      <c r="MO182" s="45"/>
      <c r="MP182" s="45"/>
      <c r="MQ182" s="45"/>
      <c r="MR182" s="45"/>
      <c r="MS182" s="45"/>
      <c r="MT182" s="45"/>
      <c r="MU182" s="45"/>
      <c r="MV182" s="45"/>
      <c r="MW182" s="45"/>
      <c r="MX182" s="45"/>
      <c r="MY182" s="45"/>
      <c r="MZ182" s="45"/>
      <c r="NA182" s="45"/>
      <c r="NB182" s="45"/>
      <c r="NC182" s="45"/>
      <c r="ND182" s="45"/>
      <c r="NE182" s="45"/>
      <c r="NF182" s="45"/>
      <c r="NG182" s="45"/>
      <c r="NH182" s="45"/>
      <c r="NI182" s="45"/>
      <c r="NJ182" s="45"/>
      <c r="NK182" s="45"/>
      <c r="NL182" s="45"/>
      <c r="NM182" s="45"/>
      <c r="NN182" s="45"/>
    </row>
    <row r="183" spans="1:669" x14ac:dyDescent="0.25"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</row>
    <row r="184" spans="1:669" s="45" customFormat="1" ht="15.75" customHeight="1" x14ac:dyDescent="0.25">
      <c r="A184" s="40" t="s">
        <v>172</v>
      </c>
      <c r="B184" s="16"/>
      <c r="C184" s="17"/>
      <c r="D184" s="17"/>
      <c r="E184" s="40"/>
      <c r="F184" s="40"/>
      <c r="G184" s="151"/>
      <c r="H184" s="155"/>
      <c r="I184" s="151"/>
      <c r="J184" s="151"/>
      <c r="K184" s="151"/>
      <c r="L184" s="151"/>
      <c r="M184" s="155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50"/>
      <c r="IC184" s="50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  <c r="IV184" s="38"/>
      <c r="IW184" s="38"/>
      <c r="IX184" s="38"/>
      <c r="IY184" s="38"/>
      <c r="IZ184" s="38"/>
      <c r="JA184" s="38"/>
      <c r="JB184" s="38"/>
      <c r="JC184" s="38"/>
      <c r="JD184" s="38"/>
      <c r="JE184" s="38"/>
      <c r="JF184" s="38"/>
      <c r="JG184" s="38"/>
      <c r="JH184" s="38"/>
      <c r="JI184" s="38"/>
      <c r="JJ184" s="38"/>
      <c r="JK184" s="38"/>
      <c r="JL184" s="38"/>
      <c r="JM184" s="38"/>
      <c r="JN184" s="38"/>
      <c r="JO184" s="38"/>
      <c r="JP184" s="38"/>
      <c r="JQ184" s="38"/>
      <c r="JR184" s="38"/>
      <c r="JS184" s="38"/>
      <c r="JT184" s="38"/>
      <c r="JU184" s="38"/>
      <c r="JV184" s="38"/>
      <c r="JW184" s="38"/>
      <c r="JX184" s="38"/>
      <c r="JY184" s="38"/>
      <c r="JZ184" s="38"/>
      <c r="KA184" s="38"/>
      <c r="KB184" s="38"/>
      <c r="KC184" s="38"/>
      <c r="KD184" s="38"/>
      <c r="KE184" s="38"/>
      <c r="KF184" s="38"/>
      <c r="KG184" s="38"/>
      <c r="KH184" s="38"/>
      <c r="KI184" s="38"/>
      <c r="KJ184" s="38"/>
      <c r="KK184" s="38"/>
      <c r="KL184" s="38"/>
      <c r="KM184" s="38"/>
      <c r="KN184" s="38"/>
      <c r="KO184" s="38"/>
      <c r="KP184" s="38"/>
      <c r="KQ184" s="38"/>
      <c r="KR184" s="38"/>
      <c r="KS184" s="38"/>
      <c r="KT184" s="38"/>
      <c r="KU184" s="38"/>
      <c r="KV184" s="38"/>
      <c r="KW184" s="38"/>
      <c r="KX184" s="38"/>
      <c r="KY184" s="38"/>
      <c r="KZ184" s="38"/>
      <c r="LA184" s="38"/>
      <c r="LB184" s="38"/>
      <c r="LC184" s="38"/>
      <c r="LD184" s="38"/>
      <c r="LE184" s="38"/>
      <c r="LF184" s="38"/>
      <c r="LG184" s="38"/>
      <c r="LH184" s="38"/>
      <c r="LI184" s="38"/>
      <c r="LJ184" s="38"/>
      <c r="LK184" s="38"/>
      <c r="LL184" s="38"/>
      <c r="LM184" s="38"/>
      <c r="LN184" s="38"/>
      <c r="LO184" s="38"/>
      <c r="LP184" s="38"/>
      <c r="LQ184" s="38"/>
      <c r="LR184" s="38"/>
      <c r="LS184" s="38"/>
      <c r="LT184" s="38"/>
      <c r="LU184" s="38"/>
      <c r="LV184" s="38"/>
      <c r="LW184" s="38"/>
      <c r="LX184" s="38"/>
      <c r="LY184" s="38"/>
      <c r="LZ184" s="38"/>
      <c r="MA184" s="38"/>
      <c r="MB184" s="38"/>
      <c r="MC184" s="38"/>
      <c r="MD184" s="38"/>
      <c r="ME184" s="38"/>
      <c r="MF184" s="38"/>
      <c r="MG184" s="38"/>
      <c r="MH184" s="38"/>
      <c r="MI184" s="38"/>
      <c r="MJ184" s="38"/>
      <c r="MK184" s="38"/>
      <c r="ML184" s="38"/>
      <c r="MM184" s="38"/>
      <c r="MN184" s="38"/>
      <c r="MO184" s="38"/>
      <c r="MP184" s="38"/>
      <c r="MQ184" s="38"/>
      <c r="MR184" s="38"/>
      <c r="MS184" s="38"/>
      <c r="MT184" s="38"/>
      <c r="MU184" s="38"/>
      <c r="MV184" s="38"/>
      <c r="MW184" s="38"/>
      <c r="MX184" s="38"/>
      <c r="MY184" s="38"/>
      <c r="MZ184" s="38"/>
      <c r="NA184" s="38"/>
      <c r="NB184" s="38"/>
      <c r="NC184" s="38"/>
      <c r="ND184" s="38"/>
      <c r="NE184" s="38"/>
      <c r="NF184" s="38"/>
      <c r="NG184" s="38"/>
      <c r="NH184" s="38"/>
      <c r="NI184" s="38"/>
      <c r="NJ184" s="38"/>
      <c r="NK184" s="38"/>
      <c r="NL184" s="38"/>
      <c r="NM184" s="38"/>
      <c r="NN184" s="38"/>
      <c r="NO184" s="38"/>
      <c r="NP184" s="38"/>
      <c r="NQ184" s="38"/>
      <c r="NR184" s="38"/>
      <c r="NS184" s="38"/>
      <c r="NT184" s="38"/>
      <c r="NU184" s="38"/>
      <c r="NV184" s="38"/>
      <c r="NW184" s="38"/>
      <c r="NX184" s="38"/>
      <c r="NY184" s="38"/>
      <c r="NZ184" s="38"/>
      <c r="OA184" s="38"/>
      <c r="OB184" s="38"/>
      <c r="OC184" s="38"/>
      <c r="OD184" s="38"/>
      <c r="OE184" s="38"/>
      <c r="OF184" s="38"/>
      <c r="OG184" s="38"/>
      <c r="OH184" s="38"/>
      <c r="OI184" s="38"/>
      <c r="OJ184" s="38"/>
      <c r="OK184" s="38"/>
      <c r="OL184" s="38"/>
      <c r="OM184" s="38"/>
      <c r="ON184" s="38"/>
      <c r="OO184" s="38"/>
      <c r="OP184" s="38"/>
      <c r="OQ184" s="38"/>
      <c r="OR184" s="38"/>
      <c r="OS184" s="38"/>
      <c r="OT184" s="38"/>
      <c r="OU184" s="38"/>
      <c r="OV184" s="38"/>
      <c r="OW184" s="38"/>
      <c r="OX184" s="38"/>
      <c r="OY184" s="38"/>
      <c r="OZ184" s="38"/>
      <c r="PA184" s="38"/>
      <c r="PB184" s="38"/>
      <c r="PC184" s="38"/>
      <c r="PD184" s="38"/>
      <c r="PE184" s="38"/>
      <c r="PF184" s="38"/>
      <c r="PG184" s="38"/>
      <c r="PH184" s="38"/>
      <c r="PI184" s="38"/>
      <c r="PJ184" s="38"/>
      <c r="PK184" s="38"/>
      <c r="PL184" s="38"/>
      <c r="PM184" s="38"/>
      <c r="PN184" s="38"/>
      <c r="PO184" s="38"/>
      <c r="PP184" s="38"/>
      <c r="PQ184" s="38"/>
      <c r="PR184" s="38"/>
      <c r="PS184" s="38"/>
      <c r="PT184" s="38"/>
      <c r="PU184" s="38"/>
      <c r="PV184" s="38"/>
      <c r="PW184" s="38"/>
      <c r="PX184" s="38"/>
      <c r="PY184" s="38"/>
      <c r="PZ184" s="38"/>
      <c r="QA184" s="38"/>
      <c r="QB184" s="38"/>
      <c r="QC184" s="38"/>
      <c r="QD184" s="38"/>
      <c r="QE184" s="38"/>
      <c r="QF184" s="38"/>
      <c r="QG184" s="38"/>
      <c r="QH184" s="38"/>
      <c r="QI184" s="38"/>
      <c r="QJ184" s="38"/>
      <c r="QK184" s="38"/>
      <c r="QL184" s="38"/>
      <c r="QM184" s="38"/>
      <c r="QN184" s="38"/>
      <c r="QO184" s="38"/>
      <c r="QP184" s="38"/>
      <c r="QQ184" s="38"/>
      <c r="QR184" s="38"/>
      <c r="QS184" s="38"/>
      <c r="QT184" s="38"/>
      <c r="QU184" s="38"/>
      <c r="QV184" s="38"/>
      <c r="QW184" s="38"/>
      <c r="QX184" s="38"/>
      <c r="QY184" s="38"/>
      <c r="QZ184" s="38"/>
      <c r="RA184" s="38"/>
      <c r="RB184" s="38"/>
      <c r="RC184" s="38"/>
      <c r="RD184" s="38"/>
      <c r="RE184" s="38"/>
      <c r="RF184" s="38"/>
      <c r="RG184" s="38"/>
      <c r="RH184" s="38"/>
      <c r="RI184" s="38"/>
      <c r="RJ184" s="38"/>
      <c r="RK184" s="38"/>
      <c r="RL184" s="38"/>
      <c r="RM184" s="38"/>
      <c r="RN184" s="38"/>
      <c r="RO184" s="38"/>
      <c r="RP184" s="38"/>
      <c r="RQ184" s="38"/>
      <c r="RR184" s="38"/>
      <c r="RS184" s="38"/>
      <c r="RT184" s="38"/>
      <c r="RU184" s="38"/>
      <c r="RV184" s="38"/>
      <c r="RW184" s="38"/>
      <c r="RX184" s="38"/>
      <c r="RY184" s="38"/>
      <c r="RZ184" s="38"/>
      <c r="SA184" s="38"/>
      <c r="SB184" s="38"/>
      <c r="SC184" s="38"/>
      <c r="SD184" s="38"/>
      <c r="SE184" s="38"/>
      <c r="SF184" s="38"/>
      <c r="SG184" s="38"/>
      <c r="SH184" s="38"/>
      <c r="SI184" s="38"/>
      <c r="SJ184" s="38"/>
      <c r="SK184" s="38"/>
      <c r="SL184" s="38"/>
      <c r="SM184" s="38"/>
      <c r="SN184" s="38"/>
      <c r="SO184" s="38"/>
      <c r="SP184" s="38"/>
      <c r="SQ184" s="38"/>
      <c r="SR184" s="38"/>
      <c r="SS184" s="38"/>
      <c r="ST184" s="38"/>
      <c r="SU184" s="38"/>
      <c r="SV184" s="38"/>
      <c r="SW184" s="38"/>
      <c r="SX184" s="38"/>
      <c r="SY184" s="38"/>
      <c r="SZ184" s="38"/>
      <c r="TA184" s="38"/>
      <c r="TB184" s="38"/>
      <c r="TC184" s="38"/>
      <c r="TD184" s="38"/>
      <c r="TE184" s="38"/>
      <c r="TF184" s="38"/>
      <c r="TG184" s="38"/>
      <c r="TH184" s="38"/>
      <c r="TI184" s="38"/>
      <c r="TJ184" s="38"/>
      <c r="TK184" s="38"/>
      <c r="TL184" s="38"/>
      <c r="TM184" s="38"/>
      <c r="TN184" s="38"/>
      <c r="TO184" s="38"/>
      <c r="TP184" s="38"/>
      <c r="TQ184" s="38"/>
      <c r="TR184" s="38"/>
      <c r="TS184" s="38"/>
      <c r="TT184" s="38"/>
      <c r="TU184" s="38"/>
      <c r="TV184" s="38"/>
      <c r="TW184" s="38"/>
      <c r="TX184" s="38"/>
      <c r="TY184" s="38"/>
      <c r="TZ184" s="38"/>
      <c r="UA184" s="38"/>
      <c r="UB184" s="38"/>
      <c r="UC184" s="38"/>
      <c r="UD184" s="38"/>
      <c r="UE184" s="38"/>
      <c r="UF184" s="38"/>
      <c r="UG184" s="38"/>
      <c r="UH184" s="38"/>
      <c r="UI184" s="38"/>
      <c r="UJ184" s="38"/>
      <c r="UK184" s="38"/>
      <c r="UL184" s="38"/>
      <c r="UM184" s="38"/>
      <c r="UN184" s="38"/>
      <c r="UO184" s="38"/>
      <c r="UP184" s="38"/>
      <c r="UQ184" s="38"/>
      <c r="UR184" s="38"/>
      <c r="US184" s="38"/>
      <c r="UT184" s="38"/>
      <c r="UU184" s="38"/>
      <c r="UV184" s="38"/>
      <c r="UW184" s="38"/>
      <c r="UX184" s="38"/>
      <c r="UY184" s="38"/>
      <c r="UZ184" s="38"/>
      <c r="VA184" s="38"/>
      <c r="VB184" s="38"/>
      <c r="VC184" s="38"/>
      <c r="VD184" s="38"/>
      <c r="VE184" s="38"/>
      <c r="VF184" s="38"/>
      <c r="VG184" s="38"/>
      <c r="VH184" s="38"/>
      <c r="VI184" s="38"/>
      <c r="VJ184" s="38"/>
      <c r="VK184" s="38"/>
      <c r="VL184" s="38"/>
      <c r="VM184" s="38"/>
      <c r="VN184" s="38"/>
      <c r="VO184" s="38"/>
      <c r="VP184" s="38"/>
      <c r="VQ184" s="38"/>
      <c r="VR184" s="38"/>
      <c r="VS184" s="38"/>
      <c r="VT184" s="38"/>
      <c r="VU184" s="38"/>
      <c r="VV184" s="38"/>
      <c r="VW184" s="38"/>
      <c r="VX184" s="38"/>
      <c r="VY184" s="38"/>
      <c r="VZ184" s="38"/>
      <c r="WA184" s="38"/>
      <c r="WB184" s="38"/>
      <c r="WC184" s="38"/>
      <c r="WD184" s="38"/>
      <c r="WE184" s="38"/>
      <c r="WF184" s="38"/>
      <c r="WG184" s="38"/>
      <c r="WH184" s="38"/>
      <c r="WI184" s="38"/>
      <c r="WJ184" s="38"/>
      <c r="WK184" s="38"/>
      <c r="WL184" s="38"/>
      <c r="WM184" s="38"/>
      <c r="WN184" s="38"/>
      <c r="WO184" s="38"/>
      <c r="WP184" s="38"/>
      <c r="WQ184" s="38"/>
      <c r="WR184" s="38"/>
      <c r="WS184" s="38"/>
      <c r="WT184" s="38"/>
      <c r="WU184" s="38"/>
      <c r="WV184" s="38"/>
      <c r="WW184" s="38"/>
      <c r="WX184" s="38"/>
      <c r="WY184" s="38"/>
      <c r="WZ184" s="38"/>
      <c r="XA184" s="38"/>
      <c r="XB184" s="38"/>
      <c r="XC184" s="38"/>
      <c r="XD184" s="38"/>
      <c r="XE184" s="38"/>
      <c r="XF184" s="38"/>
      <c r="XG184" s="38"/>
      <c r="XH184" s="38"/>
      <c r="XI184" s="38"/>
      <c r="XJ184" s="38"/>
      <c r="XK184" s="38"/>
      <c r="XL184" s="38"/>
      <c r="XM184" s="38"/>
      <c r="XN184" s="38"/>
      <c r="XO184" s="38"/>
      <c r="XP184" s="38"/>
      <c r="XQ184" s="38"/>
      <c r="XR184" s="38"/>
      <c r="XS184" s="38"/>
      <c r="XT184" s="38"/>
      <c r="XU184" s="38"/>
      <c r="XV184" s="38"/>
      <c r="XW184" s="38"/>
      <c r="XX184" s="38"/>
      <c r="XY184" s="38"/>
      <c r="XZ184" s="38"/>
      <c r="YA184" s="38"/>
      <c r="YB184" s="38"/>
      <c r="YC184" s="38"/>
      <c r="YD184" s="38"/>
      <c r="YE184" s="38"/>
      <c r="YF184" s="38"/>
      <c r="YG184" s="38"/>
      <c r="YH184" s="38"/>
      <c r="YI184" s="38"/>
      <c r="YJ184" s="38"/>
      <c r="YK184" s="38"/>
      <c r="YL184" s="38"/>
      <c r="YM184" s="38"/>
      <c r="YN184" s="38"/>
      <c r="YO184" s="38"/>
      <c r="YP184" s="38"/>
      <c r="YQ184" s="38"/>
      <c r="YR184" s="38"/>
      <c r="YS184" s="38"/>
    </row>
    <row r="185" spans="1:669" s="46" customFormat="1" ht="15.75" customHeight="1" x14ac:dyDescent="0.25">
      <c r="A185" s="46" t="s">
        <v>215</v>
      </c>
      <c r="B185" s="18" t="s">
        <v>174</v>
      </c>
      <c r="C185" s="19" t="s">
        <v>71</v>
      </c>
      <c r="D185" s="19" t="s">
        <v>221</v>
      </c>
      <c r="E185" s="20">
        <v>44774</v>
      </c>
      <c r="F185" s="18" t="s">
        <v>107</v>
      </c>
      <c r="G185" s="152">
        <v>40000</v>
      </c>
      <c r="H185" s="156">
        <v>1148</v>
      </c>
      <c r="I185" s="152">
        <v>442.65</v>
      </c>
      <c r="J185" s="152">
        <v>1216</v>
      </c>
      <c r="K185" s="152">
        <v>25</v>
      </c>
      <c r="L185" s="152">
        <v>2831.65</v>
      </c>
      <c r="M185" s="156">
        <v>37168.35</v>
      </c>
      <c r="FT185" s="197"/>
      <c r="FU185" s="197"/>
      <c r="FV185" s="197"/>
      <c r="FW185" s="197"/>
      <c r="FX185" s="197"/>
      <c r="FY185" s="197"/>
      <c r="FZ185" s="197"/>
      <c r="GA185" s="197"/>
      <c r="GB185" s="197"/>
      <c r="GC185" s="197"/>
      <c r="GD185" s="197"/>
      <c r="GE185" s="197"/>
      <c r="GF185" s="197"/>
      <c r="GG185" s="197"/>
      <c r="GH185" s="197"/>
      <c r="GI185" s="197"/>
      <c r="GJ185" s="197"/>
      <c r="GK185" s="197"/>
      <c r="GL185" s="197"/>
      <c r="GM185" s="197"/>
      <c r="GN185" s="197"/>
      <c r="GO185" s="197"/>
      <c r="GP185" s="197"/>
      <c r="GQ185" s="197"/>
      <c r="GR185" s="197"/>
      <c r="GS185" s="197"/>
      <c r="GT185" s="197"/>
      <c r="GU185" s="197"/>
      <c r="GV185" s="197"/>
      <c r="GW185" s="197"/>
      <c r="GX185" s="197"/>
      <c r="GY185" s="197"/>
      <c r="GZ185" s="197"/>
      <c r="HA185" s="197"/>
      <c r="HB185" s="197"/>
      <c r="HC185" s="197"/>
      <c r="HD185" s="197"/>
      <c r="HE185" s="197"/>
      <c r="HF185" s="197"/>
      <c r="HG185" s="197"/>
      <c r="HH185" s="197"/>
      <c r="HI185" s="197"/>
      <c r="HJ185" s="197"/>
      <c r="HK185" s="197"/>
      <c r="HL185" s="197"/>
      <c r="HM185" s="197"/>
      <c r="HN185" s="197"/>
      <c r="HO185" s="197"/>
      <c r="HP185" s="197"/>
      <c r="HQ185" s="197"/>
      <c r="HR185" s="197"/>
      <c r="HS185" s="197"/>
      <c r="HT185" s="197"/>
      <c r="HU185" s="197"/>
      <c r="HV185" s="197"/>
      <c r="HW185" s="197"/>
      <c r="HX185" s="197"/>
      <c r="HY185" s="197"/>
      <c r="HZ185" s="197"/>
      <c r="IA185" s="197"/>
      <c r="IB185" s="50"/>
      <c r="IC185" s="50"/>
      <c r="ID185" s="197"/>
      <c r="IE185" s="197"/>
      <c r="IF185" s="197"/>
      <c r="IG185" s="197"/>
      <c r="IH185" s="197"/>
      <c r="II185" s="197"/>
      <c r="IJ185" s="197"/>
      <c r="IK185" s="197"/>
      <c r="IL185" s="197"/>
      <c r="IM185" s="197"/>
      <c r="IN185" s="197"/>
      <c r="IO185" s="197"/>
      <c r="IP185" s="197"/>
      <c r="IQ185" s="197"/>
      <c r="IR185" s="197"/>
      <c r="IS185" s="197"/>
      <c r="IT185" s="197"/>
      <c r="IU185" s="197"/>
      <c r="IV185" s="197"/>
      <c r="IW185" s="197"/>
      <c r="IX185" s="197"/>
      <c r="IY185" s="197"/>
      <c r="IZ185" s="197"/>
      <c r="JA185" s="197"/>
      <c r="JB185" s="197"/>
      <c r="JC185" s="197"/>
      <c r="JD185" s="197"/>
      <c r="JE185" s="197"/>
      <c r="JF185" s="197"/>
      <c r="JG185" s="197"/>
      <c r="JH185" s="197"/>
      <c r="JI185" s="197"/>
      <c r="JJ185" s="197"/>
      <c r="JK185" s="197"/>
      <c r="JL185" s="197"/>
      <c r="JM185" s="197"/>
      <c r="JN185" s="197"/>
      <c r="JO185" s="197"/>
      <c r="JP185" s="197"/>
      <c r="JQ185" s="197"/>
      <c r="JR185" s="197"/>
      <c r="JS185" s="197"/>
      <c r="JT185" s="197"/>
      <c r="JU185" s="197"/>
      <c r="JV185" s="197"/>
      <c r="JW185" s="197"/>
      <c r="JX185" s="197"/>
      <c r="JY185" s="197"/>
      <c r="JZ185" s="197"/>
      <c r="KA185" s="197"/>
      <c r="KB185" s="197"/>
      <c r="KC185" s="197"/>
      <c r="KD185" s="197"/>
      <c r="KE185" s="197"/>
      <c r="KF185" s="197"/>
      <c r="KG185" s="197"/>
      <c r="KH185" s="197"/>
      <c r="KI185" s="197"/>
      <c r="KJ185" s="197"/>
      <c r="KK185" s="197"/>
      <c r="KL185" s="197"/>
      <c r="KM185" s="197"/>
      <c r="KN185" s="197"/>
      <c r="KO185" s="197"/>
      <c r="KP185" s="197"/>
      <c r="KQ185" s="197"/>
      <c r="KR185" s="197"/>
      <c r="KS185" s="197"/>
      <c r="KT185" s="197"/>
      <c r="KU185" s="197"/>
      <c r="KV185" s="197"/>
      <c r="KW185" s="197"/>
      <c r="KX185" s="197"/>
      <c r="KY185" s="197"/>
      <c r="KZ185" s="197"/>
      <c r="LA185" s="197"/>
      <c r="LB185" s="197"/>
      <c r="LC185" s="197"/>
      <c r="LD185" s="197"/>
      <c r="LE185" s="197"/>
      <c r="LF185" s="197"/>
      <c r="LG185" s="197"/>
      <c r="LH185" s="197"/>
      <c r="LI185" s="197"/>
      <c r="LJ185" s="197"/>
      <c r="LK185" s="197"/>
      <c r="LL185" s="197"/>
      <c r="LM185" s="197"/>
      <c r="LN185" s="197"/>
      <c r="LO185" s="197"/>
      <c r="LP185" s="197"/>
      <c r="LQ185" s="197"/>
      <c r="LR185" s="197"/>
      <c r="LS185" s="197"/>
      <c r="LT185" s="197"/>
      <c r="LU185" s="197"/>
      <c r="LV185" s="197"/>
      <c r="LW185" s="197"/>
      <c r="LX185" s="197"/>
      <c r="LY185" s="197"/>
      <c r="LZ185" s="197"/>
      <c r="MA185" s="197"/>
      <c r="MB185" s="197"/>
      <c r="MC185" s="197"/>
      <c r="MD185" s="197"/>
      <c r="ME185" s="197"/>
      <c r="MF185" s="197"/>
      <c r="MG185" s="197"/>
      <c r="MH185" s="197"/>
      <c r="MI185" s="197"/>
      <c r="MJ185" s="197"/>
      <c r="MK185" s="197"/>
      <c r="ML185" s="197"/>
      <c r="MM185" s="197"/>
      <c r="MN185" s="197"/>
      <c r="MO185" s="197"/>
      <c r="MP185" s="197"/>
      <c r="MQ185" s="197"/>
      <c r="MR185" s="197"/>
      <c r="MS185" s="197"/>
      <c r="MT185" s="197"/>
      <c r="MU185" s="197"/>
      <c r="MV185" s="197"/>
      <c r="MW185" s="197"/>
      <c r="MX185" s="197"/>
      <c r="MY185" s="197"/>
      <c r="MZ185" s="197"/>
      <c r="NA185" s="197"/>
      <c r="NB185" s="197"/>
      <c r="NC185" s="197"/>
      <c r="ND185" s="197"/>
      <c r="NE185" s="197"/>
      <c r="NF185" s="197"/>
      <c r="NG185" s="197"/>
      <c r="NH185" s="197"/>
      <c r="NI185" s="197"/>
      <c r="NJ185" s="197"/>
      <c r="NK185" s="197"/>
      <c r="NL185" s="197"/>
      <c r="NM185" s="197"/>
      <c r="NN185" s="197"/>
      <c r="NO185" s="197"/>
      <c r="NP185" s="197"/>
      <c r="NQ185" s="197"/>
      <c r="NR185" s="197"/>
      <c r="NS185" s="197"/>
      <c r="NT185" s="197"/>
      <c r="NU185" s="197"/>
      <c r="NV185" s="197"/>
      <c r="NW185" s="197"/>
      <c r="NX185" s="197"/>
      <c r="NY185" s="197"/>
      <c r="NZ185" s="197"/>
      <c r="OA185" s="197"/>
      <c r="OB185" s="197"/>
      <c r="OC185" s="197"/>
      <c r="OD185" s="197"/>
      <c r="OE185" s="197"/>
      <c r="OF185" s="197"/>
      <c r="OG185" s="197"/>
      <c r="OH185" s="197"/>
      <c r="OI185" s="197"/>
      <c r="OJ185" s="197"/>
      <c r="OK185" s="197"/>
      <c r="OL185" s="197"/>
      <c r="OM185" s="197"/>
      <c r="ON185" s="197"/>
      <c r="OO185" s="197"/>
      <c r="OP185" s="197"/>
      <c r="OQ185" s="197"/>
      <c r="OR185" s="197"/>
      <c r="OS185" s="197"/>
      <c r="OT185" s="197"/>
      <c r="OU185" s="197"/>
      <c r="OV185" s="197"/>
      <c r="OW185" s="197"/>
      <c r="OX185" s="197"/>
      <c r="OY185" s="197"/>
      <c r="OZ185" s="197"/>
      <c r="PA185" s="197"/>
      <c r="PB185" s="197"/>
      <c r="PC185" s="197"/>
      <c r="PD185" s="197"/>
      <c r="PE185" s="197"/>
      <c r="PF185" s="197"/>
      <c r="PG185" s="197"/>
      <c r="PH185" s="197"/>
      <c r="PI185" s="197"/>
      <c r="PJ185" s="197"/>
      <c r="PK185" s="197"/>
      <c r="PL185" s="197"/>
      <c r="PM185" s="197"/>
      <c r="PN185" s="197"/>
      <c r="PO185" s="197"/>
      <c r="PP185" s="197"/>
      <c r="PQ185" s="197"/>
      <c r="PR185" s="197"/>
      <c r="PS185" s="197"/>
      <c r="PT185" s="197"/>
      <c r="PU185" s="197"/>
      <c r="PV185" s="197"/>
      <c r="PW185" s="197"/>
      <c r="PX185" s="197"/>
      <c r="PY185" s="197"/>
      <c r="PZ185" s="197"/>
      <c r="QA185" s="197"/>
      <c r="QB185" s="197"/>
      <c r="QC185" s="197"/>
      <c r="QD185" s="197"/>
      <c r="QE185" s="197"/>
      <c r="QF185" s="197"/>
      <c r="QG185" s="197"/>
      <c r="QH185" s="197"/>
      <c r="QI185" s="197"/>
      <c r="QJ185" s="197"/>
      <c r="QK185" s="197"/>
      <c r="QL185" s="197"/>
      <c r="QM185" s="197"/>
      <c r="QN185" s="197"/>
      <c r="QO185" s="197"/>
      <c r="QP185" s="197"/>
      <c r="QQ185" s="197"/>
      <c r="QR185" s="197"/>
      <c r="QS185" s="197"/>
      <c r="QT185" s="197"/>
      <c r="QU185" s="197"/>
      <c r="QV185" s="197"/>
      <c r="QW185" s="197"/>
      <c r="QX185" s="197"/>
      <c r="QY185" s="197"/>
      <c r="QZ185" s="197"/>
      <c r="RA185" s="197"/>
      <c r="RB185" s="197"/>
      <c r="RC185" s="197"/>
      <c r="RD185" s="197"/>
      <c r="RE185" s="197"/>
      <c r="RF185" s="197"/>
      <c r="RG185" s="197"/>
      <c r="RH185" s="197"/>
      <c r="RI185" s="197"/>
      <c r="RJ185" s="197"/>
      <c r="RK185" s="197"/>
      <c r="RL185" s="197"/>
      <c r="RM185" s="197"/>
      <c r="RN185" s="197"/>
      <c r="RO185" s="197"/>
      <c r="RP185" s="197"/>
      <c r="RQ185" s="197"/>
      <c r="RR185" s="197"/>
      <c r="RS185" s="197"/>
      <c r="RT185" s="197"/>
      <c r="RU185" s="197"/>
      <c r="RV185" s="197"/>
      <c r="RW185" s="197"/>
      <c r="RX185" s="197"/>
      <c r="RY185" s="197"/>
      <c r="RZ185" s="197"/>
      <c r="SA185" s="197"/>
      <c r="SB185" s="197"/>
      <c r="SC185" s="197"/>
      <c r="SD185" s="197"/>
      <c r="SE185" s="197"/>
      <c r="SF185" s="197"/>
      <c r="SG185" s="197"/>
      <c r="SH185" s="197"/>
      <c r="SI185" s="197"/>
      <c r="SJ185" s="197"/>
      <c r="SK185" s="197"/>
      <c r="SL185" s="197"/>
      <c r="SM185" s="197"/>
      <c r="SN185" s="197"/>
      <c r="SO185" s="197"/>
      <c r="SP185" s="197"/>
      <c r="SQ185" s="197"/>
      <c r="SR185" s="197"/>
      <c r="SS185" s="197"/>
      <c r="ST185" s="197"/>
      <c r="SU185" s="197"/>
      <c r="SV185" s="197"/>
      <c r="SW185" s="197"/>
      <c r="SX185" s="197"/>
      <c r="SY185" s="197"/>
      <c r="SZ185" s="197"/>
      <c r="TA185" s="197"/>
      <c r="TB185" s="197"/>
      <c r="TC185" s="197"/>
      <c r="TD185" s="197"/>
      <c r="TE185" s="197"/>
      <c r="TF185" s="197"/>
      <c r="TG185" s="197"/>
      <c r="TH185" s="197"/>
      <c r="TI185" s="197"/>
      <c r="TJ185" s="197"/>
      <c r="TK185" s="197"/>
      <c r="TL185" s="197"/>
      <c r="TM185" s="197"/>
      <c r="TN185" s="197"/>
      <c r="TO185" s="197"/>
      <c r="TP185" s="197"/>
      <c r="TQ185" s="197"/>
      <c r="TR185" s="197"/>
      <c r="TS185" s="197"/>
      <c r="TT185" s="197"/>
      <c r="TU185" s="197"/>
      <c r="TV185" s="197"/>
      <c r="TW185" s="197"/>
      <c r="TX185" s="197"/>
      <c r="TY185" s="197"/>
      <c r="TZ185" s="197"/>
      <c r="UA185" s="197"/>
      <c r="UB185" s="197"/>
      <c r="UC185" s="197"/>
      <c r="UD185" s="197"/>
      <c r="UE185" s="197"/>
      <c r="UF185" s="197"/>
      <c r="UG185" s="197"/>
      <c r="UH185" s="197"/>
      <c r="UI185" s="197"/>
      <c r="UJ185" s="197"/>
      <c r="UK185" s="197"/>
      <c r="UL185" s="197"/>
      <c r="UM185" s="197"/>
      <c r="UN185" s="197"/>
      <c r="UO185" s="197"/>
      <c r="UP185" s="197"/>
      <c r="UQ185" s="197"/>
      <c r="UR185" s="197"/>
      <c r="US185" s="197"/>
      <c r="UT185" s="197"/>
      <c r="UU185" s="197"/>
      <c r="UV185" s="197"/>
      <c r="UW185" s="197"/>
      <c r="UX185" s="197"/>
      <c r="UY185" s="197"/>
      <c r="UZ185" s="197"/>
      <c r="VA185" s="197"/>
      <c r="VB185" s="197"/>
      <c r="VC185" s="197"/>
      <c r="VD185" s="197"/>
      <c r="VE185" s="197"/>
      <c r="VF185" s="197"/>
      <c r="VG185" s="197"/>
      <c r="VH185" s="197"/>
      <c r="VI185" s="197"/>
      <c r="VJ185" s="197"/>
      <c r="VK185" s="197"/>
      <c r="VL185" s="197"/>
      <c r="VM185" s="197"/>
      <c r="VN185" s="197"/>
      <c r="VO185" s="197"/>
      <c r="VP185" s="197"/>
      <c r="VQ185" s="197"/>
      <c r="VR185" s="197"/>
      <c r="VS185" s="197"/>
      <c r="VT185" s="197"/>
      <c r="VU185" s="197"/>
      <c r="VV185" s="197"/>
      <c r="VW185" s="197"/>
      <c r="VX185" s="197"/>
      <c r="VY185" s="197"/>
      <c r="VZ185" s="197"/>
      <c r="WA185" s="197"/>
      <c r="WB185" s="197"/>
      <c r="WC185" s="197"/>
      <c r="WD185" s="197"/>
      <c r="WE185" s="197"/>
      <c r="WF185" s="197"/>
      <c r="WG185" s="197"/>
      <c r="WH185" s="197"/>
      <c r="WI185" s="197"/>
      <c r="WJ185" s="197"/>
      <c r="WK185" s="197"/>
      <c r="WL185" s="197"/>
      <c r="WM185" s="197"/>
      <c r="WN185" s="197"/>
      <c r="WO185" s="197"/>
      <c r="WP185" s="197"/>
      <c r="WQ185" s="197"/>
      <c r="WR185" s="197"/>
      <c r="WS185" s="197"/>
      <c r="WT185" s="197"/>
      <c r="WU185" s="197"/>
      <c r="WV185" s="197"/>
      <c r="WW185" s="197"/>
      <c r="WX185" s="197"/>
      <c r="WY185" s="197"/>
      <c r="WZ185" s="197"/>
      <c r="XA185" s="197"/>
      <c r="XB185" s="197"/>
      <c r="XC185" s="197"/>
      <c r="XD185" s="197"/>
      <c r="XE185" s="197"/>
      <c r="XF185" s="197"/>
      <c r="XG185" s="197"/>
      <c r="XH185" s="197"/>
      <c r="XI185" s="197"/>
      <c r="XJ185" s="197"/>
      <c r="XK185" s="197"/>
      <c r="XL185" s="197"/>
      <c r="XM185" s="197"/>
      <c r="XN185" s="197"/>
      <c r="XO185" s="197"/>
      <c r="XP185" s="197"/>
      <c r="XQ185" s="197"/>
      <c r="XR185" s="197"/>
      <c r="XS185" s="197"/>
      <c r="XT185" s="197"/>
      <c r="XU185" s="197"/>
      <c r="XV185" s="197"/>
      <c r="XW185" s="197"/>
      <c r="XX185" s="197"/>
      <c r="XY185" s="197"/>
      <c r="XZ185" s="197"/>
      <c r="YA185" s="197"/>
      <c r="YB185" s="197"/>
      <c r="YC185" s="197"/>
      <c r="YD185" s="197"/>
      <c r="YE185" s="197"/>
      <c r="YF185" s="197"/>
      <c r="YG185" s="197"/>
      <c r="YH185" s="197"/>
      <c r="YI185" s="197"/>
      <c r="YJ185" s="197"/>
      <c r="YK185" s="197"/>
      <c r="YL185" s="197"/>
      <c r="YM185" s="197"/>
      <c r="YN185" s="197"/>
      <c r="YO185" s="197"/>
      <c r="YP185" s="197"/>
      <c r="YQ185" s="197"/>
      <c r="YR185" s="197"/>
      <c r="YS185" s="197"/>
    </row>
    <row r="186" spans="1:669" s="46" customFormat="1" ht="18" customHeight="1" x14ac:dyDescent="0.25">
      <c r="A186" s="46" t="s">
        <v>173</v>
      </c>
      <c r="B186" s="5" t="s">
        <v>174</v>
      </c>
      <c r="C186" s="19" t="s">
        <v>71</v>
      </c>
      <c r="D186" s="19" t="s">
        <v>221</v>
      </c>
      <c r="E186" s="20">
        <v>44621</v>
      </c>
      <c r="F186" s="10" t="s">
        <v>107</v>
      </c>
      <c r="G186" s="152">
        <v>46000</v>
      </c>
      <c r="H186" s="156">
        <v>1320.2</v>
      </c>
      <c r="I186" s="152">
        <v>0</v>
      </c>
      <c r="J186" s="152">
        <v>1398.4</v>
      </c>
      <c r="K186" s="152">
        <v>25</v>
      </c>
      <c r="L186" s="152">
        <v>2743.6</v>
      </c>
      <c r="M186" s="156">
        <v>43256.4</v>
      </c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50"/>
      <c r="IC186" s="50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  <c r="IV186" s="38"/>
      <c r="IW186" s="38"/>
      <c r="IX186" s="38"/>
      <c r="IY186" s="38"/>
      <c r="IZ186" s="38"/>
      <c r="JA186" s="38"/>
      <c r="JB186" s="38"/>
      <c r="JC186" s="38"/>
      <c r="JD186" s="38"/>
      <c r="JE186" s="38"/>
      <c r="JF186" s="38"/>
      <c r="JG186" s="38"/>
      <c r="JH186" s="38"/>
      <c r="JI186" s="38"/>
      <c r="JJ186" s="38"/>
      <c r="JK186" s="38"/>
      <c r="JL186" s="38"/>
      <c r="JM186" s="38"/>
      <c r="JN186" s="38"/>
      <c r="JO186" s="38"/>
      <c r="JP186" s="38"/>
      <c r="JQ186" s="38"/>
      <c r="JR186" s="38"/>
      <c r="JS186" s="38"/>
      <c r="JT186" s="38"/>
      <c r="JU186" s="38"/>
      <c r="JV186" s="38"/>
      <c r="JW186" s="38"/>
      <c r="JX186" s="38"/>
      <c r="JY186" s="38"/>
      <c r="JZ186" s="38"/>
      <c r="KA186" s="38"/>
      <c r="KB186" s="38"/>
      <c r="KC186" s="38"/>
      <c r="KD186" s="38"/>
      <c r="KE186" s="38"/>
      <c r="KF186" s="38"/>
      <c r="KG186" s="38"/>
      <c r="KH186" s="38"/>
      <c r="KI186" s="38"/>
      <c r="KJ186" s="38"/>
      <c r="KK186" s="38"/>
      <c r="KL186" s="38"/>
      <c r="KM186" s="38"/>
      <c r="KN186" s="38"/>
      <c r="KO186" s="38"/>
      <c r="KP186" s="38"/>
      <c r="KQ186" s="38"/>
      <c r="KR186" s="38"/>
      <c r="KS186" s="38"/>
      <c r="KT186" s="38"/>
      <c r="KU186" s="38"/>
      <c r="KV186" s="38"/>
      <c r="KW186" s="38"/>
      <c r="KX186" s="38"/>
      <c r="KY186" s="38"/>
      <c r="KZ186" s="38"/>
      <c r="LA186" s="38"/>
      <c r="LB186" s="38"/>
      <c r="LC186" s="38"/>
      <c r="LD186" s="38"/>
      <c r="LE186" s="38"/>
      <c r="LF186" s="38"/>
      <c r="LG186" s="38"/>
      <c r="LH186" s="38"/>
      <c r="LI186" s="38"/>
      <c r="LJ186" s="38"/>
      <c r="LK186" s="38"/>
      <c r="LL186" s="38"/>
      <c r="LM186" s="38"/>
      <c r="LN186" s="38"/>
      <c r="LO186" s="38"/>
      <c r="LP186" s="38"/>
      <c r="LQ186" s="38"/>
      <c r="LR186" s="38"/>
      <c r="LS186" s="38"/>
      <c r="LT186" s="38"/>
      <c r="LU186" s="38"/>
      <c r="LV186" s="38"/>
      <c r="LW186" s="38"/>
      <c r="LX186" s="38"/>
      <c r="LY186" s="38"/>
      <c r="LZ186" s="38"/>
      <c r="MA186" s="38"/>
      <c r="MB186" s="38"/>
      <c r="MC186" s="38"/>
      <c r="MD186" s="38"/>
      <c r="ME186" s="38"/>
      <c r="MF186" s="38"/>
      <c r="MG186" s="38"/>
      <c r="MH186" s="38"/>
      <c r="MI186" s="38"/>
      <c r="MJ186" s="38"/>
      <c r="MK186" s="38"/>
      <c r="ML186" s="38"/>
      <c r="MM186" s="38"/>
      <c r="MN186" s="38"/>
      <c r="MO186" s="38"/>
      <c r="MP186" s="38"/>
      <c r="MQ186" s="38"/>
      <c r="MR186" s="38"/>
      <c r="MS186" s="38"/>
      <c r="MT186" s="38"/>
      <c r="MU186" s="38"/>
      <c r="MV186" s="38"/>
      <c r="MW186" s="38"/>
      <c r="MX186" s="38"/>
      <c r="MY186" s="38"/>
      <c r="MZ186" s="38"/>
      <c r="NA186" s="38"/>
      <c r="NB186" s="38"/>
      <c r="NC186" s="38"/>
      <c r="ND186" s="38"/>
      <c r="NE186" s="38"/>
      <c r="NF186" s="38"/>
      <c r="NG186" s="38"/>
      <c r="NH186" s="38"/>
      <c r="NI186" s="38"/>
      <c r="NJ186" s="38"/>
      <c r="NK186" s="38"/>
      <c r="NL186" s="38"/>
      <c r="NM186" s="38"/>
      <c r="NN186" s="38"/>
      <c r="NO186" s="38"/>
      <c r="NP186" s="38"/>
      <c r="NQ186" s="38"/>
      <c r="NR186" s="38"/>
      <c r="NS186" s="38"/>
      <c r="NT186" s="38"/>
      <c r="NU186" s="38"/>
      <c r="NV186" s="38"/>
      <c r="NW186" s="38"/>
      <c r="NX186" s="38"/>
      <c r="NY186" s="38"/>
      <c r="NZ186" s="38"/>
      <c r="OA186" s="38"/>
      <c r="OB186" s="38"/>
      <c r="OC186" s="38"/>
      <c r="OD186" s="38"/>
      <c r="OE186" s="38"/>
      <c r="OF186" s="38"/>
      <c r="OG186" s="38"/>
      <c r="OH186" s="38"/>
      <c r="OI186" s="38"/>
      <c r="OJ186" s="38"/>
      <c r="OK186" s="38"/>
      <c r="OL186" s="38"/>
      <c r="OM186" s="38"/>
      <c r="ON186" s="38"/>
      <c r="OO186" s="38"/>
      <c r="OP186" s="38"/>
      <c r="OQ186" s="38"/>
      <c r="OR186" s="38"/>
      <c r="OS186" s="38"/>
      <c r="OT186" s="38"/>
      <c r="OU186" s="38"/>
      <c r="OV186" s="38"/>
      <c r="OW186" s="38"/>
      <c r="OX186" s="38"/>
      <c r="OY186" s="38"/>
      <c r="OZ186" s="38"/>
      <c r="PA186" s="38"/>
      <c r="PB186" s="38"/>
      <c r="PC186" s="38"/>
      <c r="PD186" s="38"/>
      <c r="PE186" s="38"/>
      <c r="PF186" s="38"/>
      <c r="PG186" s="38"/>
      <c r="PH186" s="38"/>
      <c r="PI186" s="38"/>
      <c r="PJ186" s="38"/>
      <c r="PK186" s="38"/>
      <c r="PL186" s="38"/>
      <c r="PM186" s="38"/>
      <c r="PN186" s="38"/>
      <c r="PO186" s="38"/>
      <c r="PP186" s="38"/>
      <c r="PQ186" s="38"/>
      <c r="PR186" s="38"/>
      <c r="PS186" s="38"/>
      <c r="PT186" s="38"/>
      <c r="PU186" s="38"/>
      <c r="PV186" s="38"/>
      <c r="PW186" s="38"/>
      <c r="PX186" s="38"/>
      <c r="PY186" s="38"/>
      <c r="PZ186" s="38"/>
      <c r="QA186" s="38"/>
      <c r="QB186" s="38"/>
      <c r="QC186" s="38"/>
      <c r="QD186" s="38"/>
      <c r="QE186" s="38"/>
      <c r="QF186" s="38"/>
      <c r="QG186" s="38"/>
      <c r="QH186" s="38"/>
      <c r="QI186" s="38"/>
      <c r="QJ186" s="38"/>
      <c r="QK186" s="38"/>
      <c r="QL186" s="38"/>
      <c r="QM186" s="38"/>
      <c r="QN186" s="38"/>
      <c r="QO186" s="38"/>
      <c r="QP186" s="38"/>
      <c r="QQ186" s="38"/>
      <c r="QR186" s="38"/>
      <c r="QS186" s="38"/>
      <c r="QT186" s="38"/>
      <c r="QU186" s="38"/>
      <c r="QV186" s="38"/>
      <c r="QW186" s="38"/>
      <c r="QX186" s="38"/>
      <c r="QY186" s="38"/>
      <c r="QZ186" s="38"/>
      <c r="RA186" s="38"/>
      <c r="RB186" s="38"/>
      <c r="RC186" s="38"/>
      <c r="RD186" s="38"/>
      <c r="RE186" s="38"/>
      <c r="RF186" s="38"/>
      <c r="RG186" s="38"/>
      <c r="RH186" s="38"/>
      <c r="RI186" s="38"/>
      <c r="RJ186" s="38"/>
      <c r="RK186" s="38"/>
      <c r="RL186" s="38"/>
      <c r="RM186" s="38"/>
      <c r="RN186" s="38"/>
      <c r="RO186" s="38"/>
      <c r="RP186" s="38"/>
      <c r="RQ186" s="38"/>
      <c r="RR186" s="38"/>
      <c r="RS186" s="38"/>
      <c r="RT186" s="38"/>
      <c r="RU186" s="38"/>
      <c r="RV186" s="38"/>
      <c r="RW186" s="38"/>
      <c r="RX186" s="38"/>
      <c r="RY186" s="38"/>
      <c r="RZ186" s="38"/>
      <c r="SA186" s="38"/>
      <c r="SB186" s="38"/>
      <c r="SC186" s="38"/>
      <c r="SD186" s="38"/>
      <c r="SE186" s="38"/>
      <c r="SF186" s="38"/>
      <c r="SG186" s="38"/>
      <c r="SH186" s="38"/>
      <c r="SI186" s="38"/>
      <c r="SJ186" s="38"/>
      <c r="SK186" s="38"/>
      <c r="SL186" s="38"/>
      <c r="SM186" s="38"/>
      <c r="SN186" s="38"/>
      <c r="SO186" s="38"/>
      <c r="SP186" s="38"/>
      <c r="SQ186" s="38"/>
      <c r="SR186" s="38"/>
      <c r="SS186" s="38"/>
      <c r="ST186" s="38"/>
      <c r="SU186" s="38"/>
      <c r="SV186" s="38"/>
      <c r="SW186" s="38"/>
      <c r="SX186" s="38"/>
      <c r="SY186" s="38"/>
      <c r="SZ186" s="38"/>
      <c r="TA186" s="38"/>
      <c r="TB186" s="38"/>
      <c r="TC186" s="38"/>
      <c r="TD186" s="38"/>
      <c r="TE186" s="38"/>
      <c r="TF186" s="38"/>
      <c r="TG186" s="38"/>
      <c r="TH186" s="38"/>
      <c r="TI186" s="38"/>
      <c r="TJ186" s="38"/>
      <c r="TK186" s="38"/>
      <c r="TL186" s="38"/>
      <c r="TM186" s="38"/>
      <c r="TN186" s="38"/>
      <c r="TO186" s="38"/>
      <c r="TP186" s="38"/>
      <c r="TQ186" s="38"/>
      <c r="TR186" s="38"/>
      <c r="TS186" s="38"/>
      <c r="TT186" s="38"/>
      <c r="TU186" s="38"/>
      <c r="TV186" s="38"/>
      <c r="TW186" s="38"/>
      <c r="TX186" s="38"/>
      <c r="TY186" s="38"/>
      <c r="TZ186" s="38"/>
      <c r="UA186" s="38"/>
      <c r="UB186" s="38"/>
      <c r="UC186" s="38"/>
      <c r="UD186" s="38"/>
      <c r="UE186" s="38"/>
      <c r="UF186" s="38"/>
      <c r="UG186" s="38"/>
      <c r="UH186" s="38"/>
      <c r="UI186" s="38"/>
      <c r="UJ186" s="38"/>
      <c r="UK186" s="38"/>
      <c r="UL186" s="38"/>
      <c r="UM186" s="38"/>
      <c r="UN186" s="38"/>
      <c r="UO186" s="38"/>
      <c r="UP186" s="38"/>
      <c r="UQ186" s="38"/>
      <c r="UR186" s="38"/>
      <c r="US186" s="38"/>
      <c r="UT186" s="38"/>
      <c r="UU186" s="38"/>
      <c r="UV186" s="38"/>
      <c r="UW186" s="38"/>
      <c r="UX186" s="38"/>
      <c r="UY186" s="38"/>
      <c r="UZ186" s="38"/>
      <c r="VA186" s="38"/>
      <c r="VB186" s="38"/>
      <c r="VC186" s="38"/>
      <c r="VD186" s="38"/>
      <c r="VE186" s="38"/>
      <c r="VF186" s="38"/>
      <c r="VG186" s="38"/>
      <c r="VH186" s="38"/>
      <c r="VI186" s="38"/>
      <c r="VJ186" s="38"/>
      <c r="VK186" s="38"/>
      <c r="VL186" s="38"/>
      <c r="VM186" s="38"/>
      <c r="VN186" s="38"/>
      <c r="VO186" s="38"/>
      <c r="VP186" s="38"/>
      <c r="VQ186" s="38"/>
      <c r="VR186" s="38"/>
      <c r="VS186" s="38"/>
      <c r="VT186" s="38"/>
      <c r="VU186" s="38"/>
      <c r="VV186" s="38"/>
      <c r="VW186" s="38"/>
      <c r="VX186" s="38"/>
      <c r="VY186" s="38"/>
      <c r="VZ186" s="38"/>
      <c r="WA186" s="38"/>
      <c r="WB186" s="38"/>
      <c r="WC186" s="38"/>
      <c r="WD186" s="38"/>
      <c r="WE186" s="38"/>
      <c r="WF186" s="38"/>
      <c r="WG186" s="38"/>
      <c r="WH186" s="38"/>
      <c r="WI186" s="38"/>
      <c r="WJ186" s="38"/>
      <c r="WK186" s="38"/>
      <c r="WL186" s="38"/>
      <c r="WM186" s="38"/>
      <c r="WN186" s="38"/>
      <c r="WO186" s="38"/>
      <c r="WP186" s="38"/>
      <c r="WQ186" s="38"/>
      <c r="WR186" s="38"/>
      <c r="WS186" s="38"/>
      <c r="WT186" s="38"/>
      <c r="WU186" s="38"/>
      <c r="WV186" s="38"/>
      <c r="WW186" s="38"/>
      <c r="WX186" s="38"/>
      <c r="WY186" s="38"/>
      <c r="WZ186" s="38"/>
      <c r="XA186" s="38"/>
      <c r="XB186" s="38"/>
      <c r="XC186" s="38"/>
      <c r="XD186" s="38"/>
      <c r="XE186" s="38"/>
      <c r="XF186" s="38"/>
      <c r="XG186" s="38"/>
      <c r="XH186" s="38"/>
      <c r="XI186" s="38"/>
      <c r="XJ186" s="38"/>
      <c r="XK186" s="38"/>
      <c r="XL186" s="38"/>
      <c r="XM186" s="38"/>
      <c r="XN186" s="38"/>
      <c r="XO186" s="38"/>
      <c r="XP186" s="38"/>
      <c r="XQ186" s="38"/>
      <c r="XR186" s="38"/>
      <c r="XS186" s="38"/>
      <c r="XT186" s="38"/>
      <c r="XU186" s="38"/>
      <c r="XV186" s="38"/>
      <c r="XW186" s="38"/>
      <c r="XX186" s="38"/>
      <c r="XY186" s="38"/>
      <c r="XZ186" s="38"/>
      <c r="YA186" s="38"/>
      <c r="YB186" s="38"/>
      <c r="YC186" s="38"/>
      <c r="YD186" s="38"/>
      <c r="YE186" s="38"/>
      <c r="YF186" s="38"/>
      <c r="YG186" s="38"/>
      <c r="YH186" s="38"/>
      <c r="YI186" s="38"/>
      <c r="YJ186" s="38"/>
      <c r="YK186" s="38"/>
      <c r="YL186" s="38"/>
      <c r="YM186" s="38"/>
      <c r="YN186" s="38"/>
      <c r="YO186" s="38"/>
      <c r="YP186" s="38"/>
      <c r="YQ186" s="38"/>
      <c r="YR186" s="38"/>
      <c r="YS186" s="38"/>
    </row>
    <row r="187" spans="1:669" ht="18" customHeight="1" x14ac:dyDescent="0.25">
      <c r="A187" s="41" t="s">
        <v>14</v>
      </c>
      <c r="B187" s="12">
        <v>2</v>
      </c>
      <c r="C187" s="7"/>
      <c r="D187" s="7"/>
      <c r="E187" s="41"/>
      <c r="F187" s="41"/>
      <c r="G187" s="146">
        <f>+G186+G185</f>
        <v>86000</v>
      </c>
      <c r="H187" s="161">
        <f>H186+H185</f>
        <v>2468.1999999999998</v>
      </c>
      <c r="I187" s="146">
        <f>+I186+I185</f>
        <v>442.65</v>
      </c>
      <c r="J187" s="146">
        <f>SUM(J186:J186)+J185</f>
        <v>2614.4</v>
      </c>
      <c r="K187" s="146">
        <f>+K186+K185</f>
        <v>50</v>
      </c>
      <c r="L187" s="146">
        <f>+L186+L185</f>
        <v>5575.25</v>
      </c>
      <c r="M187" s="161">
        <f>M186+M185</f>
        <v>80424.75</v>
      </c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50"/>
      <c r="IC187" s="50"/>
    </row>
    <row r="188" spans="1:669" x14ac:dyDescent="0.25"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</row>
    <row r="189" spans="1:669" s="45" customFormat="1" ht="15.75" customHeight="1" x14ac:dyDescent="0.25">
      <c r="A189" s="40" t="s">
        <v>236</v>
      </c>
      <c r="B189" s="16"/>
      <c r="C189" s="17"/>
      <c r="D189" s="17"/>
      <c r="E189" s="40"/>
      <c r="F189" s="40"/>
      <c r="G189" s="151"/>
      <c r="H189" s="155"/>
      <c r="I189" s="151"/>
      <c r="J189" s="151"/>
      <c r="K189" s="151"/>
      <c r="L189" s="151"/>
      <c r="M189" s="155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50"/>
      <c r="IC189" s="50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  <c r="IV189" s="38"/>
      <c r="IW189" s="38"/>
      <c r="IX189" s="38"/>
      <c r="IY189" s="38"/>
      <c r="IZ189" s="38"/>
      <c r="JA189" s="38"/>
      <c r="JB189" s="38"/>
      <c r="JC189" s="38"/>
      <c r="JD189" s="38"/>
      <c r="JE189" s="38"/>
      <c r="JF189" s="38"/>
      <c r="JG189" s="38"/>
      <c r="JH189" s="38"/>
      <c r="JI189" s="38"/>
      <c r="JJ189" s="38"/>
      <c r="JK189" s="38"/>
      <c r="JL189" s="38"/>
      <c r="JM189" s="38"/>
      <c r="JN189" s="38"/>
      <c r="JO189" s="38"/>
      <c r="JP189" s="38"/>
      <c r="JQ189" s="38"/>
      <c r="JR189" s="38"/>
      <c r="JS189" s="38"/>
      <c r="JT189" s="38"/>
      <c r="JU189" s="38"/>
      <c r="JV189" s="38"/>
      <c r="JW189" s="38"/>
      <c r="JX189" s="38"/>
      <c r="JY189" s="38"/>
      <c r="JZ189" s="38"/>
      <c r="KA189" s="38"/>
      <c r="KB189" s="38"/>
      <c r="KC189" s="38"/>
      <c r="KD189" s="38"/>
      <c r="KE189" s="38"/>
      <c r="KF189" s="38"/>
      <c r="KG189" s="38"/>
      <c r="KH189" s="38"/>
      <c r="KI189" s="38"/>
      <c r="KJ189" s="38"/>
      <c r="KK189" s="38"/>
      <c r="KL189" s="38"/>
      <c r="KM189" s="38"/>
      <c r="KN189" s="38"/>
      <c r="KO189" s="38"/>
      <c r="KP189" s="38"/>
      <c r="KQ189" s="38"/>
      <c r="KR189" s="38"/>
      <c r="KS189" s="38"/>
      <c r="KT189" s="38"/>
      <c r="KU189" s="38"/>
      <c r="KV189" s="38"/>
      <c r="KW189" s="38"/>
      <c r="KX189" s="38"/>
      <c r="KY189" s="38"/>
      <c r="KZ189" s="38"/>
      <c r="LA189" s="38"/>
      <c r="LB189" s="38"/>
      <c r="LC189" s="38"/>
      <c r="LD189" s="38"/>
      <c r="LE189" s="38"/>
      <c r="LF189" s="38"/>
      <c r="LG189" s="38"/>
      <c r="LH189" s="38"/>
      <c r="LI189" s="38"/>
      <c r="LJ189" s="38"/>
      <c r="LK189" s="38"/>
      <c r="LL189" s="38"/>
      <c r="LM189" s="38"/>
      <c r="LN189" s="38"/>
      <c r="LO189" s="38"/>
      <c r="LP189" s="38"/>
      <c r="LQ189" s="38"/>
      <c r="LR189" s="38"/>
      <c r="LS189" s="38"/>
      <c r="LT189" s="38"/>
      <c r="LU189" s="38"/>
      <c r="LV189" s="38"/>
      <c r="LW189" s="38"/>
      <c r="LX189" s="38"/>
      <c r="LY189" s="38"/>
      <c r="LZ189" s="38"/>
      <c r="MA189" s="38"/>
      <c r="MB189" s="38"/>
      <c r="MC189" s="38"/>
      <c r="MD189" s="38"/>
      <c r="ME189" s="38"/>
      <c r="MF189" s="38"/>
      <c r="MG189" s="38"/>
      <c r="MH189" s="38"/>
      <c r="MI189" s="38"/>
      <c r="MJ189" s="38"/>
      <c r="MK189" s="38"/>
      <c r="ML189" s="38"/>
      <c r="MM189" s="38"/>
      <c r="MN189" s="38"/>
      <c r="MO189" s="38"/>
      <c r="MP189" s="38"/>
      <c r="MQ189" s="38"/>
      <c r="MR189" s="38"/>
      <c r="MS189" s="38"/>
      <c r="MT189" s="38"/>
      <c r="MU189" s="38"/>
      <c r="MV189" s="38"/>
      <c r="MW189" s="38"/>
      <c r="MX189" s="38"/>
      <c r="MY189" s="38"/>
      <c r="MZ189" s="38"/>
      <c r="NA189" s="38"/>
      <c r="NB189" s="38"/>
      <c r="NC189" s="38"/>
      <c r="ND189" s="38"/>
      <c r="NE189" s="38"/>
      <c r="NF189" s="38"/>
      <c r="NG189" s="38"/>
      <c r="NH189" s="38"/>
      <c r="NI189" s="38"/>
      <c r="NJ189" s="38"/>
      <c r="NK189" s="38"/>
      <c r="NL189" s="38"/>
      <c r="NM189" s="38"/>
      <c r="NN189" s="38"/>
      <c r="NO189" s="38"/>
      <c r="NP189" s="38"/>
      <c r="NQ189" s="38"/>
      <c r="NR189" s="38"/>
      <c r="NS189" s="38"/>
      <c r="NT189" s="38"/>
      <c r="NU189" s="38"/>
      <c r="NV189" s="38"/>
      <c r="NW189" s="38"/>
      <c r="NX189" s="38"/>
      <c r="NY189" s="38"/>
      <c r="NZ189" s="38"/>
      <c r="OA189" s="38"/>
      <c r="OB189" s="38"/>
      <c r="OC189" s="38"/>
      <c r="OD189" s="38"/>
      <c r="OE189" s="38"/>
      <c r="OF189" s="38"/>
      <c r="OG189" s="38"/>
      <c r="OH189" s="38"/>
      <c r="OI189" s="38"/>
      <c r="OJ189" s="38"/>
      <c r="OK189" s="38"/>
      <c r="OL189" s="38"/>
      <c r="OM189" s="38"/>
      <c r="ON189" s="38"/>
      <c r="OO189" s="38"/>
      <c r="OP189" s="38"/>
      <c r="OQ189" s="38"/>
      <c r="OR189" s="38"/>
      <c r="OS189" s="38"/>
      <c r="OT189" s="38"/>
      <c r="OU189" s="38"/>
      <c r="OV189" s="38"/>
      <c r="OW189" s="38"/>
      <c r="OX189" s="38"/>
      <c r="OY189" s="38"/>
      <c r="OZ189" s="38"/>
      <c r="PA189" s="38"/>
      <c r="PB189" s="38"/>
      <c r="PC189" s="38"/>
      <c r="PD189" s="38"/>
      <c r="PE189" s="38"/>
      <c r="PF189" s="38"/>
      <c r="PG189" s="38"/>
      <c r="PH189" s="38"/>
      <c r="PI189" s="38"/>
      <c r="PJ189" s="38"/>
      <c r="PK189" s="38"/>
      <c r="PL189" s="38"/>
      <c r="PM189" s="38"/>
      <c r="PN189" s="38"/>
      <c r="PO189" s="38"/>
      <c r="PP189" s="38"/>
      <c r="PQ189" s="38"/>
      <c r="PR189" s="38"/>
      <c r="PS189" s="38"/>
      <c r="PT189" s="38"/>
      <c r="PU189" s="38"/>
      <c r="PV189" s="38"/>
      <c r="PW189" s="38"/>
      <c r="PX189" s="38"/>
      <c r="PY189" s="38"/>
      <c r="PZ189" s="38"/>
      <c r="QA189" s="38"/>
      <c r="QB189" s="38"/>
      <c r="QC189" s="38"/>
      <c r="QD189" s="38"/>
      <c r="QE189" s="38"/>
      <c r="QF189" s="38"/>
      <c r="QG189" s="38"/>
      <c r="QH189" s="38"/>
      <c r="QI189" s="38"/>
      <c r="QJ189" s="38"/>
      <c r="QK189" s="38"/>
      <c r="QL189" s="38"/>
      <c r="QM189" s="38"/>
      <c r="QN189" s="38"/>
      <c r="QO189" s="38"/>
      <c r="QP189" s="38"/>
      <c r="QQ189" s="38"/>
      <c r="QR189" s="38"/>
      <c r="QS189" s="38"/>
      <c r="QT189" s="38"/>
      <c r="QU189" s="38"/>
      <c r="QV189" s="38"/>
      <c r="QW189" s="38"/>
      <c r="QX189" s="38"/>
      <c r="QY189" s="38"/>
      <c r="QZ189" s="38"/>
      <c r="RA189" s="38"/>
      <c r="RB189" s="38"/>
      <c r="RC189" s="38"/>
      <c r="RD189" s="38"/>
      <c r="RE189" s="38"/>
      <c r="RF189" s="38"/>
      <c r="RG189" s="38"/>
      <c r="RH189" s="38"/>
      <c r="RI189" s="38"/>
      <c r="RJ189" s="38"/>
      <c r="RK189" s="38"/>
      <c r="RL189" s="38"/>
      <c r="RM189" s="38"/>
      <c r="RN189" s="38"/>
      <c r="RO189" s="38"/>
      <c r="RP189" s="38"/>
      <c r="RQ189" s="38"/>
      <c r="RR189" s="38"/>
      <c r="RS189" s="38"/>
      <c r="RT189" s="38"/>
      <c r="RU189" s="38"/>
      <c r="RV189" s="38"/>
      <c r="RW189" s="38"/>
      <c r="RX189" s="38"/>
      <c r="RY189" s="38"/>
      <c r="RZ189" s="38"/>
      <c r="SA189" s="38"/>
      <c r="SB189" s="38"/>
      <c r="SC189" s="38"/>
      <c r="SD189" s="38"/>
      <c r="SE189" s="38"/>
      <c r="SF189" s="38"/>
      <c r="SG189" s="38"/>
      <c r="SH189" s="38"/>
      <c r="SI189" s="38"/>
      <c r="SJ189" s="38"/>
      <c r="SK189" s="38"/>
      <c r="SL189" s="38"/>
      <c r="SM189" s="38"/>
      <c r="SN189" s="38"/>
      <c r="SO189" s="38"/>
      <c r="SP189" s="38"/>
      <c r="SQ189" s="38"/>
      <c r="SR189" s="38"/>
      <c r="SS189" s="38"/>
      <c r="ST189" s="38"/>
      <c r="SU189" s="38"/>
      <c r="SV189" s="38"/>
      <c r="SW189" s="38"/>
      <c r="SX189" s="38"/>
      <c r="SY189" s="38"/>
      <c r="SZ189" s="38"/>
      <c r="TA189" s="38"/>
      <c r="TB189" s="38"/>
      <c r="TC189" s="38"/>
      <c r="TD189" s="38"/>
      <c r="TE189" s="38"/>
      <c r="TF189" s="38"/>
      <c r="TG189" s="38"/>
      <c r="TH189" s="38"/>
      <c r="TI189" s="38"/>
      <c r="TJ189" s="38"/>
      <c r="TK189" s="38"/>
      <c r="TL189" s="38"/>
      <c r="TM189" s="38"/>
      <c r="TN189" s="38"/>
      <c r="TO189" s="38"/>
      <c r="TP189" s="38"/>
      <c r="TQ189" s="38"/>
      <c r="TR189" s="38"/>
      <c r="TS189" s="38"/>
      <c r="TT189" s="38"/>
      <c r="TU189" s="38"/>
      <c r="TV189" s="38"/>
      <c r="TW189" s="38"/>
      <c r="TX189" s="38"/>
      <c r="TY189" s="38"/>
      <c r="TZ189" s="38"/>
      <c r="UA189" s="38"/>
      <c r="UB189" s="38"/>
      <c r="UC189" s="38"/>
      <c r="UD189" s="38"/>
      <c r="UE189" s="38"/>
      <c r="UF189" s="38"/>
      <c r="UG189" s="38"/>
      <c r="UH189" s="38"/>
      <c r="UI189" s="38"/>
      <c r="UJ189" s="38"/>
      <c r="UK189" s="38"/>
      <c r="UL189" s="38"/>
      <c r="UM189" s="38"/>
      <c r="UN189" s="38"/>
      <c r="UO189" s="38"/>
      <c r="UP189" s="38"/>
      <c r="UQ189" s="38"/>
      <c r="UR189" s="38"/>
      <c r="US189" s="38"/>
      <c r="UT189" s="38"/>
      <c r="UU189" s="38"/>
      <c r="UV189" s="38"/>
      <c r="UW189" s="38"/>
      <c r="UX189" s="38"/>
      <c r="UY189" s="38"/>
      <c r="UZ189" s="38"/>
      <c r="VA189" s="38"/>
      <c r="VB189" s="38"/>
      <c r="VC189" s="38"/>
      <c r="VD189" s="38"/>
      <c r="VE189" s="38"/>
      <c r="VF189" s="38"/>
      <c r="VG189" s="38"/>
      <c r="VH189" s="38"/>
      <c r="VI189" s="38"/>
      <c r="VJ189" s="38"/>
      <c r="VK189" s="38"/>
      <c r="VL189" s="38"/>
      <c r="VM189" s="38"/>
      <c r="VN189" s="38"/>
      <c r="VO189" s="38"/>
      <c r="VP189" s="38"/>
      <c r="VQ189" s="38"/>
      <c r="VR189" s="38"/>
      <c r="VS189" s="38"/>
      <c r="VT189" s="38"/>
      <c r="VU189" s="38"/>
      <c r="VV189" s="38"/>
      <c r="VW189" s="38"/>
      <c r="VX189" s="38"/>
      <c r="VY189" s="38"/>
      <c r="VZ189" s="38"/>
      <c r="WA189" s="38"/>
      <c r="WB189" s="38"/>
      <c r="WC189" s="38"/>
      <c r="WD189" s="38"/>
      <c r="WE189" s="38"/>
      <c r="WF189" s="38"/>
      <c r="WG189" s="38"/>
      <c r="WH189" s="38"/>
      <c r="WI189" s="38"/>
      <c r="WJ189" s="38"/>
      <c r="WK189" s="38"/>
      <c r="WL189" s="38"/>
      <c r="WM189" s="38"/>
      <c r="WN189" s="38"/>
      <c r="WO189" s="38"/>
      <c r="WP189" s="38"/>
      <c r="WQ189" s="38"/>
      <c r="WR189" s="38"/>
      <c r="WS189" s="38"/>
      <c r="WT189" s="38"/>
      <c r="WU189" s="38"/>
      <c r="WV189" s="38"/>
      <c r="WW189" s="38"/>
      <c r="WX189" s="38"/>
      <c r="WY189" s="38"/>
      <c r="WZ189" s="38"/>
      <c r="XA189" s="38"/>
      <c r="XB189" s="38"/>
      <c r="XC189" s="38"/>
      <c r="XD189" s="38"/>
      <c r="XE189" s="38"/>
      <c r="XF189" s="38"/>
      <c r="XG189" s="38"/>
      <c r="XH189" s="38"/>
      <c r="XI189" s="38"/>
      <c r="XJ189" s="38"/>
      <c r="XK189" s="38"/>
      <c r="XL189" s="38"/>
      <c r="XM189" s="38"/>
      <c r="XN189" s="38"/>
      <c r="XO189" s="38"/>
      <c r="XP189" s="38"/>
      <c r="XQ189" s="38"/>
      <c r="XR189" s="38"/>
      <c r="XS189" s="38"/>
      <c r="XT189" s="38"/>
      <c r="XU189" s="38"/>
      <c r="XV189" s="38"/>
      <c r="XW189" s="38"/>
      <c r="XX189" s="38"/>
      <c r="XY189" s="38"/>
      <c r="XZ189" s="38"/>
      <c r="YA189" s="38"/>
      <c r="YB189" s="38"/>
      <c r="YC189" s="38"/>
      <c r="YD189" s="38"/>
      <c r="YE189" s="38"/>
      <c r="YF189" s="38"/>
      <c r="YG189" s="38"/>
      <c r="YH189" s="38"/>
      <c r="YI189" s="38"/>
      <c r="YJ189" s="38"/>
      <c r="YK189" s="38"/>
      <c r="YL189" s="38"/>
      <c r="YM189" s="38"/>
      <c r="YN189" s="38"/>
      <c r="YO189" s="38"/>
      <c r="YP189" s="38"/>
      <c r="YQ189" s="38"/>
      <c r="YR189" s="38"/>
      <c r="YS189" s="38"/>
    </row>
    <row r="190" spans="1:669" s="46" customFormat="1" ht="18" customHeight="1" x14ac:dyDescent="0.25">
      <c r="A190" s="46" t="s">
        <v>117</v>
      </c>
      <c r="B190" s="5" t="s">
        <v>16</v>
      </c>
      <c r="C190" s="19" t="s">
        <v>70</v>
      </c>
      <c r="D190" s="19" t="s">
        <v>221</v>
      </c>
      <c r="E190" s="20">
        <v>44197</v>
      </c>
      <c r="F190" s="10" t="s">
        <v>107</v>
      </c>
      <c r="G190" s="152">
        <v>57000</v>
      </c>
      <c r="H190" s="156">
        <v>1635.9</v>
      </c>
      <c r="I190" s="152">
        <v>495.68</v>
      </c>
      <c r="J190" s="152">
        <v>1732.8</v>
      </c>
      <c r="K190" s="152">
        <v>7611.92</v>
      </c>
      <c r="L190" s="152">
        <v>11476.3</v>
      </c>
      <c r="M190" s="156">
        <v>45523.7</v>
      </c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50"/>
      <c r="IC190" s="50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  <c r="IV190" s="38"/>
      <c r="IW190" s="38"/>
      <c r="IX190" s="38"/>
      <c r="IY190" s="38"/>
      <c r="IZ190" s="38"/>
      <c r="JA190" s="38"/>
      <c r="JB190" s="38"/>
      <c r="JC190" s="38"/>
      <c r="JD190" s="38"/>
      <c r="JE190" s="38"/>
      <c r="JF190" s="38"/>
      <c r="JG190" s="38"/>
      <c r="JH190" s="38"/>
      <c r="JI190" s="38"/>
      <c r="JJ190" s="38"/>
      <c r="JK190" s="38"/>
      <c r="JL190" s="38"/>
      <c r="JM190" s="38"/>
      <c r="JN190" s="38"/>
      <c r="JO190" s="38"/>
      <c r="JP190" s="38"/>
      <c r="JQ190" s="38"/>
      <c r="JR190" s="38"/>
      <c r="JS190" s="38"/>
      <c r="JT190" s="38"/>
      <c r="JU190" s="38"/>
      <c r="JV190" s="38"/>
      <c r="JW190" s="38"/>
      <c r="JX190" s="38"/>
      <c r="JY190" s="38"/>
      <c r="JZ190" s="38"/>
      <c r="KA190" s="38"/>
      <c r="KB190" s="38"/>
      <c r="KC190" s="38"/>
      <c r="KD190" s="38"/>
      <c r="KE190" s="38"/>
      <c r="KF190" s="38"/>
      <c r="KG190" s="38"/>
      <c r="KH190" s="38"/>
      <c r="KI190" s="38"/>
      <c r="KJ190" s="38"/>
      <c r="KK190" s="38"/>
      <c r="KL190" s="38"/>
      <c r="KM190" s="38"/>
      <c r="KN190" s="38"/>
      <c r="KO190" s="38"/>
      <c r="KP190" s="38"/>
      <c r="KQ190" s="38"/>
      <c r="KR190" s="38"/>
      <c r="KS190" s="38"/>
      <c r="KT190" s="38"/>
      <c r="KU190" s="38"/>
      <c r="KV190" s="38"/>
      <c r="KW190" s="38"/>
      <c r="KX190" s="38"/>
      <c r="KY190" s="38"/>
      <c r="KZ190" s="38"/>
      <c r="LA190" s="38"/>
      <c r="LB190" s="38"/>
      <c r="LC190" s="38"/>
      <c r="LD190" s="38"/>
      <c r="LE190" s="38"/>
      <c r="LF190" s="38"/>
      <c r="LG190" s="38"/>
      <c r="LH190" s="38"/>
      <c r="LI190" s="38"/>
      <c r="LJ190" s="38"/>
      <c r="LK190" s="38"/>
      <c r="LL190" s="38"/>
      <c r="LM190" s="38"/>
      <c r="LN190" s="38"/>
      <c r="LO190" s="38"/>
      <c r="LP190" s="38"/>
      <c r="LQ190" s="38"/>
      <c r="LR190" s="38"/>
      <c r="LS190" s="38"/>
      <c r="LT190" s="38"/>
      <c r="LU190" s="38"/>
      <c r="LV190" s="38"/>
      <c r="LW190" s="38"/>
      <c r="LX190" s="38"/>
      <c r="LY190" s="38"/>
      <c r="LZ190" s="38"/>
      <c r="MA190" s="38"/>
      <c r="MB190" s="38"/>
      <c r="MC190" s="38"/>
      <c r="MD190" s="38"/>
      <c r="ME190" s="38"/>
      <c r="MF190" s="38"/>
      <c r="MG190" s="38"/>
      <c r="MH190" s="38"/>
      <c r="MI190" s="38"/>
      <c r="MJ190" s="38"/>
      <c r="MK190" s="38"/>
      <c r="ML190" s="38"/>
      <c r="MM190" s="38"/>
      <c r="MN190" s="38"/>
      <c r="MO190" s="38"/>
      <c r="MP190" s="38"/>
      <c r="MQ190" s="38"/>
      <c r="MR190" s="38"/>
      <c r="MS190" s="38"/>
      <c r="MT190" s="38"/>
      <c r="MU190" s="38"/>
      <c r="MV190" s="38"/>
      <c r="MW190" s="38"/>
      <c r="MX190" s="38"/>
      <c r="MY190" s="38"/>
      <c r="MZ190" s="38"/>
      <c r="NA190" s="38"/>
      <c r="NB190" s="38"/>
      <c r="NC190" s="38"/>
      <c r="ND190" s="38"/>
      <c r="NE190" s="38"/>
      <c r="NF190" s="38"/>
      <c r="NG190" s="38"/>
      <c r="NH190" s="38"/>
      <c r="NI190" s="38"/>
      <c r="NJ190" s="38"/>
      <c r="NK190" s="38"/>
      <c r="NL190" s="38"/>
      <c r="NM190" s="38"/>
      <c r="NN190" s="38"/>
      <c r="NO190" s="38"/>
      <c r="NP190" s="38"/>
      <c r="NQ190" s="38"/>
      <c r="NR190" s="38"/>
      <c r="NS190" s="38"/>
      <c r="NT190" s="38"/>
      <c r="NU190" s="38"/>
      <c r="NV190" s="38"/>
      <c r="NW190" s="38"/>
      <c r="NX190" s="38"/>
      <c r="NY190" s="38"/>
      <c r="NZ190" s="38"/>
      <c r="OA190" s="38"/>
      <c r="OB190" s="38"/>
      <c r="OC190" s="38"/>
      <c r="OD190" s="38"/>
      <c r="OE190" s="38"/>
      <c r="OF190" s="38"/>
      <c r="OG190" s="38"/>
      <c r="OH190" s="38"/>
      <c r="OI190" s="38"/>
      <c r="OJ190" s="38"/>
      <c r="OK190" s="38"/>
      <c r="OL190" s="38"/>
      <c r="OM190" s="38"/>
      <c r="ON190" s="38"/>
      <c r="OO190" s="38"/>
      <c r="OP190" s="38"/>
      <c r="OQ190" s="38"/>
      <c r="OR190" s="38"/>
      <c r="OS190" s="38"/>
      <c r="OT190" s="38"/>
      <c r="OU190" s="38"/>
      <c r="OV190" s="38"/>
      <c r="OW190" s="38"/>
      <c r="OX190" s="38"/>
      <c r="OY190" s="38"/>
      <c r="OZ190" s="38"/>
      <c r="PA190" s="38"/>
      <c r="PB190" s="38"/>
      <c r="PC190" s="38"/>
      <c r="PD190" s="38"/>
      <c r="PE190" s="38"/>
      <c r="PF190" s="38"/>
      <c r="PG190" s="38"/>
      <c r="PH190" s="38"/>
      <c r="PI190" s="38"/>
      <c r="PJ190" s="38"/>
      <c r="PK190" s="38"/>
      <c r="PL190" s="38"/>
      <c r="PM190" s="38"/>
      <c r="PN190" s="38"/>
      <c r="PO190" s="38"/>
      <c r="PP190" s="38"/>
      <c r="PQ190" s="38"/>
      <c r="PR190" s="38"/>
      <c r="PS190" s="38"/>
      <c r="PT190" s="38"/>
      <c r="PU190" s="38"/>
      <c r="PV190" s="38"/>
      <c r="PW190" s="38"/>
      <c r="PX190" s="38"/>
      <c r="PY190" s="38"/>
      <c r="PZ190" s="38"/>
      <c r="QA190" s="38"/>
      <c r="QB190" s="38"/>
      <c r="QC190" s="38"/>
      <c r="QD190" s="38"/>
      <c r="QE190" s="38"/>
      <c r="QF190" s="38"/>
      <c r="QG190" s="38"/>
      <c r="QH190" s="38"/>
      <c r="QI190" s="38"/>
      <c r="QJ190" s="38"/>
      <c r="QK190" s="38"/>
      <c r="QL190" s="38"/>
      <c r="QM190" s="38"/>
      <c r="QN190" s="38"/>
      <c r="QO190" s="38"/>
      <c r="QP190" s="38"/>
      <c r="QQ190" s="38"/>
      <c r="QR190" s="38"/>
      <c r="QS190" s="38"/>
      <c r="QT190" s="38"/>
      <c r="QU190" s="38"/>
      <c r="QV190" s="38"/>
      <c r="QW190" s="38"/>
      <c r="QX190" s="38"/>
      <c r="QY190" s="38"/>
      <c r="QZ190" s="38"/>
      <c r="RA190" s="38"/>
      <c r="RB190" s="38"/>
      <c r="RC190" s="38"/>
      <c r="RD190" s="38"/>
      <c r="RE190" s="38"/>
      <c r="RF190" s="38"/>
      <c r="RG190" s="38"/>
      <c r="RH190" s="38"/>
      <c r="RI190" s="38"/>
      <c r="RJ190" s="38"/>
      <c r="RK190" s="38"/>
      <c r="RL190" s="38"/>
      <c r="RM190" s="38"/>
      <c r="RN190" s="38"/>
      <c r="RO190" s="38"/>
      <c r="RP190" s="38"/>
      <c r="RQ190" s="38"/>
      <c r="RR190" s="38"/>
      <c r="RS190" s="38"/>
      <c r="RT190" s="38"/>
      <c r="RU190" s="38"/>
      <c r="RV190" s="38"/>
      <c r="RW190" s="38"/>
      <c r="RX190" s="38"/>
      <c r="RY190" s="38"/>
      <c r="RZ190" s="38"/>
      <c r="SA190" s="38"/>
      <c r="SB190" s="38"/>
      <c r="SC190" s="38"/>
      <c r="SD190" s="38"/>
      <c r="SE190" s="38"/>
      <c r="SF190" s="38"/>
      <c r="SG190" s="38"/>
      <c r="SH190" s="38"/>
      <c r="SI190" s="38"/>
      <c r="SJ190" s="38"/>
      <c r="SK190" s="38"/>
      <c r="SL190" s="38"/>
      <c r="SM190" s="38"/>
      <c r="SN190" s="38"/>
      <c r="SO190" s="38"/>
      <c r="SP190" s="38"/>
      <c r="SQ190" s="38"/>
      <c r="SR190" s="38"/>
      <c r="SS190" s="38"/>
      <c r="ST190" s="38"/>
      <c r="SU190" s="38"/>
      <c r="SV190" s="38"/>
      <c r="SW190" s="38"/>
      <c r="SX190" s="38"/>
      <c r="SY190" s="38"/>
      <c r="SZ190" s="38"/>
      <c r="TA190" s="38"/>
      <c r="TB190" s="38"/>
      <c r="TC190" s="38"/>
      <c r="TD190" s="38"/>
      <c r="TE190" s="38"/>
      <c r="TF190" s="38"/>
      <c r="TG190" s="38"/>
      <c r="TH190" s="38"/>
      <c r="TI190" s="38"/>
      <c r="TJ190" s="38"/>
      <c r="TK190" s="38"/>
      <c r="TL190" s="38"/>
      <c r="TM190" s="38"/>
      <c r="TN190" s="38"/>
      <c r="TO190" s="38"/>
      <c r="TP190" s="38"/>
      <c r="TQ190" s="38"/>
      <c r="TR190" s="38"/>
      <c r="TS190" s="38"/>
      <c r="TT190" s="38"/>
      <c r="TU190" s="38"/>
      <c r="TV190" s="38"/>
      <c r="TW190" s="38"/>
      <c r="TX190" s="38"/>
      <c r="TY190" s="38"/>
      <c r="TZ190" s="38"/>
      <c r="UA190" s="38"/>
      <c r="UB190" s="38"/>
      <c r="UC190" s="38"/>
      <c r="UD190" s="38"/>
      <c r="UE190" s="38"/>
      <c r="UF190" s="38"/>
      <c r="UG190" s="38"/>
      <c r="UH190" s="38"/>
      <c r="UI190" s="38"/>
      <c r="UJ190" s="38"/>
      <c r="UK190" s="38"/>
      <c r="UL190" s="38"/>
      <c r="UM190" s="38"/>
      <c r="UN190" s="38"/>
      <c r="UO190" s="38"/>
      <c r="UP190" s="38"/>
      <c r="UQ190" s="38"/>
      <c r="UR190" s="38"/>
      <c r="US190" s="38"/>
      <c r="UT190" s="38"/>
      <c r="UU190" s="38"/>
      <c r="UV190" s="38"/>
      <c r="UW190" s="38"/>
      <c r="UX190" s="38"/>
      <c r="UY190" s="38"/>
      <c r="UZ190" s="38"/>
      <c r="VA190" s="38"/>
      <c r="VB190" s="38"/>
      <c r="VC190" s="38"/>
      <c r="VD190" s="38"/>
      <c r="VE190" s="38"/>
      <c r="VF190" s="38"/>
      <c r="VG190" s="38"/>
      <c r="VH190" s="38"/>
      <c r="VI190" s="38"/>
      <c r="VJ190" s="38"/>
      <c r="VK190" s="38"/>
      <c r="VL190" s="38"/>
      <c r="VM190" s="38"/>
      <c r="VN190" s="38"/>
      <c r="VO190" s="38"/>
      <c r="VP190" s="38"/>
      <c r="VQ190" s="38"/>
      <c r="VR190" s="38"/>
      <c r="VS190" s="38"/>
      <c r="VT190" s="38"/>
      <c r="VU190" s="38"/>
      <c r="VV190" s="38"/>
      <c r="VW190" s="38"/>
      <c r="VX190" s="38"/>
      <c r="VY190" s="38"/>
      <c r="VZ190" s="38"/>
      <c r="WA190" s="38"/>
      <c r="WB190" s="38"/>
      <c r="WC190" s="38"/>
      <c r="WD190" s="38"/>
      <c r="WE190" s="38"/>
      <c r="WF190" s="38"/>
      <c r="WG190" s="38"/>
      <c r="WH190" s="38"/>
      <c r="WI190" s="38"/>
      <c r="WJ190" s="38"/>
      <c r="WK190" s="38"/>
      <c r="WL190" s="38"/>
      <c r="WM190" s="38"/>
      <c r="WN190" s="38"/>
      <c r="WO190" s="38"/>
      <c r="WP190" s="38"/>
      <c r="WQ190" s="38"/>
      <c r="WR190" s="38"/>
      <c r="WS190" s="38"/>
      <c r="WT190" s="38"/>
      <c r="WU190" s="38"/>
      <c r="WV190" s="38"/>
      <c r="WW190" s="38"/>
      <c r="WX190" s="38"/>
      <c r="WY190" s="38"/>
      <c r="WZ190" s="38"/>
      <c r="XA190" s="38"/>
      <c r="XB190" s="38"/>
      <c r="XC190" s="38"/>
      <c r="XD190" s="38"/>
      <c r="XE190" s="38"/>
      <c r="XF190" s="38"/>
      <c r="XG190" s="38"/>
      <c r="XH190" s="38"/>
      <c r="XI190" s="38"/>
      <c r="XJ190" s="38"/>
      <c r="XK190" s="38"/>
      <c r="XL190" s="38"/>
      <c r="XM190" s="38"/>
      <c r="XN190" s="38"/>
      <c r="XO190" s="38"/>
      <c r="XP190" s="38"/>
      <c r="XQ190" s="38"/>
      <c r="XR190" s="38"/>
      <c r="XS190" s="38"/>
      <c r="XT190" s="38"/>
      <c r="XU190" s="38"/>
      <c r="XV190" s="38"/>
      <c r="XW190" s="38"/>
      <c r="XX190" s="38"/>
      <c r="XY190" s="38"/>
      <c r="XZ190" s="38"/>
      <c r="YA190" s="38"/>
      <c r="YB190" s="38"/>
      <c r="YC190" s="38"/>
      <c r="YD190" s="38"/>
      <c r="YE190" s="38"/>
      <c r="YF190" s="38"/>
      <c r="YG190" s="38"/>
      <c r="YH190" s="38"/>
      <c r="YI190" s="38"/>
      <c r="YJ190" s="38"/>
      <c r="YK190" s="38"/>
      <c r="YL190" s="38"/>
      <c r="YM190" s="38"/>
      <c r="YN190" s="38"/>
      <c r="YO190" s="38"/>
      <c r="YP190" s="38"/>
      <c r="YQ190" s="38"/>
      <c r="YR190" s="38"/>
      <c r="YS190" s="38"/>
    </row>
    <row r="191" spans="1:669" s="46" customFormat="1" ht="18" customHeight="1" x14ac:dyDescent="0.25">
      <c r="A191" s="46" t="s">
        <v>82</v>
      </c>
      <c r="B191" s="5" t="s">
        <v>85</v>
      </c>
      <c r="C191" s="19" t="s">
        <v>71</v>
      </c>
      <c r="D191" s="19" t="s">
        <v>221</v>
      </c>
      <c r="E191" s="20">
        <v>44287</v>
      </c>
      <c r="F191" s="10" t="s">
        <v>107</v>
      </c>
      <c r="G191" s="152">
        <v>86000</v>
      </c>
      <c r="H191" s="156">
        <v>2468.1999999999998</v>
      </c>
      <c r="I191" s="152">
        <v>8812.2199999999993</v>
      </c>
      <c r="J191" s="152">
        <v>2614.4</v>
      </c>
      <c r="K191" s="152">
        <v>25</v>
      </c>
      <c r="L191" s="152">
        <v>13919.82</v>
      </c>
      <c r="M191" s="156">
        <v>72080.179999999993</v>
      </c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50"/>
      <c r="IC191" s="50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  <c r="IV191" s="38"/>
      <c r="IW191" s="38"/>
      <c r="IX191" s="38"/>
      <c r="IY191" s="38"/>
      <c r="IZ191" s="38"/>
      <c r="JA191" s="38"/>
      <c r="JB191" s="38"/>
      <c r="JC191" s="38"/>
      <c r="JD191" s="38"/>
      <c r="JE191" s="38"/>
      <c r="JF191" s="38"/>
      <c r="JG191" s="38"/>
      <c r="JH191" s="38"/>
      <c r="JI191" s="38"/>
      <c r="JJ191" s="38"/>
      <c r="JK191" s="38"/>
      <c r="JL191" s="38"/>
      <c r="JM191" s="38"/>
      <c r="JN191" s="38"/>
      <c r="JO191" s="38"/>
      <c r="JP191" s="38"/>
      <c r="JQ191" s="38"/>
      <c r="JR191" s="38"/>
      <c r="JS191" s="38"/>
      <c r="JT191" s="38"/>
      <c r="JU191" s="38"/>
      <c r="JV191" s="38"/>
      <c r="JW191" s="38"/>
      <c r="JX191" s="38"/>
      <c r="JY191" s="38"/>
      <c r="JZ191" s="38"/>
      <c r="KA191" s="38"/>
      <c r="KB191" s="38"/>
      <c r="KC191" s="38"/>
      <c r="KD191" s="38"/>
      <c r="KE191" s="38"/>
      <c r="KF191" s="38"/>
      <c r="KG191" s="38"/>
      <c r="KH191" s="38"/>
      <c r="KI191" s="38"/>
      <c r="KJ191" s="38"/>
      <c r="KK191" s="38"/>
      <c r="KL191" s="38"/>
      <c r="KM191" s="38"/>
      <c r="KN191" s="38"/>
      <c r="KO191" s="38"/>
      <c r="KP191" s="38"/>
      <c r="KQ191" s="38"/>
      <c r="KR191" s="38"/>
      <c r="KS191" s="38"/>
      <c r="KT191" s="38"/>
      <c r="KU191" s="38"/>
      <c r="KV191" s="38"/>
      <c r="KW191" s="38"/>
      <c r="KX191" s="38"/>
      <c r="KY191" s="38"/>
      <c r="KZ191" s="38"/>
      <c r="LA191" s="38"/>
      <c r="LB191" s="38"/>
      <c r="LC191" s="38"/>
      <c r="LD191" s="38"/>
      <c r="LE191" s="38"/>
      <c r="LF191" s="38"/>
      <c r="LG191" s="38"/>
      <c r="LH191" s="38"/>
      <c r="LI191" s="38"/>
      <c r="LJ191" s="38"/>
      <c r="LK191" s="38"/>
      <c r="LL191" s="38"/>
      <c r="LM191" s="38"/>
      <c r="LN191" s="38"/>
      <c r="LO191" s="38"/>
      <c r="LP191" s="38"/>
      <c r="LQ191" s="38"/>
      <c r="LR191" s="38"/>
      <c r="LS191" s="38"/>
      <c r="LT191" s="38"/>
      <c r="LU191" s="38"/>
      <c r="LV191" s="38"/>
      <c r="LW191" s="38"/>
      <c r="LX191" s="38"/>
      <c r="LY191" s="38"/>
      <c r="LZ191" s="38"/>
      <c r="MA191" s="38"/>
      <c r="MB191" s="38"/>
      <c r="MC191" s="38"/>
      <c r="MD191" s="38"/>
      <c r="ME191" s="38"/>
      <c r="MF191" s="38"/>
      <c r="MG191" s="38"/>
      <c r="MH191" s="38"/>
      <c r="MI191" s="38"/>
      <c r="MJ191" s="38"/>
      <c r="MK191" s="38"/>
      <c r="ML191" s="38"/>
      <c r="MM191" s="38"/>
      <c r="MN191" s="38"/>
      <c r="MO191" s="38"/>
      <c r="MP191" s="38"/>
      <c r="MQ191" s="38"/>
      <c r="MR191" s="38"/>
      <c r="MS191" s="38"/>
      <c r="MT191" s="38"/>
      <c r="MU191" s="38"/>
      <c r="MV191" s="38"/>
      <c r="MW191" s="38"/>
      <c r="MX191" s="38"/>
      <c r="MY191" s="38"/>
      <c r="MZ191" s="38"/>
      <c r="NA191" s="38"/>
      <c r="NB191" s="38"/>
      <c r="NC191" s="38"/>
      <c r="ND191" s="38"/>
      <c r="NE191" s="38"/>
      <c r="NF191" s="38"/>
      <c r="NG191" s="38"/>
      <c r="NH191" s="38"/>
      <c r="NI191" s="38"/>
      <c r="NJ191" s="38"/>
      <c r="NK191" s="38"/>
      <c r="NL191" s="38"/>
      <c r="NM191" s="38"/>
      <c r="NN191" s="38"/>
      <c r="NO191" s="38"/>
      <c r="NP191" s="38"/>
      <c r="NQ191" s="38"/>
      <c r="NR191" s="38"/>
      <c r="NS191" s="38"/>
      <c r="NT191" s="38"/>
      <c r="NU191" s="38"/>
      <c r="NV191" s="38"/>
      <c r="NW191" s="38"/>
      <c r="NX191" s="38"/>
      <c r="NY191" s="38"/>
      <c r="NZ191" s="38"/>
      <c r="OA191" s="38"/>
      <c r="OB191" s="38"/>
      <c r="OC191" s="38"/>
      <c r="OD191" s="38"/>
      <c r="OE191" s="38"/>
      <c r="OF191" s="38"/>
      <c r="OG191" s="38"/>
      <c r="OH191" s="38"/>
      <c r="OI191" s="38"/>
      <c r="OJ191" s="38"/>
      <c r="OK191" s="38"/>
      <c r="OL191" s="38"/>
      <c r="OM191" s="38"/>
      <c r="ON191" s="38"/>
      <c r="OO191" s="38"/>
      <c r="OP191" s="38"/>
      <c r="OQ191" s="38"/>
      <c r="OR191" s="38"/>
      <c r="OS191" s="38"/>
      <c r="OT191" s="38"/>
      <c r="OU191" s="38"/>
      <c r="OV191" s="38"/>
      <c r="OW191" s="38"/>
      <c r="OX191" s="38"/>
      <c r="OY191" s="38"/>
      <c r="OZ191" s="38"/>
      <c r="PA191" s="38"/>
      <c r="PB191" s="38"/>
      <c r="PC191" s="38"/>
      <c r="PD191" s="38"/>
      <c r="PE191" s="38"/>
      <c r="PF191" s="38"/>
      <c r="PG191" s="38"/>
      <c r="PH191" s="38"/>
      <c r="PI191" s="38"/>
      <c r="PJ191" s="38"/>
      <c r="PK191" s="38"/>
      <c r="PL191" s="38"/>
      <c r="PM191" s="38"/>
      <c r="PN191" s="38"/>
      <c r="PO191" s="38"/>
      <c r="PP191" s="38"/>
      <c r="PQ191" s="38"/>
      <c r="PR191" s="38"/>
      <c r="PS191" s="38"/>
      <c r="PT191" s="38"/>
      <c r="PU191" s="38"/>
      <c r="PV191" s="38"/>
      <c r="PW191" s="38"/>
      <c r="PX191" s="38"/>
      <c r="PY191" s="38"/>
      <c r="PZ191" s="38"/>
      <c r="QA191" s="38"/>
      <c r="QB191" s="38"/>
      <c r="QC191" s="38"/>
      <c r="QD191" s="38"/>
      <c r="QE191" s="38"/>
      <c r="QF191" s="38"/>
      <c r="QG191" s="38"/>
      <c r="QH191" s="38"/>
      <c r="QI191" s="38"/>
      <c r="QJ191" s="38"/>
      <c r="QK191" s="38"/>
      <c r="QL191" s="38"/>
      <c r="QM191" s="38"/>
      <c r="QN191" s="38"/>
      <c r="QO191" s="38"/>
      <c r="QP191" s="38"/>
      <c r="QQ191" s="38"/>
      <c r="QR191" s="38"/>
      <c r="QS191" s="38"/>
      <c r="QT191" s="38"/>
      <c r="QU191" s="38"/>
      <c r="QV191" s="38"/>
      <c r="QW191" s="38"/>
      <c r="QX191" s="38"/>
      <c r="QY191" s="38"/>
      <c r="QZ191" s="38"/>
      <c r="RA191" s="38"/>
      <c r="RB191" s="38"/>
      <c r="RC191" s="38"/>
      <c r="RD191" s="38"/>
      <c r="RE191" s="38"/>
      <c r="RF191" s="38"/>
      <c r="RG191" s="38"/>
      <c r="RH191" s="38"/>
      <c r="RI191" s="38"/>
      <c r="RJ191" s="38"/>
      <c r="RK191" s="38"/>
      <c r="RL191" s="38"/>
      <c r="RM191" s="38"/>
      <c r="RN191" s="38"/>
      <c r="RO191" s="38"/>
      <c r="RP191" s="38"/>
      <c r="RQ191" s="38"/>
      <c r="RR191" s="38"/>
      <c r="RS191" s="38"/>
      <c r="RT191" s="38"/>
      <c r="RU191" s="38"/>
      <c r="RV191" s="38"/>
      <c r="RW191" s="38"/>
      <c r="RX191" s="38"/>
      <c r="RY191" s="38"/>
      <c r="RZ191" s="38"/>
      <c r="SA191" s="38"/>
      <c r="SB191" s="38"/>
      <c r="SC191" s="38"/>
      <c r="SD191" s="38"/>
      <c r="SE191" s="38"/>
      <c r="SF191" s="38"/>
      <c r="SG191" s="38"/>
      <c r="SH191" s="38"/>
      <c r="SI191" s="38"/>
      <c r="SJ191" s="38"/>
      <c r="SK191" s="38"/>
      <c r="SL191" s="38"/>
      <c r="SM191" s="38"/>
      <c r="SN191" s="38"/>
      <c r="SO191" s="38"/>
      <c r="SP191" s="38"/>
      <c r="SQ191" s="38"/>
      <c r="SR191" s="38"/>
      <c r="SS191" s="38"/>
      <c r="ST191" s="38"/>
      <c r="SU191" s="38"/>
      <c r="SV191" s="38"/>
      <c r="SW191" s="38"/>
      <c r="SX191" s="38"/>
      <c r="SY191" s="38"/>
      <c r="SZ191" s="38"/>
      <c r="TA191" s="38"/>
      <c r="TB191" s="38"/>
      <c r="TC191" s="38"/>
      <c r="TD191" s="38"/>
      <c r="TE191" s="38"/>
      <c r="TF191" s="38"/>
      <c r="TG191" s="38"/>
      <c r="TH191" s="38"/>
      <c r="TI191" s="38"/>
      <c r="TJ191" s="38"/>
      <c r="TK191" s="38"/>
      <c r="TL191" s="38"/>
      <c r="TM191" s="38"/>
      <c r="TN191" s="38"/>
      <c r="TO191" s="38"/>
      <c r="TP191" s="38"/>
      <c r="TQ191" s="38"/>
      <c r="TR191" s="38"/>
      <c r="TS191" s="38"/>
      <c r="TT191" s="38"/>
      <c r="TU191" s="38"/>
      <c r="TV191" s="38"/>
      <c r="TW191" s="38"/>
      <c r="TX191" s="38"/>
      <c r="TY191" s="38"/>
      <c r="TZ191" s="38"/>
      <c r="UA191" s="38"/>
      <c r="UB191" s="38"/>
      <c r="UC191" s="38"/>
      <c r="UD191" s="38"/>
      <c r="UE191" s="38"/>
      <c r="UF191" s="38"/>
      <c r="UG191" s="38"/>
      <c r="UH191" s="38"/>
      <c r="UI191" s="38"/>
      <c r="UJ191" s="38"/>
      <c r="UK191" s="38"/>
      <c r="UL191" s="38"/>
      <c r="UM191" s="38"/>
      <c r="UN191" s="38"/>
      <c r="UO191" s="38"/>
      <c r="UP191" s="38"/>
      <c r="UQ191" s="38"/>
      <c r="UR191" s="38"/>
      <c r="US191" s="38"/>
      <c r="UT191" s="38"/>
      <c r="UU191" s="38"/>
      <c r="UV191" s="38"/>
      <c r="UW191" s="38"/>
      <c r="UX191" s="38"/>
      <c r="UY191" s="38"/>
      <c r="UZ191" s="38"/>
      <c r="VA191" s="38"/>
      <c r="VB191" s="38"/>
      <c r="VC191" s="38"/>
      <c r="VD191" s="38"/>
      <c r="VE191" s="38"/>
      <c r="VF191" s="38"/>
      <c r="VG191" s="38"/>
      <c r="VH191" s="38"/>
      <c r="VI191" s="38"/>
      <c r="VJ191" s="38"/>
      <c r="VK191" s="38"/>
      <c r="VL191" s="38"/>
      <c r="VM191" s="38"/>
      <c r="VN191" s="38"/>
      <c r="VO191" s="38"/>
      <c r="VP191" s="38"/>
      <c r="VQ191" s="38"/>
      <c r="VR191" s="38"/>
      <c r="VS191" s="38"/>
      <c r="VT191" s="38"/>
      <c r="VU191" s="38"/>
      <c r="VV191" s="38"/>
      <c r="VW191" s="38"/>
      <c r="VX191" s="38"/>
      <c r="VY191" s="38"/>
      <c r="VZ191" s="38"/>
      <c r="WA191" s="38"/>
      <c r="WB191" s="38"/>
      <c r="WC191" s="38"/>
      <c r="WD191" s="38"/>
      <c r="WE191" s="38"/>
      <c r="WF191" s="38"/>
      <c r="WG191" s="38"/>
      <c r="WH191" s="38"/>
      <c r="WI191" s="38"/>
      <c r="WJ191" s="38"/>
      <c r="WK191" s="38"/>
      <c r="WL191" s="38"/>
      <c r="WM191" s="38"/>
      <c r="WN191" s="38"/>
      <c r="WO191" s="38"/>
      <c r="WP191" s="38"/>
      <c r="WQ191" s="38"/>
      <c r="WR191" s="38"/>
      <c r="WS191" s="38"/>
      <c r="WT191" s="38"/>
      <c r="WU191" s="38"/>
      <c r="WV191" s="38"/>
      <c r="WW191" s="38"/>
      <c r="WX191" s="38"/>
      <c r="WY191" s="38"/>
      <c r="WZ191" s="38"/>
      <c r="XA191" s="38"/>
      <c r="XB191" s="38"/>
      <c r="XC191" s="38"/>
      <c r="XD191" s="38"/>
      <c r="XE191" s="38"/>
      <c r="XF191" s="38"/>
      <c r="XG191" s="38"/>
      <c r="XH191" s="38"/>
      <c r="XI191" s="38"/>
      <c r="XJ191" s="38"/>
      <c r="XK191" s="38"/>
      <c r="XL191" s="38"/>
      <c r="XM191" s="38"/>
      <c r="XN191" s="38"/>
      <c r="XO191" s="38"/>
      <c r="XP191" s="38"/>
      <c r="XQ191" s="38"/>
      <c r="XR191" s="38"/>
      <c r="XS191" s="38"/>
      <c r="XT191" s="38"/>
      <c r="XU191" s="38"/>
      <c r="XV191" s="38"/>
      <c r="XW191" s="38"/>
      <c r="XX191" s="38"/>
      <c r="XY191" s="38"/>
      <c r="XZ191" s="38"/>
      <c r="YA191" s="38"/>
      <c r="YB191" s="38"/>
      <c r="YC191" s="38"/>
      <c r="YD191" s="38"/>
      <c r="YE191" s="38"/>
      <c r="YF191" s="38"/>
      <c r="YG191" s="38"/>
      <c r="YH191" s="38"/>
      <c r="YI191" s="38"/>
      <c r="YJ191" s="38"/>
      <c r="YK191" s="38"/>
      <c r="YL191" s="38"/>
      <c r="YM191" s="38"/>
      <c r="YN191" s="38"/>
      <c r="YO191" s="38"/>
      <c r="YP191" s="38"/>
      <c r="YQ191" s="38"/>
      <c r="YR191" s="38"/>
      <c r="YS191" s="38"/>
    </row>
    <row r="192" spans="1:669" s="46" customFormat="1" ht="18" customHeight="1" x14ac:dyDescent="0.25">
      <c r="A192" s="46" t="s">
        <v>187</v>
      </c>
      <c r="B192" s="5" t="s">
        <v>199</v>
      </c>
      <c r="C192" s="19" t="s">
        <v>71</v>
      </c>
      <c r="D192" s="19" t="s">
        <v>221</v>
      </c>
      <c r="E192" s="20">
        <v>44682</v>
      </c>
      <c r="F192" s="10" t="s">
        <v>107</v>
      </c>
      <c r="G192" s="152">
        <v>76000</v>
      </c>
      <c r="H192" s="156">
        <v>2181.1999999999998</v>
      </c>
      <c r="I192" s="152">
        <v>6497.56</v>
      </c>
      <c r="J192" s="152">
        <v>2310.4</v>
      </c>
      <c r="K192" s="152">
        <v>25</v>
      </c>
      <c r="L192" s="152">
        <v>11014.16</v>
      </c>
      <c r="M192" s="156">
        <v>64985.84</v>
      </c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50"/>
      <c r="IC192" s="50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  <c r="IV192" s="38"/>
      <c r="IW192" s="38"/>
      <c r="IX192" s="38"/>
      <c r="IY192" s="38"/>
      <c r="IZ192" s="38"/>
      <c r="JA192" s="38"/>
      <c r="JB192" s="38"/>
      <c r="JC192" s="38"/>
      <c r="JD192" s="38"/>
      <c r="JE192" s="38"/>
      <c r="JF192" s="38"/>
      <c r="JG192" s="38"/>
      <c r="JH192" s="38"/>
      <c r="JI192" s="38"/>
      <c r="JJ192" s="38"/>
      <c r="JK192" s="38"/>
      <c r="JL192" s="38"/>
      <c r="JM192" s="38"/>
      <c r="JN192" s="38"/>
      <c r="JO192" s="38"/>
      <c r="JP192" s="38"/>
      <c r="JQ192" s="38"/>
      <c r="JR192" s="38"/>
      <c r="JS192" s="38"/>
      <c r="JT192" s="38"/>
      <c r="JU192" s="38"/>
      <c r="JV192" s="38"/>
      <c r="JW192" s="38"/>
      <c r="JX192" s="38"/>
      <c r="JY192" s="38"/>
      <c r="JZ192" s="38"/>
      <c r="KA192" s="38"/>
      <c r="KB192" s="38"/>
      <c r="KC192" s="38"/>
      <c r="KD192" s="38"/>
      <c r="KE192" s="38"/>
      <c r="KF192" s="38"/>
      <c r="KG192" s="38"/>
      <c r="KH192" s="38"/>
      <c r="KI192" s="38"/>
      <c r="KJ192" s="38"/>
      <c r="KK192" s="38"/>
      <c r="KL192" s="38"/>
      <c r="KM192" s="38"/>
      <c r="KN192" s="38"/>
      <c r="KO192" s="38"/>
      <c r="KP192" s="38"/>
      <c r="KQ192" s="38"/>
      <c r="KR192" s="38"/>
      <c r="KS192" s="38"/>
      <c r="KT192" s="38"/>
      <c r="KU192" s="38"/>
      <c r="KV192" s="38"/>
      <c r="KW192" s="38"/>
      <c r="KX192" s="38"/>
      <c r="KY192" s="38"/>
      <c r="KZ192" s="38"/>
      <c r="LA192" s="38"/>
      <c r="LB192" s="38"/>
      <c r="LC192" s="38"/>
      <c r="LD192" s="38"/>
      <c r="LE192" s="38"/>
      <c r="LF192" s="38"/>
      <c r="LG192" s="38"/>
      <c r="LH192" s="38"/>
      <c r="LI192" s="38"/>
      <c r="LJ192" s="38"/>
      <c r="LK192" s="38"/>
      <c r="LL192" s="38"/>
      <c r="LM192" s="38"/>
      <c r="LN192" s="38"/>
      <c r="LO192" s="38"/>
      <c r="LP192" s="38"/>
      <c r="LQ192" s="38"/>
      <c r="LR192" s="38"/>
      <c r="LS192" s="38"/>
      <c r="LT192" s="38"/>
      <c r="LU192" s="38"/>
      <c r="LV192" s="38"/>
      <c r="LW192" s="38"/>
      <c r="LX192" s="38"/>
      <c r="LY192" s="38"/>
      <c r="LZ192" s="38"/>
      <c r="MA192" s="38"/>
      <c r="MB192" s="38"/>
      <c r="MC192" s="38"/>
      <c r="MD192" s="38"/>
      <c r="ME192" s="38"/>
      <c r="MF192" s="38"/>
      <c r="MG192" s="38"/>
      <c r="MH192" s="38"/>
      <c r="MI192" s="38"/>
      <c r="MJ192" s="38"/>
      <c r="MK192" s="38"/>
      <c r="ML192" s="38"/>
      <c r="MM192" s="38"/>
      <c r="MN192" s="38"/>
      <c r="MO192" s="38"/>
      <c r="MP192" s="38"/>
      <c r="MQ192" s="38"/>
      <c r="MR192" s="38"/>
      <c r="MS192" s="38"/>
      <c r="MT192" s="38"/>
      <c r="MU192" s="38"/>
      <c r="MV192" s="38"/>
      <c r="MW192" s="38"/>
      <c r="MX192" s="38"/>
      <c r="MY192" s="38"/>
      <c r="MZ192" s="38"/>
      <c r="NA192" s="38"/>
      <c r="NB192" s="38"/>
      <c r="NC192" s="38"/>
      <c r="ND192" s="38"/>
      <c r="NE192" s="38"/>
      <c r="NF192" s="38"/>
      <c r="NG192" s="38"/>
      <c r="NH192" s="38"/>
      <c r="NI192" s="38"/>
      <c r="NJ192" s="38"/>
      <c r="NK192" s="38"/>
      <c r="NL192" s="38"/>
      <c r="NM192" s="38"/>
      <c r="NN192" s="38"/>
      <c r="NO192" s="38"/>
      <c r="NP192" s="38"/>
      <c r="NQ192" s="38"/>
      <c r="NR192" s="38"/>
      <c r="NS192" s="38"/>
      <c r="NT192" s="38"/>
      <c r="NU192" s="38"/>
      <c r="NV192" s="38"/>
      <c r="NW192" s="38"/>
      <c r="NX192" s="38"/>
      <c r="NY192" s="38"/>
      <c r="NZ192" s="38"/>
      <c r="OA192" s="38"/>
      <c r="OB192" s="38"/>
      <c r="OC192" s="38"/>
      <c r="OD192" s="38"/>
      <c r="OE192" s="38"/>
      <c r="OF192" s="38"/>
      <c r="OG192" s="38"/>
      <c r="OH192" s="38"/>
      <c r="OI192" s="38"/>
      <c r="OJ192" s="38"/>
      <c r="OK192" s="38"/>
      <c r="OL192" s="38"/>
      <c r="OM192" s="38"/>
      <c r="ON192" s="38"/>
      <c r="OO192" s="38"/>
      <c r="OP192" s="38"/>
      <c r="OQ192" s="38"/>
      <c r="OR192" s="38"/>
      <c r="OS192" s="38"/>
      <c r="OT192" s="38"/>
      <c r="OU192" s="38"/>
      <c r="OV192" s="38"/>
      <c r="OW192" s="38"/>
      <c r="OX192" s="38"/>
      <c r="OY192" s="38"/>
      <c r="OZ192" s="38"/>
      <c r="PA192" s="38"/>
      <c r="PB192" s="38"/>
      <c r="PC192" s="38"/>
      <c r="PD192" s="38"/>
      <c r="PE192" s="38"/>
      <c r="PF192" s="38"/>
      <c r="PG192" s="38"/>
      <c r="PH192" s="38"/>
      <c r="PI192" s="38"/>
      <c r="PJ192" s="38"/>
      <c r="PK192" s="38"/>
      <c r="PL192" s="38"/>
      <c r="PM192" s="38"/>
      <c r="PN192" s="38"/>
      <c r="PO192" s="38"/>
      <c r="PP192" s="38"/>
      <c r="PQ192" s="38"/>
      <c r="PR192" s="38"/>
      <c r="PS192" s="38"/>
      <c r="PT192" s="38"/>
      <c r="PU192" s="38"/>
      <c r="PV192" s="38"/>
      <c r="PW192" s="38"/>
      <c r="PX192" s="38"/>
      <c r="PY192" s="38"/>
      <c r="PZ192" s="38"/>
      <c r="QA192" s="38"/>
      <c r="QB192" s="38"/>
      <c r="QC192" s="38"/>
      <c r="QD192" s="38"/>
      <c r="QE192" s="38"/>
      <c r="QF192" s="38"/>
      <c r="QG192" s="38"/>
      <c r="QH192" s="38"/>
      <c r="QI192" s="38"/>
      <c r="QJ192" s="38"/>
      <c r="QK192" s="38"/>
      <c r="QL192" s="38"/>
      <c r="QM192" s="38"/>
      <c r="QN192" s="38"/>
      <c r="QO192" s="38"/>
      <c r="QP192" s="38"/>
      <c r="QQ192" s="38"/>
      <c r="QR192" s="38"/>
      <c r="QS192" s="38"/>
      <c r="QT192" s="38"/>
      <c r="QU192" s="38"/>
      <c r="QV192" s="38"/>
      <c r="QW192" s="38"/>
      <c r="QX192" s="38"/>
      <c r="QY192" s="38"/>
      <c r="QZ192" s="38"/>
      <c r="RA192" s="38"/>
      <c r="RB192" s="38"/>
      <c r="RC192" s="38"/>
      <c r="RD192" s="38"/>
      <c r="RE192" s="38"/>
      <c r="RF192" s="38"/>
      <c r="RG192" s="38"/>
      <c r="RH192" s="38"/>
      <c r="RI192" s="38"/>
      <c r="RJ192" s="38"/>
      <c r="RK192" s="38"/>
      <c r="RL192" s="38"/>
      <c r="RM192" s="38"/>
      <c r="RN192" s="38"/>
      <c r="RO192" s="38"/>
      <c r="RP192" s="38"/>
      <c r="RQ192" s="38"/>
      <c r="RR192" s="38"/>
      <c r="RS192" s="38"/>
      <c r="RT192" s="38"/>
      <c r="RU192" s="38"/>
      <c r="RV192" s="38"/>
      <c r="RW192" s="38"/>
      <c r="RX192" s="38"/>
      <c r="RY192" s="38"/>
      <c r="RZ192" s="38"/>
      <c r="SA192" s="38"/>
      <c r="SB192" s="38"/>
      <c r="SC192" s="38"/>
      <c r="SD192" s="38"/>
      <c r="SE192" s="38"/>
      <c r="SF192" s="38"/>
      <c r="SG192" s="38"/>
      <c r="SH192" s="38"/>
      <c r="SI192" s="38"/>
      <c r="SJ192" s="38"/>
      <c r="SK192" s="38"/>
      <c r="SL192" s="38"/>
      <c r="SM192" s="38"/>
      <c r="SN192" s="38"/>
      <c r="SO192" s="38"/>
      <c r="SP192" s="38"/>
      <c r="SQ192" s="38"/>
      <c r="SR192" s="38"/>
      <c r="SS192" s="38"/>
      <c r="ST192" s="38"/>
      <c r="SU192" s="38"/>
      <c r="SV192" s="38"/>
      <c r="SW192" s="38"/>
      <c r="SX192" s="38"/>
      <c r="SY192" s="38"/>
      <c r="SZ192" s="38"/>
      <c r="TA192" s="38"/>
      <c r="TB192" s="38"/>
      <c r="TC192" s="38"/>
      <c r="TD192" s="38"/>
      <c r="TE192" s="38"/>
      <c r="TF192" s="38"/>
      <c r="TG192" s="38"/>
      <c r="TH192" s="38"/>
      <c r="TI192" s="38"/>
      <c r="TJ192" s="38"/>
      <c r="TK192" s="38"/>
      <c r="TL192" s="38"/>
      <c r="TM192" s="38"/>
      <c r="TN192" s="38"/>
      <c r="TO192" s="38"/>
      <c r="TP192" s="38"/>
      <c r="TQ192" s="38"/>
      <c r="TR192" s="38"/>
      <c r="TS192" s="38"/>
      <c r="TT192" s="38"/>
      <c r="TU192" s="38"/>
      <c r="TV192" s="38"/>
      <c r="TW192" s="38"/>
      <c r="TX192" s="38"/>
      <c r="TY192" s="38"/>
      <c r="TZ192" s="38"/>
      <c r="UA192" s="38"/>
      <c r="UB192" s="38"/>
      <c r="UC192" s="38"/>
      <c r="UD192" s="38"/>
      <c r="UE192" s="38"/>
      <c r="UF192" s="38"/>
      <c r="UG192" s="38"/>
      <c r="UH192" s="38"/>
      <c r="UI192" s="38"/>
      <c r="UJ192" s="38"/>
      <c r="UK192" s="38"/>
      <c r="UL192" s="38"/>
      <c r="UM192" s="38"/>
      <c r="UN192" s="38"/>
      <c r="UO192" s="38"/>
      <c r="UP192" s="38"/>
      <c r="UQ192" s="38"/>
      <c r="UR192" s="38"/>
      <c r="US192" s="38"/>
      <c r="UT192" s="38"/>
      <c r="UU192" s="38"/>
      <c r="UV192" s="38"/>
      <c r="UW192" s="38"/>
      <c r="UX192" s="38"/>
      <c r="UY192" s="38"/>
      <c r="UZ192" s="38"/>
      <c r="VA192" s="38"/>
      <c r="VB192" s="38"/>
      <c r="VC192" s="38"/>
      <c r="VD192" s="38"/>
      <c r="VE192" s="38"/>
      <c r="VF192" s="38"/>
      <c r="VG192" s="38"/>
      <c r="VH192" s="38"/>
      <c r="VI192" s="38"/>
      <c r="VJ192" s="38"/>
      <c r="VK192" s="38"/>
      <c r="VL192" s="38"/>
      <c r="VM192" s="38"/>
      <c r="VN192" s="38"/>
      <c r="VO192" s="38"/>
      <c r="VP192" s="38"/>
      <c r="VQ192" s="38"/>
      <c r="VR192" s="38"/>
      <c r="VS192" s="38"/>
      <c r="VT192" s="38"/>
      <c r="VU192" s="38"/>
      <c r="VV192" s="38"/>
      <c r="VW192" s="38"/>
      <c r="VX192" s="38"/>
      <c r="VY192" s="38"/>
      <c r="VZ192" s="38"/>
      <c r="WA192" s="38"/>
      <c r="WB192" s="38"/>
      <c r="WC192" s="38"/>
      <c r="WD192" s="38"/>
      <c r="WE192" s="38"/>
      <c r="WF192" s="38"/>
      <c r="WG192" s="38"/>
      <c r="WH192" s="38"/>
      <c r="WI192" s="38"/>
      <c r="WJ192" s="38"/>
      <c r="WK192" s="38"/>
      <c r="WL192" s="38"/>
      <c r="WM192" s="38"/>
      <c r="WN192" s="38"/>
      <c r="WO192" s="38"/>
      <c r="WP192" s="38"/>
      <c r="WQ192" s="38"/>
      <c r="WR192" s="38"/>
      <c r="WS192" s="38"/>
      <c r="WT192" s="38"/>
      <c r="WU192" s="38"/>
      <c r="WV192" s="38"/>
      <c r="WW192" s="38"/>
      <c r="WX192" s="38"/>
      <c r="WY192" s="38"/>
      <c r="WZ192" s="38"/>
      <c r="XA192" s="38"/>
      <c r="XB192" s="38"/>
      <c r="XC192" s="38"/>
      <c r="XD192" s="38"/>
      <c r="XE192" s="38"/>
      <c r="XF192" s="38"/>
      <c r="XG192" s="38"/>
      <c r="XH192" s="38"/>
      <c r="XI192" s="38"/>
      <c r="XJ192" s="38"/>
      <c r="XK192" s="38"/>
      <c r="XL192" s="38"/>
      <c r="XM192" s="38"/>
      <c r="XN192" s="38"/>
      <c r="XO192" s="38"/>
      <c r="XP192" s="38"/>
      <c r="XQ192" s="38"/>
      <c r="XR192" s="38"/>
      <c r="XS192" s="38"/>
      <c r="XT192" s="38"/>
      <c r="XU192" s="38"/>
      <c r="XV192" s="38"/>
      <c r="XW192" s="38"/>
      <c r="XX192" s="38"/>
      <c r="XY192" s="38"/>
      <c r="XZ192" s="38"/>
      <c r="YA192" s="38"/>
      <c r="YB192" s="38"/>
      <c r="YC192" s="38"/>
      <c r="YD192" s="38"/>
      <c r="YE192" s="38"/>
      <c r="YF192" s="38"/>
      <c r="YG192" s="38"/>
      <c r="YH192" s="38"/>
      <c r="YI192" s="38"/>
      <c r="YJ192" s="38"/>
      <c r="YK192" s="38"/>
      <c r="YL192" s="38"/>
      <c r="YM192" s="38"/>
      <c r="YN192" s="38"/>
      <c r="YO192" s="38"/>
      <c r="YP192" s="38"/>
      <c r="YQ192" s="38"/>
      <c r="YR192" s="38"/>
      <c r="YS192" s="38"/>
    </row>
    <row r="193" spans="1:669" ht="18" customHeight="1" x14ac:dyDescent="0.25">
      <c r="A193" s="41" t="s">
        <v>14</v>
      </c>
      <c r="B193" s="12">
        <v>3</v>
      </c>
      <c r="C193" s="7"/>
      <c r="D193" s="7"/>
      <c r="E193" s="41"/>
      <c r="F193" s="41"/>
      <c r="G193" s="146">
        <f t="shared" ref="G193:M193" si="27">SUM(G191:G192)+G190</f>
        <v>219000</v>
      </c>
      <c r="H193" s="161">
        <f t="shared" si="27"/>
        <v>6285.2999999999993</v>
      </c>
      <c r="I193" s="146">
        <f t="shared" si="27"/>
        <v>15805.46</v>
      </c>
      <c r="J193" s="146">
        <f t="shared" si="27"/>
        <v>6657.6</v>
      </c>
      <c r="K193" s="146">
        <f t="shared" si="27"/>
        <v>7661.92</v>
      </c>
      <c r="L193" s="146">
        <f t="shared" si="27"/>
        <v>36410.28</v>
      </c>
      <c r="M193" s="161">
        <f t="shared" si="27"/>
        <v>182589.71999999997</v>
      </c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50"/>
      <c r="IC193" s="50"/>
    </row>
    <row r="194" spans="1:669" x14ac:dyDescent="0.25">
      <c r="A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</row>
    <row r="195" spans="1:669" x14ac:dyDescent="0.25">
      <c r="A195" s="37" t="s">
        <v>64</v>
      </c>
      <c r="B195" s="3"/>
      <c r="C195" s="42"/>
      <c r="D195" s="42"/>
      <c r="E195" s="38"/>
      <c r="F195" s="38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</row>
    <row r="196" spans="1:669" x14ac:dyDescent="0.25">
      <c r="A196" s="4" t="s">
        <v>49</v>
      </c>
      <c r="B196" s="5" t="s">
        <v>124</v>
      </c>
      <c r="C196" s="6" t="s">
        <v>71</v>
      </c>
      <c r="D196" s="6" t="s">
        <v>221</v>
      </c>
      <c r="E196" s="10">
        <v>44197</v>
      </c>
      <c r="F196" s="10" t="s">
        <v>107</v>
      </c>
      <c r="G196" s="130">
        <v>86000</v>
      </c>
      <c r="H196" s="174">
        <f t="shared" ref="H196" si="28">G196*0.0287</f>
        <v>2468.1999999999998</v>
      </c>
      <c r="I196" s="181">
        <v>8812.2199999999993</v>
      </c>
      <c r="J196" s="181">
        <f t="shared" ref="J196" si="29">G196*0.0304</f>
        <v>2614.4</v>
      </c>
      <c r="K196" s="181">
        <v>25</v>
      </c>
      <c r="L196" s="181">
        <v>13919.82</v>
      </c>
      <c r="M196" s="174">
        <v>72080.179999999993</v>
      </c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  <c r="IV196" s="45"/>
      <c r="IW196" s="45"/>
      <c r="IX196" s="45"/>
      <c r="IY196" s="45"/>
      <c r="IZ196" s="45"/>
      <c r="JA196" s="45"/>
      <c r="JB196" s="45"/>
      <c r="JC196" s="45"/>
      <c r="JD196" s="45"/>
      <c r="JE196" s="45"/>
      <c r="JF196" s="45"/>
      <c r="JG196" s="45"/>
      <c r="JH196" s="45"/>
      <c r="JI196" s="45"/>
      <c r="JJ196" s="45"/>
      <c r="JK196" s="45"/>
      <c r="JL196" s="45"/>
      <c r="JM196" s="45"/>
      <c r="JN196" s="45"/>
      <c r="JO196" s="45"/>
      <c r="JP196" s="45"/>
      <c r="JQ196" s="45"/>
      <c r="JR196" s="45"/>
      <c r="JS196" s="45"/>
      <c r="JT196" s="45"/>
      <c r="JU196" s="45"/>
      <c r="JV196" s="45"/>
      <c r="JW196" s="45"/>
      <c r="JX196" s="45"/>
      <c r="JY196" s="45"/>
      <c r="JZ196" s="45"/>
      <c r="KA196" s="45"/>
      <c r="KB196" s="45"/>
      <c r="KC196" s="45"/>
      <c r="KD196" s="45"/>
      <c r="KE196" s="45"/>
      <c r="KF196" s="45"/>
      <c r="KG196" s="45"/>
      <c r="KH196" s="45"/>
      <c r="KI196" s="45"/>
      <c r="KJ196" s="45"/>
      <c r="KK196" s="45"/>
      <c r="KL196" s="45"/>
      <c r="KM196" s="45"/>
      <c r="KN196" s="45"/>
      <c r="KO196" s="45"/>
      <c r="KP196" s="45"/>
      <c r="KQ196" s="45"/>
      <c r="KR196" s="45"/>
      <c r="KS196" s="45"/>
      <c r="KT196" s="45"/>
      <c r="KU196" s="45"/>
      <c r="KV196" s="45"/>
      <c r="KW196" s="45"/>
      <c r="KX196" s="45"/>
      <c r="KY196" s="45"/>
      <c r="KZ196" s="45"/>
      <c r="LA196" s="45"/>
      <c r="LB196" s="45"/>
      <c r="LC196" s="45"/>
      <c r="LD196" s="45"/>
      <c r="LE196" s="45"/>
      <c r="LF196" s="45"/>
      <c r="LG196" s="45"/>
      <c r="LH196" s="45"/>
      <c r="LI196" s="45"/>
      <c r="LJ196" s="45"/>
      <c r="LK196" s="45"/>
      <c r="LL196" s="45"/>
      <c r="LM196" s="45"/>
      <c r="LN196" s="45"/>
      <c r="LO196" s="45"/>
      <c r="LP196" s="45"/>
      <c r="LQ196" s="45"/>
      <c r="LR196" s="45"/>
      <c r="LS196" s="45"/>
      <c r="LT196" s="45"/>
      <c r="LU196" s="45"/>
      <c r="LV196" s="45"/>
      <c r="LW196" s="45"/>
      <c r="LX196" s="45"/>
      <c r="LY196" s="45"/>
      <c r="LZ196" s="45"/>
      <c r="MA196" s="45"/>
      <c r="MB196" s="45"/>
      <c r="MC196" s="45"/>
      <c r="MD196" s="45"/>
      <c r="ME196" s="45"/>
      <c r="MF196" s="45"/>
      <c r="MG196" s="45"/>
      <c r="MH196" s="45"/>
      <c r="MI196" s="45"/>
      <c r="MJ196" s="45"/>
      <c r="MK196" s="45"/>
      <c r="ML196" s="45"/>
      <c r="MM196" s="45"/>
      <c r="MN196" s="45"/>
      <c r="MO196" s="45"/>
      <c r="MP196" s="45"/>
      <c r="MQ196" s="45"/>
      <c r="MR196" s="45"/>
      <c r="MS196" s="45"/>
      <c r="MT196" s="45"/>
      <c r="MU196" s="45"/>
      <c r="MV196" s="45"/>
      <c r="MW196" s="45"/>
      <c r="MX196" s="45"/>
      <c r="MY196" s="45"/>
      <c r="MZ196" s="45"/>
      <c r="NA196" s="45"/>
      <c r="NB196" s="45"/>
      <c r="NC196" s="45"/>
      <c r="ND196" s="45"/>
      <c r="NE196" s="45"/>
      <c r="NF196" s="45"/>
      <c r="NG196" s="45"/>
      <c r="NH196" s="45"/>
      <c r="NI196" s="45"/>
      <c r="NJ196" s="45"/>
      <c r="NK196" s="45"/>
      <c r="NL196" s="45"/>
      <c r="NM196" s="45"/>
      <c r="NN196" s="45"/>
      <c r="NO196" s="45"/>
      <c r="NP196" s="45"/>
      <c r="NQ196" s="45"/>
      <c r="NR196" s="45"/>
      <c r="NS196" s="45"/>
      <c r="NT196" s="45"/>
      <c r="NU196" s="45"/>
      <c r="NV196" s="45"/>
      <c r="NW196" s="45"/>
      <c r="NX196" s="45"/>
      <c r="NY196" s="45"/>
      <c r="NZ196" s="45"/>
      <c r="OA196" s="45"/>
      <c r="OB196" s="45"/>
      <c r="OC196" s="45"/>
      <c r="OD196" s="45"/>
      <c r="OE196" s="45"/>
      <c r="OF196" s="45"/>
      <c r="OG196" s="45"/>
      <c r="OH196" s="45"/>
      <c r="OI196" s="45"/>
      <c r="OJ196" s="45"/>
      <c r="OK196" s="45"/>
      <c r="OL196" s="45"/>
      <c r="OM196" s="45"/>
      <c r="ON196" s="45"/>
      <c r="OO196" s="45"/>
      <c r="OP196" s="45"/>
      <c r="OQ196" s="45"/>
      <c r="OR196" s="45"/>
      <c r="OS196" s="45"/>
      <c r="OT196" s="45"/>
      <c r="OU196" s="45"/>
      <c r="OV196" s="45"/>
      <c r="OW196" s="45"/>
      <c r="OX196" s="45"/>
      <c r="OY196" s="45"/>
      <c r="OZ196" s="45"/>
      <c r="PA196" s="45"/>
      <c r="PB196" s="45"/>
      <c r="PC196" s="45"/>
      <c r="PD196" s="45"/>
      <c r="PE196" s="45"/>
      <c r="PF196" s="45"/>
      <c r="PG196" s="45"/>
      <c r="PH196" s="45"/>
      <c r="PI196" s="45"/>
      <c r="PJ196" s="45"/>
      <c r="PK196" s="45"/>
      <c r="PL196" s="45"/>
      <c r="PM196" s="45"/>
      <c r="PN196" s="45"/>
      <c r="PO196" s="45"/>
      <c r="PP196" s="45"/>
      <c r="PQ196" s="45"/>
      <c r="PR196" s="45"/>
      <c r="PS196" s="45"/>
      <c r="PT196" s="45"/>
      <c r="PU196" s="45"/>
      <c r="PV196" s="45"/>
      <c r="PW196" s="45"/>
      <c r="PX196" s="45"/>
      <c r="PY196" s="45"/>
      <c r="PZ196" s="45"/>
      <c r="QA196" s="45"/>
      <c r="QB196" s="45"/>
      <c r="QC196" s="45"/>
      <c r="QD196" s="45"/>
      <c r="QE196" s="45"/>
      <c r="QF196" s="45"/>
      <c r="QG196" s="45"/>
      <c r="QH196" s="45"/>
      <c r="QI196" s="45"/>
      <c r="QJ196" s="45"/>
      <c r="QK196" s="45"/>
      <c r="QL196" s="45"/>
      <c r="QM196" s="45"/>
      <c r="QN196" s="45"/>
      <c r="QO196" s="45"/>
      <c r="QP196" s="45"/>
      <c r="QQ196" s="45"/>
      <c r="QR196" s="45"/>
      <c r="QS196" s="45"/>
      <c r="QT196" s="45"/>
      <c r="QU196" s="45"/>
      <c r="QV196" s="45"/>
      <c r="QW196" s="45"/>
      <c r="QX196" s="45"/>
      <c r="QY196" s="45"/>
      <c r="QZ196" s="45"/>
      <c r="RA196" s="45"/>
      <c r="RB196" s="45"/>
      <c r="RC196" s="45"/>
      <c r="RD196" s="45"/>
      <c r="RE196" s="45"/>
      <c r="RF196" s="45"/>
      <c r="RG196" s="45"/>
      <c r="RH196" s="45"/>
      <c r="RI196" s="45"/>
      <c r="RJ196" s="45"/>
      <c r="RK196" s="45"/>
      <c r="RL196" s="45"/>
      <c r="RM196" s="45"/>
      <c r="RN196" s="45"/>
      <c r="RO196" s="45"/>
      <c r="RP196" s="45"/>
      <c r="RQ196" s="45"/>
      <c r="RR196" s="45"/>
      <c r="RS196" s="45"/>
      <c r="RT196" s="45"/>
      <c r="RU196" s="45"/>
      <c r="RV196" s="45"/>
      <c r="RW196" s="45"/>
      <c r="RX196" s="45"/>
      <c r="RY196" s="45"/>
      <c r="RZ196" s="45"/>
      <c r="SA196" s="45"/>
      <c r="SB196" s="45"/>
      <c r="SC196" s="45"/>
      <c r="SD196" s="45"/>
      <c r="SE196" s="45"/>
      <c r="SF196" s="45"/>
      <c r="SG196" s="45"/>
      <c r="SH196" s="45"/>
      <c r="SI196" s="45"/>
      <c r="SJ196" s="45"/>
      <c r="SK196" s="45"/>
      <c r="SL196" s="45"/>
      <c r="SM196" s="45"/>
      <c r="SN196" s="45"/>
      <c r="SO196" s="45"/>
      <c r="SP196" s="45"/>
      <c r="SQ196" s="45"/>
      <c r="SR196" s="45"/>
      <c r="SS196" s="45"/>
      <c r="ST196" s="45"/>
      <c r="SU196" s="45"/>
      <c r="SV196" s="45"/>
      <c r="SW196" s="45"/>
      <c r="SX196" s="45"/>
      <c r="SY196" s="45"/>
      <c r="SZ196" s="45"/>
      <c r="TA196" s="45"/>
      <c r="TB196" s="45"/>
      <c r="TC196" s="45"/>
      <c r="TD196" s="45"/>
      <c r="TE196" s="45"/>
      <c r="TF196" s="45"/>
      <c r="TG196" s="45"/>
      <c r="TH196" s="45"/>
      <c r="TI196" s="45"/>
      <c r="TJ196" s="45"/>
      <c r="TK196" s="45"/>
      <c r="TL196" s="45"/>
      <c r="TM196" s="45"/>
      <c r="TN196" s="45"/>
      <c r="TO196" s="45"/>
      <c r="TP196" s="45"/>
      <c r="TQ196" s="45"/>
      <c r="TR196" s="45"/>
      <c r="TS196" s="45"/>
      <c r="TT196" s="45"/>
      <c r="TU196" s="45"/>
      <c r="TV196" s="45"/>
      <c r="TW196" s="45"/>
      <c r="TX196" s="45"/>
      <c r="TY196" s="45"/>
      <c r="TZ196" s="45"/>
      <c r="UA196" s="45"/>
      <c r="UB196" s="45"/>
      <c r="UC196" s="45"/>
      <c r="UD196" s="45"/>
      <c r="UE196" s="45"/>
      <c r="UF196" s="45"/>
      <c r="UG196" s="45"/>
      <c r="UH196" s="45"/>
      <c r="UI196" s="45"/>
      <c r="UJ196" s="45"/>
      <c r="UK196" s="45"/>
      <c r="UL196" s="45"/>
      <c r="UM196" s="45"/>
      <c r="UN196" s="45"/>
      <c r="UO196" s="45"/>
      <c r="UP196" s="45"/>
      <c r="UQ196" s="45"/>
      <c r="UR196" s="45"/>
      <c r="US196" s="45"/>
      <c r="UT196" s="45"/>
      <c r="UU196" s="45"/>
      <c r="UV196" s="45"/>
      <c r="UW196" s="45"/>
      <c r="UX196" s="45"/>
      <c r="UY196" s="45"/>
      <c r="UZ196" s="45"/>
      <c r="VA196" s="45"/>
      <c r="VB196" s="45"/>
      <c r="VC196" s="45"/>
      <c r="VD196" s="45"/>
      <c r="VE196" s="45"/>
      <c r="VF196" s="45"/>
      <c r="VG196" s="45"/>
      <c r="VH196" s="45"/>
      <c r="VI196" s="45"/>
      <c r="VJ196" s="45"/>
      <c r="VK196" s="45"/>
      <c r="VL196" s="45"/>
      <c r="VM196" s="45"/>
      <c r="VN196" s="45"/>
      <c r="VO196" s="45"/>
      <c r="VP196" s="45"/>
      <c r="VQ196" s="45"/>
      <c r="VR196" s="45"/>
      <c r="VS196" s="45"/>
      <c r="VT196" s="45"/>
      <c r="VU196" s="45"/>
      <c r="VV196" s="45"/>
      <c r="VW196" s="45"/>
      <c r="VX196" s="45"/>
      <c r="VY196" s="45"/>
      <c r="VZ196" s="45"/>
      <c r="WA196" s="45"/>
      <c r="WB196" s="45"/>
      <c r="WC196" s="45"/>
      <c r="WD196" s="45"/>
      <c r="WE196" s="45"/>
      <c r="WF196" s="45"/>
      <c r="WG196" s="45"/>
      <c r="WH196" s="45"/>
      <c r="WI196" s="45"/>
      <c r="WJ196" s="45"/>
      <c r="WK196" s="45"/>
      <c r="WL196" s="45"/>
      <c r="WM196" s="45"/>
      <c r="WN196" s="45"/>
      <c r="WO196" s="45"/>
      <c r="WP196" s="45"/>
      <c r="WQ196" s="45"/>
      <c r="WR196" s="45"/>
      <c r="WS196" s="45"/>
      <c r="WT196" s="45"/>
      <c r="WU196" s="45"/>
      <c r="WV196" s="45"/>
      <c r="WW196" s="45"/>
      <c r="WX196" s="45"/>
      <c r="WY196" s="45"/>
      <c r="WZ196" s="45"/>
      <c r="XA196" s="45"/>
      <c r="XB196" s="45"/>
      <c r="XC196" s="45"/>
      <c r="XD196" s="45"/>
      <c r="XE196" s="45"/>
      <c r="XF196" s="45"/>
      <c r="XG196" s="45"/>
      <c r="XH196" s="45"/>
      <c r="XI196" s="45"/>
      <c r="XJ196" s="45"/>
      <c r="XK196" s="45"/>
      <c r="XL196" s="45"/>
      <c r="XM196" s="45"/>
      <c r="XN196" s="45"/>
      <c r="XO196" s="45"/>
      <c r="XP196" s="45"/>
      <c r="XQ196" s="45"/>
      <c r="XR196" s="45"/>
      <c r="XS196" s="45"/>
      <c r="XT196" s="45"/>
      <c r="XU196" s="45"/>
      <c r="XV196" s="45"/>
      <c r="XW196" s="45"/>
      <c r="XX196" s="45"/>
      <c r="XY196" s="45"/>
      <c r="XZ196" s="45"/>
      <c r="YA196" s="45"/>
      <c r="YB196" s="45"/>
      <c r="YC196" s="45"/>
      <c r="YD196" s="45"/>
      <c r="YE196" s="45"/>
      <c r="YF196" s="45"/>
      <c r="YG196" s="45"/>
      <c r="YH196" s="45"/>
      <c r="YI196" s="45"/>
      <c r="YJ196" s="45"/>
      <c r="YK196" s="45"/>
      <c r="YL196" s="45"/>
      <c r="YM196" s="45"/>
      <c r="YN196" s="45"/>
      <c r="YO196" s="45"/>
      <c r="YP196" s="45"/>
      <c r="YQ196" s="45"/>
      <c r="YR196" s="45"/>
      <c r="YS196" s="45"/>
    </row>
    <row r="197" spans="1:669" x14ac:dyDescent="0.25">
      <c r="A197" s="4" t="s">
        <v>51</v>
      </c>
      <c r="B197" s="5" t="s">
        <v>16</v>
      </c>
      <c r="C197" s="6" t="s">
        <v>70</v>
      </c>
      <c r="D197" s="6" t="s">
        <v>221</v>
      </c>
      <c r="E197" s="10">
        <v>44197</v>
      </c>
      <c r="F197" s="10" t="s">
        <v>107</v>
      </c>
      <c r="G197" s="130">
        <v>57000</v>
      </c>
      <c r="H197" s="174">
        <f t="shared" ref="H197:H204" si="30">G197*0.0287</f>
        <v>1635.9</v>
      </c>
      <c r="I197" s="181">
        <v>495.68</v>
      </c>
      <c r="J197" s="181">
        <f t="shared" ref="J197:J204" si="31">G197*0.0304</f>
        <v>1732.8</v>
      </c>
      <c r="K197" s="181">
        <v>25</v>
      </c>
      <c r="L197" s="181">
        <v>3889.38</v>
      </c>
      <c r="M197" s="174">
        <f t="shared" ref="M197:M204" si="32">G197-L197</f>
        <v>53110.62</v>
      </c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</row>
    <row r="198" spans="1:669" x14ac:dyDescent="0.25">
      <c r="A198" s="4" t="s">
        <v>50</v>
      </c>
      <c r="B198" s="5" t="s">
        <v>16</v>
      </c>
      <c r="C198" s="6" t="s">
        <v>70</v>
      </c>
      <c r="D198" s="6" t="s">
        <v>221</v>
      </c>
      <c r="E198" s="10">
        <v>44197</v>
      </c>
      <c r="F198" s="10" t="s">
        <v>107</v>
      </c>
      <c r="G198" s="130">
        <v>66000</v>
      </c>
      <c r="H198" s="174">
        <f t="shared" si="30"/>
        <v>1894.2</v>
      </c>
      <c r="I198" s="181">
        <v>0</v>
      </c>
      <c r="J198" s="181">
        <f t="shared" si="31"/>
        <v>2006.4</v>
      </c>
      <c r="K198" s="181">
        <v>1537.45</v>
      </c>
      <c r="L198" s="181">
        <v>4906.1499999999996</v>
      </c>
      <c r="M198" s="174">
        <f t="shared" si="32"/>
        <v>61093.85</v>
      </c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</row>
    <row r="199" spans="1:669" x14ac:dyDescent="0.25">
      <c r="A199" s="4" t="s">
        <v>48</v>
      </c>
      <c r="B199" s="5" t="s">
        <v>16</v>
      </c>
      <c r="C199" s="6" t="s">
        <v>71</v>
      </c>
      <c r="D199" s="6" t="s">
        <v>221</v>
      </c>
      <c r="E199" s="10">
        <v>44197</v>
      </c>
      <c r="F199" s="10" t="s">
        <v>107</v>
      </c>
      <c r="G199" s="130">
        <v>57000</v>
      </c>
      <c r="H199" s="174">
        <f t="shared" si="30"/>
        <v>1635.9</v>
      </c>
      <c r="I199" s="181">
        <v>0</v>
      </c>
      <c r="J199" s="181">
        <f t="shared" si="31"/>
        <v>1732.8</v>
      </c>
      <c r="K199" s="181">
        <v>1537.45</v>
      </c>
      <c r="L199" s="181">
        <v>4906.1499999999996</v>
      </c>
      <c r="M199" s="174">
        <f t="shared" si="32"/>
        <v>52093.85</v>
      </c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</row>
    <row r="200" spans="1:669" x14ac:dyDescent="0.25">
      <c r="A200" s="4" t="s">
        <v>121</v>
      </c>
      <c r="B200" s="5" t="s">
        <v>16</v>
      </c>
      <c r="C200" s="6" t="s">
        <v>71</v>
      </c>
      <c r="D200" s="6" t="s">
        <v>221</v>
      </c>
      <c r="E200" s="10">
        <v>44197</v>
      </c>
      <c r="F200" s="10" t="s">
        <v>107</v>
      </c>
      <c r="G200" s="130">
        <v>57000</v>
      </c>
      <c r="H200" s="174">
        <f t="shared" si="30"/>
        <v>1635.9</v>
      </c>
      <c r="I200" s="181">
        <v>495.68</v>
      </c>
      <c r="J200" s="181">
        <f t="shared" si="31"/>
        <v>1732.8</v>
      </c>
      <c r="K200" s="181">
        <v>25</v>
      </c>
      <c r="L200" s="194">
        <v>3889.38</v>
      </c>
      <c r="M200" s="174">
        <f t="shared" si="32"/>
        <v>53110.62</v>
      </c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</row>
    <row r="201" spans="1:669" x14ac:dyDescent="0.25">
      <c r="A201" s="4" t="s">
        <v>47</v>
      </c>
      <c r="B201" s="5" t="s">
        <v>16</v>
      </c>
      <c r="C201" s="6" t="s">
        <v>70</v>
      </c>
      <c r="D201" s="6" t="s">
        <v>221</v>
      </c>
      <c r="E201" s="10">
        <v>44197</v>
      </c>
      <c r="F201" s="10" t="s">
        <v>107</v>
      </c>
      <c r="G201" s="130">
        <v>57000</v>
      </c>
      <c r="H201" s="174">
        <f t="shared" si="30"/>
        <v>1635.9</v>
      </c>
      <c r="I201" s="181">
        <v>4615.76</v>
      </c>
      <c r="J201" s="181">
        <f t="shared" si="31"/>
        <v>1732.8</v>
      </c>
      <c r="K201" s="181">
        <v>25</v>
      </c>
      <c r="L201" s="181">
        <v>8541.36</v>
      </c>
      <c r="M201" s="174">
        <f t="shared" si="32"/>
        <v>48458.64</v>
      </c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</row>
    <row r="202" spans="1:669" x14ac:dyDescent="0.25">
      <c r="A202" s="4" t="s">
        <v>122</v>
      </c>
      <c r="B202" s="5" t="s">
        <v>17</v>
      </c>
      <c r="C202" s="6" t="s">
        <v>70</v>
      </c>
      <c r="D202" s="6" t="s">
        <v>221</v>
      </c>
      <c r="E202" s="10">
        <v>44562</v>
      </c>
      <c r="F202" s="10" t="s">
        <v>107</v>
      </c>
      <c r="G202" s="130">
        <v>45000</v>
      </c>
      <c r="H202" s="174">
        <f t="shared" si="30"/>
        <v>1291.5</v>
      </c>
      <c r="I202" s="181">
        <v>1148.33</v>
      </c>
      <c r="J202" s="181">
        <f t="shared" si="31"/>
        <v>1368</v>
      </c>
      <c r="K202" s="181">
        <v>25</v>
      </c>
      <c r="L202" s="181">
        <v>3832.83</v>
      </c>
      <c r="M202" s="174">
        <v>41167.17</v>
      </c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</row>
    <row r="203" spans="1:669" x14ac:dyDescent="0.25">
      <c r="A203" s="4" t="s">
        <v>123</v>
      </c>
      <c r="B203" s="5" t="s">
        <v>17</v>
      </c>
      <c r="C203" s="6" t="s">
        <v>70</v>
      </c>
      <c r="D203" s="6" t="s">
        <v>221</v>
      </c>
      <c r="E203" s="10">
        <v>44866</v>
      </c>
      <c r="F203" s="10" t="s">
        <v>107</v>
      </c>
      <c r="G203" s="130">
        <v>45000</v>
      </c>
      <c r="H203" s="174">
        <f t="shared" si="30"/>
        <v>1291.5</v>
      </c>
      <c r="I203" s="181">
        <v>1148.33</v>
      </c>
      <c r="J203" s="181">
        <f t="shared" si="31"/>
        <v>1368</v>
      </c>
      <c r="K203" s="181">
        <v>25</v>
      </c>
      <c r="L203" s="181">
        <v>3832.83</v>
      </c>
      <c r="M203" s="174">
        <f t="shared" si="32"/>
        <v>41167.17</v>
      </c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</row>
    <row r="204" spans="1:669" x14ac:dyDescent="0.25">
      <c r="A204" s="4" t="s">
        <v>188</v>
      </c>
      <c r="B204" s="5" t="s">
        <v>174</v>
      </c>
      <c r="C204" s="6" t="s">
        <v>70</v>
      </c>
      <c r="D204" s="6" t="s">
        <v>221</v>
      </c>
      <c r="E204" s="10">
        <v>44682</v>
      </c>
      <c r="F204" s="10" t="s">
        <v>107</v>
      </c>
      <c r="G204" s="130">
        <v>55000</v>
      </c>
      <c r="H204" s="174">
        <f t="shared" si="30"/>
        <v>1578.5</v>
      </c>
      <c r="I204" s="181">
        <v>2559.6799999999998</v>
      </c>
      <c r="J204" s="181">
        <f t="shared" si="31"/>
        <v>1672</v>
      </c>
      <c r="K204" s="181">
        <v>25</v>
      </c>
      <c r="L204" s="181">
        <v>5835.18</v>
      </c>
      <c r="M204" s="174">
        <f t="shared" si="32"/>
        <v>49164.82</v>
      </c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</row>
    <row r="205" spans="1:669" x14ac:dyDescent="0.25">
      <c r="A205" s="41" t="s">
        <v>14</v>
      </c>
      <c r="B205" s="12">
        <v>9</v>
      </c>
      <c r="C205" s="7"/>
      <c r="D205" s="7"/>
      <c r="E205" s="41"/>
      <c r="F205" s="41"/>
      <c r="G205" s="146">
        <f>SUM(G196:G196)+G197+G198+G199+G200+G201+G202+G203+G204</f>
        <v>525000</v>
      </c>
      <c r="H205" s="161">
        <f t="shared" ref="H205:M205" si="33">SUM(H196:H204)</f>
        <v>15067.5</v>
      </c>
      <c r="I205" s="146">
        <f t="shared" si="33"/>
        <v>19275.68</v>
      </c>
      <c r="J205" s="146">
        <f t="shared" si="33"/>
        <v>15960</v>
      </c>
      <c r="K205" s="146">
        <f t="shared" si="33"/>
        <v>3249.9</v>
      </c>
      <c r="L205" s="146">
        <f t="shared" si="33"/>
        <v>53553.080000000009</v>
      </c>
      <c r="M205" s="146">
        <f t="shared" si="33"/>
        <v>471446.92</v>
      </c>
      <c r="N205" s="47"/>
      <c r="O205" s="47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ID205" s="51"/>
      <c r="IE205" s="51"/>
      <c r="IF205" s="51"/>
      <c r="IG205" s="51"/>
      <c r="IH205" s="51"/>
      <c r="II205" s="51"/>
      <c r="IJ205" s="51"/>
      <c r="IK205" s="51"/>
      <c r="IL205" s="51"/>
      <c r="IM205" s="51"/>
      <c r="IN205" s="51"/>
      <c r="IO205" s="51"/>
      <c r="IP205" s="51"/>
      <c r="IQ205" s="51"/>
      <c r="IR205" s="51"/>
      <c r="IS205" s="51"/>
      <c r="IT205" s="51"/>
      <c r="IU205" s="51"/>
      <c r="IV205" s="51"/>
      <c r="IW205" s="51"/>
      <c r="IX205" s="51"/>
      <c r="IY205" s="51"/>
      <c r="IZ205" s="51"/>
      <c r="JA205" s="51"/>
      <c r="JB205" s="51"/>
      <c r="JC205" s="51"/>
      <c r="JD205" s="51"/>
      <c r="JE205" s="51"/>
      <c r="JF205" s="51"/>
      <c r="JG205" s="51"/>
      <c r="JH205" s="51"/>
      <c r="JI205" s="51"/>
      <c r="JJ205" s="51"/>
      <c r="JK205" s="51"/>
      <c r="JL205" s="51"/>
      <c r="JM205" s="51"/>
      <c r="JN205" s="51"/>
      <c r="JO205" s="51"/>
      <c r="JP205" s="51"/>
      <c r="JQ205" s="51"/>
      <c r="JR205" s="51"/>
      <c r="JS205" s="51"/>
      <c r="JT205" s="51"/>
      <c r="JU205" s="51"/>
      <c r="JV205" s="51"/>
      <c r="JW205" s="51"/>
      <c r="JX205" s="51"/>
      <c r="JY205" s="51"/>
      <c r="JZ205" s="51"/>
      <c r="KA205" s="51"/>
      <c r="KB205" s="51"/>
      <c r="KC205" s="51"/>
      <c r="KD205" s="51"/>
      <c r="KE205" s="51"/>
      <c r="KF205" s="51"/>
      <c r="KG205" s="51"/>
      <c r="KH205" s="51"/>
      <c r="KI205" s="51"/>
      <c r="KJ205" s="51"/>
      <c r="KK205" s="51"/>
      <c r="KL205" s="51"/>
      <c r="KM205" s="51"/>
      <c r="KN205" s="51"/>
      <c r="KO205" s="51"/>
      <c r="KP205" s="51"/>
      <c r="KQ205" s="51"/>
      <c r="KR205" s="51"/>
      <c r="KS205" s="51"/>
      <c r="KT205" s="51"/>
      <c r="KU205" s="51"/>
      <c r="KV205" s="51"/>
      <c r="KW205" s="51"/>
      <c r="KX205" s="51"/>
      <c r="KY205" s="51"/>
      <c r="KZ205" s="51"/>
      <c r="LA205" s="51"/>
      <c r="LB205" s="51"/>
      <c r="LC205" s="51"/>
      <c r="LD205" s="51"/>
      <c r="LE205" s="51"/>
      <c r="LF205" s="51"/>
      <c r="LG205" s="51"/>
      <c r="LH205" s="51"/>
      <c r="LI205" s="51"/>
      <c r="LJ205" s="51"/>
      <c r="LK205" s="51"/>
      <c r="LL205" s="51"/>
      <c r="LM205" s="51"/>
      <c r="LN205" s="51"/>
      <c r="LO205" s="51"/>
      <c r="LP205" s="51"/>
      <c r="LQ205" s="51"/>
      <c r="LR205" s="51"/>
      <c r="LS205" s="51"/>
      <c r="LT205" s="51"/>
      <c r="LU205" s="51"/>
      <c r="LV205" s="51"/>
      <c r="LW205" s="51"/>
      <c r="LX205" s="51"/>
      <c r="LY205" s="51"/>
      <c r="LZ205" s="51"/>
      <c r="MA205" s="51"/>
      <c r="MB205" s="51"/>
      <c r="MC205" s="51"/>
      <c r="MD205" s="51"/>
      <c r="ME205" s="51"/>
      <c r="MF205" s="51"/>
      <c r="MG205" s="51"/>
      <c r="MH205" s="51"/>
      <c r="MI205" s="51"/>
      <c r="MJ205" s="51"/>
      <c r="MK205" s="51"/>
      <c r="ML205" s="51"/>
      <c r="MM205" s="51"/>
      <c r="MN205" s="51"/>
      <c r="MO205" s="51"/>
      <c r="MP205" s="51"/>
      <c r="MQ205" s="51"/>
      <c r="MR205" s="51"/>
      <c r="MS205" s="51"/>
      <c r="MT205" s="51"/>
      <c r="MU205" s="51"/>
      <c r="MV205" s="51"/>
      <c r="MW205" s="51"/>
      <c r="MX205" s="51"/>
      <c r="MY205" s="51"/>
      <c r="MZ205" s="51"/>
      <c r="NA205" s="51"/>
      <c r="NB205" s="51"/>
      <c r="NC205" s="51"/>
      <c r="ND205" s="51"/>
      <c r="NE205" s="51"/>
      <c r="NF205" s="51"/>
      <c r="NG205" s="51"/>
      <c r="NH205" s="51"/>
      <c r="NI205" s="51"/>
      <c r="NJ205" s="51"/>
      <c r="NK205" s="51"/>
      <c r="NL205" s="51"/>
      <c r="NM205" s="51"/>
      <c r="NN205" s="51"/>
      <c r="NO205" s="51"/>
      <c r="NP205" s="51"/>
      <c r="NQ205" s="51"/>
      <c r="NR205" s="51"/>
      <c r="NS205" s="51"/>
      <c r="NT205" s="51"/>
      <c r="NU205" s="51"/>
      <c r="NV205" s="51"/>
      <c r="NW205" s="51"/>
      <c r="NX205" s="51"/>
      <c r="NY205" s="51"/>
      <c r="NZ205" s="51"/>
      <c r="OA205" s="51"/>
      <c r="OB205" s="51"/>
      <c r="OC205" s="51"/>
      <c r="OD205" s="51"/>
      <c r="OE205" s="51"/>
      <c r="OF205" s="51"/>
      <c r="OG205" s="51"/>
      <c r="OH205" s="51"/>
      <c r="OI205" s="51"/>
      <c r="OJ205" s="51"/>
      <c r="OK205" s="51"/>
      <c r="OL205" s="51"/>
      <c r="OM205" s="51"/>
      <c r="ON205" s="51"/>
      <c r="OO205" s="51"/>
      <c r="OP205" s="51"/>
      <c r="OQ205" s="51"/>
      <c r="OR205" s="51"/>
      <c r="OS205" s="51"/>
      <c r="OT205" s="51"/>
      <c r="OU205" s="51"/>
      <c r="OV205" s="51"/>
      <c r="OW205" s="51"/>
      <c r="OX205" s="51"/>
      <c r="OY205" s="51"/>
      <c r="OZ205" s="51"/>
      <c r="PA205" s="51"/>
      <c r="PB205" s="51"/>
      <c r="PC205" s="51"/>
      <c r="PD205" s="51"/>
      <c r="PE205" s="51"/>
      <c r="PF205" s="51"/>
      <c r="PG205" s="51"/>
      <c r="PH205" s="51"/>
      <c r="PI205" s="51"/>
      <c r="PJ205" s="51"/>
      <c r="PK205" s="51"/>
      <c r="PL205" s="51"/>
      <c r="PM205" s="51"/>
      <c r="PN205" s="51"/>
      <c r="PO205" s="51"/>
      <c r="PP205" s="51"/>
      <c r="PQ205" s="51"/>
      <c r="PR205" s="51"/>
      <c r="PS205" s="51"/>
      <c r="PT205" s="51"/>
      <c r="PU205" s="51"/>
      <c r="PV205" s="51"/>
      <c r="PW205" s="51"/>
      <c r="PX205" s="51"/>
      <c r="PY205" s="51"/>
      <c r="PZ205" s="51"/>
      <c r="QA205" s="51"/>
      <c r="QB205" s="51"/>
      <c r="QC205" s="51"/>
      <c r="QD205" s="51"/>
      <c r="QE205" s="51"/>
      <c r="QF205" s="51"/>
      <c r="QG205" s="51"/>
      <c r="QH205" s="51"/>
      <c r="QI205" s="51"/>
      <c r="QJ205" s="51"/>
      <c r="QK205" s="51"/>
      <c r="QL205" s="51"/>
      <c r="QM205" s="51"/>
      <c r="QN205" s="51"/>
      <c r="QO205" s="51"/>
      <c r="QP205" s="51"/>
      <c r="QQ205" s="51"/>
      <c r="QR205" s="51"/>
      <c r="QS205" s="51"/>
      <c r="QT205" s="51"/>
      <c r="QU205" s="51"/>
      <c r="QV205" s="51"/>
      <c r="QW205" s="51"/>
      <c r="QX205" s="51"/>
      <c r="QY205" s="51"/>
      <c r="QZ205" s="51"/>
      <c r="RA205" s="51"/>
      <c r="RB205" s="51"/>
      <c r="RC205" s="51"/>
      <c r="RD205" s="51"/>
      <c r="RE205" s="51"/>
      <c r="RF205" s="51"/>
      <c r="RG205" s="51"/>
      <c r="RH205" s="51"/>
      <c r="RI205" s="51"/>
      <c r="RJ205" s="51"/>
      <c r="RK205" s="51"/>
      <c r="RL205" s="51"/>
      <c r="RM205" s="51"/>
      <c r="RN205" s="51"/>
      <c r="RO205" s="51"/>
      <c r="RP205" s="51"/>
      <c r="RQ205" s="51"/>
      <c r="RR205" s="51"/>
      <c r="RS205" s="51"/>
      <c r="RT205" s="51"/>
      <c r="RU205" s="51"/>
      <c r="RV205" s="51"/>
      <c r="RW205" s="51"/>
      <c r="RX205" s="51"/>
      <c r="RY205" s="51"/>
      <c r="RZ205" s="51"/>
      <c r="SA205" s="51"/>
      <c r="SB205" s="51"/>
      <c r="SC205" s="51"/>
      <c r="SD205" s="51"/>
      <c r="SE205" s="51"/>
      <c r="SF205" s="51"/>
      <c r="SG205" s="51"/>
      <c r="SH205" s="51"/>
      <c r="SI205" s="51"/>
      <c r="SJ205" s="51"/>
      <c r="SK205" s="51"/>
      <c r="SL205" s="51"/>
      <c r="SM205" s="51"/>
      <c r="SN205" s="51"/>
      <c r="SO205" s="51"/>
      <c r="SP205" s="51"/>
      <c r="SQ205" s="51"/>
      <c r="SR205" s="51"/>
      <c r="SS205" s="51"/>
      <c r="ST205" s="51"/>
      <c r="SU205" s="51"/>
      <c r="SV205" s="51"/>
      <c r="SW205" s="51"/>
      <c r="SX205" s="51"/>
      <c r="SY205" s="51"/>
      <c r="SZ205" s="51"/>
      <c r="TA205" s="51"/>
      <c r="TB205" s="51"/>
      <c r="TC205" s="51"/>
      <c r="TD205" s="51"/>
      <c r="TE205" s="51"/>
      <c r="TF205" s="51"/>
      <c r="TG205" s="51"/>
      <c r="TH205" s="51"/>
      <c r="TI205" s="51"/>
      <c r="TJ205" s="51"/>
      <c r="TK205" s="51"/>
      <c r="TL205" s="51"/>
      <c r="TM205" s="51"/>
      <c r="TN205" s="51"/>
      <c r="TO205" s="51"/>
      <c r="TP205" s="51"/>
      <c r="TQ205" s="51"/>
      <c r="TR205" s="51"/>
      <c r="TS205" s="51"/>
      <c r="TT205" s="51"/>
      <c r="TU205" s="51"/>
      <c r="TV205" s="51"/>
      <c r="TW205" s="51"/>
      <c r="TX205" s="51"/>
      <c r="TY205" s="51"/>
      <c r="TZ205" s="51"/>
      <c r="UA205" s="51"/>
      <c r="UB205" s="51"/>
      <c r="UC205" s="51"/>
      <c r="UD205" s="51"/>
      <c r="UE205" s="51"/>
      <c r="UF205" s="51"/>
      <c r="UG205" s="51"/>
      <c r="UH205" s="51"/>
      <c r="UI205" s="51"/>
      <c r="UJ205" s="51"/>
      <c r="UK205" s="51"/>
      <c r="UL205" s="51"/>
      <c r="UM205" s="51"/>
      <c r="UN205" s="51"/>
      <c r="UO205" s="51"/>
      <c r="UP205" s="51"/>
      <c r="UQ205" s="51"/>
      <c r="UR205" s="51"/>
      <c r="US205" s="51"/>
      <c r="UT205" s="51"/>
      <c r="UU205" s="51"/>
      <c r="UV205" s="51"/>
      <c r="UW205" s="51"/>
      <c r="UX205" s="51"/>
      <c r="UY205" s="51"/>
      <c r="UZ205" s="51"/>
      <c r="VA205" s="51"/>
      <c r="VB205" s="51"/>
      <c r="VC205" s="51"/>
      <c r="VD205" s="51"/>
      <c r="VE205" s="51"/>
      <c r="VF205" s="51"/>
      <c r="VG205" s="51"/>
      <c r="VH205" s="51"/>
      <c r="VI205" s="51"/>
      <c r="VJ205" s="51"/>
      <c r="VK205" s="51"/>
      <c r="VL205" s="51"/>
      <c r="VM205" s="51"/>
      <c r="VN205" s="51"/>
      <c r="VO205" s="51"/>
      <c r="VP205" s="51"/>
      <c r="VQ205" s="51"/>
      <c r="VR205" s="51"/>
      <c r="VS205" s="51"/>
      <c r="VT205" s="51"/>
      <c r="VU205" s="51"/>
      <c r="VV205" s="51"/>
      <c r="VW205" s="51"/>
      <c r="VX205" s="51"/>
      <c r="VY205" s="51"/>
      <c r="VZ205" s="51"/>
      <c r="WA205" s="51"/>
      <c r="WB205" s="51"/>
      <c r="WC205" s="51"/>
      <c r="WD205" s="51"/>
      <c r="WE205" s="51"/>
      <c r="WF205" s="51"/>
      <c r="WG205" s="51"/>
      <c r="WH205" s="51"/>
      <c r="WI205" s="51"/>
      <c r="WJ205" s="51"/>
      <c r="WK205" s="51"/>
      <c r="WL205" s="51"/>
      <c r="WM205" s="51"/>
      <c r="WN205" s="51"/>
      <c r="WO205" s="51"/>
      <c r="WP205" s="51"/>
      <c r="WQ205" s="51"/>
      <c r="WR205" s="51"/>
      <c r="WS205" s="51"/>
      <c r="WT205" s="51"/>
      <c r="WU205" s="51"/>
      <c r="WV205" s="51"/>
      <c r="WW205" s="51"/>
      <c r="WX205" s="51"/>
      <c r="WY205" s="51"/>
      <c r="WZ205" s="51"/>
      <c r="XA205" s="51"/>
      <c r="XB205" s="51"/>
      <c r="XC205" s="51"/>
      <c r="XD205" s="51"/>
      <c r="XE205" s="51"/>
      <c r="XF205" s="51"/>
      <c r="XG205" s="51"/>
      <c r="XH205" s="51"/>
      <c r="XI205" s="51"/>
      <c r="XJ205" s="51"/>
      <c r="XK205" s="51"/>
      <c r="XL205" s="51"/>
      <c r="XM205" s="51"/>
      <c r="XN205" s="51"/>
      <c r="XO205" s="51"/>
      <c r="XP205" s="51"/>
      <c r="XQ205" s="51"/>
      <c r="XR205" s="51"/>
      <c r="XS205" s="51"/>
      <c r="XT205" s="51"/>
      <c r="XU205" s="51"/>
      <c r="XV205" s="51"/>
      <c r="XW205" s="51"/>
      <c r="XX205" s="51"/>
      <c r="XY205" s="51"/>
      <c r="XZ205" s="51"/>
      <c r="YA205" s="51"/>
      <c r="YB205" s="51"/>
      <c r="YC205" s="51"/>
      <c r="YD205" s="51"/>
      <c r="YE205" s="51"/>
      <c r="YF205" s="51"/>
      <c r="YG205" s="51"/>
      <c r="YH205" s="51"/>
      <c r="YI205" s="51"/>
      <c r="YJ205" s="51"/>
      <c r="YK205" s="51"/>
      <c r="YL205" s="51"/>
      <c r="YM205" s="51"/>
      <c r="YN205" s="51"/>
      <c r="YO205" s="51"/>
      <c r="YP205" s="51"/>
      <c r="YQ205" s="51"/>
      <c r="YR205" s="51"/>
      <c r="YS205" s="51"/>
    </row>
    <row r="206" spans="1:669" s="45" customFormat="1" x14ac:dyDescent="0.25">
      <c r="A206" s="40"/>
      <c r="B206" s="16"/>
      <c r="C206" s="17"/>
      <c r="D206" s="17"/>
      <c r="E206" s="40"/>
      <c r="F206" s="40"/>
      <c r="G206" s="151"/>
      <c r="H206" s="155"/>
      <c r="I206" s="151"/>
      <c r="J206" s="151"/>
      <c r="K206" s="151"/>
      <c r="L206" s="151"/>
      <c r="M206" s="151"/>
    </row>
    <row r="207" spans="1:669" x14ac:dyDescent="0.25">
      <c r="A207" s="125" t="s">
        <v>190</v>
      </c>
      <c r="B207" s="5"/>
      <c r="C207" s="6"/>
      <c r="D207" s="6"/>
      <c r="E207" s="10"/>
      <c r="F207" s="10"/>
      <c r="H207" s="174"/>
      <c r="I207" s="181"/>
      <c r="J207" s="181"/>
      <c r="K207" s="181"/>
      <c r="L207" s="181"/>
      <c r="M207" s="174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</row>
    <row r="208" spans="1:669" x14ac:dyDescent="0.25">
      <c r="A208" s="35" t="s">
        <v>191</v>
      </c>
      <c r="B208" s="204" t="s">
        <v>16</v>
      </c>
      <c r="C208" s="205" t="s">
        <v>71</v>
      </c>
      <c r="D208" s="205" t="s">
        <v>221</v>
      </c>
      <c r="E208" s="103">
        <v>44682</v>
      </c>
      <c r="F208" s="10" t="s">
        <v>107</v>
      </c>
      <c r="G208" s="130">
        <v>60000</v>
      </c>
      <c r="H208" s="174">
        <v>1722</v>
      </c>
      <c r="I208" s="181">
        <v>3486.68</v>
      </c>
      <c r="J208" s="181">
        <v>1824</v>
      </c>
      <c r="K208" s="181">
        <v>25</v>
      </c>
      <c r="L208" s="181">
        <v>7057.68</v>
      </c>
      <c r="M208" s="174">
        <v>52942.32</v>
      </c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</row>
    <row r="209" spans="1:175" s="46" customFormat="1" ht="13.5" customHeight="1" x14ac:dyDescent="0.25">
      <c r="A209" s="46" t="s">
        <v>192</v>
      </c>
      <c r="B209" s="18" t="s">
        <v>189</v>
      </c>
      <c r="C209" s="19" t="s">
        <v>70</v>
      </c>
      <c r="D209" s="19" t="s">
        <v>221</v>
      </c>
      <c r="E209" s="112">
        <v>44197</v>
      </c>
      <c r="F209" s="113" t="s">
        <v>107</v>
      </c>
      <c r="G209" s="152">
        <v>65000</v>
      </c>
      <c r="H209" s="156">
        <v>1865.5</v>
      </c>
      <c r="I209" s="152">
        <v>4427.58</v>
      </c>
      <c r="J209" s="152">
        <v>1976</v>
      </c>
      <c r="K209" s="152">
        <v>25</v>
      </c>
      <c r="L209" s="152">
        <v>8294.08</v>
      </c>
      <c r="M209" s="156">
        <v>56705.919999999998</v>
      </c>
    </row>
    <row r="210" spans="1:175" s="46" customFormat="1" ht="13.5" customHeight="1" x14ac:dyDescent="0.25">
      <c r="A210" s="46" t="s">
        <v>193</v>
      </c>
      <c r="B210" s="18" t="s">
        <v>174</v>
      </c>
      <c r="C210" s="19" t="s">
        <v>71</v>
      </c>
      <c r="D210" s="19" t="s">
        <v>221</v>
      </c>
      <c r="E210" s="112">
        <v>44652</v>
      </c>
      <c r="F210" s="113" t="s">
        <v>107</v>
      </c>
      <c r="G210" s="152">
        <v>65000</v>
      </c>
      <c r="H210" s="156">
        <v>1865.5</v>
      </c>
      <c r="I210" s="152">
        <v>4427.58</v>
      </c>
      <c r="J210" s="152">
        <v>1976</v>
      </c>
      <c r="K210" s="152">
        <v>25</v>
      </c>
      <c r="L210" s="152">
        <v>8294.08</v>
      </c>
      <c r="M210" s="156">
        <v>56705.919999999998</v>
      </c>
    </row>
    <row r="211" spans="1:175" s="46" customFormat="1" ht="13.5" customHeight="1" x14ac:dyDescent="0.25">
      <c r="A211" s="46" t="s">
        <v>205</v>
      </c>
      <c r="B211" s="18" t="s">
        <v>16</v>
      </c>
      <c r="C211" s="19" t="s">
        <v>71</v>
      </c>
      <c r="D211" s="19" t="s">
        <v>221</v>
      </c>
      <c r="E211" s="112">
        <v>44682</v>
      </c>
      <c r="F211" s="113" t="s">
        <v>107</v>
      </c>
      <c r="G211" s="152">
        <v>60000</v>
      </c>
      <c r="H211" s="156">
        <v>1722</v>
      </c>
      <c r="I211" s="152">
        <v>3486.68</v>
      </c>
      <c r="J211" s="152">
        <v>1824</v>
      </c>
      <c r="K211" s="152">
        <v>25</v>
      </c>
      <c r="L211" s="152">
        <v>7057.68</v>
      </c>
      <c r="M211" s="156">
        <v>52942.32</v>
      </c>
    </row>
    <row r="212" spans="1:175" s="68" customFormat="1" x14ac:dyDescent="0.25">
      <c r="A212" s="68" t="s">
        <v>14</v>
      </c>
      <c r="B212" s="92">
        <v>4</v>
      </c>
      <c r="C212" s="74"/>
      <c r="D212" s="74"/>
      <c r="G212" s="150">
        <f>G208+G209+G210+G211</f>
        <v>250000</v>
      </c>
      <c r="H212" s="157">
        <f>SUM(H209:H209)+H210+H208+H211</f>
        <v>7175</v>
      </c>
      <c r="I212" s="150">
        <f>SUM(I209:I209)+I208+I210+I211</f>
        <v>15828.52</v>
      </c>
      <c r="J212" s="150">
        <f>SUM(J209:J209)+J210+J208+J211</f>
        <v>7600</v>
      </c>
      <c r="K212" s="150">
        <f>SUM(K209:K209)+K208+K210+K211</f>
        <v>100</v>
      </c>
      <c r="L212" s="150">
        <f>SUM(L209:L209)+L208+L210+L211</f>
        <v>30703.52</v>
      </c>
      <c r="M212" s="150">
        <f>SUM(M209:M209)+M208+M210+M211</f>
        <v>219296.47999999998</v>
      </c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</row>
    <row r="213" spans="1:175" s="40" customFormat="1" x14ac:dyDescent="0.25">
      <c r="A213" s="40" t="s">
        <v>209</v>
      </c>
      <c r="B213" s="16"/>
      <c r="C213" s="17"/>
      <c r="D213" s="17"/>
      <c r="G213" s="151"/>
      <c r="H213" s="155"/>
      <c r="I213" s="151"/>
      <c r="J213" s="151"/>
      <c r="K213" s="151"/>
      <c r="L213" s="151"/>
      <c r="M213" s="151"/>
    </row>
    <row r="214" spans="1:175" s="126" customFormat="1" x14ac:dyDescent="0.25">
      <c r="A214" s="126" t="s">
        <v>194</v>
      </c>
      <c r="B214" s="113" t="s">
        <v>30</v>
      </c>
      <c r="C214" s="19" t="s">
        <v>71</v>
      </c>
      <c r="D214" s="19" t="s">
        <v>221</v>
      </c>
      <c r="E214" s="127">
        <v>44593</v>
      </c>
      <c r="F214" s="128" t="s">
        <v>107</v>
      </c>
      <c r="G214" s="152">
        <v>125000</v>
      </c>
      <c r="H214" s="156">
        <v>3587.5</v>
      </c>
      <c r="I214" s="152">
        <v>17607.88</v>
      </c>
      <c r="J214" s="152">
        <v>3800</v>
      </c>
      <c r="K214" s="152">
        <v>1537.45</v>
      </c>
      <c r="L214" s="152">
        <v>26532.83</v>
      </c>
      <c r="M214" s="152">
        <v>98467.17</v>
      </c>
    </row>
    <row r="215" spans="1:175" x14ac:dyDescent="0.25">
      <c r="A215" s="38" t="s">
        <v>94</v>
      </c>
      <c r="B215" s="14" t="s">
        <v>174</v>
      </c>
      <c r="C215" s="14" t="s">
        <v>70</v>
      </c>
      <c r="D215" s="14" t="s">
        <v>221</v>
      </c>
      <c r="E215" s="129">
        <v>44621</v>
      </c>
      <c r="F215" s="132" t="s">
        <v>107</v>
      </c>
      <c r="G215" s="130">
        <v>60000</v>
      </c>
      <c r="H215" s="131">
        <v>1722</v>
      </c>
      <c r="I215" s="130">
        <v>3486.68</v>
      </c>
      <c r="J215" s="130">
        <v>1824</v>
      </c>
      <c r="K215" s="130">
        <v>665</v>
      </c>
      <c r="L215" s="130">
        <v>7697.68</v>
      </c>
      <c r="M215" s="131">
        <v>52302.32</v>
      </c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</row>
    <row r="216" spans="1:175" s="68" customFormat="1" x14ac:dyDescent="0.25">
      <c r="A216" s="68" t="s">
        <v>14</v>
      </c>
      <c r="B216" s="116">
        <v>2</v>
      </c>
      <c r="C216" s="116"/>
      <c r="D216" s="116"/>
      <c r="E216" s="133"/>
      <c r="F216" s="134"/>
      <c r="G216" s="150">
        <f t="shared" ref="G216:M216" si="34">G215+G214</f>
        <v>185000</v>
      </c>
      <c r="H216" s="157">
        <f t="shared" si="34"/>
        <v>5309.5</v>
      </c>
      <c r="I216" s="150">
        <f t="shared" si="34"/>
        <v>21094.560000000001</v>
      </c>
      <c r="J216" s="150">
        <f t="shared" si="34"/>
        <v>5624</v>
      </c>
      <c r="K216" s="150">
        <f t="shared" si="34"/>
        <v>2202.4499999999998</v>
      </c>
      <c r="L216" s="150">
        <f t="shared" si="34"/>
        <v>34230.51</v>
      </c>
      <c r="M216" s="157">
        <f t="shared" si="34"/>
        <v>150769.49</v>
      </c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</row>
    <row r="217" spans="1:175" s="45" customFormat="1" x14ac:dyDescent="0.25">
      <c r="A217" s="40" t="s">
        <v>210</v>
      </c>
      <c r="B217" s="16"/>
      <c r="C217" s="17"/>
      <c r="D217" s="17"/>
      <c r="E217" s="40"/>
      <c r="F217" s="40"/>
      <c r="G217" s="151"/>
      <c r="H217" s="155"/>
      <c r="I217" s="151"/>
      <c r="J217" s="151"/>
      <c r="K217" s="151"/>
      <c r="L217" s="151"/>
      <c r="M217" s="155"/>
    </row>
    <row r="218" spans="1:175" s="46" customFormat="1" ht="13.5" customHeight="1" x14ac:dyDescent="0.25">
      <c r="A218" s="46" t="s">
        <v>105</v>
      </c>
      <c r="B218" s="18" t="s">
        <v>54</v>
      </c>
      <c r="C218" s="19" t="s">
        <v>70</v>
      </c>
      <c r="D218" s="19" t="s">
        <v>221</v>
      </c>
      <c r="E218" s="112">
        <v>44593</v>
      </c>
      <c r="F218" s="113" t="s">
        <v>107</v>
      </c>
      <c r="G218" s="152">
        <v>100000</v>
      </c>
      <c r="H218" s="156">
        <v>2870</v>
      </c>
      <c r="I218" s="152">
        <v>12105.37</v>
      </c>
      <c r="J218" s="152">
        <v>3040</v>
      </c>
      <c r="K218" s="152">
        <v>25</v>
      </c>
      <c r="L218" s="152">
        <v>18040.37</v>
      </c>
      <c r="M218" s="156">
        <v>81959.63</v>
      </c>
    </row>
    <row r="219" spans="1:175" s="46" customFormat="1" x14ac:dyDescent="0.25">
      <c r="A219" s="46" t="s">
        <v>147</v>
      </c>
      <c r="B219" s="18" t="s">
        <v>148</v>
      </c>
      <c r="C219" s="19" t="s">
        <v>71</v>
      </c>
      <c r="D219" s="19" t="s">
        <v>221</v>
      </c>
      <c r="E219" s="20">
        <v>44593</v>
      </c>
      <c r="F219" s="18" t="s">
        <v>107</v>
      </c>
      <c r="G219" s="152">
        <v>60000</v>
      </c>
      <c r="H219" s="156">
        <v>1722</v>
      </c>
      <c r="I219" s="152">
        <v>3486.68</v>
      </c>
      <c r="J219" s="152">
        <v>1824</v>
      </c>
      <c r="K219" s="152">
        <v>25</v>
      </c>
      <c r="L219" s="152">
        <v>7057.68</v>
      </c>
      <c r="M219" s="156">
        <v>52942.32</v>
      </c>
    </row>
    <row r="220" spans="1:175" s="68" customFormat="1" x14ac:dyDescent="0.25">
      <c r="A220" s="68" t="s">
        <v>14</v>
      </c>
      <c r="B220" s="92">
        <v>2</v>
      </c>
      <c r="C220" s="74"/>
      <c r="D220" s="74"/>
      <c r="G220" s="150">
        <f>SUM(G218:G219)</f>
        <v>160000</v>
      </c>
      <c r="H220" s="157">
        <f t="shared" ref="H220:M220" si="35">SUM(H218:H219)</f>
        <v>4592</v>
      </c>
      <c r="I220" s="150">
        <f t="shared" si="35"/>
        <v>15592.050000000001</v>
      </c>
      <c r="J220" s="150">
        <f t="shared" si="35"/>
        <v>4864</v>
      </c>
      <c r="K220" s="150">
        <f t="shared" si="35"/>
        <v>50</v>
      </c>
      <c r="L220" s="150">
        <f t="shared" si="35"/>
        <v>25098.05</v>
      </c>
      <c r="M220" s="150">
        <f t="shared" si="35"/>
        <v>134901.95000000001</v>
      </c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</row>
    <row r="221" spans="1:175" x14ac:dyDescent="0.25"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</row>
    <row r="222" spans="1:175" s="46" customFormat="1" x14ac:dyDescent="0.25">
      <c r="A222" s="40" t="s">
        <v>149</v>
      </c>
      <c r="B222" s="16"/>
      <c r="C222" s="19"/>
      <c r="D222" s="19"/>
      <c r="E222" s="20"/>
      <c r="F222" s="18"/>
      <c r="G222" s="152"/>
      <c r="H222" s="156"/>
      <c r="I222" s="152"/>
      <c r="J222" s="152"/>
      <c r="K222" s="152"/>
      <c r="L222" s="152"/>
      <c r="M222" s="156"/>
    </row>
    <row r="223" spans="1:175" s="46" customFormat="1" x14ac:dyDescent="0.25">
      <c r="A223" s="46" t="s">
        <v>150</v>
      </c>
      <c r="B223" s="113" t="s">
        <v>124</v>
      </c>
      <c r="C223" s="19" t="s">
        <v>70</v>
      </c>
      <c r="D223" s="19" t="s">
        <v>221</v>
      </c>
      <c r="E223" s="20">
        <v>44593</v>
      </c>
      <c r="F223" s="18" t="s">
        <v>107</v>
      </c>
      <c r="G223" s="152">
        <v>80000</v>
      </c>
      <c r="H223" s="156">
        <v>2296</v>
      </c>
      <c r="I223" s="152">
        <v>7400.87</v>
      </c>
      <c r="J223" s="152">
        <v>2432</v>
      </c>
      <c r="K223" s="152">
        <v>25</v>
      </c>
      <c r="L223" s="152">
        <v>12153.87</v>
      </c>
      <c r="M223" s="156">
        <v>67846.13</v>
      </c>
    </row>
    <row r="224" spans="1:175" s="46" customFormat="1" ht="13.5" customHeight="1" x14ac:dyDescent="0.25">
      <c r="A224" s="46" t="s">
        <v>180</v>
      </c>
      <c r="B224" s="113" t="s">
        <v>16</v>
      </c>
      <c r="C224" s="19" t="s">
        <v>71</v>
      </c>
      <c r="D224" s="19" t="s">
        <v>221</v>
      </c>
      <c r="E224" s="20">
        <v>44652</v>
      </c>
      <c r="F224" s="18" t="s">
        <v>107</v>
      </c>
      <c r="G224" s="152">
        <v>60000</v>
      </c>
      <c r="H224" s="156">
        <v>1722</v>
      </c>
      <c r="I224" s="152">
        <v>3486.68</v>
      </c>
      <c r="J224" s="152">
        <v>1824</v>
      </c>
      <c r="K224" s="152">
        <v>25</v>
      </c>
      <c r="L224" s="152">
        <v>7057.68</v>
      </c>
      <c r="M224" s="156">
        <v>52942.32</v>
      </c>
    </row>
    <row r="225" spans="1:669" s="46" customFormat="1" ht="13.5" customHeight="1" x14ac:dyDescent="0.25">
      <c r="A225" s="46" t="s">
        <v>234</v>
      </c>
      <c r="B225" s="113" t="s">
        <v>235</v>
      </c>
      <c r="C225" s="19" t="s">
        <v>70</v>
      </c>
      <c r="D225" s="19" t="s">
        <v>221</v>
      </c>
      <c r="E225" s="20">
        <v>44805</v>
      </c>
      <c r="F225" s="18" t="s">
        <v>107</v>
      </c>
      <c r="G225" s="152">
        <v>50000</v>
      </c>
      <c r="H225" s="156">
        <v>1435</v>
      </c>
      <c r="I225" s="152">
        <v>1854</v>
      </c>
      <c r="J225" s="152">
        <v>1520</v>
      </c>
      <c r="K225" s="152">
        <v>25</v>
      </c>
      <c r="L225" s="152">
        <v>4834</v>
      </c>
      <c r="M225" s="156">
        <v>45166</v>
      </c>
    </row>
    <row r="226" spans="1:669" s="15" customFormat="1" ht="15.75" x14ac:dyDescent="0.25">
      <c r="A226" s="99" t="s">
        <v>223</v>
      </c>
      <c r="B226" s="100" t="s">
        <v>17</v>
      </c>
      <c r="C226" s="214" t="s">
        <v>71</v>
      </c>
      <c r="D226" s="102" t="s">
        <v>221</v>
      </c>
      <c r="E226" s="103">
        <v>44718</v>
      </c>
      <c r="F226" s="101" t="s">
        <v>107</v>
      </c>
      <c r="G226" s="137">
        <v>40000</v>
      </c>
      <c r="H226" s="137">
        <v>1148</v>
      </c>
      <c r="I226" s="137">
        <v>442.65</v>
      </c>
      <c r="J226" s="137">
        <v>1216</v>
      </c>
      <c r="K226" s="137">
        <v>25</v>
      </c>
      <c r="L226" s="191">
        <v>2831.65</v>
      </c>
      <c r="M226" s="213">
        <v>37168.35</v>
      </c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  <c r="IV226" s="45"/>
      <c r="IW226" s="45"/>
      <c r="IX226" s="45"/>
      <c r="IY226" s="45"/>
      <c r="IZ226" s="45"/>
      <c r="JA226" s="45"/>
      <c r="JB226" s="45"/>
      <c r="JC226" s="45"/>
      <c r="JD226" s="45"/>
      <c r="JE226" s="45"/>
      <c r="JF226" s="45"/>
      <c r="JG226" s="45"/>
      <c r="JH226" s="45"/>
      <c r="JI226" s="45"/>
      <c r="JJ226" s="45"/>
      <c r="JK226" s="45"/>
      <c r="JL226" s="45"/>
      <c r="JM226" s="45"/>
      <c r="JN226" s="45"/>
      <c r="JO226" s="45"/>
      <c r="JP226" s="45"/>
      <c r="JQ226" s="45"/>
      <c r="JR226" s="45"/>
      <c r="JS226" s="45"/>
      <c r="JT226" s="45"/>
      <c r="JU226" s="45"/>
      <c r="JV226" s="45"/>
      <c r="JW226" s="45"/>
      <c r="JX226" s="45"/>
      <c r="JY226" s="45"/>
      <c r="JZ226" s="45"/>
      <c r="KA226" s="45"/>
      <c r="KB226" s="45"/>
      <c r="KC226" s="45"/>
      <c r="KD226" s="45"/>
      <c r="KE226" s="45"/>
      <c r="KF226" s="45"/>
      <c r="KG226" s="45"/>
      <c r="KH226" s="45"/>
      <c r="KI226" s="45"/>
      <c r="KJ226" s="45"/>
      <c r="KK226" s="45"/>
      <c r="KL226" s="45"/>
      <c r="KM226" s="45"/>
      <c r="KN226" s="45"/>
      <c r="KO226" s="45"/>
      <c r="KP226" s="45"/>
      <c r="KQ226" s="45"/>
      <c r="KR226" s="45"/>
      <c r="KS226" s="45"/>
      <c r="KT226" s="45"/>
      <c r="KU226" s="45"/>
      <c r="KV226" s="45"/>
      <c r="KW226" s="45"/>
      <c r="KX226" s="45"/>
      <c r="KY226" s="45"/>
      <c r="KZ226" s="45"/>
      <c r="LA226" s="45"/>
      <c r="LB226" s="45"/>
      <c r="LC226" s="45"/>
      <c r="LD226" s="45"/>
      <c r="LE226" s="45"/>
      <c r="LF226" s="45"/>
      <c r="LG226" s="45"/>
      <c r="LH226" s="45"/>
      <c r="LI226" s="45"/>
      <c r="LJ226" s="45"/>
      <c r="LK226" s="45"/>
      <c r="LL226" s="45"/>
      <c r="LM226" s="45"/>
      <c r="LN226" s="45"/>
      <c r="LO226" s="45"/>
      <c r="LP226" s="45"/>
      <c r="LQ226" s="45"/>
      <c r="LR226" s="45"/>
      <c r="LS226" s="45"/>
      <c r="LT226" s="45"/>
      <c r="LU226" s="45"/>
      <c r="LV226" s="45"/>
      <c r="LW226" s="45"/>
      <c r="LX226" s="45"/>
      <c r="LY226" s="45"/>
      <c r="LZ226" s="45"/>
      <c r="MA226" s="45"/>
      <c r="MB226" s="45"/>
      <c r="MC226" s="45"/>
      <c r="MD226" s="45"/>
      <c r="ME226" s="45"/>
      <c r="MF226" s="45"/>
      <c r="MG226" s="45"/>
      <c r="MH226" s="45"/>
      <c r="MI226" s="45"/>
      <c r="MJ226" s="45"/>
      <c r="MK226" s="45"/>
      <c r="ML226" s="45"/>
      <c r="MM226" s="45"/>
      <c r="MN226" s="45"/>
      <c r="MO226" s="45"/>
      <c r="MP226" s="45"/>
      <c r="MQ226" s="45"/>
      <c r="MR226" s="45"/>
      <c r="MS226" s="45"/>
      <c r="MT226" s="45"/>
      <c r="MU226" s="45"/>
      <c r="MV226" s="45"/>
      <c r="MW226" s="45"/>
      <c r="MX226" s="45"/>
      <c r="MY226" s="45"/>
      <c r="MZ226" s="45"/>
      <c r="NA226" s="45"/>
      <c r="NB226" s="45"/>
      <c r="NC226" s="45"/>
      <c r="ND226" s="45"/>
      <c r="NE226" s="45"/>
      <c r="NF226" s="45"/>
      <c r="NG226" s="45"/>
      <c r="NH226" s="45"/>
      <c r="NI226" s="45"/>
      <c r="NJ226" s="45"/>
      <c r="NK226" s="45"/>
      <c r="NL226" s="45"/>
      <c r="NM226" s="45"/>
      <c r="NN226" s="45"/>
      <c r="NO226" s="45"/>
      <c r="NP226" s="45"/>
      <c r="NQ226" s="45"/>
      <c r="NR226" s="45"/>
      <c r="NS226" s="45"/>
      <c r="NT226" s="45"/>
      <c r="NU226" s="45"/>
      <c r="NV226" s="45"/>
      <c r="NW226" s="45"/>
      <c r="NX226" s="45"/>
      <c r="NY226" s="45"/>
      <c r="NZ226" s="45"/>
      <c r="OA226" s="45"/>
      <c r="OB226" s="45"/>
      <c r="OC226" s="45"/>
      <c r="OD226" s="45"/>
      <c r="OE226" s="45"/>
      <c r="OF226" s="45"/>
      <c r="OG226" s="45"/>
      <c r="OH226" s="45"/>
      <c r="OI226" s="45"/>
      <c r="OJ226" s="45"/>
      <c r="OK226" s="45"/>
      <c r="OL226" s="45"/>
      <c r="OM226" s="45"/>
      <c r="ON226" s="45"/>
      <c r="OO226" s="45"/>
      <c r="OP226" s="45"/>
      <c r="OQ226" s="45"/>
      <c r="OR226" s="45"/>
      <c r="OS226" s="45"/>
      <c r="OT226" s="45"/>
      <c r="OU226" s="45"/>
      <c r="OV226" s="45"/>
      <c r="OW226" s="45"/>
      <c r="OX226" s="45"/>
      <c r="OY226" s="45"/>
      <c r="OZ226" s="45"/>
      <c r="PA226" s="45"/>
      <c r="PB226" s="45"/>
      <c r="PC226" s="45"/>
      <c r="PD226" s="45"/>
      <c r="PE226" s="45"/>
      <c r="PF226" s="45"/>
      <c r="PG226" s="45"/>
      <c r="PH226" s="45"/>
      <c r="PI226" s="45"/>
      <c r="PJ226" s="45"/>
      <c r="PK226" s="45"/>
      <c r="PL226" s="45"/>
      <c r="PM226" s="45"/>
      <c r="PN226" s="45"/>
      <c r="PO226" s="45"/>
      <c r="PP226" s="45"/>
      <c r="PQ226" s="45"/>
      <c r="PR226" s="45"/>
      <c r="PS226" s="45"/>
      <c r="PT226" s="45"/>
      <c r="PU226" s="45"/>
      <c r="PV226" s="45"/>
      <c r="PW226" s="45"/>
      <c r="PX226" s="45"/>
      <c r="PY226" s="45"/>
      <c r="PZ226" s="45"/>
      <c r="QA226" s="45"/>
      <c r="QB226" s="45"/>
      <c r="QC226" s="45"/>
      <c r="QD226" s="45"/>
      <c r="QE226" s="45"/>
      <c r="QF226" s="45"/>
      <c r="QG226" s="45"/>
      <c r="QH226" s="45"/>
      <c r="QI226" s="45"/>
      <c r="QJ226" s="45"/>
      <c r="QK226" s="45"/>
      <c r="QL226" s="45"/>
      <c r="QM226" s="45"/>
      <c r="QN226" s="45"/>
      <c r="QO226" s="45"/>
      <c r="QP226" s="45"/>
      <c r="QQ226" s="45"/>
      <c r="QR226" s="45"/>
      <c r="QS226" s="45"/>
      <c r="QT226" s="45"/>
      <c r="QU226" s="45"/>
      <c r="QV226" s="45"/>
      <c r="QW226" s="45"/>
      <c r="QX226" s="45"/>
      <c r="QY226" s="45"/>
      <c r="QZ226" s="45"/>
      <c r="RA226" s="45"/>
      <c r="RB226" s="45"/>
      <c r="RC226" s="45"/>
      <c r="RD226" s="45"/>
      <c r="RE226" s="45"/>
      <c r="RF226" s="45"/>
      <c r="RG226" s="45"/>
      <c r="RH226" s="45"/>
      <c r="RI226" s="45"/>
      <c r="RJ226" s="45"/>
      <c r="RK226" s="45"/>
      <c r="RL226" s="45"/>
      <c r="RM226" s="45"/>
      <c r="RN226" s="45"/>
      <c r="RO226" s="45"/>
      <c r="RP226" s="45"/>
      <c r="RQ226" s="45"/>
      <c r="RR226" s="45"/>
      <c r="RS226" s="45"/>
      <c r="RT226" s="45"/>
      <c r="RU226" s="45"/>
      <c r="RV226" s="45"/>
      <c r="RW226" s="45"/>
      <c r="RX226" s="45"/>
      <c r="RY226" s="45"/>
      <c r="RZ226" s="45"/>
      <c r="SA226" s="45"/>
      <c r="SB226" s="45"/>
      <c r="SC226" s="45"/>
      <c r="SD226" s="45"/>
      <c r="SE226" s="45"/>
      <c r="SF226" s="45"/>
      <c r="SG226" s="45"/>
      <c r="SH226" s="45"/>
      <c r="SI226" s="45"/>
      <c r="SJ226" s="45"/>
      <c r="SK226" s="45"/>
      <c r="SL226" s="45"/>
      <c r="SM226" s="45"/>
      <c r="SN226" s="45"/>
      <c r="SO226" s="45"/>
      <c r="SP226" s="45"/>
      <c r="SQ226" s="45"/>
      <c r="SR226" s="45"/>
      <c r="SS226" s="45"/>
      <c r="ST226" s="45"/>
      <c r="SU226" s="45"/>
      <c r="SV226" s="45"/>
      <c r="SW226" s="45"/>
      <c r="SX226" s="45"/>
      <c r="SY226" s="45"/>
      <c r="SZ226" s="45"/>
      <c r="TA226" s="45"/>
      <c r="TB226" s="45"/>
      <c r="TC226" s="45"/>
      <c r="TD226" s="45"/>
      <c r="TE226" s="45"/>
      <c r="TF226" s="45"/>
      <c r="TG226" s="45"/>
      <c r="TH226" s="45"/>
      <c r="TI226" s="45"/>
      <c r="TJ226" s="45"/>
      <c r="TK226" s="45"/>
      <c r="TL226" s="45"/>
      <c r="TM226" s="45"/>
      <c r="TN226" s="45"/>
      <c r="TO226" s="45"/>
      <c r="TP226" s="45"/>
      <c r="TQ226" s="45"/>
      <c r="TR226" s="45"/>
      <c r="TS226" s="45"/>
      <c r="TT226" s="45"/>
      <c r="TU226" s="45"/>
      <c r="TV226" s="45"/>
      <c r="TW226" s="45"/>
      <c r="TX226" s="45"/>
      <c r="TY226" s="45"/>
      <c r="TZ226" s="45"/>
      <c r="UA226" s="45"/>
      <c r="UB226" s="45"/>
      <c r="UC226" s="45"/>
      <c r="UD226" s="45"/>
      <c r="UE226" s="45"/>
      <c r="UF226" s="45"/>
      <c r="UG226" s="45"/>
      <c r="UH226" s="45"/>
      <c r="UI226" s="45"/>
      <c r="UJ226" s="45"/>
      <c r="UK226" s="45"/>
      <c r="UL226" s="45"/>
      <c r="UM226" s="45"/>
      <c r="UN226" s="45"/>
      <c r="UO226" s="45"/>
      <c r="UP226" s="45"/>
      <c r="UQ226" s="45"/>
      <c r="UR226" s="45"/>
      <c r="US226" s="45"/>
      <c r="UT226" s="45"/>
      <c r="UU226" s="45"/>
      <c r="UV226" s="45"/>
      <c r="UW226" s="45"/>
      <c r="UX226" s="45"/>
      <c r="UY226" s="45"/>
      <c r="UZ226" s="45"/>
      <c r="VA226" s="45"/>
      <c r="VB226" s="45"/>
      <c r="VC226" s="45"/>
      <c r="VD226" s="45"/>
      <c r="VE226" s="45"/>
      <c r="VF226" s="45"/>
      <c r="VG226" s="45"/>
      <c r="VH226" s="45"/>
      <c r="VI226" s="45"/>
      <c r="VJ226" s="45"/>
      <c r="VK226" s="45"/>
      <c r="VL226" s="45"/>
      <c r="VM226" s="45"/>
      <c r="VN226" s="45"/>
      <c r="VO226" s="45"/>
      <c r="VP226" s="45"/>
      <c r="VQ226" s="45"/>
      <c r="VR226" s="45"/>
      <c r="VS226" s="45"/>
      <c r="VT226" s="45"/>
      <c r="VU226" s="45"/>
      <c r="VV226" s="45"/>
      <c r="VW226" s="45"/>
      <c r="VX226" s="45"/>
      <c r="VY226" s="45"/>
      <c r="VZ226" s="45"/>
      <c r="WA226" s="45"/>
      <c r="WB226" s="45"/>
      <c r="WC226" s="45"/>
      <c r="WD226" s="45"/>
      <c r="WE226" s="45"/>
      <c r="WF226" s="45"/>
      <c r="WG226" s="45"/>
      <c r="WH226" s="45"/>
      <c r="WI226" s="45"/>
      <c r="WJ226" s="45"/>
      <c r="WK226" s="45"/>
      <c r="WL226" s="45"/>
      <c r="WM226" s="45"/>
      <c r="WN226" s="45"/>
      <c r="WO226" s="45"/>
      <c r="WP226" s="45"/>
      <c r="WQ226" s="45"/>
      <c r="WR226" s="45"/>
      <c r="WS226" s="45"/>
      <c r="WT226" s="45"/>
      <c r="WU226" s="45"/>
      <c r="WV226" s="45"/>
      <c r="WW226" s="45"/>
      <c r="WX226" s="45"/>
      <c r="WY226" s="45"/>
      <c r="WZ226" s="45"/>
      <c r="XA226" s="45"/>
      <c r="XB226" s="45"/>
      <c r="XC226" s="45"/>
      <c r="XD226" s="45"/>
      <c r="XE226" s="45"/>
      <c r="XF226" s="45"/>
      <c r="XG226" s="45"/>
      <c r="XH226" s="45"/>
      <c r="XI226" s="45"/>
      <c r="XJ226" s="45"/>
      <c r="XK226" s="45"/>
      <c r="XL226" s="45"/>
      <c r="XM226" s="45"/>
      <c r="XN226" s="45"/>
      <c r="XO226" s="45"/>
      <c r="XP226" s="45"/>
      <c r="XQ226" s="45"/>
      <c r="XR226" s="45"/>
      <c r="XS226" s="45"/>
      <c r="XT226" s="45"/>
      <c r="XU226" s="45"/>
      <c r="XV226" s="45"/>
      <c r="XW226" s="45"/>
      <c r="XX226" s="45"/>
      <c r="XY226" s="45"/>
      <c r="XZ226" s="45"/>
      <c r="YA226" s="45"/>
      <c r="YB226" s="45"/>
      <c r="YC226" s="45"/>
      <c r="YD226" s="45"/>
      <c r="YE226" s="45"/>
      <c r="YF226" s="45"/>
      <c r="YG226" s="45"/>
      <c r="YH226" s="45"/>
      <c r="YI226" s="45"/>
      <c r="YJ226" s="45"/>
      <c r="YK226" s="45"/>
      <c r="YL226" s="45"/>
      <c r="YM226" s="45"/>
      <c r="YN226" s="45"/>
      <c r="YO226" s="45"/>
      <c r="YP226" s="45"/>
      <c r="YQ226" s="45"/>
      <c r="YR226" s="45"/>
    </row>
    <row r="227" spans="1:669" s="46" customFormat="1" x14ac:dyDescent="0.25">
      <c r="A227" s="46" t="s">
        <v>224</v>
      </c>
      <c r="B227" s="113" t="s">
        <v>16</v>
      </c>
      <c r="C227" s="19" t="s">
        <v>70</v>
      </c>
      <c r="D227" s="19" t="s">
        <v>221</v>
      </c>
      <c r="E227" s="20">
        <v>44713</v>
      </c>
      <c r="F227" s="18" t="s">
        <v>107</v>
      </c>
      <c r="G227" s="152">
        <v>60000</v>
      </c>
      <c r="H227" s="156">
        <v>1722</v>
      </c>
      <c r="I227" s="152">
        <v>3486.68</v>
      </c>
      <c r="J227" s="152">
        <v>1824</v>
      </c>
      <c r="K227" s="152">
        <v>25</v>
      </c>
      <c r="L227" s="152">
        <v>7057.68</v>
      </c>
      <c r="M227" s="156">
        <v>52942.32</v>
      </c>
    </row>
    <row r="228" spans="1:669" s="68" customFormat="1" x14ac:dyDescent="0.25">
      <c r="A228" s="68" t="s">
        <v>14</v>
      </c>
      <c r="B228" s="116">
        <v>5</v>
      </c>
      <c r="C228" s="116"/>
      <c r="D228" s="116"/>
      <c r="E228" s="117"/>
      <c r="F228" s="117"/>
      <c r="G228" s="150">
        <f>G223+G224+G226+G227+G225</f>
        <v>290000</v>
      </c>
      <c r="H228" s="157">
        <f>H223+H224+H227+H226+H225</f>
        <v>8323</v>
      </c>
      <c r="I228" s="150">
        <f>I223+I224+I227+I226+I225</f>
        <v>16670.879999999997</v>
      </c>
      <c r="J228" s="150">
        <f>J223+J224+J227+J226+J225</f>
        <v>8816</v>
      </c>
      <c r="K228" s="150">
        <f>K223+K224+K227+K226+K225</f>
        <v>125</v>
      </c>
      <c r="L228" s="150">
        <f>L223+L224+L227+L226+L225</f>
        <v>33934.880000000005</v>
      </c>
      <c r="M228" s="157">
        <f>M223+M224+M226+M227+M225</f>
        <v>256065.12000000002</v>
      </c>
      <c r="N228" s="118"/>
      <c r="O228" s="212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40"/>
      <c r="EK228" s="40"/>
      <c r="EL228" s="40"/>
      <c r="EM228" s="40"/>
      <c r="EN228" s="40"/>
      <c r="EO228" s="40"/>
      <c r="EP228" s="40"/>
      <c r="EQ228" s="40"/>
      <c r="ER228" s="40"/>
      <c r="ES228" s="40"/>
      <c r="ET228" s="40"/>
      <c r="EU228" s="40"/>
      <c r="EV228" s="40"/>
      <c r="EW228" s="40"/>
      <c r="EX228" s="40"/>
      <c r="EY228" s="40"/>
      <c r="EZ228" s="40"/>
      <c r="FA228" s="40"/>
      <c r="FB228" s="40"/>
      <c r="FC228" s="40"/>
      <c r="FD228" s="40"/>
      <c r="FE228" s="40"/>
      <c r="FF228" s="40"/>
      <c r="FG228" s="40"/>
      <c r="FH228" s="40"/>
      <c r="FI228" s="40"/>
      <c r="FJ228" s="40"/>
      <c r="FK228" s="40"/>
      <c r="FL228" s="40"/>
      <c r="FM228" s="40"/>
      <c r="FN228" s="40"/>
      <c r="FO228" s="40"/>
      <c r="FP228" s="40"/>
      <c r="FQ228" s="40"/>
      <c r="FR228" s="40"/>
      <c r="FS228" s="40"/>
    </row>
    <row r="229" spans="1:669" x14ac:dyDescent="0.25"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</row>
    <row r="230" spans="1:669" s="47" customFormat="1" ht="15.75" x14ac:dyDescent="0.25">
      <c r="A230" s="78" t="s">
        <v>176</v>
      </c>
      <c r="B230" s="124"/>
      <c r="C230" s="55"/>
      <c r="D230" s="55"/>
      <c r="E230" s="55"/>
      <c r="F230" s="55"/>
      <c r="G230" s="141"/>
      <c r="H230" s="141"/>
      <c r="I230" s="141"/>
      <c r="J230" s="141"/>
      <c r="K230" s="141"/>
      <c r="L230" s="141"/>
      <c r="M230" s="188"/>
      <c r="N230" s="45"/>
      <c r="O230" s="45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</row>
    <row r="231" spans="1:669" s="15" customFormat="1" ht="15.75" x14ac:dyDescent="0.25">
      <c r="A231" s="99" t="s">
        <v>177</v>
      </c>
      <c r="B231" s="100" t="s">
        <v>174</v>
      </c>
      <c r="C231" s="101" t="s">
        <v>70</v>
      </c>
      <c r="D231" s="101" t="s">
        <v>221</v>
      </c>
      <c r="E231" s="102">
        <v>44470</v>
      </c>
      <c r="F231" s="103" t="s">
        <v>107</v>
      </c>
      <c r="G231" s="137">
        <v>60000</v>
      </c>
      <c r="H231" s="137">
        <v>1722</v>
      </c>
      <c r="I231" s="137">
        <v>3486.68</v>
      </c>
      <c r="J231" s="137">
        <v>1824</v>
      </c>
      <c r="K231" s="137">
        <v>1087</v>
      </c>
      <c r="L231" s="137">
        <v>8119.68</v>
      </c>
      <c r="M231" s="191">
        <v>51880.32</v>
      </c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  <c r="IV231" s="45"/>
      <c r="IW231" s="45"/>
      <c r="IX231" s="45"/>
      <c r="IY231" s="45"/>
      <c r="IZ231" s="45"/>
      <c r="JA231" s="45"/>
      <c r="JB231" s="45"/>
      <c r="JC231" s="45"/>
      <c r="JD231" s="45"/>
      <c r="JE231" s="45"/>
      <c r="JF231" s="45"/>
      <c r="JG231" s="45"/>
      <c r="JH231" s="45"/>
      <c r="JI231" s="45"/>
      <c r="JJ231" s="45"/>
      <c r="JK231" s="45"/>
      <c r="JL231" s="45"/>
      <c r="JM231" s="45"/>
      <c r="JN231" s="45"/>
      <c r="JO231" s="45"/>
      <c r="JP231" s="45"/>
      <c r="JQ231" s="45"/>
      <c r="JR231" s="45"/>
      <c r="JS231" s="45"/>
      <c r="JT231" s="45"/>
      <c r="JU231" s="45"/>
      <c r="JV231" s="45"/>
      <c r="JW231" s="45"/>
      <c r="JX231" s="45"/>
      <c r="JY231" s="45"/>
      <c r="JZ231" s="45"/>
      <c r="KA231" s="45"/>
      <c r="KB231" s="45"/>
      <c r="KC231" s="45"/>
      <c r="KD231" s="45"/>
      <c r="KE231" s="45"/>
      <c r="KF231" s="45"/>
      <c r="KG231" s="45"/>
      <c r="KH231" s="45"/>
      <c r="KI231" s="45"/>
      <c r="KJ231" s="45"/>
      <c r="KK231" s="45"/>
      <c r="KL231" s="45"/>
      <c r="KM231" s="45"/>
      <c r="KN231" s="45"/>
      <c r="KO231" s="45"/>
      <c r="KP231" s="45"/>
      <c r="KQ231" s="45"/>
      <c r="KR231" s="45"/>
      <c r="KS231" s="45"/>
      <c r="KT231" s="45"/>
      <c r="KU231" s="45"/>
      <c r="KV231" s="45"/>
      <c r="KW231" s="45"/>
      <c r="KX231" s="45"/>
      <c r="KY231" s="45"/>
      <c r="KZ231" s="45"/>
      <c r="LA231" s="45"/>
      <c r="LB231" s="45"/>
      <c r="LC231" s="45"/>
      <c r="LD231" s="45"/>
      <c r="LE231" s="45"/>
      <c r="LF231" s="45"/>
      <c r="LG231" s="45"/>
      <c r="LH231" s="45"/>
      <c r="LI231" s="45"/>
      <c r="LJ231" s="45"/>
      <c r="LK231" s="45"/>
      <c r="LL231" s="45"/>
      <c r="LM231" s="45"/>
      <c r="LN231" s="45"/>
      <c r="LO231" s="45"/>
      <c r="LP231" s="45"/>
      <c r="LQ231" s="45"/>
      <c r="LR231" s="45"/>
      <c r="LS231" s="45"/>
      <c r="LT231" s="45"/>
      <c r="LU231" s="45"/>
      <c r="LV231" s="45"/>
      <c r="LW231" s="45"/>
      <c r="LX231" s="45"/>
      <c r="LY231" s="45"/>
      <c r="LZ231" s="45"/>
      <c r="MA231" s="45"/>
      <c r="MB231" s="45"/>
      <c r="MC231" s="45"/>
      <c r="MD231" s="45"/>
      <c r="ME231" s="45"/>
      <c r="MF231" s="45"/>
      <c r="MG231" s="45"/>
      <c r="MH231" s="45"/>
      <c r="MI231" s="45"/>
      <c r="MJ231" s="45"/>
      <c r="MK231" s="45"/>
      <c r="ML231" s="45"/>
      <c r="MM231" s="45"/>
      <c r="MN231" s="45"/>
      <c r="MO231" s="45"/>
      <c r="MP231" s="45"/>
      <c r="MQ231" s="45"/>
      <c r="MR231" s="45"/>
      <c r="MS231" s="45"/>
      <c r="MT231" s="45"/>
      <c r="MU231" s="45"/>
      <c r="MV231" s="45"/>
      <c r="MW231" s="45"/>
      <c r="MX231" s="45"/>
      <c r="MY231" s="45"/>
      <c r="MZ231" s="45"/>
      <c r="NA231" s="45"/>
      <c r="NB231" s="45"/>
      <c r="NC231" s="45"/>
      <c r="ND231" s="45"/>
      <c r="NE231" s="45"/>
      <c r="NF231" s="45"/>
      <c r="NG231" s="45"/>
      <c r="NH231" s="45"/>
      <c r="NI231" s="45"/>
      <c r="NJ231" s="45"/>
      <c r="NK231" s="45"/>
      <c r="NL231" s="45"/>
      <c r="NM231" s="45"/>
      <c r="NN231" s="45"/>
      <c r="NO231" s="45"/>
      <c r="NP231" s="45"/>
      <c r="NQ231" s="45"/>
      <c r="NR231" s="45"/>
      <c r="NS231" s="45"/>
      <c r="NT231" s="45"/>
      <c r="NU231" s="45"/>
      <c r="NV231" s="45"/>
      <c r="NW231" s="45"/>
      <c r="NX231" s="45"/>
      <c r="NY231" s="45"/>
      <c r="NZ231" s="45"/>
      <c r="OA231" s="45"/>
      <c r="OB231" s="45"/>
      <c r="OC231" s="45"/>
      <c r="OD231" s="45"/>
      <c r="OE231" s="45"/>
      <c r="OF231" s="45"/>
      <c r="OG231" s="45"/>
      <c r="OH231" s="45"/>
      <c r="OI231" s="45"/>
      <c r="OJ231" s="45"/>
      <c r="OK231" s="45"/>
      <c r="OL231" s="45"/>
      <c r="OM231" s="45"/>
      <c r="ON231" s="45"/>
      <c r="OO231" s="45"/>
      <c r="OP231" s="45"/>
      <c r="OQ231" s="45"/>
      <c r="OR231" s="45"/>
      <c r="OS231" s="45"/>
      <c r="OT231" s="45"/>
      <c r="OU231" s="45"/>
      <c r="OV231" s="45"/>
      <c r="OW231" s="45"/>
      <c r="OX231" s="45"/>
      <c r="OY231" s="45"/>
      <c r="OZ231" s="45"/>
      <c r="PA231" s="45"/>
      <c r="PB231" s="45"/>
      <c r="PC231" s="45"/>
      <c r="PD231" s="45"/>
      <c r="PE231" s="45"/>
      <c r="PF231" s="45"/>
      <c r="PG231" s="45"/>
      <c r="PH231" s="45"/>
      <c r="PI231" s="45"/>
      <c r="PJ231" s="45"/>
      <c r="PK231" s="45"/>
      <c r="PL231" s="45"/>
      <c r="PM231" s="45"/>
      <c r="PN231" s="45"/>
      <c r="PO231" s="45"/>
      <c r="PP231" s="45"/>
      <c r="PQ231" s="45"/>
      <c r="PR231" s="45"/>
      <c r="PS231" s="45"/>
      <c r="PT231" s="45"/>
      <c r="PU231" s="45"/>
      <c r="PV231" s="45"/>
      <c r="PW231" s="45"/>
      <c r="PX231" s="45"/>
      <c r="PY231" s="45"/>
      <c r="PZ231" s="45"/>
      <c r="QA231" s="45"/>
      <c r="QB231" s="45"/>
      <c r="QC231" s="45"/>
      <c r="QD231" s="45"/>
      <c r="QE231" s="45"/>
      <c r="QF231" s="45"/>
      <c r="QG231" s="45"/>
      <c r="QH231" s="45"/>
      <c r="QI231" s="45"/>
      <c r="QJ231" s="45"/>
      <c r="QK231" s="45"/>
      <c r="QL231" s="45"/>
      <c r="QM231" s="45"/>
      <c r="QN231" s="45"/>
      <c r="QO231" s="45"/>
      <c r="QP231" s="45"/>
      <c r="QQ231" s="45"/>
      <c r="QR231" s="45"/>
      <c r="QS231" s="45"/>
      <c r="QT231" s="45"/>
      <c r="QU231" s="45"/>
      <c r="QV231" s="45"/>
      <c r="QW231" s="45"/>
      <c r="QX231" s="45"/>
      <c r="QY231" s="45"/>
      <c r="QZ231" s="45"/>
      <c r="RA231" s="45"/>
      <c r="RB231" s="45"/>
      <c r="RC231" s="45"/>
      <c r="RD231" s="45"/>
      <c r="RE231" s="45"/>
      <c r="RF231" s="45"/>
      <c r="RG231" s="45"/>
      <c r="RH231" s="45"/>
      <c r="RI231" s="45"/>
      <c r="RJ231" s="45"/>
      <c r="RK231" s="45"/>
      <c r="RL231" s="45"/>
      <c r="RM231" s="45"/>
      <c r="RN231" s="45"/>
      <c r="RO231" s="45"/>
      <c r="RP231" s="45"/>
      <c r="RQ231" s="45"/>
      <c r="RR231" s="45"/>
      <c r="RS231" s="45"/>
      <c r="RT231" s="45"/>
      <c r="RU231" s="45"/>
      <c r="RV231" s="45"/>
      <c r="RW231" s="45"/>
      <c r="RX231" s="45"/>
      <c r="RY231" s="45"/>
      <c r="RZ231" s="45"/>
      <c r="SA231" s="45"/>
      <c r="SB231" s="45"/>
      <c r="SC231" s="45"/>
      <c r="SD231" s="45"/>
      <c r="SE231" s="45"/>
      <c r="SF231" s="45"/>
      <c r="SG231" s="45"/>
      <c r="SH231" s="45"/>
      <c r="SI231" s="45"/>
      <c r="SJ231" s="45"/>
      <c r="SK231" s="45"/>
      <c r="SL231" s="45"/>
      <c r="SM231" s="45"/>
      <c r="SN231" s="45"/>
      <c r="SO231" s="45"/>
      <c r="SP231" s="45"/>
      <c r="SQ231" s="45"/>
      <c r="SR231" s="45"/>
      <c r="SS231" s="45"/>
      <c r="ST231" s="45"/>
      <c r="SU231" s="45"/>
      <c r="SV231" s="45"/>
      <c r="SW231" s="45"/>
      <c r="SX231" s="45"/>
      <c r="SY231" s="45"/>
      <c r="SZ231" s="45"/>
      <c r="TA231" s="45"/>
      <c r="TB231" s="45"/>
      <c r="TC231" s="45"/>
      <c r="TD231" s="45"/>
      <c r="TE231" s="45"/>
      <c r="TF231" s="45"/>
      <c r="TG231" s="45"/>
      <c r="TH231" s="45"/>
      <c r="TI231" s="45"/>
      <c r="TJ231" s="45"/>
      <c r="TK231" s="45"/>
      <c r="TL231" s="45"/>
      <c r="TM231" s="45"/>
      <c r="TN231" s="45"/>
      <c r="TO231" s="45"/>
      <c r="TP231" s="45"/>
      <c r="TQ231" s="45"/>
      <c r="TR231" s="45"/>
      <c r="TS231" s="45"/>
      <c r="TT231" s="45"/>
      <c r="TU231" s="45"/>
      <c r="TV231" s="45"/>
      <c r="TW231" s="45"/>
      <c r="TX231" s="45"/>
      <c r="TY231" s="45"/>
      <c r="TZ231" s="45"/>
      <c r="UA231" s="45"/>
      <c r="UB231" s="45"/>
      <c r="UC231" s="45"/>
      <c r="UD231" s="45"/>
      <c r="UE231" s="45"/>
      <c r="UF231" s="45"/>
      <c r="UG231" s="45"/>
      <c r="UH231" s="45"/>
      <c r="UI231" s="45"/>
      <c r="UJ231" s="45"/>
      <c r="UK231" s="45"/>
      <c r="UL231" s="45"/>
      <c r="UM231" s="45"/>
      <c r="UN231" s="45"/>
      <c r="UO231" s="45"/>
      <c r="UP231" s="45"/>
      <c r="UQ231" s="45"/>
      <c r="UR231" s="45"/>
      <c r="US231" s="45"/>
      <c r="UT231" s="45"/>
      <c r="UU231" s="45"/>
      <c r="UV231" s="45"/>
      <c r="UW231" s="45"/>
      <c r="UX231" s="45"/>
      <c r="UY231" s="45"/>
      <c r="UZ231" s="45"/>
      <c r="VA231" s="45"/>
      <c r="VB231" s="45"/>
      <c r="VC231" s="45"/>
      <c r="VD231" s="45"/>
      <c r="VE231" s="45"/>
      <c r="VF231" s="45"/>
      <c r="VG231" s="45"/>
      <c r="VH231" s="45"/>
      <c r="VI231" s="45"/>
      <c r="VJ231" s="45"/>
      <c r="VK231" s="45"/>
      <c r="VL231" s="45"/>
      <c r="VM231" s="45"/>
      <c r="VN231" s="45"/>
      <c r="VO231" s="45"/>
      <c r="VP231" s="45"/>
      <c r="VQ231" s="45"/>
      <c r="VR231" s="45"/>
      <c r="VS231" s="45"/>
      <c r="VT231" s="45"/>
      <c r="VU231" s="45"/>
      <c r="VV231" s="45"/>
      <c r="VW231" s="45"/>
      <c r="VX231" s="45"/>
      <c r="VY231" s="45"/>
      <c r="VZ231" s="45"/>
      <c r="WA231" s="45"/>
      <c r="WB231" s="45"/>
      <c r="WC231" s="45"/>
      <c r="WD231" s="45"/>
      <c r="WE231" s="45"/>
      <c r="WF231" s="45"/>
      <c r="WG231" s="45"/>
      <c r="WH231" s="45"/>
      <c r="WI231" s="45"/>
      <c r="WJ231" s="45"/>
      <c r="WK231" s="45"/>
      <c r="WL231" s="45"/>
      <c r="WM231" s="45"/>
      <c r="WN231" s="45"/>
      <c r="WO231" s="45"/>
      <c r="WP231" s="45"/>
      <c r="WQ231" s="45"/>
      <c r="WR231" s="45"/>
      <c r="WS231" s="45"/>
      <c r="WT231" s="45"/>
      <c r="WU231" s="45"/>
      <c r="WV231" s="45"/>
      <c r="WW231" s="45"/>
      <c r="WX231" s="45"/>
      <c r="WY231" s="45"/>
      <c r="WZ231" s="45"/>
      <c r="XA231" s="45"/>
      <c r="XB231" s="45"/>
      <c r="XC231" s="45"/>
      <c r="XD231" s="45"/>
      <c r="XE231" s="45"/>
      <c r="XF231" s="45"/>
      <c r="XG231" s="45"/>
      <c r="XH231" s="45"/>
      <c r="XI231" s="45"/>
      <c r="XJ231" s="45"/>
      <c r="XK231" s="45"/>
      <c r="XL231" s="45"/>
      <c r="XM231" s="45"/>
      <c r="XN231" s="45"/>
      <c r="XO231" s="45"/>
      <c r="XP231" s="45"/>
      <c r="XQ231" s="45"/>
      <c r="XR231" s="45"/>
      <c r="XS231" s="45"/>
      <c r="XT231" s="45"/>
      <c r="XU231" s="45"/>
      <c r="XV231" s="45"/>
      <c r="XW231" s="45"/>
      <c r="XX231" s="45"/>
      <c r="XY231" s="45"/>
      <c r="XZ231" s="45"/>
      <c r="YA231" s="45"/>
      <c r="YB231" s="45"/>
      <c r="YC231" s="45"/>
      <c r="YD231" s="45"/>
      <c r="YE231" s="45"/>
      <c r="YF231" s="45"/>
      <c r="YG231" s="45"/>
      <c r="YH231" s="45"/>
      <c r="YI231" s="45"/>
      <c r="YJ231" s="45"/>
      <c r="YK231" s="45"/>
      <c r="YL231" s="45"/>
      <c r="YM231" s="45"/>
      <c r="YN231" s="45"/>
      <c r="YO231" s="45"/>
      <c r="YP231" s="45"/>
      <c r="YQ231" s="45"/>
      <c r="YR231" s="45"/>
      <c r="YS231" s="45"/>
    </row>
    <row r="232" spans="1:669" s="15" customFormat="1" ht="15.75" x14ac:dyDescent="0.25">
      <c r="A232" s="99" t="s">
        <v>178</v>
      </c>
      <c r="B232" s="100" t="s">
        <v>174</v>
      </c>
      <c r="C232" s="101" t="s">
        <v>71</v>
      </c>
      <c r="D232" s="101" t="s">
        <v>221</v>
      </c>
      <c r="E232" s="102">
        <v>44593</v>
      </c>
      <c r="F232" s="103" t="s">
        <v>107</v>
      </c>
      <c r="G232" s="137">
        <v>76000</v>
      </c>
      <c r="H232" s="137">
        <v>2181.1999999999998</v>
      </c>
      <c r="I232" s="137">
        <v>6497.56</v>
      </c>
      <c r="J232" s="137">
        <v>2310.4</v>
      </c>
      <c r="K232" s="137">
        <v>25</v>
      </c>
      <c r="L232" s="137">
        <v>11014.16</v>
      </c>
      <c r="M232" s="191">
        <v>64985.84</v>
      </c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  <c r="IV232" s="45"/>
      <c r="IW232" s="45"/>
      <c r="IX232" s="45"/>
      <c r="IY232" s="45"/>
      <c r="IZ232" s="45"/>
      <c r="JA232" s="45"/>
      <c r="JB232" s="45"/>
      <c r="JC232" s="45"/>
      <c r="JD232" s="45"/>
      <c r="JE232" s="45"/>
      <c r="JF232" s="45"/>
      <c r="JG232" s="45"/>
      <c r="JH232" s="45"/>
      <c r="JI232" s="45"/>
      <c r="JJ232" s="45"/>
      <c r="JK232" s="45"/>
      <c r="JL232" s="45"/>
      <c r="JM232" s="45"/>
      <c r="JN232" s="45"/>
      <c r="JO232" s="45"/>
      <c r="JP232" s="45"/>
      <c r="JQ232" s="45"/>
      <c r="JR232" s="45"/>
      <c r="JS232" s="45"/>
      <c r="JT232" s="45"/>
      <c r="JU232" s="45"/>
      <c r="JV232" s="45"/>
      <c r="JW232" s="45"/>
      <c r="JX232" s="45"/>
      <c r="JY232" s="45"/>
      <c r="JZ232" s="45"/>
      <c r="KA232" s="45"/>
      <c r="KB232" s="45"/>
      <c r="KC232" s="45"/>
      <c r="KD232" s="45"/>
      <c r="KE232" s="45"/>
      <c r="KF232" s="45"/>
      <c r="KG232" s="45"/>
      <c r="KH232" s="45"/>
      <c r="KI232" s="45"/>
      <c r="KJ232" s="45"/>
      <c r="KK232" s="45"/>
      <c r="KL232" s="45"/>
      <c r="KM232" s="45"/>
      <c r="KN232" s="45"/>
      <c r="KO232" s="45"/>
      <c r="KP232" s="45"/>
      <c r="KQ232" s="45"/>
      <c r="KR232" s="45"/>
      <c r="KS232" s="45"/>
      <c r="KT232" s="45"/>
      <c r="KU232" s="45"/>
      <c r="KV232" s="45"/>
      <c r="KW232" s="45"/>
      <c r="KX232" s="45"/>
      <c r="KY232" s="45"/>
      <c r="KZ232" s="45"/>
      <c r="LA232" s="45"/>
      <c r="LB232" s="45"/>
      <c r="LC232" s="45"/>
      <c r="LD232" s="45"/>
      <c r="LE232" s="45"/>
      <c r="LF232" s="45"/>
      <c r="LG232" s="45"/>
      <c r="LH232" s="45"/>
      <c r="LI232" s="45"/>
      <c r="LJ232" s="45"/>
      <c r="LK232" s="45"/>
      <c r="LL232" s="45"/>
      <c r="LM232" s="45"/>
      <c r="LN232" s="45"/>
      <c r="LO232" s="45"/>
      <c r="LP232" s="45"/>
      <c r="LQ232" s="45"/>
      <c r="LR232" s="45"/>
      <c r="LS232" s="45"/>
      <c r="LT232" s="45"/>
      <c r="LU232" s="45"/>
      <c r="LV232" s="45"/>
      <c r="LW232" s="45"/>
      <c r="LX232" s="45"/>
      <c r="LY232" s="45"/>
      <c r="LZ232" s="45"/>
      <c r="MA232" s="45"/>
      <c r="MB232" s="45"/>
      <c r="MC232" s="45"/>
      <c r="MD232" s="45"/>
      <c r="ME232" s="45"/>
      <c r="MF232" s="45"/>
      <c r="MG232" s="45"/>
      <c r="MH232" s="45"/>
      <c r="MI232" s="45"/>
      <c r="MJ232" s="45"/>
      <c r="MK232" s="45"/>
      <c r="ML232" s="45"/>
      <c r="MM232" s="45"/>
      <c r="MN232" s="45"/>
      <c r="MO232" s="45"/>
      <c r="MP232" s="45"/>
      <c r="MQ232" s="45"/>
      <c r="MR232" s="45"/>
      <c r="MS232" s="45"/>
      <c r="MT232" s="45"/>
      <c r="MU232" s="45"/>
      <c r="MV232" s="45"/>
      <c r="MW232" s="45"/>
      <c r="MX232" s="45"/>
      <c r="MY232" s="45"/>
      <c r="MZ232" s="45"/>
      <c r="NA232" s="45"/>
      <c r="NB232" s="45"/>
      <c r="NC232" s="45"/>
      <c r="ND232" s="45"/>
      <c r="NE232" s="45"/>
      <c r="NF232" s="45"/>
      <c r="NG232" s="45"/>
      <c r="NH232" s="45"/>
      <c r="NI232" s="45"/>
      <c r="NJ232" s="45"/>
      <c r="NK232" s="45"/>
      <c r="NL232" s="45"/>
      <c r="NM232" s="45"/>
      <c r="NN232" s="45"/>
      <c r="NO232" s="45"/>
      <c r="NP232" s="45"/>
      <c r="NQ232" s="45"/>
      <c r="NR232" s="45"/>
      <c r="NS232" s="45"/>
      <c r="NT232" s="45"/>
      <c r="NU232" s="45"/>
      <c r="NV232" s="45"/>
      <c r="NW232" s="45"/>
      <c r="NX232" s="45"/>
      <c r="NY232" s="45"/>
      <c r="NZ232" s="45"/>
      <c r="OA232" s="45"/>
      <c r="OB232" s="45"/>
      <c r="OC232" s="45"/>
      <c r="OD232" s="45"/>
      <c r="OE232" s="45"/>
      <c r="OF232" s="45"/>
      <c r="OG232" s="45"/>
      <c r="OH232" s="45"/>
      <c r="OI232" s="45"/>
      <c r="OJ232" s="45"/>
      <c r="OK232" s="45"/>
      <c r="OL232" s="45"/>
      <c r="OM232" s="45"/>
      <c r="ON232" s="45"/>
      <c r="OO232" s="45"/>
      <c r="OP232" s="45"/>
      <c r="OQ232" s="45"/>
      <c r="OR232" s="45"/>
      <c r="OS232" s="45"/>
      <c r="OT232" s="45"/>
      <c r="OU232" s="45"/>
      <c r="OV232" s="45"/>
      <c r="OW232" s="45"/>
      <c r="OX232" s="45"/>
      <c r="OY232" s="45"/>
      <c r="OZ232" s="45"/>
      <c r="PA232" s="45"/>
      <c r="PB232" s="45"/>
      <c r="PC232" s="45"/>
      <c r="PD232" s="45"/>
      <c r="PE232" s="45"/>
      <c r="PF232" s="45"/>
      <c r="PG232" s="45"/>
      <c r="PH232" s="45"/>
      <c r="PI232" s="45"/>
      <c r="PJ232" s="45"/>
      <c r="PK232" s="45"/>
      <c r="PL232" s="45"/>
      <c r="PM232" s="45"/>
      <c r="PN232" s="45"/>
      <c r="PO232" s="45"/>
      <c r="PP232" s="45"/>
      <c r="PQ232" s="45"/>
      <c r="PR232" s="45"/>
      <c r="PS232" s="45"/>
      <c r="PT232" s="45"/>
      <c r="PU232" s="45"/>
      <c r="PV232" s="45"/>
      <c r="PW232" s="45"/>
      <c r="PX232" s="45"/>
      <c r="PY232" s="45"/>
      <c r="PZ232" s="45"/>
      <c r="QA232" s="45"/>
      <c r="QB232" s="45"/>
      <c r="QC232" s="45"/>
      <c r="QD232" s="45"/>
      <c r="QE232" s="45"/>
      <c r="QF232" s="45"/>
      <c r="QG232" s="45"/>
      <c r="QH232" s="45"/>
      <c r="QI232" s="45"/>
      <c r="QJ232" s="45"/>
      <c r="QK232" s="45"/>
      <c r="QL232" s="45"/>
      <c r="QM232" s="45"/>
      <c r="QN232" s="45"/>
      <c r="QO232" s="45"/>
      <c r="QP232" s="45"/>
      <c r="QQ232" s="45"/>
      <c r="QR232" s="45"/>
      <c r="QS232" s="45"/>
      <c r="QT232" s="45"/>
      <c r="QU232" s="45"/>
      <c r="QV232" s="45"/>
      <c r="QW232" s="45"/>
      <c r="QX232" s="45"/>
      <c r="QY232" s="45"/>
      <c r="QZ232" s="45"/>
      <c r="RA232" s="45"/>
      <c r="RB232" s="45"/>
      <c r="RC232" s="45"/>
      <c r="RD232" s="45"/>
      <c r="RE232" s="45"/>
      <c r="RF232" s="45"/>
      <c r="RG232" s="45"/>
      <c r="RH232" s="45"/>
      <c r="RI232" s="45"/>
      <c r="RJ232" s="45"/>
      <c r="RK232" s="45"/>
      <c r="RL232" s="45"/>
      <c r="RM232" s="45"/>
      <c r="RN232" s="45"/>
      <c r="RO232" s="45"/>
      <c r="RP232" s="45"/>
      <c r="RQ232" s="45"/>
      <c r="RR232" s="45"/>
      <c r="RS232" s="45"/>
      <c r="RT232" s="45"/>
      <c r="RU232" s="45"/>
      <c r="RV232" s="45"/>
      <c r="RW232" s="45"/>
      <c r="RX232" s="45"/>
      <c r="RY232" s="45"/>
      <c r="RZ232" s="45"/>
      <c r="SA232" s="45"/>
      <c r="SB232" s="45"/>
      <c r="SC232" s="45"/>
      <c r="SD232" s="45"/>
      <c r="SE232" s="45"/>
      <c r="SF232" s="45"/>
      <c r="SG232" s="45"/>
      <c r="SH232" s="45"/>
      <c r="SI232" s="45"/>
      <c r="SJ232" s="45"/>
      <c r="SK232" s="45"/>
      <c r="SL232" s="45"/>
      <c r="SM232" s="45"/>
      <c r="SN232" s="45"/>
      <c r="SO232" s="45"/>
      <c r="SP232" s="45"/>
      <c r="SQ232" s="45"/>
      <c r="SR232" s="45"/>
      <c r="SS232" s="45"/>
      <c r="ST232" s="45"/>
      <c r="SU232" s="45"/>
      <c r="SV232" s="45"/>
      <c r="SW232" s="45"/>
      <c r="SX232" s="45"/>
      <c r="SY232" s="45"/>
      <c r="SZ232" s="45"/>
      <c r="TA232" s="45"/>
      <c r="TB232" s="45"/>
      <c r="TC232" s="45"/>
      <c r="TD232" s="45"/>
      <c r="TE232" s="45"/>
      <c r="TF232" s="45"/>
      <c r="TG232" s="45"/>
      <c r="TH232" s="45"/>
      <c r="TI232" s="45"/>
      <c r="TJ232" s="45"/>
      <c r="TK232" s="45"/>
      <c r="TL232" s="45"/>
      <c r="TM232" s="45"/>
      <c r="TN232" s="45"/>
      <c r="TO232" s="45"/>
      <c r="TP232" s="45"/>
      <c r="TQ232" s="45"/>
      <c r="TR232" s="45"/>
      <c r="TS232" s="45"/>
      <c r="TT232" s="45"/>
      <c r="TU232" s="45"/>
      <c r="TV232" s="45"/>
      <c r="TW232" s="45"/>
      <c r="TX232" s="45"/>
      <c r="TY232" s="45"/>
      <c r="TZ232" s="45"/>
      <c r="UA232" s="45"/>
      <c r="UB232" s="45"/>
      <c r="UC232" s="45"/>
      <c r="UD232" s="45"/>
      <c r="UE232" s="45"/>
      <c r="UF232" s="45"/>
      <c r="UG232" s="45"/>
      <c r="UH232" s="45"/>
      <c r="UI232" s="45"/>
      <c r="UJ232" s="45"/>
      <c r="UK232" s="45"/>
      <c r="UL232" s="45"/>
      <c r="UM232" s="45"/>
      <c r="UN232" s="45"/>
      <c r="UO232" s="45"/>
      <c r="UP232" s="45"/>
      <c r="UQ232" s="45"/>
      <c r="UR232" s="45"/>
      <c r="US232" s="45"/>
      <c r="UT232" s="45"/>
      <c r="UU232" s="45"/>
      <c r="UV232" s="45"/>
      <c r="UW232" s="45"/>
      <c r="UX232" s="45"/>
      <c r="UY232" s="45"/>
      <c r="UZ232" s="45"/>
      <c r="VA232" s="45"/>
      <c r="VB232" s="45"/>
      <c r="VC232" s="45"/>
      <c r="VD232" s="45"/>
      <c r="VE232" s="45"/>
      <c r="VF232" s="45"/>
      <c r="VG232" s="45"/>
      <c r="VH232" s="45"/>
      <c r="VI232" s="45"/>
      <c r="VJ232" s="45"/>
      <c r="VK232" s="45"/>
      <c r="VL232" s="45"/>
      <c r="VM232" s="45"/>
      <c r="VN232" s="45"/>
      <c r="VO232" s="45"/>
      <c r="VP232" s="45"/>
      <c r="VQ232" s="45"/>
      <c r="VR232" s="45"/>
      <c r="VS232" s="45"/>
      <c r="VT232" s="45"/>
      <c r="VU232" s="45"/>
      <c r="VV232" s="45"/>
      <c r="VW232" s="45"/>
      <c r="VX232" s="45"/>
      <c r="VY232" s="45"/>
      <c r="VZ232" s="45"/>
      <c r="WA232" s="45"/>
      <c r="WB232" s="45"/>
      <c r="WC232" s="45"/>
      <c r="WD232" s="45"/>
      <c r="WE232" s="45"/>
      <c r="WF232" s="45"/>
      <c r="WG232" s="45"/>
      <c r="WH232" s="45"/>
      <c r="WI232" s="45"/>
      <c r="WJ232" s="45"/>
      <c r="WK232" s="45"/>
      <c r="WL232" s="45"/>
      <c r="WM232" s="45"/>
      <c r="WN232" s="45"/>
      <c r="WO232" s="45"/>
      <c r="WP232" s="45"/>
      <c r="WQ232" s="45"/>
      <c r="WR232" s="45"/>
      <c r="WS232" s="45"/>
      <c r="WT232" s="45"/>
      <c r="WU232" s="45"/>
      <c r="WV232" s="45"/>
      <c r="WW232" s="45"/>
      <c r="WX232" s="45"/>
      <c r="WY232" s="45"/>
      <c r="WZ232" s="45"/>
      <c r="XA232" s="45"/>
      <c r="XB232" s="45"/>
      <c r="XC232" s="45"/>
      <c r="XD232" s="45"/>
      <c r="XE232" s="45"/>
      <c r="XF232" s="45"/>
      <c r="XG232" s="45"/>
      <c r="XH232" s="45"/>
      <c r="XI232" s="45"/>
      <c r="XJ232" s="45"/>
      <c r="XK232" s="45"/>
      <c r="XL232" s="45"/>
      <c r="XM232" s="45"/>
      <c r="XN232" s="45"/>
      <c r="XO232" s="45"/>
      <c r="XP232" s="45"/>
      <c r="XQ232" s="45"/>
      <c r="XR232" s="45"/>
      <c r="XS232" s="45"/>
      <c r="XT232" s="45"/>
      <c r="XU232" s="45"/>
      <c r="XV232" s="45"/>
      <c r="XW232" s="45"/>
      <c r="XX232" s="45"/>
      <c r="XY232" s="45"/>
      <c r="XZ232" s="45"/>
      <c r="YA232" s="45"/>
      <c r="YB232" s="45"/>
      <c r="YC232" s="45"/>
      <c r="YD232" s="45"/>
      <c r="YE232" s="45"/>
      <c r="YF232" s="45"/>
      <c r="YG232" s="45"/>
      <c r="YH232" s="45"/>
      <c r="YI232" s="45"/>
      <c r="YJ232" s="45"/>
      <c r="YK232" s="45"/>
      <c r="YL232" s="45"/>
      <c r="YM232" s="45"/>
      <c r="YN232" s="45"/>
      <c r="YO232" s="45"/>
      <c r="YP232" s="45"/>
      <c r="YQ232" s="45"/>
      <c r="YR232" s="45"/>
      <c r="YS232" s="45"/>
    </row>
    <row r="233" spans="1:669" s="15" customFormat="1" ht="15.75" x14ac:dyDescent="0.25">
      <c r="A233" s="99" t="s">
        <v>181</v>
      </c>
      <c r="B233" s="100" t="s">
        <v>54</v>
      </c>
      <c r="C233" s="101" t="s">
        <v>70</v>
      </c>
      <c r="D233" s="101" t="s">
        <v>221</v>
      </c>
      <c r="E233" s="102">
        <v>44662</v>
      </c>
      <c r="F233" s="103" t="s">
        <v>107</v>
      </c>
      <c r="G233" s="137">
        <v>115000</v>
      </c>
      <c r="H233" s="137">
        <v>3300.5</v>
      </c>
      <c r="I233" s="137">
        <v>15633.74</v>
      </c>
      <c r="J233" s="137">
        <v>3496</v>
      </c>
      <c r="K233" s="137">
        <v>25</v>
      </c>
      <c r="L233" s="137">
        <v>22455.24</v>
      </c>
      <c r="M233" s="191">
        <v>92544.76</v>
      </c>
      <c r="P233" s="86" t="s">
        <v>195</v>
      </c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  <c r="IV233" s="45"/>
      <c r="IW233" s="45"/>
      <c r="IX233" s="45"/>
      <c r="IY233" s="45"/>
      <c r="IZ233" s="45"/>
      <c r="JA233" s="45"/>
      <c r="JB233" s="45"/>
      <c r="JC233" s="45"/>
      <c r="JD233" s="45"/>
      <c r="JE233" s="45"/>
      <c r="JF233" s="45"/>
      <c r="JG233" s="45"/>
      <c r="JH233" s="45"/>
      <c r="JI233" s="45"/>
      <c r="JJ233" s="45"/>
      <c r="JK233" s="45"/>
      <c r="JL233" s="45"/>
      <c r="JM233" s="45"/>
      <c r="JN233" s="45"/>
      <c r="JO233" s="45"/>
      <c r="JP233" s="45"/>
      <c r="JQ233" s="45"/>
      <c r="JR233" s="45"/>
      <c r="JS233" s="45"/>
      <c r="JT233" s="45"/>
      <c r="JU233" s="45"/>
      <c r="JV233" s="45"/>
      <c r="JW233" s="45"/>
      <c r="JX233" s="45"/>
      <c r="JY233" s="45"/>
      <c r="JZ233" s="45"/>
      <c r="KA233" s="45"/>
      <c r="KB233" s="45"/>
      <c r="KC233" s="45"/>
      <c r="KD233" s="45"/>
      <c r="KE233" s="45"/>
      <c r="KF233" s="45"/>
      <c r="KG233" s="45"/>
      <c r="KH233" s="45"/>
      <c r="KI233" s="45"/>
      <c r="KJ233" s="45"/>
      <c r="KK233" s="45"/>
      <c r="KL233" s="45"/>
      <c r="KM233" s="45"/>
      <c r="KN233" s="45"/>
      <c r="KO233" s="45"/>
      <c r="KP233" s="45"/>
      <c r="KQ233" s="45"/>
      <c r="KR233" s="45"/>
      <c r="KS233" s="45"/>
      <c r="KT233" s="45"/>
      <c r="KU233" s="45"/>
      <c r="KV233" s="45"/>
      <c r="KW233" s="45"/>
      <c r="KX233" s="45"/>
      <c r="KY233" s="45"/>
      <c r="KZ233" s="45"/>
      <c r="LA233" s="45"/>
      <c r="LB233" s="45"/>
      <c r="LC233" s="45"/>
      <c r="LD233" s="45"/>
      <c r="LE233" s="45"/>
      <c r="LF233" s="45"/>
      <c r="LG233" s="45"/>
      <c r="LH233" s="45"/>
      <c r="LI233" s="45"/>
      <c r="LJ233" s="45"/>
      <c r="LK233" s="45"/>
      <c r="LL233" s="45"/>
      <c r="LM233" s="45"/>
      <c r="LN233" s="45"/>
      <c r="LO233" s="45"/>
      <c r="LP233" s="45"/>
      <c r="LQ233" s="45"/>
      <c r="LR233" s="45"/>
      <c r="LS233" s="45"/>
      <c r="LT233" s="45"/>
      <c r="LU233" s="45"/>
      <c r="LV233" s="45"/>
      <c r="LW233" s="45"/>
      <c r="LX233" s="45"/>
      <c r="LY233" s="45"/>
      <c r="LZ233" s="45"/>
      <c r="MA233" s="45"/>
      <c r="MB233" s="45"/>
      <c r="MC233" s="45"/>
      <c r="MD233" s="45"/>
      <c r="ME233" s="45"/>
      <c r="MF233" s="45"/>
      <c r="MG233" s="45"/>
      <c r="MH233" s="45"/>
      <c r="MI233" s="45"/>
      <c r="MJ233" s="45"/>
      <c r="MK233" s="45"/>
      <c r="ML233" s="45"/>
      <c r="MM233" s="45"/>
      <c r="MN233" s="45"/>
      <c r="MO233" s="45"/>
      <c r="MP233" s="45"/>
      <c r="MQ233" s="45"/>
      <c r="MR233" s="45"/>
      <c r="MS233" s="45"/>
      <c r="MT233" s="45"/>
      <c r="MU233" s="45"/>
      <c r="MV233" s="45"/>
      <c r="MW233" s="45"/>
      <c r="MX233" s="45"/>
      <c r="MY233" s="45"/>
      <c r="MZ233" s="45"/>
      <c r="NA233" s="45"/>
      <c r="NB233" s="45"/>
      <c r="NC233" s="45"/>
      <c r="ND233" s="45"/>
      <c r="NE233" s="45"/>
      <c r="NF233" s="45"/>
      <c r="NG233" s="45"/>
      <c r="NH233" s="45"/>
      <c r="NI233" s="45"/>
      <c r="NJ233" s="45"/>
      <c r="NK233" s="45"/>
      <c r="NL233" s="45"/>
      <c r="NM233" s="45"/>
      <c r="NN233" s="45"/>
      <c r="NO233" s="45"/>
      <c r="NP233" s="45"/>
      <c r="NQ233" s="45"/>
      <c r="NR233" s="45"/>
      <c r="NS233" s="45"/>
      <c r="NT233" s="45"/>
      <c r="NU233" s="45"/>
      <c r="NV233" s="45"/>
      <c r="NW233" s="45"/>
      <c r="NX233" s="45"/>
      <c r="NY233" s="45"/>
      <c r="NZ233" s="45"/>
      <c r="OA233" s="45"/>
      <c r="OB233" s="45"/>
      <c r="OC233" s="45"/>
      <c r="OD233" s="45"/>
      <c r="OE233" s="45"/>
      <c r="OF233" s="45"/>
      <c r="OG233" s="45"/>
      <c r="OH233" s="45"/>
      <c r="OI233" s="45"/>
      <c r="OJ233" s="45"/>
      <c r="OK233" s="45"/>
      <c r="OL233" s="45"/>
      <c r="OM233" s="45"/>
      <c r="ON233" s="45"/>
      <c r="OO233" s="45"/>
      <c r="OP233" s="45"/>
      <c r="OQ233" s="45"/>
      <c r="OR233" s="45"/>
      <c r="OS233" s="45"/>
      <c r="OT233" s="45"/>
      <c r="OU233" s="45"/>
      <c r="OV233" s="45"/>
      <c r="OW233" s="45"/>
      <c r="OX233" s="45"/>
      <c r="OY233" s="45"/>
      <c r="OZ233" s="45"/>
      <c r="PA233" s="45"/>
      <c r="PB233" s="45"/>
      <c r="PC233" s="45"/>
      <c r="PD233" s="45"/>
      <c r="PE233" s="45"/>
      <c r="PF233" s="45"/>
      <c r="PG233" s="45"/>
      <c r="PH233" s="45"/>
      <c r="PI233" s="45"/>
      <c r="PJ233" s="45"/>
      <c r="PK233" s="45"/>
      <c r="PL233" s="45"/>
      <c r="PM233" s="45"/>
      <c r="PN233" s="45"/>
      <c r="PO233" s="45"/>
      <c r="PP233" s="45"/>
      <c r="PQ233" s="45"/>
      <c r="PR233" s="45"/>
      <c r="PS233" s="45"/>
      <c r="PT233" s="45"/>
      <c r="PU233" s="45"/>
      <c r="PV233" s="45"/>
      <c r="PW233" s="45"/>
      <c r="PX233" s="45"/>
      <c r="PY233" s="45"/>
      <c r="PZ233" s="45"/>
      <c r="QA233" s="45"/>
      <c r="QB233" s="45"/>
      <c r="QC233" s="45"/>
      <c r="QD233" s="45"/>
      <c r="QE233" s="45"/>
      <c r="QF233" s="45"/>
      <c r="QG233" s="45"/>
      <c r="QH233" s="45"/>
      <c r="QI233" s="45"/>
      <c r="QJ233" s="45"/>
      <c r="QK233" s="45"/>
      <c r="QL233" s="45"/>
      <c r="QM233" s="45"/>
      <c r="QN233" s="45"/>
      <c r="QO233" s="45"/>
      <c r="QP233" s="45"/>
      <c r="QQ233" s="45"/>
      <c r="QR233" s="45"/>
      <c r="QS233" s="45"/>
      <c r="QT233" s="45"/>
      <c r="QU233" s="45"/>
      <c r="QV233" s="45"/>
      <c r="QW233" s="45"/>
      <c r="QX233" s="45"/>
      <c r="QY233" s="45"/>
      <c r="QZ233" s="45"/>
      <c r="RA233" s="45"/>
      <c r="RB233" s="45"/>
      <c r="RC233" s="45"/>
      <c r="RD233" s="45"/>
      <c r="RE233" s="45"/>
      <c r="RF233" s="45"/>
      <c r="RG233" s="45"/>
      <c r="RH233" s="45"/>
      <c r="RI233" s="45"/>
      <c r="RJ233" s="45"/>
      <c r="RK233" s="45"/>
      <c r="RL233" s="45"/>
      <c r="RM233" s="45"/>
      <c r="RN233" s="45"/>
      <c r="RO233" s="45"/>
      <c r="RP233" s="45"/>
      <c r="RQ233" s="45"/>
      <c r="RR233" s="45"/>
      <c r="RS233" s="45"/>
      <c r="RT233" s="45"/>
      <c r="RU233" s="45"/>
      <c r="RV233" s="45"/>
      <c r="RW233" s="45"/>
      <c r="RX233" s="45"/>
      <c r="RY233" s="45"/>
      <c r="RZ233" s="45"/>
      <c r="SA233" s="45"/>
      <c r="SB233" s="45"/>
      <c r="SC233" s="45"/>
      <c r="SD233" s="45"/>
      <c r="SE233" s="45"/>
      <c r="SF233" s="45"/>
      <c r="SG233" s="45"/>
      <c r="SH233" s="45"/>
      <c r="SI233" s="45"/>
      <c r="SJ233" s="45"/>
      <c r="SK233" s="45"/>
      <c r="SL233" s="45"/>
      <c r="SM233" s="45"/>
      <c r="SN233" s="45"/>
      <c r="SO233" s="45"/>
      <c r="SP233" s="45"/>
      <c r="SQ233" s="45"/>
      <c r="SR233" s="45"/>
      <c r="SS233" s="45"/>
      <c r="ST233" s="45"/>
      <c r="SU233" s="45"/>
      <c r="SV233" s="45"/>
      <c r="SW233" s="45"/>
      <c r="SX233" s="45"/>
      <c r="SY233" s="45"/>
      <c r="SZ233" s="45"/>
      <c r="TA233" s="45"/>
      <c r="TB233" s="45"/>
      <c r="TC233" s="45"/>
      <c r="TD233" s="45"/>
      <c r="TE233" s="45"/>
      <c r="TF233" s="45"/>
      <c r="TG233" s="45"/>
      <c r="TH233" s="45"/>
      <c r="TI233" s="45"/>
      <c r="TJ233" s="45"/>
      <c r="TK233" s="45"/>
      <c r="TL233" s="45"/>
      <c r="TM233" s="45"/>
      <c r="TN233" s="45"/>
      <c r="TO233" s="45"/>
      <c r="TP233" s="45"/>
      <c r="TQ233" s="45"/>
      <c r="TR233" s="45"/>
      <c r="TS233" s="45"/>
      <c r="TT233" s="45"/>
      <c r="TU233" s="45"/>
      <c r="TV233" s="45"/>
      <c r="TW233" s="45"/>
      <c r="TX233" s="45"/>
      <c r="TY233" s="45"/>
      <c r="TZ233" s="45"/>
      <c r="UA233" s="45"/>
      <c r="UB233" s="45"/>
      <c r="UC233" s="45"/>
      <c r="UD233" s="45"/>
      <c r="UE233" s="45"/>
      <c r="UF233" s="45"/>
      <c r="UG233" s="45"/>
      <c r="UH233" s="45"/>
      <c r="UI233" s="45"/>
      <c r="UJ233" s="45"/>
      <c r="UK233" s="45"/>
      <c r="UL233" s="45"/>
      <c r="UM233" s="45"/>
      <c r="UN233" s="45"/>
      <c r="UO233" s="45"/>
      <c r="UP233" s="45"/>
      <c r="UQ233" s="45"/>
      <c r="UR233" s="45"/>
      <c r="US233" s="45"/>
      <c r="UT233" s="45"/>
      <c r="UU233" s="45"/>
      <c r="UV233" s="45"/>
      <c r="UW233" s="45"/>
      <c r="UX233" s="45"/>
      <c r="UY233" s="45"/>
      <c r="UZ233" s="45"/>
      <c r="VA233" s="45"/>
      <c r="VB233" s="45"/>
      <c r="VC233" s="45"/>
      <c r="VD233" s="45"/>
      <c r="VE233" s="45"/>
      <c r="VF233" s="45"/>
      <c r="VG233" s="45"/>
      <c r="VH233" s="45"/>
      <c r="VI233" s="45"/>
      <c r="VJ233" s="45"/>
      <c r="VK233" s="45"/>
      <c r="VL233" s="45"/>
      <c r="VM233" s="45"/>
      <c r="VN233" s="45"/>
      <c r="VO233" s="45"/>
      <c r="VP233" s="45"/>
      <c r="VQ233" s="45"/>
      <c r="VR233" s="45"/>
      <c r="VS233" s="45"/>
      <c r="VT233" s="45"/>
      <c r="VU233" s="45"/>
      <c r="VV233" s="45"/>
      <c r="VW233" s="45"/>
      <c r="VX233" s="45"/>
      <c r="VY233" s="45"/>
      <c r="VZ233" s="45"/>
      <c r="WA233" s="45"/>
      <c r="WB233" s="45"/>
      <c r="WC233" s="45"/>
      <c r="WD233" s="45"/>
      <c r="WE233" s="45"/>
      <c r="WF233" s="45"/>
      <c r="WG233" s="45"/>
      <c r="WH233" s="45"/>
      <c r="WI233" s="45"/>
      <c r="WJ233" s="45"/>
      <c r="WK233" s="45"/>
      <c r="WL233" s="45"/>
      <c r="WM233" s="45"/>
      <c r="WN233" s="45"/>
      <c r="WO233" s="45"/>
      <c r="WP233" s="45"/>
      <c r="WQ233" s="45"/>
      <c r="WR233" s="45"/>
      <c r="WS233" s="45"/>
      <c r="WT233" s="45"/>
      <c r="WU233" s="45"/>
      <c r="WV233" s="45"/>
      <c r="WW233" s="45"/>
      <c r="WX233" s="45"/>
      <c r="WY233" s="45"/>
      <c r="WZ233" s="45"/>
      <c r="XA233" s="45"/>
      <c r="XB233" s="45"/>
      <c r="XC233" s="45"/>
      <c r="XD233" s="45"/>
      <c r="XE233" s="45"/>
      <c r="XF233" s="45"/>
      <c r="XG233" s="45"/>
      <c r="XH233" s="45"/>
      <c r="XI233" s="45"/>
      <c r="XJ233" s="45"/>
      <c r="XK233" s="45"/>
      <c r="XL233" s="45"/>
      <c r="XM233" s="45"/>
      <c r="XN233" s="45"/>
      <c r="XO233" s="45"/>
      <c r="XP233" s="45"/>
      <c r="XQ233" s="45"/>
      <c r="XR233" s="45"/>
      <c r="XS233" s="45"/>
      <c r="XT233" s="45"/>
      <c r="XU233" s="45"/>
      <c r="XV233" s="45"/>
      <c r="XW233" s="45"/>
      <c r="XX233" s="45"/>
      <c r="XY233" s="45"/>
      <c r="XZ233" s="45"/>
      <c r="YA233" s="45"/>
      <c r="YB233" s="45"/>
      <c r="YC233" s="45"/>
      <c r="YD233" s="45"/>
      <c r="YE233" s="45"/>
      <c r="YF233" s="45"/>
      <c r="YG233" s="45"/>
      <c r="YH233" s="45"/>
      <c r="YI233" s="45"/>
      <c r="YJ233" s="45"/>
      <c r="YK233" s="45"/>
      <c r="YL233" s="45"/>
      <c r="YM233" s="45"/>
      <c r="YN233" s="45"/>
      <c r="YO233" s="45"/>
      <c r="YP233" s="45"/>
      <c r="YQ233" s="45"/>
      <c r="YR233" s="45"/>
      <c r="YS233" s="45"/>
    </row>
    <row r="234" spans="1:669" s="80" customFormat="1" ht="15.75" x14ac:dyDescent="0.25">
      <c r="A234" s="97" t="s">
        <v>14</v>
      </c>
      <c r="B234" s="36">
        <v>3</v>
      </c>
      <c r="C234" s="64"/>
      <c r="D234" s="64"/>
      <c r="E234" s="64"/>
      <c r="F234" s="98"/>
      <c r="G234" s="166">
        <f>G231+G232+G233</f>
        <v>251000</v>
      </c>
      <c r="H234" s="166">
        <f>SUM(H231:H233)</f>
        <v>7203.7</v>
      </c>
      <c r="I234" s="166">
        <f>SUM(I231:I233)</f>
        <v>25617.98</v>
      </c>
      <c r="J234" s="166">
        <f>SUM(J231:J233)</f>
        <v>7630.4</v>
      </c>
      <c r="K234" s="166">
        <f>+K231+K232+K233</f>
        <v>1137</v>
      </c>
      <c r="L234" s="166">
        <f>SUM(L231:L233)</f>
        <v>41589.08</v>
      </c>
      <c r="M234" s="192">
        <f>SUM(M231:M233)</f>
        <v>209410.91999999998</v>
      </c>
      <c r="N234" s="15"/>
      <c r="O234" s="15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73"/>
      <c r="GV234" s="73"/>
      <c r="GW234" s="73"/>
      <c r="GX234" s="73"/>
      <c r="GY234" s="73"/>
      <c r="GZ234" s="73"/>
      <c r="HA234" s="73"/>
      <c r="HB234" s="73"/>
      <c r="HC234" s="73"/>
      <c r="HD234" s="73"/>
      <c r="HE234" s="73"/>
      <c r="HF234" s="73"/>
      <c r="HG234" s="73"/>
      <c r="HH234" s="73"/>
      <c r="HI234" s="73"/>
      <c r="HJ234" s="73"/>
      <c r="HK234" s="73"/>
      <c r="HL234" s="73"/>
      <c r="HM234" s="73"/>
      <c r="HN234" s="73"/>
      <c r="HO234" s="73"/>
      <c r="HP234" s="73"/>
      <c r="HQ234" s="73"/>
      <c r="HR234" s="73"/>
      <c r="HS234" s="73"/>
      <c r="HT234" s="73"/>
      <c r="HU234" s="73"/>
      <c r="HV234" s="73"/>
      <c r="HW234" s="73"/>
      <c r="HX234" s="73"/>
      <c r="HY234" s="73"/>
      <c r="HZ234" s="73"/>
      <c r="IA234" s="73"/>
      <c r="IB234" s="73"/>
      <c r="IC234" s="73"/>
      <c r="ID234" s="73"/>
      <c r="IE234" s="73"/>
      <c r="IF234" s="73"/>
      <c r="IG234" s="73"/>
      <c r="IH234" s="73"/>
      <c r="II234" s="73"/>
      <c r="IJ234" s="73"/>
      <c r="IK234" s="73"/>
      <c r="IL234" s="73"/>
      <c r="IM234" s="73"/>
      <c r="IN234" s="73"/>
      <c r="IO234" s="73"/>
      <c r="IP234" s="73"/>
      <c r="IQ234" s="73"/>
      <c r="IR234" s="73"/>
      <c r="IS234" s="73"/>
      <c r="IT234" s="73"/>
      <c r="IU234" s="73"/>
      <c r="IV234" s="73"/>
      <c r="IW234" s="73"/>
      <c r="IX234" s="73"/>
      <c r="IY234" s="73"/>
      <c r="IZ234" s="73"/>
      <c r="JA234" s="73"/>
      <c r="JB234" s="73"/>
      <c r="JC234" s="73"/>
      <c r="JD234" s="73"/>
      <c r="JE234" s="73"/>
      <c r="JF234" s="73"/>
      <c r="JG234" s="73"/>
      <c r="JH234" s="73"/>
      <c r="JI234" s="73"/>
      <c r="JJ234" s="73"/>
      <c r="JK234" s="73"/>
      <c r="JL234" s="73"/>
      <c r="JM234" s="73"/>
      <c r="JN234" s="73"/>
      <c r="JO234" s="73"/>
      <c r="JP234" s="73"/>
      <c r="JQ234" s="73"/>
      <c r="JR234" s="73"/>
      <c r="JS234" s="73"/>
      <c r="JT234" s="73"/>
      <c r="JU234" s="73"/>
      <c r="JV234" s="73"/>
      <c r="JW234" s="73"/>
      <c r="JX234" s="73"/>
      <c r="JY234" s="73"/>
      <c r="JZ234" s="73"/>
      <c r="KA234" s="73"/>
      <c r="KB234" s="73"/>
      <c r="KC234" s="73"/>
      <c r="KD234" s="73"/>
      <c r="KE234" s="73"/>
      <c r="KF234" s="73"/>
      <c r="KG234" s="73"/>
      <c r="KH234" s="73"/>
      <c r="KI234" s="73"/>
      <c r="KJ234" s="73"/>
      <c r="KK234" s="73"/>
      <c r="KL234" s="73"/>
      <c r="KM234" s="73"/>
      <c r="KN234" s="73"/>
      <c r="KO234" s="73"/>
      <c r="KP234" s="73"/>
      <c r="KQ234" s="73"/>
      <c r="KR234" s="73"/>
      <c r="KS234" s="73"/>
      <c r="KT234" s="73"/>
      <c r="KU234" s="73"/>
      <c r="KV234" s="73"/>
      <c r="KW234" s="73"/>
      <c r="KX234" s="73"/>
      <c r="KY234" s="73"/>
      <c r="KZ234" s="73"/>
      <c r="LA234" s="73"/>
      <c r="LB234" s="73"/>
      <c r="LC234" s="73"/>
      <c r="LD234" s="73"/>
      <c r="LE234" s="73"/>
      <c r="LF234" s="73"/>
      <c r="LG234" s="73"/>
      <c r="LH234" s="73"/>
      <c r="LI234" s="73"/>
      <c r="LJ234" s="73"/>
      <c r="LK234" s="73"/>
      <c r="LL234" s="73"/>
      <c r="LM234" s="73"/>
      <c r="LN234" s="73"/>
      <c r="LO234" s="73"/>
      <c r="LP234" s="73"/>
      <c r="LQ234" s="73"/>
      <c r="LR234" s="73"/>
      <c r="LS234" s="73"/>
      <c r="LT234" s="73"/>
      <c r="LU234" s="73"/>
      <c r="LV234" s="73"/>
      <c r="LW234" s="73"/>
      <c r="LX234" s="73"/>
      <c r="LY234" s="73"/>
      <c r="LZ234" s="73"/>
      <c r="MA234" s="73"/>
      <c r="MB234" s="73"/>
      <c r="MC234" s="73"/>
      <c r="MD234" s="73"/>
      <c r="ME234" s="73"/>
      <c r="MF234" s="73"/>
      <c r="MG234" s="73"/>
      <c r="MH234" s="73"/>
      <c r="MI234" s="73"/>
      <c r="MJ234" s="73"/>
      <c r="MK234" s="73"/>
      <c r="ML234" s="73"/>
      <c r="MM234" s="73"/>
      <c r="MN234" s="73"/>
      <c r="MO234" s="73"/>
      <c r="MP234" s="73"/>
      <c r="MQ234" s="73"/>
      <c r="MR234" s="73"/>
      <c r="MS234" s="73"/>
      <c r="MT234" s="73"/>
      <c r="MU234" s="73"/>
      <c r="MV234" s="73"/>
      <c r="MW234" s="73"/>
      <c r="MX234" s="73"/>
      <c r="MY234" s="73"/>
      <c r="MZ234" s="73"/>
      <c r="NA234" s="73"/>
      <c r="NB234" s="73"/>
      <c r="NC234" s="73"/>
      <c r="ND234" s="73"/>
      <c r="NE234" s="73"/>
      <c r="NF234" s="73"/>
      <c r="NG234" s="73"/>
      <c r="NH234" s="73"/>
      <c r="NI234" s="73"/>
      <c r="NJ234" s="73"/>
      <c r="NK234" s="73"/>
      <c r="NL234" s="73"/>
      <c r="NM234" s="73"/>
      <c r="NN234" s="73"/>
      <c r="NO234" s="73"/>
      <c r="NP234" s="73"/>
      <c r="NQ234" s="73"/>
      <c r="NR234" s="73"/>
      <c r="NS234" s="73"/>
      <c r="NT234" s="73"/>
      <c r="NU234" s="73"/>
      <c r="NV234" s="73"/>
      <c r="NW234" s="73"/>
      <c r="NX234" s="73"/>
      <c r="NY234" s="73"/>
      <c r="NZ234" s="73"/>
      <c r="OA234" s="73"/>
      <c r="OB234" s="73"/>
      <c r="OC234" s="73"/>
      <c r="OD234" s="73"/>
      <c r="OE234" s="73"/>
      <c r="OF234" s="73"/>
      <c r="OG234" s="73"/>
      <c r="OH234" s="73"/>
      <c r="OI234" s="73"/>
      <c r="OJ234" s="73"/>
      <c r="OK234" s="73"/>
      <c r="OL234" s="73"/>
      <c r="OM234" s="73"/>
      <c r="ON234" s="73"/>
      <c r="OO234" s="73"/>
      <c r="OP234" s="73"/>
      <c r="OQ234" s="73"/>
      <c r="OR234" s="73"/>
      <c r="OS234" s="73"/>
      <c r="OT234" s="73"/>
      <c r="OU234" s="73"/>
      <c r="OV234" s="73"/>
      <c r="OW234" s="73"/>
      <c r="OX234" s="73"/>
      <c r="OY234" s="73"/>
      <c r="OZ234" s="73"/>
      <c r="PA234" s="73"/>
      <c r="PB234" s="73"/>
      <c r="PC234" s="73"/>
      <c r="PD234" s="73"/>
      <c r="PE234" s="73"/>
      <c r="PF234" s="73"/>
      <c r="PG234" s="73"/>
      <c r="PH234" s="73"/>
      <c r="PI234" s="73"/>
      <c r="PJ234" s="73"/>
      <c r="PK234" s="73"/>
      <c r="PL234" s="73"/>
      <c r="PM234" s="73"/>
      <c r="PN234" s="73"/>
      <c r="PO234" s="73"/>
      <c r="PP234" s="73"/>
      <c r="PQ234" s="73"/>
      <c r="PR234" s="73"/>
      <c r="PS234" s="73"/>
      <c r="PT234" s="73"/>
      <c r="PU234" s="73"/>
      <c r="PV234" s="73"/>
      <c r="PW234" s="73"/>
      <c r="PX234" s="73"/>
      <c r="PY234" s="73"/>
      <c r="PZ234" s="73"/>
      <c r="QA234" s="73"/>
      <c r="QB234" s="73"/>
      <c r="QC234" s="73"/>
      <c r="QD234" s="73"/>
      <c r="QE234" s="73"/>
      <c r="QF234" s="73"/>
      <c r="QG234" s="73"/>
      <c r="QH234" s="73"/>
      <c r="QI234" s="73"/>
      <c r="QJ234" s="73"/>
      <c r="QK234" s="73"/>
      <c r="QL234" s="73"/>
      <c r="QM234" s="73"/>
      <c r="QN234" s="73"/>
      <c r="QO234" s="73"/>
      <c r="QP234" s="73"/>
      <c r="QQ234" s="73"/>
      <c r="QR234" s="73"/>
      <c r="QS234" s="73"/>
      <c r="QT234" s="73"/>
      <c r="QU234" s="73"/>
      <c r="QV234" s="73"/>
      <c r="QW234" s="73"/>
      <c r="QX234" s="73"/>
      <c r="QY234" s="73"/>
      <c r="QZ234" s="73"/>
      <c r="RA234" s="73"/>
      <c r="RB234" s="73"/>
      <c r="RC234" s="73"/>
      <c r="RD234" s="73"/>
      <c r="RE234" s="73"/>
      <c r="RF234" s="73"/>
      <c r="RG234" s="73"/>
      <c r="RH234" s="73"/>
      <c r="RI234" s="73"/>
      <c r="RJ234" s="73"/>
      <c r="RK234" s="73"/>
      <c r="RL234" s="73"/>
      <c r="RM234" s="73"/>
      <c r="RN234" s="73"/>
      <c r="RO234" s="73"/>
      <c r="RP234" s="73"/>
      <c r="RQ234" s="73"/>
      <c r="RR234" s="73"/>
      <c r="RS234" s="73"/>
      <c r="RT234" s="73"/>
      <c r="RU234" s="73"/>
      <c r="RV234" s="73"/>
      <c r="RW234" s="73"/>
      <c r="RX234" s="73"/>
      <c r="RY234" s="73"/>
      <c r="RZ234" s="73"/>
      <c r="SA234" s="73"/>
      <c r="SB234" s="73"/>
      <c r="SC234" s="73"/>
      <c r="SD234" s="73"/>
      <c r="SE234" s="73"/>
      <c r="SF234" s="73"/>
      <c r="SG234" s="73"/>
      <c r="SH234" s="73"/>
      <c r="SI234" s="73"/>
      <c r="SJ234" s="73"/>
      <c r="SK234" s="73"/>
      <c r="SL234" s="73"/>
      <c r="SM234" s="73"/>
      <c r="SN234" s="73"/>
      <c r="SO234" s="73"/>
      <c r="SP234" s="73"/>
      <c r="SQ234" s="73"/>
      <c r="SR234" s="73"/>
      <c r="SS234" s="73"/>
      <c r="ST234" s="73"/>
      <c r="SU234" s="73"/>
      <c r="SV234" s="73"/>
      <c r="SW234" s="73"/>
      <c r="SX234" s="73"/>
      <c r="SY234" s="73"/>
      <c r="SZ234" s="73"/>
      <c r="TA234" s="73"/>
      <c r="TB234" s="73"/>
      <c r="TC234" s="73"/>
      <c r="TD234" s="73"/>
      <c r="TE234" s="73"/>
      <c r="TF234" s="73"/>
      <c r="TG234" s="73"/>
      <c r="TH234" s="73"/>
      <c r="TI234" s="73"/>
      <c r="TJ234" s="73"/>
      <c r="TK234" s="73"/>
      <c r="TL234" s="73"/>
      <c r="TM234" s="73"/>
      <c r="TN234" s="73"/>
      <c r="TO234" s="73"/>
      <c r="TP234" s="73"/>
      <c r="TQ234" s="73"/>
      <c r="TR234" s="73"/>
      <c r="TS234" s="73"/>
      <c r="TT234" s="73"/>
      <c r="TU234" s="73"/>
      <c r="TV234" s="73"/>
      <c r="TW234" s="73"/>
      <c r="TX234" s="73"/>
      <c r="TY234" s="73"/>
      <c r="TZ234" s="73"/>
      <c r="UA234" s="73"/>
      <c r="UB234" s="73"/>
      <c r="UC234" s="73"/>
      <c r="UD234" s="73"/>
      <c r="UE234" s="73"/>
      <c r="UF234" s="73"/>
      <c r="UG234" s="73"/>
      <c r="UH234" s="73"/>
      <c r="UI234" s="73"/>
      <c r="UJ234" s="73"/>
      <c r="UK234" s="73"/>
      <c r="UL234" s="73"/>
      <c r="UM234" s="73"/>
      <c r="UN234" s="73"/>
      <c r="UO234" s="73"/>
      <c r="UP234" s="73"/>
      <c r="UQ234" s="73"/>
      <c r="UR234" s="73"/>
      <c r="US234" s="73"/>
      <c r="UT234" s="73"/>
      <c r="UU234" s="73"/>
      <c r="UV234" s="73"/>
      <c r="UW234" s="73"/>
      <c r="UX234" s="73"/>
      <c r="UY234" s="73"/>
      <c r="UZ234" s="73"/>
      <c r="VA234" s="73"/>
      <c r="VB234" s="73"/>
      <c r="VC234" s="73"/>
      <c r="VD234" s="73"/>
      <c r="VE234" s="73"/>
      <c r="VF234" s="73"/>
      <c r="VG234" s="73"/>
      <c r="VH234" s="73"/>
      <c r="VI234" s="73"/>
      <c r="VJ234" s="73"/>
      <c r="VK234" s="73"/>
      <c r="VL234" s="73"/>
      <c r="VM234" s="73"/>
      <c r="VN234" s="73"/>
      <c r="VO234" s="73"/>
      <c r="VP234" s="73"/>
      <c r="VQ234" s="73"/>
      <c r="VR234" s="73"/>
      <c r="VS234" s="73"/>
      <c r="VT234" s="73"/>
      <c r="VU234" s="73"/>
      <c r="VV234" s="73"/>
      <c r="VW234" s="73"/>
      <c r="VX234" s="73"/>
      <c r="VY234" s="73"/>
      <c r="VZ234" s="73"/>
      <c r="WA234" s="73"/>
      <c r="WB234" s="73"/>
      <c r="WC234" s="73"/>
      <c r="WD234" s="73"/>
      <c r="WE234" s="73"/>
      <c r="WF234" s="73"/>
      <c r="WG234" s="73"/>
      <c r="WH234" s="73"/>
      <c r="WI234" s="73"/>
      <c r="WJ234" s="73"/>
      <c r="WK234" s="73"/>
      <c r="WL234" s="73"/>
      <c r="WM234" s="73"/>
      <c r="WN234" s="73"/>
      <c r="WO234" s="73"/>
      <c r="WP234" s="73"/>
      <c r="WQ234" s="73"/>
      <c r="WR234" s="73"/>
      <c r="WS234" s="73"/>
      <c r="WT234" s="73"/>
      <c r="WU234" s="73"/>
      <c r="WV234" s="73"/>
      <c r="WW234" s="73"/>
      <c r="WX234" s="73"/>
      <c r="WY234" s="73"/>
      <c r="WZ234" s="73"/>
      <c r="XA234" s="73"/>
      <c r="XB234" s="73"/>
      <c r="XC234" s="73"/>
      <c r="XD234" s="73"/>
      <c r="XE234" s="73"/>
      <c r="XF234" s="73"/>
      <c r="XG234" s="73"/>
      <c r="XH234" s="73"/>
      <c r="XI234" s="73"/>
      <c r="XJ234" s="73"/>
      <c r="XK234" s="73"/>
      <c r="XL234" s="73"/>
      <c r="XM234" s="73"/>
      <c r="XN234" s="73"/>
      <c r="XO234" s="73"/>
      <c r="XP234" s="73"/>
      <c r="XQ234" s="73"/>
      <c r="XR234" s="73"/>
      <c r="XS234" s="73"/>
      <c r="XT234" s="73"/>
      <c r="XU234" s="73"/>
      <c r="XV234" s="73"/>
      <c r="XW234" s="73"/>
      <c r="XX234" s="73"/>
      <c r="XY234" s="73"/>
      <c r="XZ234" s="73"/>
      <c r="YA234" s="73"/>
      <c r="YB234" s="73"/>
      <c r="YC234" s="73"/>
      <c r="YD234" s="73"/>
      <c r="YE234" s="73"/>
      <c r="YF234" s="73"/>
      <c r="YG234" s="73"/>
      <c r="YH234" s="73"/>
      <c r="YI234" s="73"/>
      <c r="YJ234" s="73"/>
      <c r="YK234" s="73"/>
      <c r="YL234" s="73"/>
      <c r="YM234" s="73"/>
      <c r="YN234" s="73"/>
      <c r="YO234" s="73"/>
      <c r="YP234" s="73"/>
      <c r="YQ234" s="73"/>
      <c r="YR234" s="73"/>
      <c r="YS234" s="73"/>
    </row>
    <row r="235" spans="1:669" x14ac:dyDescent="0.25"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</row>
    <row r="236" spans="1:669" s="8" customFormat="1" ht="15.75" x14ac:dyDescent="0.25">
      <c r="A236" s="78" t="s">
        <v>175</v>
      </c>
      <c r="B236" s="75"/>
      <c r="C236" s="76"/>
      <c r="D236" s="76"/>
      <c r="E236" s="76"/>
      <c r="F236" s="55"/>
      <c r="G236" s="141"/>
      <c r="H236" s="141"/>
      <c r="I236" s="141"/>
      <c r="J236" s="141"/>
      <c r="K236" s="141"/>
      <c r="L236" s="141"/>
      <c r="M236" s="141"/>
      <c r="O236" s="15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  <c r="IV236" s="47"/>
      <c r="IW236" s="47"/>
      <c r="IX236" s="47"/>
      <c r="IY236" s="47"/>
      <c r="IZ236" s="47"/>
      <c r="JA236" s="47"/>
      <c r="JB236" s="47"/>
      <c r="JC236" s="47"/>
      <c r="JD236" s="47"/>
      <c r="JE236" s="47"/>
      <c r="JF236" s="47"/>
      <c r="JG236" s="47"/>
      <c r="JH236" s="47"/>
      <c r="JI236" s="47"/>
      <c r="JJ236" s="47"/>
      <c r="JK236" s="47"/>
      <c r="JL236" s="47"/>
      <c r="JM236" s="47"/>
      <c r="JN236" s="47"/>
      <c r="JO236" s="47"/>
      <c r="JP236" s="47"/>
      <c r="JQ236" s="47"/>
      <c r="JR236" s="47"/>
      <c r="JS236" s="47"/>
      <c r="JT236" s="47"/>
      <c r="JU236" s="47"/>
      <c r="JV236" s="47"/>
      <c r="JW236" s="47"/>
      <c r="JX236" s="47"/>
      <c r="JY236" s="47"/>
      <c r="JZ236" s="47"/>
      <c r="KA236" s="47"/>
      <c r="KB236" s="47"/>
      <c r="KC236" s="47"/>
      <c r="KD236" s="47"/>
      <c r="KE236" s="47"/>
      <c r="KF236" s="47"/>
      <c r="KG236" s="47"/>
      <c r="KH236" s="47"/>
      <c r="KI236" s="47"/>
      <c r="KJ236" s="47"/>
      <c r="KK236" s="47"/>
      <c r="KL236" s="47"/>
      <c r="KM236" s="47"/>
      <c r="KN236" s="47"/>
      <c r="KO236" s="47"/>
      <c r="KP236" s="47"/>
      <c r="KQ236" s="47"/>
      <c r="KR236" s="47"/>
      <c r="KS236" s="47"/>
      <c r="KT236" s="47"/>
      <c r="KU236" s="47"/>
      <c r="KV236" s="47"/>
      <c r="KW236" s="47"/>
      <c r="KX236" s="47"/>
      <c r="KY236" s="47"/>
      <c r="KZ236" s="47"/>
      <c r="LA236" s="47"/>
      <c r="LB236" s="47"/>
      <c r="LC236" s="47"/>
      <c r="LD236" s="47"/>
      <c r="LE236" s="47"/>
      <c r="LF236" s="47"/>
      <c r="LG236" s="47"/>
      <c r="LH236" s="47"/>
      <c r="LI236" s="47"/>
      <c r="LJ236" s="47"/>
      <c r="LK236" s="47"/>
      <c r="LL236" s="47"/>
      <c r="LM236" s="47"/>
      <c r="LN236" s="47"/>
      <c r="LO236" s="47"/>
      <c r="LP236" s="47"/>
      <c r="LQ236" s="47"/>
      <c r="LR236" s="47"/>
      <c r="LS236" s="47"/>
      <c r="LT236" s="47"/>
      <c r="LU236" s="47"/>
      <c r="LV236" s="47"/>
      <c r="LW236" s="47"/>
      <c r="LX236" s="47"/>
      <c r="LY236" s="47"/>
      <c r="LZ236" s="47"/>
      <c r="MA236" s="47"/>
      <c r="MB236" s="47"/>
      <c r="MC236" s="47"/>
      <c r="MD236" s="47"/>
      <c r="ME236" s="47"/>
      <c r="MF236" s="47"/>
      <c r="MG236" s="47"/>
      <c r="MH236" s="47"/>
      <c r="MI236" s="47"/>
      <c r="MJ236" s="47"/>
      <c r="MK236" s="47"/>
      <c r="ML236" s="47"/>
      <c r="MM236" s="47"/>
      <c r="MN236" s="47"/>
      <c r="MO236" s="47"/>
      <c r="MP236" s="47"/>
      <c r="MQ236" s="47"/>
      <c r="MR236" s="47"/>
      <c r="MS236" s="47"/>
      <c r="MT236" s="47"/>
      <c r="MU236" s="47"/>
      <c r="MV236" s="47"/>
      <c r="MW236" s="47"/>
      <c r="MX236" s="47"/>
      <c r="MY236" s="47"/>
      <c r="MZ236" s="47"/>
      <c r="NA236" s="47"/>
      <c r="NB236" s="47"/>
      <c r="NC236" s="47"/>
      <c r="ND236" s="47"/>
      <c r="NE236" s="47"/>
      <c r="NF236" s="47"/>
      <c r="NG236" s="47"/>
      <c r="NH236" s="47"/>
      <c r="NI236" s="47"/>
      <c r="NJ236" s="47"/>
      <c r="NK236" s="47"/>
      <c r="NL236" s="47"/>
      <c r="NM236" s="47"/>
      <c r="NN236" s="47"/>
      <c r="NO236" s="47"/>
      <c r="NP236" s="47"/>
      <c r="NQ236" s="47"/>
      <c r="NR236" s="47"/>
      <c r="NS236" s="47"/>
      <c r="NT236" s="47"/>
      <c r="NU236" s="47"/>
      <c r="NV236" s="47"/>
      <c r="NW236" s="47"/>
      <c r="NX236" s="47"/>
      <c r="NY236" s="47"/>
      <c r="NZ236" s="47"/>
      <c r="OA236" s="47"/>
      <c r="OB236" s="47"/>
      <c r="OC236" s="47"/>
      <c r="OD236" s="47"/>
      <c r="OE236" s="47"/>
      <c r="OF236" s="47"/>
      <c r="OG236" s="47"/>
      <c r="OH236" s="47"/>
      <c r="OI236" s="47"/>
      <c r="OJ236" s="47"/>
      <c r="OK236" s="47"/>
      <c r="OL236" s="47"/>
      <c r="OM236" s="47"/>
      <c r="ON236" s="47"/>
      <c r="OO236" s="47"/>
      <c r="OP236" s="47"/>
      <c r="OQ236" s="47"/>
      <c r="OR236" s="47"/>
      <c r="OS236" s="47"/>
      <c r="OT236" s="47"/>
      <c r="OU236" s="47"/>
      <c r="OV236" s="47"/>
      <c r="OW236" s="47"/>
      <c r="OX236" s="47"/>
      <c r="OY236" s="47"/>
      <c r="OZ236" s="47"/>
      <c r="PA236" s="47"/>
      <c r="PB236" s="47"/>
      <c r="PC236" s="47"/>
      <c r="PD236" s="47"/>
      <c r="PE236" s="47"/>
      <c r="PF236" s="47"/>
      <c r="PG236" s="47"/>
      <c r="PH236" s="47"/>
      <c r="PI236" s="47"/>
      <c r="PJ236" s="47"/>
      <c r="PK236" s="47"/>
      <c r="PL236" s="47"/>
      <c r="PM236" s="47"/>
      <c r="PN236" s="47"/>
      <c r="PO236" s="47"/>
      <c r="PP236" s="47"/>
      <c r="PQ236" s="47"/>
      <c r="PR236" s="47"/>
      <c r="PS236" s="47"/>
      <c r="PT236" s="47"/>
      <c r="PU236" s="47"/>
      <c r="PV236" s="47"/>
      <c r="PW236" s="47"/>
      <c r="PX236" s="47"/>
      <c r="PY236" s="47"/>
      <c r="PZ236" s="47"/>
      <c r="QA236" s="47"/>
      <c r="QB236" s="47"/>
      <c r="QC236" s="47"/>
      <c r="QD236" s="47"/>
      <c r="QE236" s="47"/>
      <c r="QF236" s="47"/>
      <c r="QG236" s="47"/>
      <c r="QH236" s="47"/>
      <c r="QI236" s="47"/>
      <c r="QJ236" s="47"/>
      <c r="QK236" s="47"/>
      <c r="QL236" s="47"/>
      <c r="QM236" s="47"/>
      <c r="QN236" s="47"/>
      <c r="QO236" s="47"/>
      <c r="QP236" s="47"/>
      <c r="QQ236" s="47"/>
      <c r="QR236" s="47"/>
      <c r="QS236" s="47"/>
      <c r="QT236" s="47"/>
      <c r="QU236" s="47"/>
      <c r="QV236" s="47"/>
      <c r="QW236" s="47"/>
      <c r="QX236" s="47"/>
      <c r="QY236" s="47"/>
      <c r="QZ236" s="47"/>
      <c r="RA236" s="47"/>
      <c r="RB236" s="47"/>
      <c r="RC236" s="47"/>
      <c r="RD236" s="47"/>
      <c r="RE236" s="47"/>
      <c r="RF236" s="47"/>
      <c r="RG236" s="47"/>
      <c r="RH236" s="47"/>
      <c r="RI236" s="47"/>
      <c r="RJ236" s="47"/>
      <c r="RK236" s="47"/>
      <c r="RL236" s="47"/>
      <c r="RM236" s="47"/>
      <c r="RN236" s="47"/>
      <c r="RO236" s="47"/>
      <c r="RP236" s="47"/>
      <c r="RQ236" s="47"/>
      <c r="RR236" s="47"/>
      <c r="RS236" s="47"/>
      <c r="RT236" s="47"/>
      <c r="RU236" s="47"/>
      <c r="RV236" s="47"/>
      <c r="RW236" s="47"/>
      <c r="RX236" s="47"/>
      <c r="RY236" s="47"/>
      <c r="RZ236" s="47"/>
      <c r="SA236" s="47"/>
      <c r="SB236" s="47"/>
      <c r="SC236" s="47"/>
      <c r="SD236" s="47"/>
      <c r="SE236" s="47"/>
      <c r="SF236" s="47"/>
      <c r="SG236" s="47"/>
      <c r="SH236" s="47"/>
      <c r="SI236" s="47"/>
      <c r="SJ236" s="47"/>
      <c r="SK236" s="47"/>
      <c r="SL236" s="47"/>
      <c r="SM236" s="47"/>
      <c r="SN236" s="47"/>
      <c r="SO236" s="47"/>
      <c r="SP236" s="47"/>
      <c r="SQ236" s="47"/>
      <c r="SR236" s="47"/>
      <c r="SS236" s="47"/>
      <c r="ST236" s="47"/>
      <c r="SU236" s="47"/>
      <c r="SV236" s="47"/>
      <c r="SW236" s="47"/>
      <c r="SX236" s="47"/>
      <c r="SY236" s="47"/>
      <c r="SZ236" s="47"/>
      <c r="TA236" s="47"/>
      <c r="TB236" s="47"/>
      <c r="TC236" s="47"/>
      <c r="TD236" s="47"/>
      <c r="TE236" s="47"/>
      <c r="TF236" s="47"/>
      <c r="TG236" s="47"/>
      <c r="TH236" s="47"/>
      <c r="TI236" s="47"/>
      <c r="TJ236" s="47"/>
      <c r="TK236" s="47"/>
      <c r="TL236" s="47"/>
      <c r="TM236" s="47"/>
      <c r="TN236" s="47"/>
      <c r="TO236" s="47"/>
      <c r="TP236" s="47"/>
      <c r="TQ236" s="47"/>
      <c r="TR236" s="47"/>
      <c r="TS236" s="47"/>
      <c r="TT236" s="47"/>
      <c r="TU236" s="47"/>
      <c r="TV236" s="47"/>
      <c r="TW236" s="47"/>
      <c r="TX236" s="47"/>
      <c r="TY236" s="47"/>
      <c r="TZ236" s="47"/>
      <c r="UA236" s="47"/>
      <c r="UB236" s="47"/>
      <c r="UC236" s="47"/>
      <c r="UD236" s="47"/>
      <c r="UE236" s="47"/>
      <c r="UF236" s="47"/>
      <c r="UG236" s="47"/>
      <c r="UH236" s="47"/>
      <c r="UI236" s="47"/>
      <c r="UJ236" s="47"/>
      <c r="UK236" s="47"/>
      <c r="UL236" s="47"/>
      <c r="UM236" s="47"/>
      <c r="UN236" s="47"/>
      <c r="UO236" s="47"/>
      <c r="UP236" s="47"/>
      <c r="UQ236" s="47"/>
      <c r="UR236" s="47"/>
      <c r="US236" s="47"/>
      <c r="UT236" s="47"/>
      <c r="UU236" s="47"/>
      <c r="UV236" s="47"/>
      <c r="UW236" s="47"/>
      <c r="UX236" s="47"/>
      <c r="UY236" s="47"/>
      <c r="UZ236" s="47"/>
      <c r="VA236" s="47"/>
      <c r="VB236" s="47"/>
      <c r="VC236" s="47"/>
      <c r="VD236" s="47"/>
      <c r="VE236" s="47"/>
      <c r="VF236" s="47"/>
      <c r="VG236" s="47"/>
      <c r="VH236" s="47"/>
      <c r="VI236" s="47"/>
      <c r="VJ236" s="47"/>
      <c r="VK236" s="47"/>
      <c r="VL236" s="47"/>
      <c r="VM236" s="47"/>
      <c r="VN236" s="47"/>
      <c r="VO236" s="47"/>
      <c r="VP236" s="47"/>
      <c r="VQ236" s="47"/>
      <c r="VR236" s="47"/>
      <c r="VS236" s="47"/>
      <c r="VT236" s="47"/>
      <c r="VU236" s="47"/>
      <c r="VV236" s="47"/>
      <c r="VW236" s="47"/>
      <c r="VX236" s="47"/>
      <c r="VY236" s="47"/>
      <c r="VZ236" s="47"/>
      <c r="WA236" s="47"/>
      <c r="WB236" s="47"/>
      <c r="WC236" s="47"/>
      <c r="WD236" s="47"/>
      <c r="WE236" s="47"/>
      <c r="WF236" s="47"/>
      <c r="WG236" s="47"/>
      <c r="WH236" s="47"/>
      <c r="WI236" s="47"/>
      <c r="WJ236" s="47"/>
      <c r="WK236" s="47"/>
      <c r="WL236" s="47"/>
      <c r="WM236" s="47"/>
      <c r="WN236" s="47"/>
      <c r="WO236" s="47"/>
      <c r="WP236" s="47"/>
      <c r="WQ236" s="47"/>
      <c r="WR236" s="47"/>
      <c r="WS236" s="47"/>
      <c r="WT236" s="47"/>
      <c r="WU236" s="47"/>
      <c r="WV236" s="47"/>
      <c r="WW236" s="47"/>
      <c r="WX236" s="47"/>
      <c r="WY236" s="47"/>
      <c r="WZ236" s="47"/>
      <c r="XA236" s="47"/>
      <c r="XB236" s="47"/>
      <c r="XC236" s="47"/>
      <c r="XD236" s="47"/>
      <c r="XE236" s="47"/>
      <c r="XF236" s="47"/>
      <c r="XG236" s="47"/>
      <c r="XH236" s="47"/>
      <c r="XI236" s="47"/>
      <c r="XJ236" s="47"/>
      <c r="XK236" s="47"/>
      <c r="XL236" s="47"/>
      <c r="XM236" s="47"/>
      <c r="XN236" s="47"/>
      <c r="XO236" s="47"/>
      <c r="XP236" s="47"/>
      <c r="XQ236" s="47"/>
      <c r="XR236" s="47"/>
      <c r="XS236" s="47"/>
      <c r="XT236" s="47"/>
      <c r="XU236" s="47"/>
      <c r="XV236" s="47"/>
      <c r="XW236" s="47"/>
      <c r="XX236" s="47"/>
      <c r="XY236" s="47"/>
      <c r="XZ236" s="47"/>
      <c r="YA236" s="47"/>
      <c r="YB236" s="47"/>
      <c r="YC236" s="47"/>
      <c r="YD236" s="47"/>
      <c r="YE236" s="47"/>
      <c r="YF236" s="47"/>
      <c r="YG236" s="47"/>
      <c r="YH236" s="47"/>
      <c r="YI236" s="47"/>
      <c r="YJ236" s="47"/>
      <c r="YK236" s="47"/>
      <c r="YL236" s="47"/>
      <c r="YM236" s="47"/>
      <c r="YN236" s="47"/>
      <c r="YO236" s="47"/>
      <c r="YP236" s="47"/>
      <c r="YQ236" s="47"/>
      <c r="YR236" s="47"/>
      <c r="YS236" s="47"/>
    </row>
    <row r="237" spans="1:669" s="8" customFormat="1" ht="15.75" x14ac:dyDescent="0.25">
      <c r="A237" s="30" t="s">
        <v>104</v>
      </c>
      <c r="B237" s="75" t="s">
        <v>54</v>
      </c>
      <c r="C237" s="76" t="s">
        <v>71</v>
      </c>
      <c r="D237" s="76" t="s">
        <v>221</v>
      </c>
      <c r="E237" s="79">
        <v>44470</v>
      </c>
      <c r="F237" s="10" t="s">
        <v>107</v>
      </c>
      <c r="G237" s="135">
        <v>89500</v>
      </c>
      <c r="H237" s="135">
        <v>2568.65</v>
      </c>
      <c r="I237" s="135">
        <v>9635.51</v>
      </c>
      <c r="J237" s="135">
        <v>2720.8</v>
      </c>
      <c r="K237" s="135">
        <v>25</v>
      </c>
      <c r="L237" s="135">
        <v>14949.96</v>
      </c>
      <c r="M237" s="136">
        <v>74550.039999999994</v>
      </c>
      <c r="O237" s="15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  <c r="IV237" s="47"/>
      <c r="IW237" s="47"/>
      <c r="IX237" s="47"/>
      <c r="IY237" s="47"/>
      <c r="IZ237" s="47"/>
      <c r="JA237" s="47"/>
      <c r="JB237" s="47"/>
      <c r="JC237" s="47"/>
      <c r="JD237" s="47"/>
      <c r="JE237" s="47"/>
      <c r="JF237" s="47"/>
      <c r="JG237" s="47"/>
      <c r="JH237" s="47"/>
      <c r="JI237" s="47"/>
      <c r="JJ237" s="47"/>
      <c r="JK237" s="47"/>
      <c r="JL237" s="47"/>
      <c r="JM237" s="47"/>
      <c r="JN237" s="47"/>
      <c r="JO237" s="47"/>
      <c r="JP237" s="47"/>
      <c r="JQ237" s="47"/>
      <c r="JR237" s="47"/>
      <c r="JS237" s="47"/>
      <c r="JT237" s="47"/>
      <c r="JU237" s="47"/>
      <c r="JV237" s="47"/>
      <c r="JW237" s="47"/>
      <c r="JX237" s="47"/>
      <c r="JY237" s="47"/>
      <c r="JZ237" s="47"/>
      <c r="KA237" s="47"/>
      <c r="KB237" s="47"/>
      <c r="KC237" s="47"/>
      <c r="KD237" s="47"/>
      <c r="KE237" s="47"/>
      <c r="KF237" s="47"/>
      <c r="KG237" s="47"/>
      <c r="KH237" s="47"/>
      <c r="KI237" s="47"/>
      <c r="KJ237" s="47"/>
      <c r="KK237" s="47"/>
      <c r="KL237" s="47"/>
      <c r="KM237" s="47"/>
      <c r="KN237" s="47"/>
      <c r="KO237" s="47"/>
      <c r="KP237" s="47"/>
      <c r="KQ237" s="47"/>
      <c r="KR237" s="47"/>
      <c r="KS237" s="47"/>
      <c r="KT237" s="47"/>
      <c r="KU237" s="47"/>
      <c r="KV237" s="47"/>
      <c r="KW237" s="47"/>
      <c r="KX237" s="47"/>
      <c r="KY237" s="47"/>
      <c r="KZ237" s="47"/>
      <c r="LA237" s="47"/>
      <c r="LB237" s="47"/>
      <c r="LC237" s="47"/>
      <c r="LD237" s="47"/>
      <c r="LE237" s="47"/>
      <c r="LF237" s="47"/>
      <c r="LG237" s="47"/>
      <c r="LH237" s="47"/>
      <c r="LI237" s="47"/>
      <c r="LJ237" s="47"/>
      <c r="LK237" s="47"/>
      <c r="LL237" s="47"/>
      <c r="LM237" s="47"/>
      <c r="LN237" s="47"/>
      <c r="LO237" s="47"/>
      <c r="LP237" s="47"/>
      <c r="LQ237" s="47"/>
      <c r="LR237" s="47"/>
      <c r="LS237" s="47"/>
      <c r="LT237" s="47"/>
      <c r="LU237" s="47"/>
      <c r="LV237" s="47"/>
      <c r="LW237" s="47"/>
      <c r="LX237" s="47"/>
      <c r="LY237" s="47"/>
      <c r="LZ237" s="47"/>
      <c r="MA237" s="47"/>
      <c r="MB237" s="47"/>
      <c r="MC237" s="47"/>
      <c r="MD237" s="47"/>
      <c r="ME237" s="47"/>
      <c r="MF237" s="47"/>
      <c r="MG237" s="47"/>
      <c r="MH237" s="47"/>
      <c r="MI237" s="47"/>
      <c r="MJ237" s="47"/>
      <c r="MK237" s="47"/>
      <c r="ML237" s="47"/>
      <c r="MM237" s="47"/>
      <c r="MN237" s="47"/>
      <c r="MO237" s="47"/>
      <c r="MP237" s="47"/>
      <c r="MQ237" s="47"/>
      <c r="MR237" s="47"/>
      <c r="MS237" s="47"/>
      <c r="MT237" s="47"/>
      <c r="MU237" s="47"/>
      <c r="MV237" s="47"/>
      <c r="MW237" s="47"/>
      <c r="MX237" s="47"/>
      <c r="MY237" s="47"/>
      <c r="MZ237" s="47"/>
      <c r="NA237" s="47"/>
      <c r="NB237" s="47"/>
      <c r="NC237" s="47"/>
      <c r="ND237" s="47"/>
      <c r="NE237" s="47"/>
      <c r="NF237" s="47"/>
      <c r="NG237" s="47"/>
      <c r="NH237" s="47"/>
      <c r="NI237" s="47"/>
      <c r="NJ237" s="47"/>
      <c r="NK237" s="47"/>
      <c r="NL237" s="47"/>
      <c r="NM237" s="47"/>
      <c r="NN237" s="47"/>
      <c r="NO237" s="47"/>
      <c r="NP237" s="47"/>
      <c r="NQ237" s="47"/>
      <c r="NR237" s="47"/>
      <c r="NS237" s="47"/>
      <c r="NT237" s="47"/>
      <c r="NU237" s="47"/>
      <c r="NV237" s="47"/>
      <c r="NW237" s="47"/>
      <c r="NX237" s="47"/>
      <c r="NY237" s="47"/>
      <c r="NZ237" s="47"/>
      <c r="OA237" s="47"/>
      <c r="OB237" s="47"/>
      <c r="OC237" s="47"/>
      <c r="OD237" s="47"/>
      <c r="OE237" s="47"/>
      <c r="OF237" s="47"/>
      <c r="OG237" s="47"/>
      <c r="OH237" s="47"/>
      <c r="OI237" s="47"/>
      <c r="OJ237" s="47"/>
      <c r="OK237" s="47"/>
      <c r="OL237" s="47"/>
      <c r="OM237" s="47"/>
      <c r="ON237" s="47"/>
      <c r="OO237" s="47"/>
      <c r="OP237" s="47"/>
      <c r="OQ237" s="47"/>
      <c r="OR237" s="47"/>
      <c r="OS237" s="47"/>
      <c r="OT237" s="47"/>
      <c r="OU237" s="47"/>
      <c r="OV237" s="47"/>
      <c r="OW237" s="47"/>
      <c r="OX237" s="47"/>
      <c r="OY237" s="47"/>
      <c r="OZ237" s="47"/>
      <c r="PA237" s="47"/>
      <c r="PB237" s="47"/>
      <c r="PC237" s="47"/>
      <c r="PD237" s="47"/>
      <c r="PE237" s="47"/>
      <c r="PF237" s="47"/>
      <c r="PG237" s="47"/>
      <c r="PH237" s="47"/>
      <c r="PI237" s="47"/>
      <c r="PJ237" s="47"/>
      <c r="PK237" s="47"/>
      <c r="PL237" s="47"/>
      <c r="PM237" s="47"/>
      <c r="PN237" s="47"/>
      <c r="PO237" s="47"/>
      <c r="PP237" s="47"/>
      <c r="PQ237" s="47"/>
      <c r="PR237" s="47"/>
      <c r="PS237" s="47"/>
      <c r="PT237" s="47"/>
      <c r="PU237" s="47"/>
      <c r="PV237" s="47"/>
      <c r="PW237" s="47"/>
      <c r="PX237" s="47"/>
      <c r="PY237" s="47"/>
      <c r="PZ237" s="47"/>
      <c r="QA237" s="47"/>
      <c r="QB237" s="47"/>
      <c r="QC237" s="47"/>
      <c r="QD237" s="47"/>
      <c r="QE237" s="47"/>
      <c r="QF237" s="47"/>
      <c r="QG237" s="47"/>
      <c r="QH237" s="47"/>
      <c r="QI237" s="47"/>
      <c r="QJ237" s="47"/>
      <c r="QK237" s="47"/>
      <c r="QL237" s="47"/>
      <c r="QM237" s="47"/>
      <c r="QN237" s="47"/>
      <c r="QO237" s="47"/>
      <c r="QP237" s="47"/>
      <c r="QQ237" s="47"/>
      <c r="QR237" s="47"/>
      <c r="QS237" s="47"/>
      <c r="QT237" s="47"/>
      <c r="QU237" s="47"/>
      <c r="QV237" s="47"/>
      <c r="QW237" s="47"/>
      <c r="QX237" s="47"/>
      <c r="QY237" s="47"/>
      <c r="QZ237" s="47"/>
      <c r="RA237" s="47"/>
      <c r="RB237" s="47"/>
      <c r="RC237" s="47"/>
      <c r="RD237" s="47"/>
      <c r="RE237" s="47"/>
      <c r="RF237" s="47"/>
      <c r="RG237" s="47"/>
      <c r="RH237" s="47"/>
      <c r="RI237" s="47"/>
      <c r="RJ237" s="47"/>
      <c r="RK237" s="47"/>
      <c r="RL237" s="47"/>
      <c r="RM237" s="47"/>
      <c r="RN237" s="47"/>
      <c r="RO237" s="47"/>
      <c r="RP237" s="47"/>
      <c r="RQ237" s="47"/>
      <c r="RR237" s="47"/>
      <c r="RS237" s="47"/>
      <c r="RT237" s="47"/>
      <c r="RU237" s="47"/>
      <c r="RV237" s="47"/>
      <c r="RW237" s="47"/>
      <c r="RX237" s="47"/>
      <c r="RY237" s="47"/>
      <c r="RZ237" s="47"/>
      <c r="SA237" s="47"/>
      <c r="SB237" s="47"/>
      <c r="SC237" s="47"/>
      <c r="SD237" s="47"/>
      <c r="SE237" s="47"/>
      <c r="SF237" s="47"/>
      <c r="SG237" s="47"/>
      <c r="SH237" s="47"/>
      <c r="SI237" s="47"/>
      <c r="SJ237" s="47"/>
      <c r="SK237" s="47"/>
      <c r="SL237" s="47"/>
      <c r="SM237" s="47"/>
      <c r="SN237" s="47"/>
      <c r="SO237" s="47"/>
      <c r="SP237" s="47"/>
      <c r="SQ237" s="47"/>
      <c r="SR237" s="47"/>
      <c r="SS237" s="47"/>
      <c r="ST237" s="47"/>
      <c r="SU237" s="47"/>
      <c r="SV237" s="47"/>
      <c r="SW237" s="47"/>
      <c r="SX237" s="47"/>
      <c r="SY237" s="47"/>
      <c r="SZ237" s="47"/>
      <c r="TA237" s="47"/>
      <c r="TB237" s="47"/>
      <c r="TC237" s="47"/>
      <c r="TD237" s="47"/>
      <c r="TE237" s="47"/>
      <c r="TF237" s="47"/>
      <c r="TG237" s="47"/>
      <c r="TH237" s="47"/>
      <c r="TI237" s="47"/>
      <c r="TJ237" s="47"/>
      <c r="TK237" s="47"/>
      <c r="TL237" s="47"/>
      <c r="TM237" s="47"/>
      <c r="TN237" s="47"/>
      <c r="TO237" s="47"/>
      <c r="TP237" s="47"/>
      <c r="TQ237" s="47"/>
      <c r="TR237" s="47"/>
      <c r="TS237" s="47"/>
      <c r="TT237" s="47"/>
      <c r="TU237" s="47"/>
      <c r="TV237" s="47"/>
      <c r="TW237" s="47"/>
      <c r="TX237" s="47"/>
      <c r="TY237" s="47"/>
      <c r="TZ237" s="47"/>
      <c r="UA237" s="47"/>
      <c r="UB237" s="47"/>
      <c r="UC237" s="47"/>
      <c r="UD237" s="47"/>
      <c r="UE237" s="47"/>
      <c r="UF237" s="47"/>
      <c r="UG237" s="47"/>
      <c r="UH237" s="47"/>
      <c r="UI237" s="47"/>
      <c r="UJ237" s="47"/>
      <c r="UK237" s="47"/>
      <c r="UL237" s="47"/>
      <c r="UM237" s="47"/>
      <c r="UN237" s="47"/>
      <c r="UO237" s="47"/>
      <c r="UP237" s="47"/>
      <c r="UQ237" s="47"/>
      <c r="UR237" s="47"/>
      <c r="US237" s="47"/>
      <c r="UT237" s="47"/>
      <c r="UU237" s="47"/>
      <c r="UV237" s="47"/>
      <c r="UW237" s="47"/>
      <c r="UX237" s="47"/>
      <c r="UY237" s="47"/>
      <c r="UZ237" s="47"/>
      <c r="VA237" s="47"/>
      <c r="VB237" s="47"/>
      <c r="VC237" s="47"/>
      <c r="VD237" s="47"/>
      <c r="VE237" s="47"/>
      <c r="VF237" s="47"/>
      <c r="VG237" s="47"/>
      <c r="VH237" s="47"/>
      <c r="VI237" s="47"/>
      <c r="VJ237" s="47"/>
      <c r="VK237" s="47"/>
      <c r="VL237" s="47"/>
      <c r="VM237" s="47"/>
      <c r="VN237" s="47"/>
      <c r="VO237" s="47"/>
      <c r="VP237" s="47"/>
      <c r="VQ237" s="47"/>
      <c r="VR237" s="47"/>
      <c r="VS237" s="47"/>
      <c r="VT237" s="47"/>
      <c r="VU237" s="47"/>
      <c r="VV237" s="47"/>
      <c r="VW237" s="47"/>
      <c r="VX237" s="47"/>
      <c r="VY237" s="47"/>
      <c r="VZ237" s="47"/>
      <c r="WA237" s="47"/>
      <c r="WB237" s="47"/>
      <c r="WC237" s="47"/>
      <c r="WD237" s="47"/>
      <c r="WE237" s="47"/>
      <c r="WF237" s="47"/>
      <c r="WG237" s="47"/>
      <c r="WH237" s="47"/>
      <c r="WI237" s="47"/>
      <c r="WJ237" s="47"/>
      <c r="WK237" s="47"/>
      <c r="WL237" s="47"/>
      <c r="WM237" s="47"/>
      <c r="WN237" s="47"/>
      <c r="WO237" s="47"/>
      <c r="WP237" s="47"/>
      <c r="WQ237" s="47"/>
      <c r="WR237" s="47"/>
      <c r="WS237" s="47"/>
      <c r="WT237" s="47"/>
      <c r="WU237" s="47"/>
      <c r="WV237" s="47"/>
      <c r="WW237" s="47"/>
      <c r="WX237" s="47"/>
      <c r="WY237" s="47"/>
      <c r="WZ237" s="47"/>
      <c r="XA237" s="47"/>
      <c r="XB237" s="47"/>
      <c r="XC237" s="47"/>
      <c r="XD237" s="47"/>
      <c r="XE237" s="47"/>
      <c r="XF237" s="47"/>
      <c r="XG237" s="47"/>
      <c r="XH237" s="47"/>
      <c r="XI237" s="47"/>
      <c r="XJ237" s="47"/>
      <c r="XK237" s="47"/>
      <c r="XL237" s="47"/>
      <c r="XM237" s="47"/>
      <c r="XN237" s="47"/>
      <c r="XO237" s="47"/>
      <c r="XP237" s="47"/>
      <c r="XQ237" s="47"/>
      <c r="XR237" s="47"/>
      <c r="XS237" s="47"/>
      <c r="XT237" s="47"/>
      <c r="XU237" s="47"/>
      <c r="XV237" s="47"/>
      <c r="XW237" s="47"/>
      <c r="XX237" s="47"/>
      <c r="XY237" s="47"/>
      <c r="XZ237" s="47"/>
      <c r="YA237" s="47"/>
      <c r="YB237" s="47"/>
      <c r="YC237" s="47"/>
      <c r="YD237" s="47"/>
      <c r="YE237" s="47"/>
      <c r="YF237" s="47"/>
      <c r="YG237" s="47"/>
      <c r="YH237" s="47"/>
      <c r="YI237" s="47"/>
      <c r="YJ237" s="47"/>
      <c r="YK237" s="47"/>
      <c r="YL237" s="47"/>
      <c r="YM237" s="47"/>
      <c r="YN237" s="47"/>
      <c r="YO237" s="47"/>
      <c r="YP237" s="47"/>
      <c r="YQ237" s="47"/>
      <c r="YR237" s="47"/>
      <c r="YS237" s="47"/>
    </row>
    <row r="238" spans="1:669" s="8" customFormat="1" ht="15.75" x14ac:dyDescent="0.25">
      <c r="A238" s="30" t="s">
        <v>151</v>
      </c>
      <c r="B238" s="75" t="s">
        <v>152</v>
      </c>
      <c r="C238" s="76" t="s">
        <v>71</v>
      </c>
      <c r="D238" s="76" t="s">
        <v>221</v>
      </c>
      <c r="E238" s="79">
        <v>44593</v>
      </c>
      <c r="F238" s="10" t="s">
        <v>107</v>
      </c>
      <c r="G238" s="135">
        <v>35000</v>
      </c>
      <c r="H238" s="135">
        <v>1004.5</v>
      </c>
      <c r="I238" s="135">
        <v>0</v>
      </c>
      <c r="J238" s="135">
        <v>1064</v>
      </c>
      <c r="K238" s="135">
        <v>25</v>
      </c>
      <c r="L238" s="135">
        <v>2093.5</v>
      </c>
      <c r="M238" s="136">
        <v>32906.5</v>
      </c>
      <c r="O238" s="15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  <c r="HU238" s="47"/>
      <c r="HV238" s="47"/>
      <c r="HW238" s="47"/>
      <c r="HX238" s="47"/>
      <c r="HY238" s="47"/>
      <c r="HZ238" s="47"/>
      <c r="IA238" s="47"/>
      <c r="IB238" s="47"/>
      <c r="IC238" s="47"/>
      <c r="ID238" s="47"/>
      <c r="IE238" s="47"/>
      <c r="IF238" s="47"/>
      <c r="IG238" s="47"/>
      <c r="IH238" s="47"/>
      <c r="II238" s="47"/>
      <c r="IJ238" s="47"/>
      <c r="IK238" s="47"/>
      <c r="IL238" s="47"/>
      <c r="IM238" s="47"/>
      <c r="IN238" s="47"/>
      <c r="IO238" s="47"/>
      <c r="IP238" s="47"/>
      <c r="IQ238" s="47"/>
      <c r="IR238" s="47"/>
      <c r="IS238" s="47"/>
      <c r="IT238" s="47"/>
      <c r="IU238" s="47"/>
      <c r="IV238" s="47"/>
      <c r="IW238" s="47"/>
      <c r="IX238" s="47"/>
      <c r="IY238" s="47"/>
      <c r="IZ238" s="47"/>
      <c r="JA238" s="47"/>
      <c r="JB238" s="47"/>
      <c r="JC238" s="47"/>
      <c r="JD238" s="47"/>
      <c r="JE238" s="47"/>
      <c r="JF238" s="47"/>
      <c r="JG238" s="47"/>
      <c r="JH238" s="47"/>
      <c r="JI238" s="47"/>
      <c r="JJ238" s="47"/>
      <c r="JK238" s="47"/>
      <c r="JL238" s="47"/>
      <c r="JM238" s="47"/>
      <c r="JN238" s="47"/>
      <c r="JO238" s="47"/>
      <c r="JP238" s="47"/>
      <c r="JQ238" s="47"/>
      <c r="JR238" s="47"/>
      <c r="JS238" s="47"/>
      <c r="JT238" s="47"/>
      <c r="JU238" s="47"/>
      <c r="JV238" s="47"/>
      <c r="JW238" s="47"/>
      <c r="JX238" s="47"/>
      <c r="JY238" s="47"/>
      <c r="JZ238" s="47"/>
      <c r="KA238" s="47"/>
      <c r="KB238" s="47"/>
      <c r="KC238" s="47"/>
      <c r="KD238" s="47"/>
      <c r="KE238" s="47"/>
      <c r="KF238" s="47"/>
      <c r="KG238" s="47"/>
      <c r="KH238" s="47"/>
      <c r="KI238" s="47"/>
      <c r="KJ238" s="47"/>
      <c r="KK238" s="47"/>
      <c r="KL238" s="47"/>
      <c r="KM238" s="47"/>
      <c r="KN238" s="47"/>
      <c r="KO238" s="47"/>
      <c r="KP238" s="47"/>
      <c r="KQ238" s="47"/>
      <c r="KR238" s="47"/>
      <c r="KS238" s="47"/>
      <c r="KT238" s="47"/>
      <c r="KU238" s="47"/>
      <c r="KV238" s="47"/>
      <c r="KW238" s="47"/>
      <c r="KX238" s="47"/>
      <c r="KY238" s="47"/>
      <c r="KZ238" s="47"/>
      <c r="LA238" s="47"/>
      <c r="LB238" s="47"/>
      <c r="LC238" s="47"/>
      <c r="LD238" s="47"/>
      <c r="LE238" s="47"/>
      <c r="LF238" s="47"/>
      <c r="LG238" s="47"/>
      <c r="LH238" s="47"/>
      <c r="LI238" s="47"/>
      <c r="LJ238" s="47"/>
      <c r="LK238" s="47"/>
      <c r="LL238" s="47"/>
      <c r="LM238" s="47"/>
      <c r="LN238" s="47"/>
      <c r="LO238" s="47"/>
      <c r="LP238" s="47"/>
      <c r="LQ238" s="47"/>
      <c r="LR238" s="47"/>
      <c r="LS238" s="47"/>
      <c r="LT238" s="47"/>
      <c r="LU238" s="47"/>
      <c r="LV238" s="47"/>
      <c r="LW238" s="47"/>
      <c r="LX238" s="47"/>
      <c r="LY238" s="47"/>
      <c r="LZ238" s="47"/>
      <c r="MA238" s="47"/>
      <c r="MB238" s="47"/>
      <c r="MC238" s="47"/>
      <c r="MD238" s="47"/>
      <c r="ME238" s="47"/>
      <c r="MF238" s="47"/>
      <c r="MG238" s="47"/>
      <c r="MH238" s="47"/>
      <c r="MI238" s="47"/>
      <c r="MJ238" s="47"/>
      <c r="MK238" s="47"/>
      <c r="ML238" s="47"/>
      <c r="MM238" s="47"/>
      <c r="MN238" s="47"/>
      <c r="MO238" s="47"/>
      <c r="MP238" s="47"/>
      <c r="MQ238" s="47"/>
      <c r="MR238" s="47"/>
      <c r="MS238" s="47"/>
      <c r="MT238" s="47"/>
      <c r="MU238" s="47"/>
      <c r="MV238" s="47"/>
      <c r="MW238" s="47"/>
      <c r="MX238" s="47"/>
      <c r="MY238" s="47"/>
      <c r="MZ238" s="47"/>
      <c r="NA238" s="47"/>
      <c r="NB238" s="47"/>
      <c r="NC238" s="47"/>
      <c r="ND238" s="47"/>
      <c r="NE238" s="47"/>
      <c r="NF238" s="47"/>
      <c r="NG238" s="47"/>
      <c r="NH238" s="47"/>
      <c r="NI238" s="47"/>
      <c r="NJ238" s="47"/>
      <c r="NK238" s="47"/>
      <c r="NL238" s="47"/>
      <c r="NM238" s="47"/>
      <c r="NN238" s="47"/>
      <c r="NO238" s="47"/>
      <c r="NP238" s="47"/>
      <c r="NQ238" s="47"/>
      <c r="NR238" s="47"/>
      <c r="NS238" s="47"/>
      <c r="NT238" s="47"/>
      <c r="NU238" s="47"/>
      <c r="NV238" s="47"/>
      <c r="NW238" s="47"/>
      <c r="NX238" s="47"/>
      <c r="NY238" s="47"/>
      <c r="NZ238" s="47"/>
      <c r="OA238" s="47"/>
      <c r="OB238" s="47"/>
      <c r="OC238" s="47"/>
      <c r="OD238" s="47"/>
      <c r="OE238" s="47"/>
      <c r="OF238" s="47"/>
      <c r="OG238" s="47"/>
      <c r="OH238" s="47"/>
      <c r="OI238" s="47"/>
      <c r="OJ238" s="47"/>
      <c r="OK238" s="47"/>
      <c r="OL238" s="47"/>
      <c r="OM238" s="47"/>
      <c r="ON238" s="47"/>
      <c r="OO238" s="47"/>
      <c r="OP238" s="47"/>
      <c r="OQ238" s="47"/>
      <c r="OR238" s="47"/>
      <c r="OS238" s="47"/>
      <c r="OT238" s="47"/>
      <c r="OU238" s="47"/>
      <c r="OV238" s="47"/>
      <c r="OW238" s="47"/>
      <c r="OX238" s="47"/>
      <c r="OY238" s="47"/>
      <c r="OZ238" s="47"/>
      <c r="PA238" s="47"/>
      <c r="PB238" s="47"/>
      <c r="PC238" s="47"/>
      <c r="PD238" s="47"/>
      <c r="PE238" s="47"/>
      <c r="PF238" s="47"/>
      <c r="PG238" s="47"/>
      <c r="PH238" s="47"/>
      <c r="PI238" s="47"/>
      <c r="PJ238" s="47"/>
      <c r="PK238" s="47"/>
      <c r="PL238" s="47"/>
      <c r="PM238" s="47"/>
      <c r="PN238" s="47"/>
      <c r="PO238" s="47"/>
      <c r="PP238" s="47"/>
      <c r="PQ238" s="47"/>
      <c r="PR238" s="47"/>
      <c r="PS238" s="47"/>
      <c r="PT238" s="47"/>
      <c r="PU238" s="47"/>
      <c r="PV238" s="47"/>
      <c r="PW238" s="47"/>
      <c r="PX238" s="47"/>
      <c r="PY238" s="47"/>
      <c r="PZ238" s="47"/>
      <c r="QA238" s="47"/>
      <c r="QB238" s="47"/>
      <c r="QC238" s="47"/>
      <c r="QD238" s="47"/>
      <c r="QE238" s="47"/>
      <c r="QF238" s="47"/>
      <c r="QG238" s="47"/>
      <c r="QH238" s="47"/>
      <c r="QI238" s="47"/>
      <c r="QJ238" s="47"/>
      <c r="QK238" s="47"/>
      <c r="QL238" s="47"/>
      <c r="QM238" s="47"/>
      <c r="QN238" s="47"/>
      <c r="QO238" s="47"/>
      <c r="QP238" s="47"/>
      <c r="QQ238" s="47"/>
      <c r="QR238" s="47"/>
      <c r="QS238" s="47"/>
      <c r="QT238" s="47"/>
      <c r="QU238" s="47"/>
      <c r="QV238" s="47"/>
      <c r="QW238" s="47"/>
      <c r="QX238" s="47"/>
      <c r="QY238" s="47"/>
      <c r="QZ238" s="47"/>
      <c r="RA238" s="47"/>
      <c r="RB238" s="47"/>
      <c r="RC238" s="47"/>
      <c r="RD238" s="47"/>
      <c r="RE238" s="47"/>
      <c r="RF238" s="47"/>
      <c r="RG238" s="47"/>
      <c r="RH238" s="47"/>
      <c r="RI238" s="47"/>
      <c r="RJ238" s="47"/>
      <c r="RK238" s="47"/>
      <c r="RL238" s="47"/>
      <c r="RM238" s="47"/>
      <c r="RN238" s="47"/>
      <c r="RO238" s="47"/>
      <c r="RP238" s="47"/>
      <c r="RQ238" s="47"/>
      <c r="RR238" s="47"/>
      <c r="RS238" s="47"/>
      <c r="RT238" s="47"/>
      <c r="RU238" s="47"/>
      <c r="RV238" s="47"/>
      <c r="RW238" s="47"/>
      <c r="RX238" s="47"/>
      <c r="RY238" s="47"/>
      <c r="RZ238" s="47"/>
      <c r="SA238" s="47"/>
      <c r="SB238" s="47"/>
      <c r="SC238" s="47"/>
      <c r="SD238" s="47"/>
      <c r="SE238" s="47"/>
      <c r="SF238" s="47"/>
      <c r="SG238" s="47"/>
      <c r="SH238" s="47"/>
      <c r="SI238" s="47"/>
      <c r="SJ238" s="47"/>
      <c r="SK238" s="47"/>
      <c r="SL238" s="47"/>
      <c r="SM238" s="47"/>
      <c r="SN238" s="47"/>
      <c r="SO238" s="47"/>
      <c r="SP238" s="47"/>
      <c r="SQ238" s="47"/>
      <c r="SR238" s="47"/>
      <c r="SS238" s="47"/>
      <c r="ST238" s="47"/>
      <c r="SU238" s="47"/>
      <c r="SV238" s="47"/>
      <c r="SW238" s="47"/>
      <c r="SX238" s="47"/>
      <c r="SY238" s="47"/>
      <c r="SZ238" s="47"/>
      <c r="TA238" s="47"/>
      <c r="TB238" s="47"/>
      <c r="TC238" s="47"/>
      <c r="TD238" s="47"/>
      <c r="TE238" s="47"/>
      <c r="TF238" s="47"/>
      <c r="TG238" s="47"/>
      <c r="TH238" s="47"/>
      <c r="TI238" s="47"/>
      <c r="TJ238" s="47"/>
      <c r="TK238" s="47"/>
      <c r="TL238" s="47"/>
      <c r="TM238" s="47"/>
      <c r="TN238" s="47"/>
      <c r="TO238" s="47"/>
      <c r="TP238" s="47"/>
      <c r="TQ238" s="47"/>
      <c r="TR238" s="47"/>
      <c r="TS238" s="47"/>
      <c r="TT238" s="47"/>
      <c r="TU238" s="47"/>
      <c r="TV238" s="47"/>
      <c r="TW238" s="47"/>
      <c r="TX238" s="47"/>
      <c r="TY238" s="47"/>
      <c r="TZ238" s="47"/>
      <c r="UA238" s="47"/>
      <c r="UB238" s="47"/>
      <c r="UC238" s="47"/>
      <c r="UD238" s="47"/>
      <c r="UE238" s="47"/>
      <c r="UF238" s="47"/>
      <c r="UG238" s="47"/>
      <c r="UH238" s="47"/>
      <c r="UI238" s="47"/>
      <c r="UJ238" s="47"/>
      <c r="UK238" s="47"/>
      <c r="UL238" s="47"/>
      <c r="UM238" s="47"/>
      <c r="UN238" s="47"/>
      <c r="UO238" s="47"/>
      <c r="UP238" s="47"/>
      <c r="UQ238" s="47"/>
      <c r="UR238" s="47"/>
      <c r="US238" s="47"/>
      <c r="UT238" s="47"/>
      <c r="UU238" s="47"/>
      <c r="UV238" s="47"/>
      <c r="UW238" s="47"/>
      <c r="UX238" s="47"/>
      <c r="UY238" s="47"/>
      <c r="UZ238" s="47"/>
      <c r="VA238" s="47"/>
      <c r="VB238" s="47"/>
      <c r="VC238" s="47"/>
      <c r="VD238" s="47"/>
      <c r="VE238" s="47"/>
      <c r="VF238" s="47"/>
      <c r="VG238" s="47"/>
      <c r="VH238" s="47"/>
      <c r="VI238" s="47"/>
      <c r="VJ238" s="47"/>
      <c r="VK238" s="47"/>
      <c r="VL238" s="47"/>
      <c r="VM238" s="47"/>
      <c r="VN238" s="47"/>
      <c r="VO238" s="47"/>
      <c r="VP238" s="47"/>
      <c r="VQ238" s="47"/>
      <c r="VR238" s="47"/>
      <c r="VS238" s="47"/>
      <c r="VT238" s="47"/>
      <c r="VU238" s="47"/>
      <c r="VV238" s="47"/>
      <c r="VW238" s="47"/>
      <c r="VX238" s="47"/>
      <c r="VY238" s="47"/>
      <c r="VZ238" s="47"/>
      <c r="WA238" s="47"/>
      <c r="WB238" s="47"/>
      <c r="WC238" s="47"/>
      <c r="WD238" s="47"/>
      <c r="WE238" s="47"/>
      <c r="WF238" s="47"/>
      <c r="WG238" s="47"/>
      <c r="WH238" s="47"/>
      <c r="WI238" s="47"/>
      <c r="WJ238" s="47"/>
      <c r="WK238" s="47"/>
      <c r="WL238" s="47"/>
      <c r="WM238" s="47"/>
      <c r="WN238" s="47"/>
      <c r="WO238" s="47"/>
      <c r="WP238" s="47"/>
      <c r="WQ238" s="47"/>
      <c r="WR238" s="47"/>
      <c r="WS238" s="47"/>
      <c r="WT238" s="47"/>
      <c r="WU238" s="47"/>
      <c r="WV238" s="47"/>
      <c r="WW238" s="47"/>
      <c r="WX238" s="47"/>
      <c r="WY238" s="47"/>
      <c r="WZ238" s="47"/>
      <c r="XA238" s="47"/>
      <c r="XB238" s="47"/>
      <c r="XC238" s="47"/>
      <c r="XD238" s="47"/>
      <c r="XE238" s="47"/>
      <c r="XF238" s="47"/>
      <c r="XG238" s="47"/>
      <c r="XH238" s="47"/>
      <c r="XI238" s="47"/>
      <c r="XJ238" s="47"/>
      <c r="XK238" s="47"/>
      <c r="XL238" s="47"/>
      <c r="XM238" s="47"/>
      <c r="XN238" s="47"/>
      <c r="XO238" s="47"/>
      <c r="XP238" s="47"/>
      <c r="XQ238" s="47"/>
      <c r="XR238" s="47"/>
      <c r="XS238" s="47"/>
      <c r="XT238" s="47"/>
      <c r="XU238" s="47"/>
      <c r="XV238" s="47"/>
      <c r="XW238" s="47"/>
      <c r="XX238" s="47"/>
      <c r="XY238" s="47"/>
      <c r="XZ238" s="47"/>
      <c r="YA238" s="47"/>
      <c r="YB238" s="47"/>
      <c r="YC238" s="47"/>
      <c r="YD238" s="47"/>
      <c r="YE238" s="47"/>
      <c r="YF238" s="47"/>
      <c r="YG238" s="47"/>
      <c r="YH238" s="47"/>
      <c r="YI238" s="47"/>
      <c r="YJ238" s="47"/>
      <c r="YK238" s="47"/>
      <c r="YL238" s="47"/>
      <c r="YM238" s="47"/>
      <c r="YN238" s="47"/>
      <c r="YO238" s="47"/>
      <c r="YP238" s="47"/>
      <c r="YQ238" s="47"/>
      <c r="YR238" s="47"/>
      <c r="YS238" s="47"/>
    </row>
    <row r="239" spans="1:669" s="8" customFormat="1" ht="15.75" x14ac:dyDescent="0.25">
      <c r="A239" s="30" t="s">
        <v>237</v>
      </c>
      <c r="B239" s="75" t="s">
        <v>17</v>
      </c>
      <c r="C239" s="76" t="s">
        <v>70</v>
      </c>
      <c r="D239" s="76" t="s">
        <v>221</v>
      </c>
      <c r="E239" s="79">
        <v>44593</v>
      </c>
      <c r="F239" s="10" t="s">
        <v>107</v>
      </c>
      <c r="G239" s="135">
        <v>35000</v>
      </c>
      <c r="H239" s="135">
        <v>1004.5</v>
      </c>
      <c r="I239" s="135">
        <v>0</v>
      </c>
      <c r="J239" s="135">
        <v>1064</v>
      </c>
      <c r="K239" s="135">
        <v>25</v>
      </c>
      <c r="L239" s="135">
        <v>2093.5</v>
      </c>
      <c r="M239" s="136">
        <v>32906.5</v>
      </c>
      <c r="O239" s="15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  <c r="HT239" s="47"/>
      <c r="HU239" s="47"/>
      <c r="HV239" s="47"/>
      <c r="HW239" s="47"/>
      <c r="HX239" s="47"/>
      <c r="HY239" s="47"/>
      <c r="HZ239" s="47"/>
      <c r="IA239" s="47"/>
      <c r="IB239" s="47"/>
      <c r="IC239" s="47"/>
      <c r="ID239" s="47"/>
      <c r="IE239" s="47"/>
      <c r="IF239" s="47"/>
      <c r="IG239" s="47"/>
      <c r="IH239" s="47"/>
      <c r="II239" s="47"/>
      <c r="IJ239" s="47"/>
      <c r="IK239" s="47"/>
      <c r="IL239" s="47"/>
      <c r="IM239" s="47"/>
      <c r="IN239" s="47"/>
      <c r="IO239" s="47"/>
      <c r="IP239" s="47"/>
      <c r="IQ239" s="47"/>
      <c r="IR239" s="47"/>
      <c r="IS239" s="47"/>
      <c r="IT239" s="47"/>
      <c r="IU239" s="47"/>
      <c r="IV239" s="47"/>
      <c r="IW239" s="47"/>
      <c r="IX239" s="47"/>
      <c r="IY239" s="47"/>
      <c r="IZ239" s="47"/>
      <c r="JA239" s="47"/>
      <c r="JB239" s="47"/>
      <c r="JC239" s="47"/>
      <c r="JD239" s="47"/>
      <c r="JE239" s="47"/>
      <c r="JF239" s="47"/>
      <c r="JG239" s="47"/>
      <c r="JH239" s="47"/>
      <c r="JI239" s="47"/>
      <c r="JJ239" s="47"/>
      <c r="JK239" s="47"/>
      <c r="JL239" s="47"/>
      <c r="JM239" s="47"/>
      <c r="JN239" s="47"/>
      <c r="JO239" s="47"/>
      <c r="JP239" s="47"/>
      <c r="JQ239" s="47"/>
      <c r="JR239" s="47"/>
      <c r="JS239" s="47"/>
      <c r="JT239" s="47"/>
      <c r="JU239" s="47"/>
      <c r="JV239" s="47"/>
      <c r="JW239" s="47"/>
      <c r="JX239" s="47"/>
      <c r="JY239" s="47"/>
      <c r="JZ239" s="47"/>
      <c r="KA239" s="47"/>
      <c r="KB239" s="47"/>
      <c r="KC239" s="47"/>
      <c r="KD239" s="47"/>
      <c r="KE239" s="47"/>
      <c r="KF239" s="47"/>
      <c r="KG239" s="47"/>
      <c r="KH239" s="47"/>
      <c r="KI239" s="47"/>
      <c r="KJ239" s="47"/>
      <c r="KK239" s="47"/>
      <c r="KL239" s="47"/>
      <c r="KM239" s="47"/>
      <c r="KN239" s="47"/>
      <c r="KO239" s="47"/>
      <c r="KP239" s="47"/>
      <c r="KQ239" s="47"/>
      <c r="KR239" s="47"/>
      <c r="KS239" s="47"/>
      <c r="KT239" s="47"/>
      <c r="KU239" s="47"/>
      <c r="KV239" s="47"/>
      <c r="KW239" s="47"/>
      <c r="KX239" s="47"/>
      <c r="KY239" s="47"/>
      <c r="KZ239" s="47"/>
      <c r="LA239" s="47"/>
      <c r="LB239" s="47"/>
      <c r="LC239" s="47"/>
      <c r="LD239" s="47"/>
      <c r="LE239" s="47"/>
      <c r="LF239" s="47"/>
      <c r="LG239" s="47"/>
      <c r="LH239" s="47"/>
      <c r="LI239" s="47"/>
      <c r="LJ239" s="47"/>
      <c r="LK239" s="47"/>
      <c r="LL239" s="47"/>
      <c r="LM239" s="47"/>
      <c r="LN239" s="47"/>
      <c r="LO239" s="47"/>
      <c r="LP239" s="47"/>
      <c r="LQ239" s="47"/>
      <c r="LR239" s="47"/>
      <c r="LS239" s="47"/>
      <c r="LT239" s="47"/>
      <c r="LU239" s="47"/>
      <c r="LV239" s="47"/>
      <c r="LW239" s="47"/>
      <c r="LX239" s="47"/>
      <c r="LY239" s="47"/>
      <c r="LZ239" s="47"/>
      <c r="MA239" s="47"/>
      <c r="MB239" s="47"/>
      <c r="MC239" s="47"/>
      <c r="MD239" s="47"/>
      <c r="ME239" s="47"/>
      <c r="MF239" s="47"/>
      <c r="MG239" s="47"/>
      <c r="MH239" s="47"/>
      <c r="MI239" s="47"/>
      <c r="MJ239" s="47"/>
      <c r="MK239" s="47"/>
      <c r="ML239" s="47"/>
      <c r="MM239" s="47"/>
      <c r="MN239" s="47"/>
      <c r="MO239" s="47"/>
      <c r="MP239" s="47"/>
      <c r="MQ239" s="47"/>
      <c r="MR239" s="47"/>
      <c r="MS239" s="47"/>
      <c r="MT239" s="47"/>
      <c r="MU239" s="47"/>
      <c r="MV239" s="47"/>
      <c r="MW239" s="47"/>
      <c r="MX239" s="47"/>
      <c r="MY239" s="47"/>
      <c r="MZ239" s="47"/>
      <c r="NA239" s="47"/>
      <c r="NB239" s="47"/>
      <c r="NC239" s="47"/>
      <c r="ND239" s="47"/>
      <c r="NE239" s="47"/>
      <c r="NF239" s="47"/>
      <c r="NG239" s="47"/>
      <c r="NH239" s="47"/>
      <c r="NI239" s="47"/>
      <c r="NJ239" s="47"/>
      <c r="NK239" s="47"/>
      <c r="NL239" s="47"/>
      <c r="NM239" s="47"/>
      <c r="NN239" s="47"/>
      <c r="NO239" s="47"/>
      <c r="NP239" s="47"/>
      <c r="NQ239" s="47"/>
      <c r="NR239" s="47"/>
      <c r="NS239" s="47"/>
      <c r="NT239" s="47"/>
      <c r="NU239" s="47"/>
      <c r="NV239" s="47"/>
      <c r="NW239" s="47"/>
      <c r="NX239" s="47"/>
      <c r="NY239" s="47"/>
      <c r="NZ239" s="47"/>
      <c r="OA239" s="47"/>
      <c r="OB239" s="47"/>
      <c r="OC239" s="47"/>
      <c r="OD239" s="47"/>
      <c r="OE239" s="47"/>
      <c r="OF239" s="47"/>
      <c r="OG239" s="47"/>
      <c r="OH239" s="47"/>
      <c r="OI239" s="47"/>
      <c r="OJ239" s="47"/>
      <c r="OK239" s="47"/>
      <c r="OL239" s="47"/>
      <c r="OM239" s="47"/>
      <c r="ON239" s="47"/>
      <c r="OO239" s="47"/>
      <c r="OP239" s="47"/>
      <c r="OQ239" s="47"/>
      <c r="OR239" s="47"/>
      <c r="OS239" s="47"/>
      <c r="OT239" s="47"/>
      <c r="OU239" s="47"/>
      <c r="OV239" s="47"/>
      <c r="OW239" s="47"/>
      <c r="OX239" s="47"/>
      <c r="OY239" s="47"/>
      <c r="OZ239" s="47"/>
      <c r="PA239" s="47"/>
      <c r="PB239" s="47"/>
      <c r="PC239" s="47"/>
      <c r="PD239" s="47"/>
      <c r="PE239" s="47"/>
      <c r="PF239" s="47"/>
      <c r="PG239" s="47"/>
      <c r="PH239" s="47"/>
      <c r="PI239" s="47"/>
      <c r="PJ239" s="47"/>
      <c r="PK239" s="47"/>
      <c r="PL239" s="47"/>
      <c r="PM239" s="47"/>
      <c r="PN239" s="47"/>
      <c r="PO239" s="47"/>
      <c r="PP239" s="47"/>
      <c r="PQ239" s="47"/>
      <c r="PR239" s="47"/>
      <c r="PS239" s="47"/>
      <c r="PT239" s="47"/>
      <c r="PU239" s="47"/>
      <c r="PV239" s="47"/>
      <c r="PW239" s="47"/>
      <c r="PX239" s="47"/>
      <c r="PY239" s="47"/>
      <c r="PZ239" s="47"/>
      <c r="QA239" s="47"/>
      <c r="QB239" s="47"/>
      <c r="QC239" s="47"/>
      <c r="QD239" s="47"/>
      <c r="QE239" s="47"/>
      <c r="QF239" s="47"/>
      <c r="QG239" s="47"/>
      <c r="QH239" s="47"/>
      <c r="QI239" s="47"/>
      <c r="QJ239" s="47"/>
      <c r="QK239" s="47"/>
      <c r="QL239" s="47"/>
      <c r="QM239" s="47"/>
      <c r="QN239" s="47"/>
      <c r="QO239" s="47"/>
      <c r="QP239" s="47"/>
      <c r="QQ239" s="47"/>
      <c r="QR239" s="47"/>
      <c r="QS239" s="47"/>
      <c r="QT239" s="47"/>
      <c r="QU239" s="47"/>
      <c r="QV239" s="47"/>
      <c r="QW239" s="47"/>
      <c r="QX239" s="47"/>
      <c r="QY239" s="47"/>
      <c r="QZ239" s="47"/>
      <c r="RA239" s="47"/>
      <c r="RB239" s="47"/>
      <c r="RC239" s="47"/>
      <c r="RD239" s="47"/>
      <c r="RE239" s="47"/>
      <c r="RF239" s="47"/>
      <c r="RG239" s="47"/>
      <c r="RH239" s="47"/>
      <c r="RI239" s="47"/>
      <c r="RJ239" s="47"/>
      <c r="RK239" s="47"/>
      <c r="RL239" s="47"/>
      <c r="RM239" s="47"/>
      <c r="RN239" s="47"/>
      <c r="RO239" s="47"/>
      <c r="RP239" s="47"/>
      <c r="RQ239" s="47"/>
      <c r="RR239" s="47"/>
      <c r="RS239" s="47"/>
      <c r="RT239" s="47"/>
      <c r="RU239" s="47"/>
      <c r="RV239" s="47"/>
      <c r="RW239" s="47"/>
      <c r="RX239" s="47"/>
      <c r="RY239" s="47"/>
      <c r="RZ239" s="47"/>
      <c r="SA239" s="47"/>
      <c r="SB239" s="47"/>
      <c r="SC239" s="47"/>
      <c r="SD239" s="47"/>
      <c r="SE239" s="47"/>
      <c r="SF239" s="47"/>
      <c r="SG239" s="47"/>
      <c r="SH239" s="47"/>
      <c r="SI239" s="47"/>
      <c r="SJ239" s="47"/>
      <c r="SK239" s="47"/>
      <c r="SL239" s="47"/>
      <c r="SM239" s="47"/>
      <c r="SN239" s="47"/>
      <c r="SO239" s="47"/>
      <c r="SP239" s="47"/>
      <c r="SQ239" s="47"/>
      <c r="SR239" s="47"/>
      <c r="SS239" s="47"/>
      <c r="ST239" s="47"/>
      <c r="SU239" s="47"/>
      <c r="SV239" s="47"/>
      <c r="SW239" s="47"/>
      <c r="SX239" s="47"/>
      <c r="SY239" s="47"/>
      <c r="SZ239" s="47"/>
      <c r="TA239" s="47"/>
      <c r="TB239" s="47"/>
      <c r="TC239" s="47"/>
      <c r="TD239" s="47"/>
      <c r="TE239" s="47"/>
      <c r="TF239" s="47"/>
      <c r="TG239" s="47"/>
      <c r="TH239" s="47"/>
      <c r="TI239" s="47"/>
      <c r="TJ239" s="47"/>
      <c r="TK239" s="47"/>
      <c r="TL239" s="47"/>
      <c r="TM239" s="47"/>
      <c r="TN239" s="47"/>
      <c r="TO239" s="47"/>
      <c r="TP239" s="47"/>
      <c r="TQ239" s="47"/>
      <c r="TR239" s="47"/>
      <c r="TS239" s="47"/>
      <c r="TT239" s="47"/>
      <c r="TU239" s="47"/>
      <c r="TV239" s="47"/>
      <c r="TW239" s="47"/>
      <c r="TX239" s="47"/>
      <c r="TY239" s="47"/>
      <c r="TZ239" s="47"/>
      <c r="UA239" s="47"/>
      <c r="UB239" s="47"/>
      <c r="UC239" s="47"/>
      <c r="UD239" s="47"/>
      <c r="UE239" s="47"/>
      <c r="UF239" s="47"/>
      <c r="UG239" s="47"/>
      <c r="UH239" s="47"/>
      <c r="UI239" s="47"/>
      <c r="UJ239" s="47"/>
      <c r="UK239" s="47"/>
      <c r="UL239" s="47"/>
      <c r="UM239" s="47"/>
      <c r="UN239" s="47"/>
      <c r="UO239" s="47"/>
      <c r="UP239" s="47"/>
      <c r="UQ239" s="47"/>
      <c r="UR239" s="47"/>
      <c r="US239" s="47"/>
      <c r="UT239" s="47"/>
      <c r="UU239" s="47"/>
      <c r="UV239" s="47"/>
      <c r="UW239" s="47"/>
      <c r="UX239" s="47"/>
      <c r="UY239" s="47"/>
      <c r="UZ239" s="47"/>
      <c r="VA239" s="47"/>
      <c r="VB239" s="47"/>
      <c r="VC239" s="47"/>
      <c r="VD239" s="47"/>
      <c r="VE239" s="47"/>
      <c r="VF239" s="47"/>
      <c r="VG239" s="47"/>
      <c r="VH239" s="47"/>
      <c r="VI239" s="47"/>
      <c r="VJ239" s="47"/>
      <c r="VK239" s="47"/>
      <c r="VL239" s="47"/>
      <c r="VM239" s="47"/>
      <c r="VN239" s="47"/>
      <c r="VO239" s="47"/>
      <c r="VP239" s="47"/>
      <c r="VQ239" s="47"/>
      <c r="VR239" s="47"/>
      <c r="VS239" s="47"/>
      <c r="VT239" s="47"/>
      <c r="VU239" s="47"/>
      <c r="VV239" s="47"/>
      <c r="VW239" s="47"/>
      <c r="VX239" s="47"/>
      <c r="VY239" s="47"/>
      <c r="VZ239" s="47"/>
      <c r="WA239" s="47"/>
      <c r="WB239" s="47"/>
      <c r="WC239" s="47"/>
      <c r="WD239" s="47"/>
      <c r="WE239" s="47"/>
      <c r="WF239" s="47"/>
      <c r="WG239" s="47"/>
      <c r="WH239" s="47"/>
      <c r="WI239" s="47"/>
      <c r="WJ239" s="47"/>
      <c r="WK239" s="47"/>
      <c r="WL239" s="47"/>
      <c r="WM239" s="47"/>
      <c r="WN239" s="47"/>
      <c r="WO239" s="47"/>
      <c r="WP239" s="47"/>
      <c r="WQ239" s="47"/>
      <c r="WR239" s="47"/>
      <c r="WS239" s="47"/>
      <c r="WT239" s="47"/>
      <c r="WU239" s="47"/>
      <c r="WV239" s="47"/>
      <c r="WW239" s="47"/>
      <c r="WX239" s="47"/>
      <c r="WY239" s="47"/>
      <c r="WZ239" s="47"/>
      <c r="XA239" s="47"/>
      <c r="XB239" s="47"/>
      <c r="XC239" s="47"/>
      <c r="XD239" s="47"/>
      <c r="XE239" s="47"/>
      <c r="XF239" s="47"/>
      <c r="XG239" s="47"/>
      <c r="XH239" s="47"/>
      <c r="XI239" s="47"/>
      <c r="XJ239" s="47"/>
      <c r="XK239" s="47"/>
      <c r="XL239" s="47"/>
      <c r="XM239" s="47"/>
      <c r="XN239" s="47"/>
      <c r="XO239" s="47"/>
      <c r="XP239" s="47"/>
      <c r="XQ239" s="47"/>
      <c r="XR239" s="47"/>
      <c r="XS239" s="47"/>
      <c r="XT239" s="47"/>
      <c r="XU239" s="47"/>
      <c r="XV239" s="47"/>
      <c r="XW239" s="47"/>
      <c r="XX239" s="47"/>
      <c r="XY239" s="47"/>
      <c r="XZ239" s="47"/>
      <c r="YA239" s="47"/>
      <c r="YB239" s="47"/>
      <c r="YC239" s="47"/>
      <c r="YD239" s="47"/>
      <c r="YE239" s="47"/>
      <c r="YF239" s="47"/>
      <c r="YG239" s="47"/>
      <c r="YH239" s="47"/>
      <c r="YI239" s="47"/>
      <c r="YJ239" s="47"/>
      <c r="YK239" s="47"/>
      <c r="YL239" s="47"/>
      <c r="YM239" s="47"/>
      <c r="YN239" s="47"/>
      <c r="YO239" s="47"/>
      <c r="YP239" s="47"/>
      <c r="YQ239" s="47"/>
      <c r="YR239" s="47"/>
      <c r="YS239" s="47"/>
    </row>
    <row r="240" spans="1:669" s="8" customFormat="1" ht="15.75" x14ac:dyDescent="0.25">
      <c r="A240" s="30" t="s">
        <v>153</v>
      </c>
      <c r="B240" s="75" t="s">
        <v>16</v>
      </c>
      <c r="C240" s="76" t="s">
        <v>70</v>
      </c>
      <c r="D240" s="76" t="s">
        <v>221</v>
      </c>
      <c r="E240" s="79">
        <v>44593</v>
      </c>
      <c r="F240" s="10" t="s">
        <v>107</v>
      </c>
      <c r="G240" s="135">
        <v>50000</v>
      </c>
      <c r="H240" s="135">
        <v>1435</v>
      </c>
      <c r="I240" s="135">
        <v>1854</v>
      </c>
      <c r="J240" s="135">
        <v>1520</v>
      </c>
      <c r="K240" s="135">
        <v>25</v>
      </c>
      <c r="L240" s="135">
        <v>4834</v>
      </c>
      <c r="M240" s="136">
        <v>45166</v>
      </c>
      <c r="O240" s="15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  <c r="IT240" s="47"/>
      <c r="IU240" s="47"/>
      <c r="IV240" s="47"/>
      <c r="IW240" s="47"/>
      <c r="IX240" s="47"/>
      <c r="IY240" s="47"/>
      <c r="IZ240" s="47"/>
      <c r="JA240" s="47"/>
      <c r="JB240" s="47"/>
      <c r="JC240" s="47"/>
      <c r="JD240" s="47"/>
      <c r="JE240" s="47"/>
      <c r="JF240" s="47"/>
      <c r="JG240" s="47"/>
      <c r="JH240" s="47"/>
      <c r="JI240" s="47"/>
      <c r="JJ240" s="47"/>
      <c r="JK240" s="47"/>
      <c r="JL240" s="47"/>
      <c r="JM240" s="47"/>
      <c r="JN240" s="47"/>
      <c r="JO240" s="47"/>
      <c r="JP240" s="47"/>
      <c r="JQ240" s="47"/>
      <c r="JR240" s="47"/>
      <c r="JS240" s="47"/>
      <c r="JT240" s="47"/>
      <c r="JU240" s="47"/>
      <c r="JV240" s="47"/>
      <c r="JW240" s="47"/>
      <c r="JX240" s="47"/>
      <c r="JY240" s="47"/>
      <c r="JZ240" s="47"/>
      <c r="KA240" s="47"/>
      <c r="KB240" s="47"/>
      <c r="KC240" s="47"/>
      <c r="KD240" s="47"/>
      <c r="KE240" s="47"/>
      <c r="KF240" s="47"/>
      <c r="KG240" s="47"/>
      <c r="KH240" s="47"/>
      <c r="KI240" s="47"/>
      <c r="KJ240" s="47"/>
      <c r="KK240" s="47"/>
      <c r="KL240" s="47"/>
      <c r="KM240" s="47"/>
      <c r="KN240" s="47"/>
      <c r="KO240" s="47"/>
      <c r="KP240" s="47"/>
      <c r="KQ240" s="47"/>
      <c r="KR240" s="47"/>
      <c r="KS240" s="47"/>
      <c r="KT240" s="47"/>
      <c r="KU240" s="47"/>
      <c r="KV240" s="47"/>
      <c r="KW240" s="47"/>
      <c r="KX240" s="47"/>
      <c r="KY240" s="47"/>
      <c r="KZ240" s="47"/>
      <c r="LA240" s="47"/>
      <c r="LB240" s="47"/>
      <c r="LC240" s="47"/>
      <c r="LD240" s="47"/>
      <c r="LE240" s="47"/>
      <c r="LF240" s="47"/>
      <c r="LG240" s="47"/>
      <c r="LH240" s="47"/>
      <c r="LI240" s="47"/>
      <c r="LJ240" s="47"/>
      <c r="LK240" s="47"/>
      <c r="LL240" s="47"/>
      <c r="LM240" s="47"/>
      <c r="LN240" s="47"/>
      <c r="LO240" s="47"/>
      <c r="LP240" s="47"/>
      <c r="LQ240" s="47"/>
      <c r="LR240" s="47"/>
      <c r="LS240" s="47"/>
      <c r="LT240" s="47"/>
      <c r="LU240" s="47"/>
      <c r="LV240" s="47"/>
      <c r="LW240" s="47"/>
      <c r="LX240" s="47"/>
      <c r="LY240" s="47"/>
      <c r="LZ240" s="47"/>
      <c r="MA240" s="47"/>
      <c r="MB240" s="47"/>
      <c r="MC240" s="47"/>
      <c r="MD240" s="47"/>
      <c r="ME240" s="47"/>
      <c r="MF240" s="47"/>
      <c r="MG240" s="47"/>
      <c r="MH240" s="47"/>
      <c r="MI240" s="47"/>
      <c r="MJ240" s="47"/>
      <c r="MK240" s="47"/>
      <c r="ML240" s="47"/>
      <c r="MM240" s="47"/>
      <c r="MN240" s="47"/>
      <c r="MO240" s="47"/>
      <c r="MP240" s="47"/>
      <c r="MQ240" s="47"/>
      <c r="MR240" s="47"/>
      <c r="MS240" s="47"/>
      <c r="MT240" s="47"/>
      <c r="MU240" s="47"/>
      <c r="MV240" s="47"/>
      <c r="MW240" s="47"/>
      <c r="MX240" s="47"/>
      <c r="MY240" s="47"/>
      <c r="MZ240" s="47"/>
      <c r="NA240" s="47"/>
      <c r="NB240" s="47"/>
      <c r="NC240" s="47"/>
      <c r="ND240" s="47"/>
      <c r="NE240" s="47"/>
      <c r="NF240" s="47"/>
      <c r="NG240" s="47"/>
      <c r="NH240" s="47"/>
      <c r="NI240" s="47"/>
      <c r="NJ240" s="47"/>
      <c r="NK240" s="47"/>
      <c r="NL240" s="47"/>
      <c r="NM240" s="47"/>
      <c r="NN240" s="47"/>
      <c r="NO240" s="47"/>
      <c r="NP240" s="47"/>
      <c r="NQ240" s="47"/>
      <c r="NR240" s="47"/>
      <c r="NS240" s="47"/>
      <c r="NT240" s="47"/>
      <c r="NU240" s="47"/>
      <c r="NV240" s="47"/>
      <c r="NW240" s="47"/>
      <c r="NX240" s="47"/>
      <c r="NY240" s="47"/>
      <c r="NZ240" s="47"/>
      <c r="OA240" s="47"/>
      <c r="OB240" s="47"/>
      <c r="OC240" s="47"/>
      <c r="OD240" s="47"/>
      <c r="OE240" s="47"/>
      <c r="OF240" s="47"/>
      <c r="OG240" s="47"/>
      <c r="OH240" s="47"/>
      <c r="OI240" s="47"/>
      <c r="OJ240" s="47"/>
      <c r="OK240" s="47"/>
      <c r="OL240" s="47"/>
      <c r="OM240" s="47"/>
      <c r="ON240" s="47"/>
      <c r="OO240" s="47"/>
      <c r="OP240" s="47"/>
      <c r="OQ240" s="47"/>
      <c r="OR240" s="47"/>
      <c r="OS240" s="47"/>
      <c r="OT240" s="47"/>
      <c r="OU240" s="47"/>
      <c r="OV240" s="47"/>
      <c r="OW240" s="47"/>
      <c r="OX240" s="47"/>
      <c r="OY240" s="47"/>
      <c r="OZ240" s="47"/>
      <c r="PA240" s="47"/>
      <c r="PB240" s="47"/>
      <c r="PC240" s="47"/>
      <c r="PD240" s="47"/>
      <c r="PE240" s="47"/>
      <c r="PF240" s="47"/>
      <c r="PG240" s="47"/>
      <c r="PH240" s="47"/>
      <c r="PI240" s="47"/>
      <c r="PJ240" s="47"/>
      <c r="PK240" s="47"/>
      <c r="PL240" s="47"/>
      <c r="PM240" s="47"/>
      <c r="PN240" s="47"/>
      <c r="PO240" s="47"/>
      <c r="PP240" s="47"/>
      <c r="PQ240" s="47"/>
      <c r="PR240" s="47"/>
      <c r="PS240" s="47"/>
      <c r="PT240" s="47"/>
      <c r="PU240" s="47"/>
      <c r="PV240" s="47"/>
      <c r="PW240" s="47"/>
      <c r="PX240" s="47"/>
      <c r="PY240" s="47"/>
      <c r="PZ240" s="47"/>
      <c r="QA240" s="47"/>
      <c r="QB240" s="47"/>
      <c r="QC240" s="47"/>
      <c r="QD240" s="47"/>
      <c r="QE240" s="47"/>
      <c r="QF240" s="47"/>
      <c r="QG240" s="47"/>
      <c r="QH240" s="47"/>
      <c r="QI240" s="47"/>
      <c r="QJ240" s="47"/>
      <c r="QK240" s="47"/>
      <c r="QL240" s="47"/>
      <c r="QM240" s="47"/>
      <c r="QN240" s="47"/>
      <c r="QO240" s="47"/>
      <c r="QP240" s="47"/>
      <c r="QQ240" s="47"/>
      <c r="QR240" s="47"/>
      <c r="QS240" s="47"/>
      <c r="QT240" s="47"/>
      <c r="QU240" s="47"/>
      <c r="QV240" s="47"/>
      <c r="QW240" s="47"/>
      <c r="QX240" s="47"/>
      <c r="QY240" s="47"/>
      <c r="QZ240" s="47"/>
      <c r="RA240" s="47"/>
      <c r="RB240" s="47"/>
      <c r="RC240" s="47"/>
      <c r="RD240" s="47"/>
      <c r="RE240" s="47"/>
      <c r="RF240" s="47"/>
      <c r="RG240" s="47"/>
      <c r="RH240" s="47"/>
      <c r="RI240" s="47"/>
      <c r="RJ240" s="47"/>
      <c r="RK240" s="47"/>
      <c r="RL240" s="47"/>
      <c r="RM240" s="47"/>
      <c r="RN240" s="47"/>
      <c r="RO240" s="47"/>
      <c r="RP240" s="47"/>
      <c r="RQ240" s="47"/>
      <c r="RR240" s="47"/>
      <c r="RS240" s="47"/>
      <c r="RT240" s="47"/>
      <c r="RU240" s="47"/>
      <c r="RV240" s="47"/>
      <c r="RW240" s="47"/>
      <c r="RX240" s="47"/>
      <c r="RY240" s="47"/>
      <c r="RZ240" s="47"/>
      <c r="SA240" s="47"/>
      <c r="SB240" s="47"/>
      <c r="SC240" s="47"/>
      <c r="SD240" s="47"/>
      <c r="SE240" s="47"/>
      <c r="SF240" s="47"/>
      <c r="SG240" s="47"/>
      <c r="SH240" s="47"/>
      <c r="SI240" s="47"/>
      <c r="SJ240" s="47"/>
      <c r="SK240" s="47"/>
      <c r="SL240" s="47"/>
      <c r="SM240" s="47"/>
      <c r="SN240" s="47"/>
      <c r="SO240" s="47"/>
      <c r="SP240" s="47"/>
      <c r="SQ240" s="47"/>
      <c r="SR240" s="47"/>
      <c r="SS240" s="47"/>
      <c r="ST240" s="47"/>
      <c r="SU240" s="47"/>
      <c r="SV240" s="47"/>
      <c r="SW240" s="47"/>
      <c r="SX240" s="47"/>
      <c r="SY240" s="47"/>
      <c r="SZ240" s="47"/>
      <c r="TA240" s="47"/>
      <c r="TB240" s="47"/>
      <c r="TC240" s="47"/>
      <c r="TD240" s="47"/>
      <c r="TE240" s="47"/>
      <c r="TF240" s="47"/>
      <c r="TG240" s="47"/>
      <c r="TH240" s="47"/>
      <c r="TI240" s="47"/>
      <c r="TJ240" s="47"/>
      <c r="TK240" s="47"/>
      <c r="TL240" s="47"/>
      <c r="TM240" s="47"/>
      <c r="TN240" s="47"/>
      <c r="TO240" s="47"/>
      <c r="TP240" s="47"/>
      <c r="TQ240" s="47"/>
      <c r="TR240" s="47"/>
      <c r="TS240" s="47"/>
      <c r="TT240" s="47"/>
      <c r="TU240" s="47"/>
      <c r="TV240" s="47"/>
      <c r="TW240" s="47"/>
      <c r="TX240" s="47"/>
      <c r="TY240" s="47"/>
      <c r="TZ240" s="47"/>
      <c r="UA240" s="47"/>
      <c r="UB240" s="47"/>
      <c r="UC240" s="47"/>
      <c r="UD240" s="47"/>
      <c r="UE240" s="47"/>
      <c r="UF240" s="47"/>
      <c r="UG240" s="47"/>
      <c r="UH240" s="47"/>
      <c r="UI240" s="47"/>
      <c r="UJ240" s="47"/>
      <c r="UK240" s="47"/>
      <c r="UL240" s="47"/>
      <c r="UM240" s="47"/>
      <c r="UN240" s="47"/>
      <c r="UO240" s="47"/>
      <c r="UP240" s="47"/>
      <c r="UQ240" s="47"/>
      <c r="UR240" s="47"/>
      <c r="US240" s="47"/>
      <c r="UT240" s="47"/>
      <c r="UU240" s="47"/>
      <c r="UV240" s="47"/>
      <c r="UW240" s="47"/>
      <c r="UX240" s="47"/>
      <c r="UY240" s="47"/>
      <c r="UZ240" s="47"/>
      <c r="VA240" s="47"/>
      <c r="VB240" s="47"/>
      <c r="VC240" s="47"/>
      <c r="VD240" s="47"/>
      <c r="VE240" s="47"/>
      <c r="VF240" s="47"/>
      <c r="VG240" s="47"/>
      <c r="VH240" s="47"/>
      <c r="VI240" s="47"/>
      <c r="VJ240" s="47"/>
      <c r="VK240" s="47"/>
      <c r="VL240" s="47"/>
      <c r="VM240" s="47"/>
      <c r="VN240" s="47"/>
      <c r="VO240" s="47"/>
      <c r="VP240" s="47"/>
      <c r="VQ240" s="47"/>
      <c r="VR240" s="47"/>
      <c r="VS240" s="47"/>
      <c r="VT240" s="47"/>
      <c r="VU240" s="47"/>
      <c r="VV240" s="47"/>
      <c r="VW240" s="47"/>
      <c r="VX240" s="47"/>
      <c r="VY240" s="47"/>
      <c r="VZ240" s="47"/>
      <c r="WA240" s="47"/>
      <c r="WB240" s="47"/>
      <c r="WC240" s="47"/>
      <c r="WD240" s="47"/>
      <c r="WE240" s="47"/>
      <c r="WF240" s="47"/>
      <c r="WG240" s="47"/>
      <c r="WH240" s="47"/>
      <c r="WI240" s="47"/>
      <c r="WJ240" s="47"/>
      <c r="WK240" s="47"/>
      <c r="WL240" s="47"/>
      <c r="WM240" s="47"/>
      <c r="WN240" s="47"/>
      <c r="WO240" s="47"/>
      <c r="WP240" s="47"/>
      <c r="WQ240" s="47"/>
      <c r="WR240" s="47"/>
      <c r="WS240" s="47"/>
      <c r="WT240" s="47"/>
      <c r="WU240" s="47"/>
      <c r="WV240" s="47"/>
      <c r="WW240" s="47"/>
      <c r="WX240" s="47"/>
      <c r="WY240" s="47"/>
      <c r="WZ240" s="47"/>
      <c r="XA240" s="47"/>
      <c r="XB240" s="47"/>
      <c r="XC240" s="47"/>
      <c r="XD240" s="47"/>
      <c r="XE240" s="47"/>
      <c r="XF240" s="47"/>
      <c r="XG240" s="47"/>
      <c r="XH240" s="47"/>
      <c r="XI240" s="47"/>
      <c r="XJ240" s="47"/>
      <c r="XK240" s="47"/>
      <c r="XL240" s="47"/>
      <c r="XM240" s="47"/>
      <c r="XN240" s="47"/>
      <c r="XO240" s="47"/>
      <c r="XP240" s="47"/>
      <c r="XQ240" s="47"/>
      <c r="XR240" s="47"/>
      <c r="XS240" s="47"/>
      <c r="XT240" s="47"/>
      <c r="XU240" s="47"/>
      <c r="XV240" s="47"/>
      <c r="XW240" s="47"/>
      <c r="XX240" s="47"/>
      <c r="XY240" s="47"/>
      <c r="XZ240" s="47"/>
      <c r="YA240" s="47"/>
      <c r="YB240" s="47"/>
      <c r="YC240" s="47"/>
      <c r="YD240" s="47"/>
      <c r="YE240" s="47"/>
      <c r="YF240" s="47"/>
      <c r="YG240" s="47"/>
      <c r="YH240" s="47"/>
      <c r="YI240" s="47"/>
      <c r="YJ240" s="47"/>
      <c r="YK240" s="47"/>
      <c r="YL240" s="47"/>
      <c r="YM240" s="47"/>
      <c r="YN240" s="47"/>
      <c r="YO240" s="47"/>
      <c r="YP240" s="47"/>
      <c r="YQ240" s="47"/>
      <c r="YR240" s="47"/>
      <c r="YS240" s="47"/>
    </row>
    <row r="241" spans="1:669" s="8" customFormat="1" ht="15.75" x14ac:dyDescent="0.25">
      <c r="A241" s="30" t="s">
        <v>154</v>
      </c>
      <c r="B241" s="75" t="s">
        <v>17</v>
      </c>
      <c r="C241" s="76" t="s">
        <v>71</v>
      </c>
      <c r="D241" s="76" t="s">
        <v>221</v>
      </c>
      <c r="E241" s="79">
        <v>44593</v>
      </c>
      <c r="F241" s="10" t="s">
        <v>107</v>
      </c>
      <c r="G241" s="135">
        <v>35000</v>
      </c>
      <c r="H241" s="135">
        <v>1004.5</v>
      </c>
      <c r="I241" s="135">
        <v>0</v>
      </c>
      <c r="J241" s="135">
        <v>1064</v>
      </c>
      <c r="K241" s="135">
        <v>25</v>
      </c>
      <c r="L241" s="135">
        <v>2093.5</v>
      </c>
      <c r="M241" s="136">
        <v>32906.5</v>
      </c>
      <c r="O241" s="15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  <c r="IV241" s="47"/>
      <c r="IW241" s="47"/>
      <c r="IX241" s="47"/>
      <c r="IY241" s="47"/>
      <c r="IZ241" s="47"/>
      <c r="JA241" s="47"/>
      <c r="JB241" s="47"/>
      <c r="JC241" s="47"/>
      <c r="JD241" s="47"/>
      <c r="JE241" s="47"/>
      <c r="JF241" s="47"/>
      <c r="JG241" s="47"/>
      <c r="JH241" s="47"/>
      <c r="JI241" s="47"/>
      <c r="JJ241" s="47"/>
      <c r="JK241" s="47"/>
      <c r="JL241" s="47"/>
      <c r="JM241" s="47"/>
      <c r="JN241" s="47"/>
      <c r="JO241" s="47"/>
      <c r="JP241" s="47"/>
      <c r="JQ241" s="47"/>
      <c r="JR241" s="47"/>
      <c r="JS241" s="47"/>
      <c r="JT241" s="47"/>
      <c r="JU241" s="47"/>
      <c r="JV241" s="47"/>
      <c r="JW241" s="47"/>
      <c r="JX241" s="47"/>
      <c r="JY241" s="47"/>
      <c r="JZ241" s="47"/>
      <c r="KA241" s="47"/>
      <c r="KB241" s="47"/>
      <c r="KC241" s="47"/>
      <c r="KD241" s="47"/>
      <c r="KE241" s="47"/>
      <c r="KF241" s="47"/>
      <c r="KG241" s="47"/>
      <c r="KH241" s="47"/>
      <c r="KI241" s="47"/>
      <c r="KJ241" s="47"/>
      <c r="KK241" s="47"/>
      <c r="KL241" s="47"/>
      <c r="KM241" s="47"/>
      <c r="KN241" s="47"/>
      <c r="KO241" s="47"/>
      <c r="KP241" s="47"/>
      <c r="KQ241" s="47"/>
      <c r="KR241" s="47"/>
      <c r="KS241" s="47"/>
      <c r="KT241" s="47"/>
      <c r="KU241" s="47"/>
      <c r="KV241" s="47"/>
      <c r="KW241" s="47"/>
      <c r="KX241" s="47"/>
      <c r="KY241" s="47"/>
      <c r="KZ241" s="47"/>
      <c r="LA241" s="47"/>
      <c r="LB241" s="47"/>
      <c r="LC241" s="47"/>
      <c r="LD241" s="47"/>
      <c r="LE241" s="47"/>
      <c r="LF241" s="47"/>
      <c r="LG241" s="47"/>
      <c r="LH241" s="47"/>
      <c r="LI241" s="47"/>
      <c r="LJ241" s="47"/>
      <c r="LK241" s="47"/>
      <c r="LL241" s="47"/>
      <c r="LM241" s="47"/>
      <c r="LN241" s="47"/>
      <c r="LO241" s="47"/>
      <c r="LP241" s="47"/>
      <c r="LQ241" s="47"/>
      <c r="LR241" s="47"/>
      <c r="LS241" s="47"/>
      <c r="LT241" s="47"/>
      <c r="LU241" s="47"/>
      <c r="LV241" s="47"/>
      <c r="LW241" s="47"/>
      <c r="LX241" s="47"/>
      <c r="LY241" s="47"/>
      <c r="LZ241" s="47"/>
      <c r="MA241" s="47"/>
      <c r="MB241" s="47"/>
      <c r="MC241" s="47"/>
      <c r="MD241" s="47"/>
      <c r="ME241" s="47"/>
      <c r="MF241" s="47"/>
      <c r="MG241" s="47"/>
      <c r="MH241" s="47"/>
      <c r="MI241" s="47"/>
      <c r="MJ241" s="47"/>
      <c r="MK241" s="47"/>
      <c r="ML241" s="47"/>
      <c r="MM241" s="47"/>
      <c r="MN241" s="47"/>
      <c r="MO241" s="47"/>
      <c r="MP241" s="47"/>
      <c r="MQ241" s="47"/>
      <c r="MR241" s="47"/>
      <c r="MS241" s="47"/>
      <c r="MT241" s="47"/>
      <c r="MU241" s="47"/>
      <c r="MV241" s="47"/>
      <c r="MW241" s="47"/>
      <c r="MX241" s="47"/>
      <c r="MY241" s="47"/>
      <c r="MZ241" s="47"/>
      <c r="NA241" s="47"/>
      <c r="NB241" s="47"/>
      <c r="NC241" s="47"/>
      <c r="ND241" s="47"/>
      <c r="NE241" s="47"/>
      <c r="NF241" s="47"/>
      <c r="NG241" s="47"/>
      <c r="NH241" s="47"/>
      <c r="NI241" s="47"/>
      <c r="NJ241" s="47"/>
      <c r="NK241" s="47"/>
      <c r="NL241" s="47"/>
      <c r="NM241" s="47"/>
      <c r="NN241" s="47"/>
      <c r="NO241" s="47"/>
      <c r="NP241" s="47"/>
      <c r="NQ241" s="47"/>
      <c r="NR241" s="47"/>
      <c r="NS241" s="47"/>
      <c r="NT241" s="47"/>
      <c r="NU241" s="47"/>
      <c r="NV241" s="47"/>
      <c r="NW241" s="47"/>
      <c r="NX241" s="47"/>
      <c r="NY241" s="47"/>
      <c r="NZ241" s="47"/>
      <c r="OA241" s="47"/>
      <c r="OB241" s="47"/>
      <c r="OC241" s="47"/>
      <c r="OD241" s="47"/>
      <c r="OE241" s="47"/>
      <c r="OF241" s="47"/>
      <c r="OG241" s="47"/>
      <c r="OH241" s="47"/>
      <c r="OI241" s="47"/>
      <c r="OJ241" s="47"/>
      <c r="OK241" s="47"/>
      <c r="OL241" s="47"/>
      <c r="OM241" s="47"/>
      <c r="ON241" s="47"/>
      <c r="OO241" s="47"/>
      <c r="OP241" s="47"/>
      <c r="OQ241" s="47"/>
      <c r="OR241" s="47"/>
      <c r="OS241" s="47"/>
      <c r="OT241" s="47"/>
      <c r="OU241" s="47"/>
      <c r="OV241" s="47"/>
      <c r="OW241" s="47"/>
      <c r="OX241" s="47"/>
      <c r="OY241" s="47"/>
      <c r="OZ241" s="47"/>
      <c r="PA241" s="47"/>
      <c r="PB241" s="47"/>
      <c r="PC241" s="47"/>
      <c r="PD241" s="47"/>
      <c r="PE241" s="47"/>
      <c r="PF241" s="47"/>
      <c r="PG241" s="47"/>
      <c r="PH241" s="47"/>
      <c r="PI241" s="47"/>
      <c r="PJ241" s="47"/>
      <c r="PK241" s="47"/>
      <c r="PL241" s="47"/>
      <c r="PM241" s="47"/>
      <c r="PN241" s="47"/>
      <c r="PO241" s="47"/>
      <c r="PP241" s="47"/>
      <c r="PQ241" s="47"/>
      <c r="PR241" s="47"/>
      <c r="PS241" s="47"/>
      <c r="PT241" s="47"/>
      <c r="PU241" s="47"/>
      <c r="PV241" s="47"/>
      <c r="PW241" s="47"/>
      <c r="PX241" s="47"/>
      <c r="PY241" s="47"/>
      <c r="PZ241" s="47"/>
      <c r="QA241" s="47"/>
      <c r="QB241" s="47"/>
      <c r="QC241" s="47"/>
      <c r="QD241" s="47"/>
      <c r="QE241" s="47"/>
      <c r="QF241" s="47"/>
      <c r="QG241" s="47"/>
      <c r="QH241" s="47"/>
      <c r="QI241" s="47"/>
      <c r="QJ241" s="47"/>
      <c r="QK241" s="47"/>
      <c r="QL241" s="47"/>
      <c r="QM241" s="47"/>
      <c r="QN241" s="47"/>
      <c r="QO241" s="47"/>
      <c r="QP241" s="47"/>
      <c r="QQ241" s="47"/>
      <c r="QR241" s="47"/>
      <c r="QS241" s="47"/>
      <c r="QT241" s="47"/>
      <c r="QU241" s="47"/>
      <c r="QV241" s="47"/>
      <c r="QW241" s="47"/>
      <c r="QX241" s="47"/>
      <c r="QY241" s="47"/>
      <c r="QZ241" s="47"/>
      <c r="RA241" s="47"/>
      <c r="RB241" s="47"/>
      <c r="RC241" s="47"/>
      <c r="RD241" s="47"/>
      <c r="RE241" s="47"/>
      <c r="RF241" s="47"/>
      <c r="RG241" s="47"/>
      <c r="RH241" s="47"/>
      <c r="RI241" s="47"/>
      <c r="RJ241" s="47"/>
      <c r="RK241" s="47"/>
      <c r="RL241" s="47"/>
      <c r="RM241" s="47"/>
      <c r="RN241" s="47"/>
      <c r="RO241" s="47"/>
      <c r="RP241" s="47"/>
      <c r="RQ241" s="47"/>
      <c r="RR241" s="47"/>
      <c r="RS241" s="47"/>
      <c r="RT241" s="47"/>
      <c r="RU241" s="47"/>
      <c r="RV241" s="47"/>
      <c r="RW241" s="47"/>
      <c r="RX241" s="47"/>
      <c r="RY241" s="47"/>
      <c r="RZ241" s="47"/>
      <c r="SA241" s="47"/>
      <c r="SB241" s="47"/>
      <c r="SC241" s="47"/>
      <c r="SD241" s="47"/>
      <c r="SE241" s="47"/>
      <c r="SF241" s="47"/>
      <c r="SG241" s="47"/>
      <c r="SH241" s="47"/>
      <c r="SI241" s="47"/>
      <c r="SJ241" s="47"/>
      <c r="SK241" s="47"/>
      <c r="SL241" s="47"/>
      <c r="SM241" s="47"/>
      <c r="SN241" s="47"/>
      <c r="SO241" s="47"/>
      <c r="SP241" s="47"/>
      <c r="SQ241" s="47"/>
      <c r="SR241" s="47"/>
      <c r="SS241" s="47"/>
      <c r="ST241" s="47"/>
      <c r="SU241" s="47"/>
      <c r="SV241" s="47"/>
      <c r="SW241" s="47"/>
      <c r="SX241" s="47"/>
      <c r="SY241" s="47"/>
      <c r="SZ241" s="47"/>
      <c r="TA241" s="47"/>
      <c r="TB241" s="47"/>
      <c r="TC241" s="47"/>
      <c r="TD241" s="47"/>
      <c r="TE241" s="47"/>
      <c r="TF241" s="47"/>
      <c r="TG241" s="47"/>
      <c r="TH241" s="47"/>
      <c r="TI241" s="47"/>
      <c r="TJ241" s="47"/>
      <c r="TK241" s="47"/>
      <c r="TL241" s="47"/>
      <c r="TM241" s="47"/>
      <c r="TN241" s="47"/>
      <c r="TO241" s="47"/>
      <c r="TP241" s="47"/>
      <c r="TQ241" s="47"/>
      <c r="TR241" s="47"/>
      <c r="TS241" s="47"/>
      <c r="TT241" s="47"/>
      <c r="TU241" s="47"/>
      <c r="TV241" s="47"/>
      <c r="TW241" s="47"/>
      <c r="TX241" s="47"/>
      <c r="TY241" s="47"/>
      <c r="TZ241" s="47"/>
      <c r="UA241" s="47"/>
      <c r="UB241" s="47"/>
      <c r="UC241" s="47"/>
      <c r="UD241" s="47"/>
      <c r="UE241" s="47"/>
      <c r="UF241" s="47"/>
      <c r="UG241" s="47"/>
      <c r="UH241" s="47"/>
      <c r="UI241" s="47"/>
      <c r="UJ241" s="47"/>
      <c r="UK241" s="47"/>
      <c r="UL241" s="47"/>
      <c r="UM241" s="47"/>
      <c r="UN241" s="47"/>
      <c r="UO241" s="47"/>
      <c r="UP241" s="47"/>
      <c r="UQ241" s="47"/>
      <c r="UR241" s="47"/>
      <c r="US241" s="47"/>
      <c r="UT241" s="47"/>
      <c r="UU241" s="47"/>
      <c r="UV241" s="47"/>
      <c r="UW241" s="47"/>
      <c r="UX241" s="47"/>
      <c r="UY241" s="47"/>
      <c r="UZ241" s="47"/>
      <c r="VA241" s="47"/>
      <c r="VB241" s="47"/>
      <c r="VC241" s="47"/>
      <c r="VD241" s="47"/>
      <c r="VE241" s="47"/>
      <c r="VF241" s="47"/>
      <c r="VG241" s="47"/>
      <c r="VH241" s="47"/>
      <c r="VI241" s="47"/>
      <c r="VJ241" s="47"/>
      <c r="VK241" s="47"/>
      <c r="VL241" s="47"/>
      <c r="VM241" s="47"/>
      <c r="VN241" s="47"/>
      <c r="VO241" s="47"/>
      <c r="VP241" s="47"/>
      <c r="VQ241" s="47"/>
      <c r="VR241" s="47"/>
      <c r="VS241" s="47"/>
      <c r="VT241" s="47"/>
      <c r="VU241" s="47"/>
      <c r="VV241" s="47"/>
      <c r="VW241" s="47"/>
      <c r="VX241" s="47"/>
      <c r="VY241" s="47"/>
      <c r="VZ241" s="47"/>
      <c r="WA241" s="47"/>
      <c r="WB241" s="47"/>
      <c r="WC241" s="47"/>
      <c r="WD241" s="47"/>
      <c r="WE241" s="47"/>
      <c r="WF241" s="47"/>
      <c r="WG241" s="47"/>
      <c r="WH241" s="47"/>
      <c r="WI241" s="47"/>
      <c r="WJ241" s="47"/>
      <c r="WK241" s="47"/>
      <c r="WL241" s="47"/>
      <c r="WM241" s="47"/>
      <c r="WN241" s="47"/>
      <c r="WO241" s="47"/>
      <c r="WP241" s="47"/>
      <c r="WQ241" s="47"/>
      <c r="WR241" s="47"/>
      <c r="WS241" s="47"/>
      <c r="WT241" s="47"/>
      <c r="WU241" s="47"/>
      <c r="WV241" s="47"/>
      <c r="WW241" s="47"/>
      <c r="WX241" s="47"/>
      <c r="WY241" s="47"/>
      <c r="WZ241" s="47"/>
      <c r="XA241" s="47"/>
      <c r="XB241" s="47"/>
      <c r="XC241" s="47"/>
      <c r="XD241" s="47"/>
      <c r="XE241" s="47"/>
      <c r="XF241" s="47"/>
      <c r="XG241" s="47"/>
      <c r="XH241" s="47"/>
      <c r="XI241" s="47"/>
      <c r="XJ241" s="47"/>
      <c r="XK241" s="47"/>
      <c r="XL241" s="47"/>
      <c r="XM241" s="47"/>
      <c r="XN241" s="47"/>
      <c r="XO241" s="47"/>
      <c r="XP241" s="47"/>
      <c r="XQ241" s="47"/>
      <c r="XR241" s="47"/>
      <c r="XS241" s="47"/>
      <c r="XT241" s="47"/>
      <c r="XU241" s="47"/>
      <c r="XV241" s="47"/>
      <c r="XW241" s="47"/>
      <c r="XX241" s="47"/>
      <c r="XY241" s="47"/>
      <c r="XZ241" s="47"/>
      <c r="YA241" s="47"/>
      <c r="YB241" s="47"/>
      <c r="YC241" s="47"/>
      <c r="YD241" s="47"/>
      <c r="YE241" s="47"/>
      <c r="YF241" s="47"/>
      <c r="YG241" s="47"/>
      <c r="YH241" s="47"/>
      <c r="YI241" s="47"/>
      <c r="YJ241" s="47"/>
      <c r="YK241" s="47"/>
      <c r="YL241" s="47"/>
      <c r="YM241" s="47"/>
      <c r="YN241" s="47"/>
      <c r="YO241" s="47"/>
      <c r="YP241" s="47"/>
      <c r="YQ241" s="47"/>
      <c r="YR241" s="47"/>
      <c r="YS241" s="47"/>
    </row>
    <row r="242" spans="1:669" s="8" customFormat="1" ht="15.75" x14ac:dyDescent="0.25">
      <c r="A242" s="30" t="s">
        <v>155</v>
      </c>
      <c r="B242" s="75" t="s">
        <v>156</v>
      </c>
      <c r="C242" s="76" t="s">
        <v>70</v>
      </c>
      <c r="D242" s="76" t="s">
        <v>221</v>
      </c>
      <c r="E242" s="79">
        <v>44593</v>
      </c>
      <c r="F242" s="10" t="s">
        <v>107</v>
      </c>
      <c r="G242" s="135">
        <v>35000</v>
      </c>
      <c r="H242" s="135">
        <v>1004.5</v>
      </c>
      <c r="I242" s="135">
        <v>0</v>
      </c>
      <c r="J242" s="135">
        <v>1064</v>
      </c>
      <c r="K242" s="135">
        <v>25</v>
      </c>
      <c r="L242" s="135">
        <v>2093.5</v>
      </c>
      <c r="M242" s="136">
        <v>32906.5</v>
      </c>
      <c r="O242" s="15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  <c r="IW242" s="47"/>
      <c r="IX242" s="47"/>
      <c r="IY242" s="47"/>
      <c r="IZ242" s="47"/>
      <c r="JA242" s="47"/>
      <c r="JB242" s="47"/>
      <c r="JC242" s="47"/>
      <c r="JD242" s="47"/>
      <c r="JE242" s="47"/>
      <c r="JF242" s="47"/>
      <c r="JG242" s="47"/>
      <c r="JH242" s="47"/>
      <c r="JI242" s="47"/>
      <c r="JJ242" s="47"/>
      <c r="JK242" s="47"/>
      <c r="JL242" s="47"/>
      <c r="JM242" s="47"/>
      <c r="JN242" s="47"/>
      <c r="JO242" s="47"/>
      <c r="JP242" s="47"/>
      <c r="JQ242" s="47"/>
      <c r="JR242" s="47"/>
      <c r="JS242" s="47"/>
      <c r="JT242" s="47"/>
      <c r="JU242" s="47"/>
      <c r="JV242" s="47"/>
      <c r="JW242" s="47"/>
      <c r="JX242" s="47"/>
      <c r="JY242" s="47"/>
      <c r="JZ242" s="47"/>
      <c r="KA242" s="47"/>
      <c r="KB242" s="47"/>
      <c r="KC242" s="47"/>
      <c r="KD242" s="47"/>
      <c r="KE242" s="47"/>
      <c r="KF242" s="47"/>
      <c r="KG242" s="47"/>
      <c r="KH242" s="47"/>
      <c r="KI242" s="47"/>
      <c r="KJ242" s="47"/>
      <c r="KK242" s="47"/>
      <c r="KL242" s="47"/>
      <c r="KM242" s="47"/>
      <c r="KN242" s="47"/>
      <c r="KO242" s="47"/>
      <c r="KP242" s="47"/>
      <c r="KQ242" s="47"/>
      <c r="KR242" s="47"/>
      <c r="KS242" s="47"/>
      <c r="KT242" s="47"/>
      <c r="KU242" s="47"/>
      <c r="KV242" s="47"/>
      <c r="KW242" s="47"/>
      <c r="KX242" s="47"/>
      <c r="KY242" s="47"/>
      <c r="KZ242" s="47"/>
      <c r="LA242" s="47"/>
      <c r="LB242" s="47"/>
      <c r="LC242" s="47"/>
      <c r="LD242" s="47"/>
      <c r="LE242" s="47"/>
      <c r="LF242" s="47"/>
      <c r="LG242" s="47"/>
      <c r="LH242" s="47"/>
      <c r="LI242" s="47"/>
      <c r="LJ242" s="47"/>
      <c r="LK242" s="47"/>
      <c r="LL242" s="47"/>
      <c r="LM242" s="47"/>
      <c r="LN242" s="47"/>
      <c r="LO242" s="47"/>
      <c r="LP242" s="47"/>
      <c r="LQ242" s="47"/>
      <c r="LR242" s="47"/>
      <c r="LS242" s="47"/>
      <c r="LT242" s="47"/>
      <c r="LU242" s="47"/>
      <c r="LV242" s="47"/>
      <c r="LW242" s="47"/>
      <c r="LX242" s="47"/>
      <c r="LY242" s="47"/>
      <c r="LZ242" s="47"/>
      <c r="MA242" s="47"/>
      <c r="MB242" s="47"/>
      <c r="MC242" s="47"/>
      <c r="MD242" s="47"/>
      <c r="ME242" s="47"/>
      <c r="MF242" s="47"/>
      <c r="MG242" s="47"/>
      <c r="MH242" s="47"/>
      <c r="MI242" s="47"/>
      <c r="MJ242" s="47"/>
      <c r="MK242" s="47"/>
      <c r="ML242" s="47"/>
      <c r="MM242" s="47"/>
      <c r="MN242" s="47"/>
      <c r="MO242" s="47"/>
      <c r="MP242" s="47"/>
      <c r="MQ242" s="47"/>
      <c r="MR242" s="47"/>
      <c r="MS242" s="47"/>
      <c r="MT242" s="47"/>
      <c r="MU242" s="47"/>
      <c r="MV242" s="47"/>
      <c r="MW242" s="47"/>
      <c r="MX242" s="47"/>
      <c r="MY242" s="47"/>
      <c r="MZ242" s="47"/>
      <c r="NA242" s="47"/>
      <c r="NB242" s="47"/>
      <c r="NC242" s="47"/>
      <c r="ND242" s="47"/>
      <c r="NE242" s="47"/>
      <c r="NF242" s="47"/>
      <c r="NG242" s="47"/>
      <c r="NH242" s="47"/>
      <c r="NI242" s="47"/>
      <c r="NJ242" s="47"/>
      <c r="NK242" s="47"/>
      <c r="NL242" s="47"/>
      <c r="NM242" s="47"/>
      <c r="NN242" s="47"/>
      <c r="NO242" s="47"/>
      <c r="NP242" s="47"/>
      <c r="NQ242" s="47"/>
      <c r="NR242" s="47"/>
      <c r="NS242" s="47"/>
      <c r="NT242" s="47"/>
      <c r="NU242" s="47"/>
      <c r="NV242" s="47"/>
      <c r="NW242" s="47"/>
      <c r="NX242" s="47"/>
      <c r="NY242" s="47"/>
      <c r="NZ242" s="47"/>
      <c r="OA242" s="47"/>
      <c r="OB242" s="47"/>
      <c r="OC242" s="47"/>
      <c r="OD242" s="47"/>
      <c r="OE242" s="47"/>
      <c r="OF242" s="47"/>
      <c r="OG242" s="47"/>
      <c r="OH242" s="47"/>
      <c r="OI242" s="47"/>
      <c r="OJ242" s="47"/>
      <c r="OK242" s="47"/>
      <c r="OL242" s="47"/>
      <c r="OM242" s="47"/>
      <c r="ON242" s="47"/>
      <c r="OO242" s="47"/>
      <c r="OP242" s="47"/>
      <c r="OQ242" s="47"/>
      <c r="OR242" s="47"/>
      <c r="OS242" s="47"/>
      <c r="OT242" s="47"/>
      <c r="OU242" s="47"/>
      <c r="OV242" s="47"/>
      <c r="OW242" s="47"/>
      <c r="OX242" s="47"/>
      <c r="OY242" s="47"/>
      <c r="OZ242" s="47"/>
      <c r="PA242" s="47"/>
      <c r="PB242" s="47"/>
      <c r="PC242" s="47"/>
      <c r="PD242" s="47"/>
      <c r="PE242" s="47"/>
      <c r="PF242" s="47"/>
      <c r="PG242" s="47"/>
      <c r="PH242" s="47"/>
      <c r="PI242" s="47"/>
      <c r="PJ242" s="47"/>
      <c r="PK242" s="47"/>
      <c r="PL242" s="47"/>
      <c r="PM242" s="47"/>
      <c r="PN242" s="47"/>
      <c r="PO242" s="47"/>
      <c r="PP242" s="47"/>
      <c r="PQ242" s="47"/>
      <c r="PR242" s="47"/>
      <c r="PS242" s="47"/>
      <c r="PT242" s="47"/>
      <c r="PU242" s="47"/>
      <c r="PV242" s="47"/>
      <c r="PW242" s="47"/>
      <c r="PX242" s="47"/>
      <c r="PY242" s="47"/>
      <c r="PZ242" s="47"/>
      <c r="QA242" s="47"/>
      <c r="QB242" s="47"/>
      <c r="QC242" s="47"/>
      <c r="QD242" s="47"/>
      <c r="QE242" s="47"/>
      <c r="QF242" s="47"/>
      <c r="QG242" s="47"/>
      <c r="QH242" s="47"/>
      <c r="QI242" s="47"/>
      <c r="QJ242" s="47"/>
      <c r="QK242" s="47"/>
      <c r="QL242" s="47"/>
      <c r="QM242" s="47"/>
      <c r="QN242" s="47"/>
      <c r="QO242" s="47"/>
      <c r="QP242" s="47"/>
      <c r="QQ242" s="47"/>
      <c r="QR242" s="47"/>
      <c r="QS242" s="47"/>
      <c r="QT242" s="47"/>
      <c r="QU242" s="47"/>
      <c r="QV242" s="47"/>
      <c r="QW242" s="47"/>
      <c r="QX242" s="47"/>
      <c r="QY242" s="47"/>
      <c r="QZ242" s="47"/>
      <c r="RA242" s="47"/>
      <c r="RB242" s="47"/>
      <c r="RC242" s="47"/>
      <c r="RD242" s="47"/>
      <c r="RE242" s="47"/>
      <c r="RF242" s="47"/>
      <c r="RG242" s="47"/>
      <c r="RH242" s="47"/>
      <c r="RI242" s="47"/>
      <c r="RJ242" s="47"/>
      <c r="RK242" s="47"/>
      <c r="RL242" s="47"/>
      <c r="RM242" s="47"/>
      <c r="RN242" s="47"/>
      <c r="RO242" s="47"/>
      <c r="RP242" s="47"/>
      <c r="RQ242" s="47"/>
      <c r="RR242" s="47"/>
      <c r="RS242" s="47"/>
      <c r="RT242" s="47"/>
      <c r="RU242" s="47"/>
      <c r="RV242" s="47"/>
      <c r="RW242" s="47"/>
      <c r="RX242" s="47"/>
      <c r="RY242" s="47"/>
      <c r="RZ242" s="47"/>
      <c r="SA242" s="47"/>
      <c r="SB242" s="47"/>
      <c r="SC242" s="47"/>
      <c r="SD242" s="47"/>
      <c r="SE242" s="47"/>
      <c r="SF242" s="47"/>
      <c r="SG242" s="47"/>
      <c r="SH242" s="47"/>
      <c r="SI242" s="47"/>
      <c r="SJ242" s="47"/>
      <c r="SK242" s="47"/>
      <c r="SL242" s="47"/>
      <c r="SM242" s="47"/>
      <c r="SN242" s="47"/>
      <c r="SO242" s="47"/>
      <c r="SP242" s="47"/>
      <c r="SQ242" s="47"/>
      <c r="SR242" s="47"/>
      <c r="SS242" s="47"/>
      <c r="ST242" s="47"/>
      <c r="SU242" s="47"/>
      <c r="SV242" s="47"/>
      <c r="SW242" s="47"/>
      <c r="SX242" s="47"/>
      <c r="SY242" s="47"/>
      <c r="SZ242" s="47"/>
      <c r="TA242" s="47"/>
      <c r="TB242" s="47"/>
      <c r="TC242" s="47"/>
      <c r="TD242" s="47"/>
      <c r="TE242" s="47"/>
      <c r="TF242" s="47"/>
      <c r="TG242" s="47"/>
      <c r="TH242" s="47"/>
      <c r="TI242" s="47"/>
      <c r="TJ242" s="47"/>
      <c r="TK242" s="47"/>
      <c r="TL242" s="47"/>
      <c r="TM242" s="47"/>
      <c r="TN242" s="47"/>
      <c r="TO242" s="47"/>
      <c r="TP242" s="47"/>
      <c r="TQ242" s="47"/>
      <c r="TR242" s="47"/>
      <c r="TS242" s="47"/>
      <c r="TT242" s="47"/>
      <c r="TU242" s="47"/>
      <c r="TV242" s="47"/>
      <c r="TW242" s="47"/>
      <c r="TX242" s="47"/>
      <c r="TY242" s="47"/>
      <c r="TZ242" s="47"/>
      <c r="UA242" s="47"/>
      <c r="UB242" s="47"/>
      <c r="UC242" s="47"/>
      <c r="UD242" s="47"/>
      <c r="UE242" s="47"/>
      <c r="UF242" s="47"/>
      <c r="UG242" s="47"/>
      <c r="UH242" s="47"/>
      <c r="UI242" s="47"/>
      <c r="UJ242" s="47"/>
      <c r="UK242" s="47"/>
      <c r="UL242" s="47"/>
      <c r="UM242" s="47"/>
      <c r="UN242" s="47"/>
      <c r="UO242" s="47"/>
      <c r="UP242" s="47"/>
      <c r="UQ242" s="47"/>
      <c r="UR242" s="47"/>
      <c r="US242" s="47"/>
      <c r="UT242" s="47"/>
      <c r="UU242" s="47"/>
      <c r="UV242" s="47"/>
      <c r="UW242" s="47"/>
      <c r="UX242" s="47"/>
      <c r="UY242" s="47"/>
      <c r="UZ242" s="47"/>
      <c r="VA242" s="47"/>
      <c r="VB242" s="47"/>
      <c r="VC242" s="47"/>
      <c r="VD242" s="47"/>
      <c r="VE242" s="47"/>
      <c r="VF242" s="47"/>
      <c r="VG242" s="47"/>
      <c r="VH242" s="47"/>
      <c r="VI242" s="47"/>
      <c r="VJ242" s="47"/>
      <c r="VK242" s="47"/>
      <c r="VL242" s="47"/>
      <c r="VM242" s="47"/>
      <c r="VN242" s="47"/>
      <c r="VO242" s="47"/>
      <c r="VP242" s="47"/>
      <c r="VQ242" s="47"/>
      <c r="VR242" s="47"/>
      <c r="VS242" s="47"/>
      <c r="VT242" s="47"/>
      <c r="VU242" s="47"/>
      <c r="VV242" s="47"/>
      <c r="VW242" s="47"/>
      <c r="VX242" s="47"/>
      <c r="VY242" s="47"/>
      <c r="VZ242" s="47"/>
      <c r="WA242" s="47"/>
      <c r="WB242" s="47"/>
      <c r="WC242" s="47"/>
      <c r="WD242" s="47"/>
      <c r="WE242" s="47"/>
      <c r="WF242" s="47"/>
      <c r="WG242" s="47"/>
      <c r="WH242" s="47"/>
      <c r="WI242" s="47"/>
      <c r="WJ242" s="47"/>
      <c r="WK242" s="47"/>
      <c r="WL242" s="47"/>
      <c r="WM242" s="47"/>
      <c r="WN242" s="47"/>
      <c r="WO242" s="47"/>
      <c r="WP242" s="47"/>
      <c r="WQ242" s="47"/>
      <c r="WR242" s="47"/>
      <c r="WS242" s="47"/>
      <c r="WT242" s="47"/>
      <c r="WU242" s="47"/>
      <c r="WV242" s="47"/>
      <c r="WW242" s="47"/>
      <c r="WX242" s="47"/>
      <c r="WY242" s="47"/>
      <c r="WZ242" s="47"/>
      <c r="XA242" s="47"/>
      <c r="XB242" s="47"/>
      <c r="XC242" s="47"/>
      <c r="XD242" s="47"/>
      <c r="XE242" s="47"/>
      <c r="XF242" s="47"/>
      <c r="XG242" s="47"/>
      <c r="XH242" s="47"/>
      <c r="XI242" s="47"/>
      <c r="XJ242" s="47"/>
      <c r="XK242" s="47"/>
      <c r="XL242" s="47"/>
      <c r="XM242" s="47"/>
      <c r="XN242" s="47"/>
      <c r="XO242" s="47"/>
      <c r="XP242" s="47"/>
      <c r="XQ242" s="47"/>
      <c r="XR242" s="47"/>
      <c r="XS242" s="47"/>
      <c r="XT242" s="47"/>
      <c r="XU242" s="47"/>
      <c r="XV242" s="47"/>
      <c r="XW242" s="47"/>
      <c r="XX242" s="47"/>
      <c r="XY242" s="47"/>
      <c r="XZ242" s="47"/>
      <c r="YA242" s="47"/>
      <c r="YB242" s="47"/>
      <c r="YC242" s="47"/>
      <c r="YD242" s="47"/>
      <c r="YE242" s="47"/>
      <c r="YF242" s="47"/>
      <c r="YG242" s="47"/>
      <c r="YH242" s="47"/>
      <c r="YI242" s="47"/>
      <c r="YJ242" s="47"/>
      <c r="YK242" s="47"/>
      <c r="YL242" s="47"/>
      <c r="YM242" s="47"/>
      <c r="YN242" s="47"/>
      <c r="YO242" s="47"/>
      <c r="YP242" s="47"/>
      <c r="YQ242" s="47"/>
      <c r="YR242" s="47"/>
      <c r="YS242" s="47"/>
    </row>
    <row r="243" spans="1:669" s="8" customFormat="1" ht="15.75" x14ac:dyDescent="0.25">
      <c r="A243" s="30" t="s">
        <v>182</v>
      </c>
      <c r="B243" s="75" t="s">
        <v>156</v>
      </c>
      <c r="C243" s="76" t="s">
        <v>70</v>
      </c>
      <c r="D243" s="76" t="s">
        <v>221</v>
      </c>
      <c r="E243" s="79">
        <v>44627</v>
      </c>
      <c r="F243" s="10" t="s">
        <v>107</v>
      </c>
      <c r="G243" s="135">
        <v>35000</v>
      </c>
      <c r="H243" s="135">
        <v>1004.5</v>
      </c>
      <c r="I243" s="135">
        <v>0</v>
      </c>
      <c r="J243" s="135">
        <v>1064</v>
      </c>
      <c r="K243" s="135">
        <v>25</v>
      </c>
      <c r="L243" s="135">
        <v>2093.5</v>
      </c>
      <c r="M243" s="136">
        <v>32906.5</v>
      </c>
      <c r="O243" s="15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  <c r="IN243" s="47"/>
      <c r="IO243" s="47"/>
      <c r="IP243" s="47"/>
      <c r="IQ243" s="47"/>
      <c r="IR243" s="47"/>
      <c r="IS243" s="47"/>
      <c r="IT243" s="47"/>
      <c r="IU243" s="47"/>
      <c r="IV243" s="47"/>
      <c r="IW243" s="47"/>
      <c r="IX243" s="47"/>
      <c r="IY243" s="47"/>
      <c r="IZ243" s="47"/>
      <c r="JA243" s="47"/>
      <c r="JB243" s="47"/>
      <c r="JC243" s="47"/>
      <c r="JD243" s="47"/>
      <c r="JE243" s="47"/>
      <c r="JF243" s="47"/>
      <c r="JG243" s="47"/>
      <c r="JH243" s="47"/>
      <c r="JI243" s="47"/>
      <c r="JJ243" s="47"/>
      <c r="JK243" s="47"/>
      <c r="JL243" s="47"/>
      <c r="JM243" s="47"/>
      <c r="JN243" s="47"/>
      <c r="JO243" s="47"/>
      <c r="JP243" s="47"/>
      <c r="JQ243" s="47"/>
      <c r="JR243" s="47"/>
      <c r="JS243" s="47"/>
      <c r="JT243" s="47"/>
      <c r="JU243" s="47"/>
      <c r="JV243" s="47"/>
      <c r="JW243" s="47"/>
      <c r="JX243" s="47"/>
      <c r="JY243" s="47"/>
      <c r="JZ243" s="47"/>
      <c r="KA243" s="47"/>
      <c r="KB243" s="47"/>
      <c r="KC243" s="47"/>
      <c r="KD243" s="47"/>
      <c r="KE243" s="47"/>
      <c r="KF243" s="47"/>
      <c r="KG243" s="47"/>
      <c r="KH243" s="47"/>
      <c r="KI243" s="47"/>
      <c r="KJ243" s="47"/>
      <c r="KK243" s="47"/>
      <c r="KL243" s="47"/>
      <c r="KM243" s="47"/>
      <c r="KN243" s="47"/>
      <c r="KO243" s="47"/>
      <c r="KP243" s="47"/>
      <c r="KQ243" s="47"/>
      <c r="KR243" s="47"/>
      <c r="KS243" s="47"/>
      <c r="KT243" s="47"/>
      <c r="KU243" s="47"/>
      <c r="KV243" s="47"/>
      <c r="KW243" s="47"/>
      <c r="KX243" s="47"/>
      <c r="KY243" s="47"/>
      <c r="KZ243" s="47"/>
      <c r="LA243" s="47"/>
      <c r="LB243" s="47"/>
      <c r="LC243" s="47"/>
      <c r="LD243" s="47"/>
      <c r="LE243" s="47"/>
      <c r="LF243" s="47"/>
      <c r="LG243" s="47"/>
      <c r="LH243" s="47"/>
      <c r="LI243" s="47"/>
      <c r="LJ243" s="47"/>
      <c r="LK243" s="47"/>
      <c r="LL243" s="47"/>
      <c r="LM243" s="47"/>
      <c r="LN243" s="47"/>
      <c r="LO243" s="47"/>
      <c r="LP243" s="47"/>
      <c r="LQ243" s="47"/>
      <c r="LR243" s="47"/>
      <c r="LS243" s="47"/>
      <c r="LT243" s="47"/>
      <c r="LU243" s="47"/>
      <c r="LV243" s="47"/>
      <c r="LW243" s="47"/>
      <c r="LX243" s="47"/>
      <c r="LY243" s="47"/>
      <c r="LZ243" s="47"/>
      <c r="MA243" s="47"/>
      <c r="MB243" s="47"/>
      <c r="MC243" s="47"/>
      <c r="MD243" s="47"/>
      <c r="ME243" s="47"/>
      <c r="MF243" s="47"/>
      <c r="MG243" s="47"/>
      <c r="MH243" s="47"/>
      <c r="MI243" s="47"/>
      <c r="MJ243" s="47"/>
      <c r="MK243" s="47"/>
      <c r="ML243" s="47"/>
      <c r="MM243" s="47"/>
      <c r="MN243" s="47"/>
      <c r="MO243" s="47"/>
      <c r="MP243" s="47"/>
      <c r="MQ243" s="47"/>
      <c r="MR243" s="47"/>
      <c r="MS243" s="47"/>
      <c r="MT243" s="47"/>
      <c r="MU243" s="47"/>
      <c r="MV243" s="47"/>
      <c r="MW243" s="47"/>
      <c r="MX243" s="47"/>
      <c r="MY243" s="47"/>
      <c r="MZ243" s="47"/>
      <c r="NA243" s="47"/>
      <c r="NB243" s="47"/>
      <c r="NC243" s="47"/>
      <c r="ND243" s="47"/>
      <c r="NE243" s="47"/>
      <c r="NF243" s="47"/>
      <c r="NG243" s="47"/>
      <c r="NH243" s="47"/>
      <c r="NI243" s="47"/>
      <c r="NJ243" s="47"/>
      <c r="NK243" s="47"/>
      <c r="NL243" s="47"/>
      <c r="NM243" s="47"/>
      <c r="NN243" s="47"/>
      <c r="NO243" s="47"/>
      <c r="NP243" s="47"/>
      <c r="NQ243" s="47"/>
      <c r="NR243" s="47"/>
      <c r="NS243" s="47"/>
      <c r="NT243" s="47"/>
      <c r="NU243" s="47"/>
      <c r="NV243" s="47"/>
      <c r="NW243" s="47"/>
      <c r="NX243" s="47"/>
      <c r="NY243" s="47"/>
      <c r="NZ243" s="47"/>
      <c r="OA243" s="47"/>
      <c r="OB243" s="47"/>
      <c r="OC243" s="47"/>
      <c r="OD243" s="47"/>
      <c r="OE243" s="47"/>
      <c r="OF243" s="47"/>
      <c r="OG243" s="47"/>
      <c r="OH243" s="47"/>
      <c r="OI243" s="47"/>
      <c r="OJ243" s="47"/>
      <c r="OK243" s="47"/>
      <c r="OL243" s="47"/>
      <c r="OM243" s="47"/>
      <c r="ON243" s="47"/>
      <c r="OO243" s="47"/>
      <c r="OP243" s="47"/>
      <c r="OQ243" s="47"/>
      <c r="OR243" s="47"/>
      <c r="OS243" s="47"/>
      <c r="OT243" s="47"/>
      <c r="OU243" s="47"/>
      <c r="OV243" s="47"/>
      <c r="OW243" s="47"/>
      <c r="OX243" s="47"/>
      <c r="OY243" s="47"/>
      <c r="OZ243" s="47"/>
      <c r="PA243" s="47"/>
      <c r="PB243" s="47"/>
      <c r="PC243" s="47"/>
      <c r="PD243" s="47"/>
      <c r="PE243" s="47"/>
      <c r="PF243" s="47"/>
      <c r="PG243" s="47"/>
      <c r="PH243" s="47"/>
      <c r="PI243" s="47"/>
      <c r="PJ243" s="47"/>
      <c r="PK243" s="47"/>
      <c r="PL243" s="47"/>
      <c r="PM243" s="47"/>
      <c r="PN243" s="47"/>
      <c r="PO243" s="47"/>
      <c r="PP243" s="47"/>
      <c r="PQ243" s="47"/>
      <c r="PR243" s="47"/>
      <c r="PS243" s="47"/>
      <c r="PT243" s="47"/>
      <c r="PU243" s="47"/>
      <c r="PV243" s="47"/>
      <c r="PW243" s="47"/>
      <c r="PX243" s="47"/>
      <c r="PY243" s="47"/>
      <c r="PZ243" s="47"/>
      <c r="QA243" s="47"/>
      <c r="QB243" s="47"/>
      <c r="QC243" s="47"/>
      <c r="QD243" s="47"/>
      <c r="QE243" s="47"/>
      <c r="QF243" s="47"/>
      <c r="QG243" s="47"/>
      <c r="QH243" s="47"/>
      <c r="QI243" s="47"/>
      <c r="QJ243" s="47"/>
      <c r="QK243" s="47"/>
      <c r="QL243" s="47"/>
      <c r="QM243" s="47"/>
      <c r="QN243" s="47"/>
      <c r="QO243" s="47"/>
      <c r="QP243" s="47"/>
      <c r="QQ243" s="47"/>
      <c r="QR243" s="47"/>
      <c r="QS243" s="47"/>
      <c r="QT243" s="47"/>
      <c r="QU243" s="47"/>
      <c r="QV243" s="47"/>
      <c r="QW243" s="47"/>
      <c r="QX243" s="47"/>
      <c r="QY243" s="47"/>
      <c r="QZ243" s="47"/>
      <c r="RA243" s="47"/>
      <c r="RB243" s="47"/>
      <c r="RC243" s="47"/>
      <c r="RD243" s="47"/>
      <c r="RE243" s="47"/>
      <c r="RF243" s="47"/>
      <c r="RG243" s="47"/>
      <c r="RH243" s="47"/>
      <c r="RI243" s="47"/>
      <c r="RJ243" s="47"/>
      <c r="RK243" s="47"/>
      <c r="RL243" s="47"/>
      <c r="RM243" s="47"/>
      <c r="RN243" s="47"/>
      <c r="RO243" s="47"/>
      <c r="RP243" s="47"/>
      <c r="RQ243" s="47"/>
      <c r="RR243" s="47"/>
      <c r="RS243" s="47"/>
      <c r="RT243" s="47"/>
      <c r="RU243" s="47"/>
      <c r="RV243" s="47"/>
      <c r="RW243" s="47"/>
      <c r="RX243" s="47"/>
      <c r="RY243" s="47"/>
      <c r="RZ243" s="47"/>
      <c r="SA243" s="47"/>
      <c r="SB243" s="47"/>
      <c r="SC243" s="47"/>
      <c r="SD243" s="47"/>
      <c r="SE243" s="47"/>
      <c r="SF243" s="47"/>
      <c r="SG243" s="47"/>
      <c r="SH243" s="47"/>
      <c r="SI243" s="47"/>
      <c r="SJ243" s="47"/>
      <c r="SK243" s="47"/>
      <c r="SL243" s="47"/>
      <c r="SM243" s="47"/>
      <c r="SN243" s="47"/>
      <c r="SO243" s="47"/>
      <c r="SP243" s="47"/>
      <c r="SQ243" s="47"/>
      <c r="SR243" s="47"/>
      <c r="SS243" s="47"/>
      <c r="ST243" s="47"/>
      <c r="SU243" s="47"/>
      <c r="SV243" s="47"/>
      <c r="SW243" s="47"/>
      <c r="SX243" s="47"/>
      <c r="SY243" s="47"/>
      <c r="SZ243" s="47"/>
      <c r="TA243" s="47"/>
      <c r="TB243" s="47"/>
      <c r="TC243" s="47"/>
      <c r="TD243" s="47"/>
      <c r="TE243" s="47"/>
      <c r="TF243" s="47"/>
      <c r="TG243" s="47"/>
      <c r="TH243" s="47"/>
      <c r="TI243" s="47"/>
      <c r="TJ243" s="47"/>
      <c r="TK243" s="47"/>
      <c r="TL243" s="47"/>
      <c r="TM243" s="47"/>
      <c r="TN243" s="47"/>
      <c r="TO243" s="47"/>
      <c r="TP243" s="47"/>
      <c r="TQ243" s="47"/>
      <c r="TR243" s="47"/>
      <c r="TS243" s="47"/>
      <c r="TT243" s="47"/>
      <c r="TU243" s="47"/>
      <c r="TV243" s="47"/>
      <c r="TW243" s="47"/>
      <c r="TX243" s="47"/>
      <c r="TY243" s="47"/>
      <c r="TZ243" s="47"/>
      <c r="UA243" s="47"/>
      <c r="UB243" s="47"/>
      <c r="UC243" s="47"/>
      <c r="UD243" s="47"/>
      <c r="UE243" s="47"/>
      <c r="UF243" s="47"/>
      <c r="UG243" s="47"/>
      <c r="UH243" s="47"/>
      <c r="UI243" s="47"/>
      <c r="UJ243" s="47"/>
      <c r="UK243" s="47"/>
      <c r="UL243" s="47"/>
      <c r="UM243" s="47"/>
      <c r="UN243" s="47"/>
      <c r="UO243" s="47"/>
      <c r="UP243" s="47"/>
      <c r="UQ243" s="47"/>
      <c r="UR243" s="47"/>
      <c r="US243" s="47"/>
      <c r="UT243" s="47"/>
      <c r="UU243" s="47"/>
      <c r="UV243" s="47"/>
      <c r="UW243" s="47"/>
      <c r="UX243" s="47"/>
      <c r="UY243" s="47"/>
      <c r="UZ243" s="47"/>
      <c r="VA243" s="47"/>
      <c r="VB243" s="47"/>
      <c r="VC243" s="47"/>
      <c r="VD243" s="47"/>
      <c r="VE243" s="47"/>
      <c r="VF243" s="47"/>
      <c r="VG243" s="47"/>
      <c r="VH243" s="47"/>
      <c r="VI243" s="47"/>
      <c r="VJ243" s="47"/>
      <c r="VK243" s="47"/>
      <c r="VL243" s="47"/>
      <c r="VM243" s="47"/>
      <c r="VN243" s="47"/>
      <c r="VO243" s="47"/>
      <c r="VP243" s="47"/>
      <c r="VQ243" s="47"/>
      <c r="VR243" s="47"/>
      <c r="VS243" s="47"/>
      <c r="VT243" s="47"/>
      <c r="VU243" s="47"/>
      <c r="VV243" s="47"/>
      <c r="VW243" s="47"/>
      <c r="VX243" s="47"/>
      <c r="VY243" s="47"/>
      <c r="VZ243" s="47"/>
      <c r="WA243" s="47"/>
      <c r="WB243" s="47"/>
      <c r="WC243" s="47"/>
      <c r="WD243" s="47"/>
      <c r="WE243" s="47"/>
      <c r="WF243" s="47"/>
      <c r="WG243" s="47"/>
      <c r="WH243" s="47"/>
      <c r="WI243" s="47"/>
      <c r="WJ243" s="47"/>
      <c r="WK243" s="47"/>
      <c r="WL243" s="47"/>
      <c r="WM243" s="47"/>
      <c r="WN243" s="47"/>
      <c r="WO243" s="47"/>
      <c r="WP243" s="47"/>
      <c r="WQ243" s="47"/>
      <c r="WR243" s="47"/>
      <c r="WS243" s="47"/>
      <c r="WT243" s="47"/>
      <c r="WU243" s="47"/>
      <c r="WV243" s="47"/>
      <c r="WW243" s="47"/>
      <c r="WX243" s="47"/>
      <c r="WY243" s="47"/>
      <c r="WZ243" s="47"/>
      <c r="XA243" s="47"/>
      <c r="XB243" s="47"/>
      <c r="XC243" s="47"/>
      <c r="XD243" s="47"/>
      <c r="XE243" s="47"/>
      <c r="XF243" s="47"/>
      <c r="XG243" s="47"/>
      <c r="XH243" s="47"/>
      <c r="XI243" s="47"/>
      <c r="XJ243" s="47"/>
      <c r="XK243" s="47"/>
      <c r="XL243" s="47"/>
      <c r="XM243" s="47"/>
      <c r="XN243" s="47"/>
      <c r="XO243" s="47"/>
      <c r="XP243" s="47"/>
      <c r="XQ243" s="47"/>
      <c r="XR243" s="47"/>
      <c r="XS243" s="47"/>
      <c r="XT243" s="47"/>
      <c r="XU243" s="47"/>
      <c r="XV243" s="47"/>
      <c r="XW243" s="47"/>
      <c r="XX243" s="47"/>
      <c r="XY243" s="47"/>
      <c r="XZ243" s="47"/>
      <c r="YA243" s="47"/>
      <c r="YB243" s="47"/>
      <c r="YC243" s="47"/>
      <c r="YD243" s="47"/>
      <c r="YE243" s="47"/>
      <c r="YF243" s="47"/>
      <c r="YG243" s="47"/>
      <c r="YH243" s="47"/>
      <c r="YI243" s="47"/>
      <c r="YJ243" s="47"/>
      <c r="YK243" s="47"/>
      <c r="YL243" s="47"/>
      <c r="YM243" s="47"/>
      <c r="YN243" s="47"/>
      <c r="YO243" s="47"/>
      <c r="YP243" s="47"/>
      <c r="YQ243" s="47"/>
      <c r="YR243" s="47"/>
      <c r="YS243" s="47"/>
    </row>
    <row r="244" spans="1:669" s="8" customFormat="1" ht="15.75" x14ac:dyDescent="0.25">
      <c r="A244" s="30" t="s">
        <v>183</v>
      </c>
      <c r="B244" s="75" t="s">
        <v>156</v>
      </c>
      <c r="C244" s="76" t="s">
        <v>71</v>
      </c>
      <c r="D244" s="76" t="s">
        <v>221</v>
      </c>
      <c r="E244" s="79">
        <v>44627</v>
      </c>
      <c r="F244" s="10" t="s">
        <v>107</v>
      </c>
      <c r="G244" s="135">
        <v>35000</v>
      </c>
      <c r="H244" s="135">
        <v>1004.5</v>
      </c>
      <c r="I244" s="135">
        <v>0</v>
      </c>
      <c r="J244" s="135">
        <v>1064</v>
      </c>
      <c r="K244" s="135">
        <v>25</v>
      </c>
      <c r="L244" s="135">
        <v>2093.5</v>
      </c>
      <c r="M244" s="136">
        <v>32906.5</v>
      </c>
      <c r="O244" s="15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  <c r="IT244" s="47"/>
      <c r="IU244" s="47"/>
      <c r="IV244" s="47"/>
      <c r="IW244" s="47"/>
      <c r="IX244" s="47"/>
      <c r="IY244" s="47"/>
      <c r="IZ244" s="47"/>
      <c r="JA244" s="47"/>
      <c r="JB244" s="47"/>
      <c r="JC244" s="47"/>
      <c r="JD244" s="47"/>
      <c r="JE244" s="47"/>
      <c r="JF244" s="47"/>
      <c r="JG244" s="47"/>
      <c r="JH244" s="47"/>
      <c r="JI244" s="47"/>
      <c r="JJ244" s="47"/>
      <c r="JK244" s="47"/>
      <c r="JL244" s="47"/>
      <c r="JM244" s="47"/>
      <c r="JN244" s="47"/>
      <c r="JO244" s="47"/>
      <c r="JP244" s="47"/>
      <c r="JQ244" s="47"/>
      <c r="JR244" s="47"/>
      <c r="JS244" s="47"/>
      <c r="JT244" s="47"/>
      <c r="JU244" s="47"/>
      <c r="JV244" s="47"/>
      <c r="JW244" s="47"/>
      <c r="JX244" s="47"/>
      <c r="JY244" s="47"/>
      <c r="JZ244" s="47"/>
      <c r="KA244" s="47"/>
      <c r="KB244" s="47"/>
      <c r="KC244" s="47"/>
      <c r="KD244" s="47"/>
      <c r="KE244" s="47"/>
      <c r="KF244" s="47"/>
      <c r="KG244" s="47"/>
      <c r="KH244" s="47"/>
      <c r="KI244" s="47"/>
      <c r="KJ244" s="47"/>
      <c r="KK244" s="47"/>
      <c r="KL244" s="47"/>
      <c r="KM244" s="47"/>
      <c r="KN244" s="47"/>
      <c r="KO244" s="47"/>
      <c r="KP244" s="47"/>
      <c r="KQ244" s="47"/>
      <c r="KR244" s="47"/>
      <c r="KS244" s="47"/>
      <c r="KT244" s="47"/>
      <c r="KU244" s="47"/>
      <c r="KV244" s="47"/>
      <c r="KW244" s="47"/>
      <c r="KX244" s="47"/>
      <c r="KY244" s="47"/>
      <c r="KZ244" s="47"/>
      <c r="LA244" s="47"/>
      <c r="LB244" s="47"/>
      <c r="LC244" s="47"/>
      <c r="LD244" s="47"/>
      <c r="LE244" s="47"/>
      <c r="LF244" s="47"/>
      <c r="LG244" s="47"/>
      <c r="LH244" s="47"/>
      <c r="LI244" s="47"/>
      <c r="LJ244" s="47"/>
      <c r="LK244" s="47"/>
      <c r="LL244" s="47"/>
      <c r="LM244" s="47"/>
      <c r="LN244" s="47"/>
      <c r="LO244" s="47"/>
      <c r="LP244" s="47"/>
      <c r="LQ244" s="47"/>
      <c r="LR244" s="47"/>
      <c r="LS244" s="47"/>
      <c r="LT244" s="47"/>
      <c r="LU244" s="47"/>
      <c r="LV244" s="47"/>
      <c r="LW244" s="47"/>
      <c r="LX244" s="47"/>
      <c r="LY244" s="47"/>
      <c r="LZ244" s="47"/>
      <c r="MA244" s="47"/>
      <c r="MB244" s="47"/>
      <c r="MC244" s="47"/>
      <c r="MD244" s="47"/>
      <c r="ME244" s="47"/>
      <c r="MF244" s="47"/>
      <c r="MG244" s="47"/>
      <c r="MH244" s="47"/>
      <c r="MI244" s="47"/>
      <c r="MJ244" s="47"/>
      <c r="MK244" s="47"/>
      <c r="ML244" s="47"/>
      <c r="MM244" s="47"/>
      <c r="MN244" s="47"/>
      <c r="MO244" s="47"/>
      <c r="MP244" s="47"/>
      <c r="MQ244" s="47"/>
      <c r="MR244" s="47"/>
      <c r="MS244" s="47"/>
      <c r="MT244" s="47"/>
      <c r="MU244" s="47"/>
      <c r="MV244" s="47"/>
      <c r="MW244" s="47"/>
      <c r="MX244" s="47"/>
      <c r="MY244" s="47"/>
      <c r="MZ244" s="47"/>
      <c r="NA244" s="47"/>
      <c r="NB244" s="47"/>
      <c r="NC244" s="47"/>
      <c r="ND244" s="47"/>
      <c r="NE244" s="47"/>
      <c r="NF244" s="47"/>
      <c r="NG244" s="47"/>
      <c r="NH244" s="47"/>
      <c r="NI244" s="47"/>
      <c r="NJ244" s="47"/>
      <c r="NK244" s="47"/>
      <c r="NL244" s="47"/>
      <c r="NM244" s="47"/>
      <c r="NN244" s="47"/>
      <c r="NO244" s="47"/>
      <c r="NP244" s="47"/>
      <c r="NQ244" s="47"/>
      <c r="NR244" s="47"/>
      <c r="NS244" s="47"/>
      <c r="NT244" s="47"/>
      <c r="NU244" s="47"/>
      <c r="NV244" s="47"/>
      <c r="NW244" s="47"/>
      <c r="NX244" s="47"/>
      <c r="NY244" s="47"/>
      <c r="NZ244" s="47"/>
      <c r="OA244" s="47"/>
      <c r="OB244" s="47"/>
      <c r="OC244" s="47"/>
      <c r="OD244" s="47"/>
      <c r="OE244" s="47"/>
      <c r="OF244" s="47"/>
      <c r="OG244" s="47"/>
      <c r="OH244" s="47"/>
      <c r="OI244" s="47"/>
      <c r="OJ244" s="47"/>
      <c r="OK244" s="47"/>
      <c r="OL244" s="47"/>
      <c r="OM244" s="47"/>
      <c r="ON244" s="47"/>
      <c r="OO244" s="47"/>
      <c r="OP244" s="47"/>
      <c r="OQ244" s="47"/>
      <c r="OR244" s="47"/>
      <c r="OS244" s="47"/>
      <c r="OT244" s="47"/>
      <c r="OU244" s="47"/>
      <c r="OV244" s="47"/>
      <c r="OW244" s="47"/>
      <c r="OX244" s="47"/>
      <c r="OY244" s="47"/>
      <c r="OZ244" s="47"/>
      <c r="PA244" s="47"/>
      <c r="PB244" s="47"/>
      <c r="PC244" s="47"/>
      <c r="PD244" s="47"/>
      <c r="PE244" s="47"/>
      <c r="PF244" s="47"/>
      <c r="PG244" s="47"/>
      <c r="PH244" s="47"/>
      <c r="PI244" s="47"/>
      <c r="PJ244" s="47"/>
      <c r="PK244" s="47"/>
      <c r="PL244" s="47"/>
      <c r="PM244" s="47"/>
      <c r="PN244" s="47"/>
      <c r="PO244" s="47"/>
      <c r="PP244" s="47"/>
      <c r="PQ244" s="47"/>
      <c r="PR244" s="47"/>
      <c r="PS244" s="47"/>
      <c r="PT244" s="47"/>
      <c r="PU244" s="47"/>
      <c r="PV244" s="47"/>
      <c r="PW244" s="47"/>
      <c r="PX244" s="47"/>
      <c r="PY244" s="47"/>
      <c r="PZ244" s="47"/>
      <c r="QA244" s="47"/>
      <c r="QB244" s="47"/>
      <c r="QC244" s="47"/>
      <c r="QD244" s="47"/>
      <c r="QE244" s="47"/>
      <c r="QF244" s="47"/>
      <c r="QG244" s="47"/>
      <c r="QH244" s="47"/>
      <c r="QI244" s="47"/>
      <c r="QJ244" s="47"/>
      <c r="QK244" s="47"/>
      <c r="QL244" s="47"/>
      <c r="QM244" s="47"/>
      <c r="QN244" s="47"/>
      <c r="QO244" s="47"/>
      <c r="QP244" s="47"/>
      <c r="QQ244" s="47"/>
      <c r="QR244" s="47"/>
      <c r="QS244" s="47"/>
      <c r="QT244" s="47"/>
      <c r="QU244" s="47"/>
      <c r="QV244" s="47"/>
      <c r="QW244" s="47"/>
      <c r="QX244" s="47"/>
      <c r="QY244" s="47"/>
      <c r="QZ244" s="47"/>
      <c r="RA244" s="47"/>
      <c r="RB244" s="47"/>
      <c r="RC244" s="47"/>
      <c r="RD244" s="47"/>
      <c r="RE244" s="47"/>
      <c r="RF244" s="47"/>
      <c r="RG244" s="47"/>
      <c r="RH244" s="47"/>
      <c r="RI244" s="47"/>
      <c r="RJ244" s="47"/>
      <c r="RK244" s="47"/>
      <c r="RL244" s="47"/>
      <c r="RM244" s="47"/>
      <c r="RN244" s="47"/>
      <c r="RO244" s="47"/>
      <c r="RP244" s="47"/>
      <c r="RQ244" s="47"/>
      <c r="RR244" s="47"/>
      <c r="RS244" s="47"/>
      <c r="RT244" s="47"/>
      <c r="RU244" s="47"/>
      <c r="RV244" s="47"/>
      <c r="RW244" s="47"/>
      <c r="RX244" s="47"/>
      <c r="RY244" s="47"/>
      <c r="RZ244" s="47"/>
      <c r="SA244" s="47"/>
      <c r="SB244" s="47"/>
      <c r="SC244" s="47"/>
      <c r="SD244" s="47"/>
      <c r="SE244" s="47"/>
      <c r="SF244" s="47"/>
      <c r="SG244" s="47"/>
      <c r="SH244" s="47"/>
      <c r="SI244" s="47"/>
      <c r="SJ244" s="47"/>
      <c r="SK244" s="47"/>
      <c r="SL244" s="47"/>
      <c r="SM244" s="47"/>
      <c r="SN244" s="47"/>
      <c r="SO244" s="47"/>
      <c r="SP244" s="47"/>
      <c r="SQ244" s="47"/>
      <c r="SR244" s="47"/>
      <c r="SS244" s="47"/>
      <c r="ST244" s="47"/>
      <c r="SU244" s="47"/>
      <c r="SV244" s="47"/>
      <c r="SW244" s="47"/>
      <c r="SX244" s="47"/>
      <c r="SY244" s="47"/>
      <c r="SZ244" s="47"/>
      <c r="TA244" s="47"/>
      <c r="TB244" s="47"/>
      <c r="TC244" s="47"/>
      <c r="TD244" s="47"/>
      <c r="TE244" s="47"/>
      <c r="TF244" s="47"/>
      <c r="TG244" s="47"/>
      <c r="TH244" s="47"/>
      <c r="TI244" s="47"/>
      <c r="TJ244" s="47"/>
      <c r="TK244" s="47"/>
      <c r="TL244" s="47"/>
      <c r="TM244" s="47"/>
      <c r="TN244" s="47"/>
      <c r="TO244" s="47"/>
      <c r="TP244" s="47"/>
      <c r="TQ244" s="47"/>
      <c r="TR244" s="47"/>
      <c r="TS244" s="47"/>
      <c r="TT244" s="47"/>
      <c r="TU244" s="47"/>
      <c r="TV244" s="47"/>
      <c r="TW244" s="47"/>
      <c r="TX244" s="47"/>
      <c r="TY244" s="47"/>
      <c r="TZ244" s="47"/>
      <c r="UA244" s="47"/>
      <c r="UB244" s="47"/>
      <c r="UC244" s="47"/>
      <c r="UD244" s="47"/>
      <c r="UE244" s="47"/>
      <c r="UF244" s="47"/>
      <c r="UG244" s="47"/>
      <c r="UH244" s="47"/>
      <c r="UI244" s="47"/>
      <c r="UJ244" s="47"/>
      <c r="UK244" s="47"/>
      <c r="UL244" s="47"/>
      <c r="UM244" s="47"/>
      <c r="UN244" s="47"/>
      <c r="UO244" s="47"/>
      <c r="UP244" s="47"/>
      <c r="UQ244" s="47"/>
      <c r="UR244" s="47"/>
      <c r="US244" s="47"/>
      <c r="UT244" s="47"/>
      <c r="UU244" s="47"/>
      <c r="UV244" s="47"/>
      <c r="UW244" s="47"/>
      <c r="UX244" s="47"/>
      <c r="UY244" s="47"/>
      <c r="UZ244" s="47"/>
      <c r="VA244" s="47"/>
      <c r="VB244" s="47"/>
      <c r="VC244" s="47"/>
      <c r="VD244" s="47"/>
      <c r="VE244" s="47"/>
      <c r="VF244" s="47"/>
      <c r="VG244" s="47"/>
      <c r="VH244" s="47"/>
      <c r="VI244" s="47"/>
      <c r="VJ244" s="47"/>
      <c r="VK244" s="47"/>
      <c r="VL244" s="47"/>
      <c r="VM244" s="47"/>
      <c r="VN244" s="47"/>
      <c r="VO244" s="47"/>
      <c r="VP244" s="47"/>
      <c r="VQ244" s="47"/>
      <c r="VR244" s="47"/>
      <c r="VS244" s="47"/>
      <c r="VT244" s="47"/>
      <c r="VU244" s="47"/>
      <c r="VV244" s="47"/>
      <c r="VW244" s="47"/>
      <c r="VX244" s="47"/>
      <c r="VY244" s="47"/>
      <c r="VZ244" s="47"/>
      <c r="WA244" s="47"/>
      <c r="WB244" s="47"/>
      <c r="WC244" s="47"/>
      <c r="WD244" s="47"/>
      <c r="WE244" s="47"/>
      <c r="WF244" s="47"/>
      <c r="WG244" s="47"/>
      <c r="WH244" s="47"/>
      <c r="WI244" s="47"/>
      <c r="WJ244" s="47"/>
      <c r="WK244" s="47"/>
      <c r="WL244" s="47"/>
      <c r="WM244" s="47"/>
      <c r="WN244" s="47"/>
      <c r="WO244" s="47"/>
      <c r="WP244" s="47"/>
      <c r="WQ244" s="47"/>
      <c r="WR244" s="47"/>
      <c r="WS244" s="47"/>
      <c r="WT244" s="47"/>
      <c r="WU244" s="47"/>
      <c r="WV244" s="47"/>
      <c r="WW244" s="47"/>
      <c r="WX244" s="47"/>
      <c r="WY244" s="47"/>
      <c r="WZ244" s="47"/>
      <c r="XA244" s="47"/>
      <c r="XB244" s="47"/>
      <c r="XC244" s="47"/>
      <c r="XD244" s="47"/>
      <c r="XE244" s="47"/>
      <c r="XF244" s="47"/>
      <c r="XG244" s="47"/>
      <c r="XH244" s="47"/>
      <c r="XI244" s="47"/>
      <c r="XJ244" s="47"/>
      <c r="XK244" s="47"/>
      <c r="XL244" s="47"/>
      <c r="XM244" s="47"/>
      <c r="XN244" s="47"/>
      <c r="XO244" s="47"/>
      <c r="XP244" s="47"/>
      <c r="XQ244" s="47"/>
      <c r="XR244" s="47"/>
      <c r="XS244" s="47"/>
      <c r="XT244" s="47"/>
      <c r="XU244" s="47"/>
      <c r="XV244" s="47"/>
      <c r="XW244" s="47"/>
      <c r="XX244" s="47"/>
      <c r="XY244" s="47"/>
      <c r="XZ244" s="47"/>
      <c r="YA244" s="47"/>
      <c r="YB244" s="47"/>
      <c r="YC244" s="47"/>
      <c r="YD244" s="47"/>
      <c r="YE244" s="47"/>
      <c r="YF244" s="47"/>
      <c r="YG244" s="47"/>
      <c r="YH244" s="47"/>
      <c r="YI244" s="47"/>
      <c r="YJ244" s="47"/>
      <c r="YK244" s="47"/>
      <c r="YL244" s="47"/>
      <c r="YM244" s="47"/>
      <c r="YN244" s="47"/>
      <c r="YO244" s="47"/>
      <c r="YP244" s="47"/>
      <c r="YQ244" s="47"/>
      <c r="YR244" s="47"/>
      <c r="YS244" s="47"/>
    </row>
    <row r="245" spans="1:669" s="8" customFormat="1" ht="15.75" x14ac:dyDescent="0.25">
      <c r="A245" s="30" t="s">
        <v>184</v>
      </c>
      <c r="B245" s="75" t="s">
        <v>156</v>
      </c>
      <c r="C245" s="76" t="s">
        <v>71</v>
      </c>
      <c r="D245" s="76" t="s">
        <v>221</v>
      </c>
      <c r="E245" s="79">
        <v>44652</v>
      </c>
      <c r="F245" s="10" t="s">
        <v>107</v>
      </c>
      <c r="G245" s="135">
        <v>35000</v>
      </c>
      <c r="H245" s="135">
        <v>1004.5</v>
      </c>
      <c r="I245" s="135">
        <v>0</v>
      </c>
      <c r="J245" s="135">
        <v>1064</v>
      </c>
      <c r="K245" s="135">
        <v>25</v>
      </c>
      <c r="L245" s="135">
        <v>2093.5</v>
      </c>
      <c r="M245" s="136">
        <v>32906.5</v>
      </c>
      <c r="O245" s="15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  <c r="ID245" s="47"/>
      <c r="IE245" s="47"/>
      <c r="IF245" s="47"/>
      <c r="IG245" s="47"/>
      <c r="IH245" s="47"/>
      <c r="II245" s="47"/>
      <c r="IJ245" s="47"/>
      <c r="IK245" s="47"/>
      <c r="IL245" s="47"/>
      <c r="IM245" s="47"/>
      <c r="IN245" s="47"/>
      <c r="IO245" s="47"/>
      <c r="IP245" s="47"/>
      <c r="IQ245" s="47"/>
      <c r="IR245" s="47"/>
      <c r="IS245" s="47"/>
      <c r="IT245" s="47"/>
      <c r="IU245" s="47"/>
      <c r="IV245" s="47"/>
      <c r="IW245" s="47"/>
      <c r="IX245" s="47"/>
      <c r="IY245" s="47"/>
      <c r="IZ245" s="47"/>
      <c r="JA245" s="47"/>
      <c r="JB245" s="47"/>
      <c r="JC245" s="47"/>
      <c r="JD245" s="47"/>
      <c r="JE245" s="47"/>
      <c r="JF245" s="47"/>
      <c r="JG245" s="47"/>
      <c r="JH245" s="47"/>
      <c r="JI245" s="47"/>
      <c r="JJ245" s="47"/>
      <c r="JK245" s="47"/>
      <c r="JL245" s="47"/>
      <c r="JM245" s="47"/>
      <c r="JN245" s="47"/>
      <c r="JO245" s="47"/>
      <c r="JP245" s="47"/>
      <c r="JQ245" s="47"/>
      <c r="JR245" s="47"/>
      <c r="JS245" s="47"/>
      <c r="JT245" s="47"/>
      <c r="JU245" s="47"/>
      <c r="JV245" s="47"/>
      <c r="JW245" s="47"/>
      <c r="JX245" s="47"/>
      <c r="JY245" s="47"/>
      <c r="JZ245" s="47"/>
      <c r="KA245" s="47"/>
      <c r="KB245" s="47"/>
      <c r="KC245" s="47"/>
      <c r="KD245" s="47"/>
      <c r="KE245" s="47"/>
      <c r="KF245" s="47"/>
      <c r="KG245" s="47"/>
      <c r="KH245" s="47"/>
      <c r="KI245" s="47"/>
      <c r="KJ245" s="47"/>
      <c r="KK245" s="47"/>
      <c r="KL245" s="47"/>
      <c r="KM245" s="47"/>
      <c r="KN245" s="47"/>
      <c r="KO245" s="47"/>
      <c r="KP245" s="47"/>
      <c r="KQ245" s="47"/>
      <c r="KR245" s="47"/>
      <c r="KS245" s="47"/>
      <c r="KT245" s="47"/>
      <c r="KU245" s="47"/>
      <c r="KV245" s="47"/>
      <c r="KW245" s="47"/>
      <c r="KX245" s="47"/>
      <c r="KY245" s="47"/>
      <c r="KZ245" s="47"/>
      <c r="LA245" s="47"/>
      <c r="LB245" s="47"/>
      <c r="LC245" s="47"/>
      <c r="LD245" s="47"/>
      <c r="LE245" s="47"/>
      <c r="LF245" s="47"/>
      <c r="LG245" s="47"/>
      <c r="LH245" s="47"/>
      <c r="LI245" s="47"/>
      <c r="LJ245" s="47"/>
      <c r="LK245" s="47"/>
      <c r="LL245" s="47"/>
      <c r="LM245" s="47"/>
      <c r="LN245" s="47"/>
      <c r="LO245" s="47"/>
      <c r="LP245" s="47"/>
      <c r="LQ245" s="47"/>
      <c r="LR245" s="47"/>
      <c r="LS245" s="47"/>
      <c r="LT245" s="47"/>
      <c r="LU245" s="47"/>
      <c r="LV245" s="47"/>
      <c r="LW245" s="47"/>
      <c r="LX245" s="47"/>
      <c r="LY245" s="47"/>
      <c r="LZ245" s="47"/>
      <c r="MA245" s="47"/>
      <c r="MB245" s="47"/>
      <c r="MC245" s="47"/>
      <c r="MD245" s="47"/>
      <c r="ME245" s="47"/>
      <c r="MF245" s="47"/>
      <c r="MG245" s="47"/>
      <c r="MH245" s="47"/>
      <c r="MI245" s="47"/>
      <c r="MJ245" s="47"/>
      <c r="MK245" s="47"/>
      <c r="ML245" s="47"/>
      <c r="MM245" s="47"/>
      <c r="MN245" s="47"/>
      <c r="MO245" s="47"/>
      <c r="MP245" s="47"/>
      <c r="MQ245" s="47"/>
      <c r="MR245" s="47"/>
      <c r="MS245" s="47"/>
      <c r="MT245" s="47"/>
      <c r="MU245" s="47"/>
      <c r="MV245" s="47"/>
      <c r="MW245" s="47"/>
      <c r="MX245" s="47"/>
      <c r="MY245" s="47"/>
      <c r="MZ245" s="47"/>
      <c r="NA245" s="47"/>
      <c r="NB245" s="47"/>
      <c r="NC245" s="47"/>
      <c r="ND245" s="47"/>
      <c r="NE245" s="47"/>
      <c r="NF245" s="47"/>
      <c r="NG245" s="47"/>
      <c r="NH245" s="47"/>
      <c r="NI245" s="47"/>
      <c r="NJ245" s="47"/>
      <c r="NK245" s="47"/>
      <c r="NL245" s="47"/>
      <c r="NM245" s="47"/>
      <c r="NN245" s="47"/>
      <c r="NO245" s="47"/>
      <c r="NP245" s="47"/>
      <c r="NQ245" s="47"/>
      <c r="NR245" s="47"/>
      <c r="NS245" s="47"/>
      <c r="NT245" s="47"/>
      <c r="NU245" s="47"/>
      <c r="NV245" s="47"/>
      <c r="NW245" s="47"/>
      <c r="NX245" s="47"/>
      <c r="NY245" s="47"/>
      <c r="NZ245" s="47"/>
      <c r="OA245" s="47"/>
      <c r="OB245" s="47"/>
      <c r="OC245" s="47"/>
      <c r="OD245" s="47"/>
      <c r="OE245" s="47"/>
      <c r="OF245" s="47"/>
      <c r="OG245" s="47"/>
      <c r="OH245" s="47"/>
      <c r="OI245" s="47"/>
      <c r="OJ245" s="47"/>
      <c r="OK245" s="47"/>
      <c r="OL245" s="47"/>
      <c r="OM245" s="47"/>
      <c r="ON245" s="47"/>
      <c r="OO245" s="47"/>
      <c r="OP245" s="47"/>
      <c r="OQ245" s="47"/>
      <c r="OR245" s="47"/>
      <c r="OS245" s="47"/>
      <c r="OT245" s="47"/>
      <c r="OU245" s="47"/>
      <c r="OV245" s="47"/>
      <c r="OW245" s="47"/>
      <c r="OX245" s="47"/>
      <c r="OY245" s="47"/>
      <c r="OZ245" s="47"/>
      <c r="PA245" s="47"/>
      <c r="PB245" s="47"/>
      <c r="PC245" s="47"/>
      <c r="PD245" s="47"/>
      <c r="PE245" s="47"/>
      <c r="PF245" s="47"/>
      <c r="PG245" s="47"/>
      <c r="PH245" s="47"/>
      <c r="PI245" s="47"/>
      <c r="PJ245" s="47"/>
      <c r="PK245" s="47"/>
      <c r="PL245" s="47"/>
      <c r="PM245" s="47"/>
      <c r="PN245" s="47"/>
      <c r="PO245" s="47"/>
      <c r="PP245" s="47"/>
      <c r="PQ245" s="47"/>
      <c r="PR245" s="47"/>
      <c r="PS245" s="47"/>
      <c r="PT245" s="47"/>
      <c r="PU245" s="47"/>
      <c r="PV245" s="47"/>
      <c r="PW245" s="47"/>
      <c r="PX245" s="47"/>
      <c r="PY245" s="47"/>
      <c r="PZ245" s="47"/>
      <c r="QA245" s="47"/>
      <c r="QB245" s="47"/>
      <c r="QC245" s="47"/>
      <c r="QD245" s="47"/>
      <c r="QE245" s="47"/>
      <c r="QF245" s="47"/>
      <c r="QG245" s="47"/>
      <c r="QH245" s="47"/>
      <c r="QI245" s="47"/>
      <c r="QJ245" s="47"/>
      <c r="QK245" s="47"/>
      <c r="QL245" s="47"/>
      <c r="QM245" s="47"/>
      <c r="QN245" s="47"/>
      <c r="QO245" s="47"/>
      <c r="QP245" s="47"/>
      <c r="QQ245" s="47"/>
      <c r="QR245" s="47"/>
      <c r="QS245" s="47"/>
      <c r="QT245" s="47"/>
      <c r="QU245" s="47"/>
      <c r="QV245" s="47"/>
      <c r="QW245" s="47"/>
      <c r="QX245" s="47"/>
      <c r="QY245" s="47"/>
      <c r="QZ245" s="47"/>
      <c r="RA245" s="47"/>
      <c r="RB245" s="47"/>
      <c r="RC245" s="47"/>
      <c r="RD245" s="47"/>
      <c r="RE245" s="47"/>
      <c r="RF245" s="47"/>
      <c r="RG245" s="47"/>
      <c r="RH245" s="47"/>
      <c r="RI245" s="47"/>
      <c r="RJ245" s="47"/>
      <c r="RK245" s="47"/>
      <c r="RL245" s="47"/>
      <c r="RM245" s="47"/>
      <c r="RN245" s="47"/>
      <c r="RO245" s="47"/>
      <c r="RP245" s="47"/>
      <c r="RQ245" s="47"/>
      <c r="RR245" s="47"/>
      <c r="RS245" s="47"/>
      <c r="RT245" s="47"/>
      <c r="RU245" s="47"/>
      <c r="RV245" s="47"/>
      <c r="RW245" s="47"/>
      <c r="RX245" s="47"/>
      <c r="RY245" s="47"/>
      <c r="RZ245" s="47"/>
      <c r="SA245" s="47"/>
      <c r="SB245" s="47"/>
      <c r="SC245" s="47"/>
      <c r="SD245" s="47"/>
      <c r="SE245" s="47"/>
      <c r="SF245" s="47"/>
      <c r="SG245" s="47"/>
      <c r="SH245" s="47"/>
      <c r="SI245" s="47"/>
      <c r="SJ245" s="47"/>
      <c r="SK245" s="47"/>
      <c r="SL245" s="47"/>
      <c r="SM245" s="47"/>
      <c r="SN245" s="47"/>
      <c r="SO245" s="47"/>
      <c r="SP245" s="47"/>
      <c r="SQ245" s="47"/>
      <c r="SR245" s="47"/>
      <c r="SS245" s="47"/>
      <c r="ST245" s="47"/>
      <c r="SU245" s="47"/>
      <c r="SV245" s="47"/>
      <c r="SW245" s="47"/>
      <c r="SX245" s="47"/>
      <c r="SY245" s="47"/>
      <c r="SZ245" s="47"/>
      <c r="TA245" s="47"/>
      <c r="TB245" s="47"/>
      <c r="TC245" s="47"/>
      <c r="TD245" s="47"/>
      <c r="TE245" s="47"/>
      <c r="TF245" s="47"/>
      <c r="TG245" s="47"/>
      <c r="TH245" s="47"/>
      <c r="TI245" s="47"/>
      <c r="TJ245" s="47"/>
      <c r="TK245" s="47"/>
      <c r="TL245" s="47"/>
      <c r="TM245" s="47"/>
      <c r="TN245" s="47"/>
      <c r="TO245" s="47"/>
      <c r="TP245" s="47"/>
      <c r="TQ245" s="47"/>
      <c r="TR245" s="47"/>
      <c r="TS245" s="47"/>
      <c r="TT245" s="47"/>
      <c r="TU245" s="47"/>
      <c r="TV245" s="47"/>
      <c r="TW245" s="47"/>
      <c r="TX245" s="47"/>
      <c r="TY245" s="47"/>
      <c r="TZ245" s="47"/>
      <c r="UA245" s="47"/>
      <c r="UB245" s="47"/>
      <c r="UC245" s="47"/>
      <c r="UD245" s="47"/>
      <c r="UE245" s="47"/>
      <c r="UF245" s="47"/>
      <c r="UG245" s="47"/>
      <c r="UH245" s="47"/>
      <c r="UI245" s="47"/>
      <c r="UJ245" s="47"/>
      <c r="UK245" s="47"/>
      <c r="UL245" s="47"/>
      <c r="UM245" s="47"/>
      <c r="UN245" s="47"/>
      <c r="UO245" s="47"/>
      <c r="UP245" s="47"/>
      <c r="UQ245" s="47"/>
      <c r="UR245" s="47"/>
      <c r="US245" s="47"/>
      <c r="UT245" s="47"/>
      <c r="UU245" s="47"/>
      <c r="UV245" s="47"/>
      <c r="UW245" s="47"/>
      <c r="UX245" s="47"/>
      <c r="UY245" s="47"/>
      <c r="UZ245" s="47"/>
      <c r="VA245" s="47"/>
      <c r="VB245" s="47"/>
      <c r="VC245" s="47"/>
      <c r="VD245" s="47"/>
      <c r="VE245" s="47"/>
      <c r="VF245" s="47"/>
      <c r="VG245" s="47"/>
      <c r="VH245" s="47"/>
      <c r="VI245" s="47"/>
      <c r="VJ245" s="47"/>
      <c r="VK245" s="47"/>
      <c r="VL245" s="47"/>
      <c r="VM245" s="47"/>
      <c r="VN245" s="47"/>
      <c r="VO245" s="47"/>
      <c r="VP245" s="47"/>
      <c r="VQ245" s="47"/>
      <c r="VR245" s="47"/>
      <c r="VS245" s="47"/>
      <c r="VT245" s="47"/>
      <c r="VU245" s="47"/>
      <c r="VV245" s="47"/>
      <c r="VW245" s="47"/>
      <c r="VX245" s="47"/>
      <c r="VY245" s="47"/>
      <c r="VZ245" s="47"/>
      <c r="WA245" s="47"/>
      <c r="WB245" s="47"/>
      <c r="WC245" s="47"/>
      <c r="WD245" s="47"/>
      <c r="WE245" s="47"/>
      <c r="WF245" s="47"/>
      <c r="WG245" s="47"/>
      <c r="WH245" s="47"/>
      <c r="WI245" s="47"/>
      <c r="WJ245" s="47"/>
      <c r="WK245" s="47"/>
      <c r="WL245" s="47"/>
      <c r="WM245" s="47"/>
      <c r="WN245" s="47"/>
      <c r="WO245" s="47"/>
      <c r="WP245" s="47"/>
      <c r="WQ245" s="47"/>
      <c r="WR245" s="47"/>
      <c r="WS245" s="47"/>
      <c r="WT245" s="47"/>
      <c r="WU245" s="47"/>
      <c r="WV245" s="47"/>
      <c r="WW245" s="47"/>
      <c r="WX245" s="47"/>
      <c r="WY245" s="47"/>
      <c r="WZ245" s="47"/>
      <c r="XA245" s="47"/>
      <c r="XB245" s="47"/>
      <c r="XC245" s="47"/>
      <c r="XD245" s="47"/>
      <c r="XE245" s="47"/>
      <c r="XF245" s="47"/>
      <c r="XG245" s="47"/>
      <c r="XH245" s="47"/>
      <c r="XI245" s="47"/>
      <c r="XJ245" s="47"/>
      <c r="XK245" s="47"/>
      <c r="XL245" s="47"/>
      <c r="XM245" s="47"/>
      <c r="XN245" s="47"/>
      <c r="XO245" s="47"/>
      <c r="XP245" s="47"/>
      <c r="XQ245" s="47"/>
      <c r="XR245" s="47"/>
      <c r="XS245" s="47"/>
      <c r="XT245" s="47"/>
      <c r="XU245" s="47"/>
      <c r="XV245" s="47"/>
      <c r="XW245" s="47"/>
      <c r="XX245" s="47"/>
      <c r="XY245" s="47"/>
      <c r="XZ245" s="47"/>
      <c r="YA245" s="47"/>
      <c r="YB245" s="47"/>
      <c r="YC245" s="47"/>
      <c r="YD245" s="47"/>
      <c r="YE245" s="47"/>
      <c r="YF245" s="47"/>
      <c r="YG245" s="47"/>
      <c r="YH245" s="47"/>
      <c r="YI245" s="47"/>
      <c r="YJ245" s="47"/>
      <c r="YK245" s="47"/>
      <c r="YL245" s="47"/>
      <c r="YM245" s="47"/>
      <c r="YN245" s="47"/>
      <c r="YO245" s="47"/>
      <c r="YP245" s="47"/>
      <c r="YQ245" s="47"/>
      <c r="YR245" s="47"/>
      <c r="YS245" s="47"/>
    </row>
    <row r="246" spans="1:669" s="80" customFormat="1" ht="15.75" x14ac:dyDescent="0.25">
      <c r="A246" s="97" t="s">
        <v>14</v>
      </c>
      <c r="B246" s="36">
        <v>9</v>
      </c>
      <c r="C246" s="58"/>
      <c r="D246" s="58"/>
      <c r="E246" s="81"/>
      <c r="F246" s="82"/>
      <c r="G246" s="166">
        <f>G237+G238+G239+G240+G241+G242+G243+G244+G245</f>
        <v>384500</v>
      </c>
      <c r="H246" s="166">
        <f>H237+H238+H239+H240+H241+H242+H243+H244+H245</f>
        <v>11035.15</v>
      </c>
      <c r="I246" s="166">
        <f>I237+I240</f>
        <v>11489.51</v>
      </c>
      <c r="J246" s="166">
        <f>J237+J238+J239+J240+J241+J242+J243+J244+J245</f>
        <v>11688.8</v>
      </c>
      <c r="K246" s="166">
        <f>K237+K238+K239+K240+K241+K242+K243+K244+K245</f>
        <v>225</v>
      </c>
      <c r="L246" s="166">
        <f>L237+L238+L239+L240+L241+L242+L243+L244+L245</f>
        <v>34438.46</v>
      </c>
      <c r="M246" s="192">
        <f>M237+M238+M239+M240+M241+M242+M243+M244+M245</f>
        <v>350061.54</v>
      </c>
      <c r="N246" s="15"/>
      <c r="O246" s="15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  <c r="GN246" s="73"/>
      <c r="GO246" s="73"/>
      <c r="GP246" s="73"/>
      <c r="GQ246" s="73"/>
      <c r="GR246" s="73"/>
      <c r="GS246" s="73"/>
      <c r="GT246" s="73"/>
      <c r="GU246" s="73"/>
      <c r="GV246" s="73"/>
      <c r="GW246" s="73"/>
      <c r="GX246" s="73"/>
      <c r="GY246" s="73"/>
      <c r="GZ246" s="73"/>
      <c r="HA246" s="73"/>
      <c r="HB246" s="73"/>
      <c r="HC246" s="73"/>
      <c r="HD246" s="73"/>
      <c r="HE246" s="73"/>
      <c r="HF246" s="73"/>
      <c r="HG246" s="73"/>
      <c r="HH246" s="73"/>
      <c r="HI246" s="73"/>
      <c r="HJ246" s="73"/>
      <c r="HK246" s="73"/>
      <c r="HL246" s="73"/>
      <c r="HM246" s="73"/>
      <c r="HN246" s="73"/>
      <c r="HO246" s="73"/>
      <c r="HP246" s="73"/>
      <c r="HQ246" s="73"/>
      <c r="HR246" s="73"/>
      <c r="HS246" s="73"/>
      <c r="HT246" s="73"/>
      <c r="HU246" s="73"/>
      <c r="HV246" s="73"/>
      <c r="HW246" s="73"/>
      <c r="HX246" s="73"/>
      <c r="HY246" s="73"/>
      <c r="HZ246" s="73"/>
      <c r="IA246" s="73"/>
      <c r="IB246" s="73"/>
      <c r="IC246" s="73"/>
      <c r="ID246" s="73"/>
      <c r="IE246" s="73"/>
      <c r="IF246" s="73"/>
      <c r="IG246" s="73"/>
      <c r="IH246" s="73"/>
      <c r="II246" s="73"/>
      <c r="IJ246" s="73"/>
      <c r="IK246" s="73"/>
      <c r="IL246" s="73"/>
      <c r="IM246" s="73"/>
      <c r="IN246" s="73"/>
      <c r="IO246" s="73"/>
      <c r="IP246" s="73"/>
      <c r="IQ246" s="73"/>
      <c r="IR246" s="73"/>
      <c r="IS246" s="73"/>
      <c r="IT246" s="73"/>
      <c r="IU246" s="73"/>
      <c r="IV246" s="73"/>
      <c r="IW246" s="73"/>
      <c r="IX246" s="73"/>
      <c r="IY246" s="73"/>
      <c r="IZ246" s="73"/>
      <c r="JA246" s="73"/>
      <c r="JB246" s="73"/>
      <c r="JC246" s="73"/>
      <c r="JD246" s="73"/>
      <c r="JE246" s="73"/>
      <c r="JF246" s="73"/>
      <c r="JG246" s="73"/>
      <c r="JH246" s="73"/>
      <c r="JI246" s="73"/>
      <c r="JJ246" s="73"/>
      <c r="JK246" s="73"/>
      <c r="JL246" s="73"/>
      <c r="JM246" s="73"/>
      <c r="JN246" s="73"/>
      <c r="JO246" s="73"/>
      <c r="JP246" s="73"/>
      <c r="JQ246" s="73"/>
      <c r="JR246" s="73"/>
      <c r="JS246" s="73"/>
      <c r="JT246" s="73"/>
      <c r="JU246" s="73"/>
      <c r="JV246" s="73"/>
      <c r="JW246" s="73"/>
      <c r="JX246" s="73"/>
      <c r="JY246" s="73"/>
      <c r="JZ246" s="73"/>
      <c r="KA246" s="73"/>
      <c r="KB246" s="73"/>
      <c r="KC246" s="73"/>
      <c r="KD246" s="73"/>
      <c r="KE246" s="73"/>
      <c r="KF246" s="73"/>
      <c r="KG246" s="73"/>
      <c r="KH246" s="73"/>
      <c r="KI246" s="73"/>
      <c r="KJ246" s="73"/>
      <c r="KK246" s="73"/>
      <c r="KL246" s="73"/>
      <c r="KM246" s="73"/>
      <c r="KN246" s="73"/>
      <c r="KO246" s="73"/>
      <c r="KP246" s="73"/>
      <c r="KQ246" s="73"/>
      <c r="KR246" s="73"/>
      <c r="KS246" s="73"/>
      <c r="KT246" s="73"/>
      <c r="KU246" s="73"/>
      <c r="KV246" s="73"/>
      <c r="KW246" s="73"/>
      <c r="KX246" s="73"/>
      <c r="KY246" s="73"/>
      <c r="KZ246" s="73"/>
      <c r="LA246" s="73"/>
      <c r="LB246" s="73"/>
      <c r="LC246" s="73"/>
      <c r="LD246" s="73"/>
      <c r="LE246" s="73"/>
      <c r="LF246" s="73"/>
      <c r="LG246" s="73"/>
      <c r="LH246" s="73"/>
      <c r="LI246" s="73"/>
      <c r="LJ246" s="73"/>
      <c r="LK246" s="73"/>
      <c r="LL246" s="73"/>
      <c r="LM246" s="73"/>
      <c r="LN246" s="73"/>
      <c r="LO246" s="73"/>
      <c r="LP246" s="73"/>
      <c r="LQ246" s="73"/>
      <c r="LR246" s="73"/>
      <c r="LS246" s="73"/>
      <c r="LT246" s="73"/>
      <c r="LU246" s="73"/>
      <c r="LV246" s="73"/>
      <c r="LW246" s="73"/>
      <c r="LX246" s="73"/>
      <c r="LY246" s="73"/>
      <c r="LZ246" s="73"/>
      <c r="MA246" s="73"/>
      <c r="MB246" s="73"/>
      <c r="MC246" s="73"/>
      <c r="MD246" s="73"/>
      <c r="ME246" s="73"/>
      <c r="MF246" s="73"/>
      <c r="MG246" s="73"/>
      <c r="MH246" s="73"/>
      <c r="MI246" s="73"/>
      <c r="MJ246" s="73"/>
      <c r="MK246" s="73"/>
      <c r="ML246" s="73"/>
      <c r="MM246" s="73"/>
      <c r="MN246" s="73"/>
      <c r="MO246" s="73"/>
      <c r="MP246" s="73"/>
      <c r="MQ246" s="73"/>
      <c r="MR246" s="73"/>
      <c r="MS246" s="73"/>
      <c r="MT246" s="73"/>
      <c r="MU246" s="73"/>
      <c r="MV246" s="73"/>
      <c r="MW246" s="73"/>
      <c r="MX246" s="73"/>
      <c r="MY246" s="73"/>
      <c r="MZ246" s="73"/>
      <c r="NA246" s="73"/>
      <c r="NB246" s="73"/>
      <c r="NC246" s="73"/>
      <c r="ND246" s="73"/>
      <c r="NE246" s="73"/>
      <c r="NF246" s="73"/>
      <c r="NG246" s="73"/>
      <c r="NH246" s="73"/>
      <c r="NI246" s="73"/>
      <c r="NJ246" s="73"/>
      <c r="NK246" s="73"/>
      <c r="NL246" s="73"/>
      <c r="NM246" s="73"/>
      <c r="NN246" s="73"/>
      <c r="NO246" s="73"/>
      <c r="NP246" s="73"/>
      <c r="NQ246" s="73"/>
      <c r="NR246" s="73"/>
      <c r="NS246" s="73"/>
      <c r="NT246" s="73"/>
      <c r="NU246" s="73"/>
      <c r="NV246" s="73"/>
      <c r="NW246" s="73"/>
      <c r="NX246" s="73"/>
      <c r="NY246" s="73"/>
      <c r="NZ246" s="73"/>
      <c r="OA246" s="73"/>
      <c r="OB246" s="73"/>
      <c r="OC246" s="73"/>
      <c r="OD246" s="73"/>
      <c r="OE246" s="73"/>
      <c r="OF246" s="73"/>
      <c r="OG246" s="73"/>
      <c r="OH246" s="73"/>
      <c r="OI246" s="73"/>
      <c r="OJ246" s="73"/>
      <c r="OK246" s="73"/>
      <c r="OL246" s="73"/>
      <c r="OM246" s="73"/>
      <c r="ON246" s="73"/>
      <c r="OO246" s="73"/>
      <c r="OP246" s="73"/>
      <c r="OQ246" s="73"/>
      <c r="OR246" s="73"/>
      <c r="OS246" s="73"/>
      <c r="OT246" s="73"/>
      <c r="OU246" s="73"/>
      <c r="OV246" s="73"/>
      <c r="OW246" s="73"/>
      <c r="OX246" s="73"/>
      <c r="OY246" s="73"/>
      <c r="OZ246" s="73"/>
      <c r="PA246" s="73"/>
      <c r="PB246" s="73"/>
      <c r="PC246" s="73"/>
      <c r="PD246" s="73"/>
      <c r="PE246" s="73"/>
      <c r="PF246" s="73"/>
      <c r="PG246" s="73"/>
      <c r="PH246" s="73"/>
      <c r="PI246" s="73"/>
      <c r="PJ246" s="73"/>
      <c r="PK246" s="73"/>
      <c r="PL246" s="73"/>
      <c r="PM246" s="73"/>
      <c r="PN246" s="73"/>
      <c r="PO246" s="73"/>
      <c r="PP246" s="73"/>
      <c r="PQ246" s="73"/>
      <c r="PR246" s="73"/>
      <c r="PS246" s="73"/>
      <c r="PT246" s="73"/>
      <c r="PU246" s="73"/>
      <c r="PV246" s="73"/>
      <c r="PW246" s="73"/>
      <c r="PX246" s="73"/>
      <c r="PY246" s="73"/>
      <c r="PZ246" s="73"/>
      <c r="QA246" s="73"/>
      <c r="QB246" s="73"/>
      <c r="QC246" s="73"/>
      <c r="QD246" s="73"/>
      <c r="QE246" s="73"/>
      <c r="QF246" s="73"/>
      <c r="QG246" s="73"/>
      <c r="QH246" s="73"/>
      <c r="QI246" s="73"/>
      <c r="QJ246" s="73"/>
      <c r="QK246" s="73"/>
      <c r="QL246" s="73"/>
      <c r="QM246" s="73"/>
      <c r="QN246" s="73"/>
      <c r="QO246" s="73"/>
      <c r="QP246" s="73"/>
      <c r="QQ246" s="73"/>
      <c r="QR246" s="73"/>
      <c r="QS246" s="73"/>
      <c r="QT246" s="73"/>
      <c r="QU246" s="73"/>
      <c r="QV246" s="73"/>
      <c r="QW246" s="73"/>
      <c r="QX246" s="73"/>
      <c r="QY246" s="73"/>
      <c r="QZ246" s="73"/>
      <c r="RA246" s="73"/>
      <c r="RB246" s="73"/>
      <c r="RC246" s="73"/>
      <c r="RD246" s="73"/>
      <c r="RE246" s="73"/>
      <c r="RF246" s="73"/>
      <c r="RG246" s="73"/>
      <c r="RH246" s="73"/>
      <c r="RI246" s="73"/>
      <c r="RJ246" s="73"/>
      <c r="RK246" s="73"/>
      <c r="RL246" s="73"/>
      <c r="RM246" s="73"/>
      <c r="RN246" s="73"/>
      <c r="RO246" s="73"/>
      <c r="RP246" s="73"/>
      <c r="RQ246" s="73"/>
      <c r="RR246" s="73"/>
      <c r="RS246" s="73"/>
      <c r="RT246" s="73"/>
      <c r="RU246" s="73"/>
      <c r="RV246" s="73"/>
      <c r="RW246" s="73"/>
      <c r="RX246" s="73"/>
      <c r="RY246" s="73"/>
      <c r="RZ246" s="73"/>
      <c r="SA246" s="73"/>
      <c r="SB246" s="73"/>
      <c r="SC246" s="73"/>
      <c r="SD246" s="73"/>
      <c r="SE246" s="73"/>
      <c r="SF246" s="73"/>
      <c r="SG246" s="73"/>
      <c r="SH246" s="73"/>
      <c r="SI246" s="73"/>
      <c r="SJ246" s="73"/>
      <c r="SK246" s="73"/>
      <c r="SL246" s="73"/>
      <c r="SM246" s="73"/>
      <c r="SN246" s="73"/>
      <c r="SO246" s="73"/>
      <c r="SP246" s="73"/>
      <c r="SQ246" s="73"/>
      <c r="SR246" s="73"/>
      <c r="SS246" s="73"/>
      <c r="ST246" s="73"/>
      <c r="SU246" s="73"/>
      <c r="SV246" s="73"/>
      <c r="SW246" s="73"/>
      <c r="SX246" s="73"/>
      <c r="SY246" s="73"/>
      <c r="SZ246" s="73"/>
      <c r="TA246" s="73"/>
      <c r="TB246" s="73"/>
      <c r="TC246" s="73"/>
      <c r="TD246" s="73"/>
      <c r="TE246" s="73"/>
      <c r="TF246" s="73"/>
      <c r="TG246" s="73"/>
      <c r="TH246" s="73"/>
      <c r="TI246" s="73"/>
      <c r="TJ246" s="73"/>
      <c r="TK246" s="73"/>
      <c r="TL246" s="73"/>
      <c r="TM246" s="73"/>
      <c r="TN246" s="73"/>
      <c r="TO246" s="73"/>
      <c r="TP246" s="73"/>
      <c r="TQ246" s="73"/>
      <c r="TR246" s="73"/>
      <c r="TS246" s="73"/>
      <c r="TT246" s="73"/>
      <c r="TU246" s="73"/>
      <c r="TV246" s="73"/>
      <c r="TW246" s="73"/>
      <c r="TX246" s="73"/>
      <c r="TY246" s="73"/>
      <c r="TZ246" s="73"/>
      <c r="UA246" s="73"/>
      <c r="UB246" s="73"/>
      <c r="UC246" s="73"/>
      <c r="UD246" s="73"/>
      <c r="UE246" s="73"/>
      <c r="UF246" s="73"/>
      <c r="UG246" s="73"/>
      <c r="UH246" s="73"/>
      <c r="UI246" s="73"/>
      <c r="UJ246" s="73"/>
      <c r="UK246" s="73"/>
      <c r="UL246" s="73"/>
      <c r="UM246" s="73"/>
      <c r="UN246" s="73"/>
      <c r="UO246" s="73"/>
      <c r="UP246" s="73"/>
      <c r="UQ246" s="73"/>
      <c r="UR246" s="73"/>
      <c r="US246" s="73"/>
      <c r="UT246" s="73"/>
      <c r="UU246" s="73"/>
      <c r="UV246" s="73"/>
      <c r="UW246" s="73"/>
      <c r="UX246" s="73"/>
      <c r="UY246" s="73"/>
      <c r="UZ246" s="73"/>
      <c r="VA246" s="73"/>
      <c r="VB246" s="73"/>
      <c r="VC246" s="73"/>
      <c r="VD246" s="73"/>
      <c r="VE246" s="73"/>
      <c r="VF246" s="73"/>
      <c r="VG246" s="73"/>
      <c r="VH246" s="73"/>
      <c r="VI246" s="73"/>
      <c r="VJ246" s="73"/>
      <c r="VK246" s="73"/>
      <c r="VL246" s="73"/>
      <c r="VM246" s="73"/>
      <c r="VN246" s="73"/>
      <c r="VO246" s="73"/>
      <c r="VP246" s="73"/>
      <c r="VQ246" s="73"/>
      <c r="VR246" s="73"/>
      <c r="VS246" s="73"/>
      <c r="VT246" s="73"/>
      <c r="VU246" s="73"/>
      <c r="VV246" s="73"/>
      <c r="VW246" s="73"/>
      <c r="VX246" s="73"/>
      <c r="VY246" s="73"/>
      <c r="VZ246" s="73"/>
      <c r="WA246" s="73"/>
      <c r="WB246" s="73"/>
      <c r="WC246" s="73"/>
      <c r="WD246" s="73"/>
      <c r="WE246" s="73"/>
      <c r="WF246" s="73"/>
      <c r="WG246" s="73"/>
      <c r="WH246" s="73"/>
      <c r="WI246" s="73"/>
      <c r="WJ246" s="73"/>
      <c r="WK246" s="73"/>
      <c r="WL246" s="73"/>
      <c r="WM246" s="73"/>
      <c r="WN246" s="73"/>
      <c r="WO246" s="73"/>
      <c r="WP246" s="73"/>
      <c r="WQ246" s="73"/>
      <c r="WR246" s="73"/>
      <c r="WS246" s="73"/>
      <c r="WT246" s="73"/>
      <c r="WU246" s="73"/>
      <c r="WV246" s="73"/>
      <c r="WW246" s="73"/>
      <c r="WX246" s="73"/>
      <c r="WY246" s="73"/>
      <c r="WZ246" s="73"/>
      <c r="XA246" s="73"/>
      <c r="XB246" s="73"/>
      <c r="XC246" s="73"/>
      <c r="XD246" s="73"/>
      <c r="XE246" s="73"/>
      <c r="XF246" s="73"/>
      <c r="XG246" s="73"/>
      <c r="XH246" s="73"/>
      <c r="XI246" s="73"/>
      <c r="XJ246" s="73"/>
      <c r="XK246" s="73"/>
      <c r="XL246" s="73"/>
      <c r="XM246" s="73"/>
      <c r="XN246" s="73"/>
      <c r="XO246" s="73"/>
      <c r="XP246" s="73"/>
      <c r="XQ246" s="73"/>
      <c r="XR246" s="73"/>
      <c r="XS246" s="73"/>
      <c r="XT246" s="73"/>
      <c r="XU246" s="73"/>
      <c r="XV246" s="73"/>
      <c r="XW246" s="73"/>
      <c r="XX246" s="73"/>
      <c r="XY246" s="73"/>
      <c r="XZ246" s="73"/>
      <c r="YA246" s="73"/>
      <c r="YB246" s="73"/>
      <c r="YC246" s="73"/>
      <c r="YD246" s="73"/>
      <c r="YE246" s="73"/>
      <c r="YF246" s="73"/>
      <c r="YG246" s="73"/>
      <c r="YH246" s="73"/>
      <c r="YI246" s="73"/>
      <c r="YJ246" s="73"/>
      <c r="YK246" s="73"/>
      <c r="YL246" s="73"/>
      <c r="YM246" s="73"/>
      <c r="YN246" s="73"/>
      <c r="YO246" s="73"/>
      <c r="YP246" s="73"/>
      <c r="YQ246" s="73"/>
      <c r="YR246" s="73"/>
      <c r="YS246" s="73"/>
    </row>
    <row r="247" spans="1:669" s="15" customFormat="1" ht="15.75" x14ac:dyDescent="0.25">
      <c r="A247" s="206" t="s">
        <v>222</v>
      </c>
      <c r="B247" s="207"/>
      <c r="C247" s="101"/>
      <c r="D247" s="101"/>
      <c r="E247" s="102"/>
      <c r="F247" s="208"/>
      <c r="G247" s="209"/>
      <c r="H247" s="209"/>
      <c r="I247" s="209"/>
      <c r="J247" s="209"/>
      <c r="K247" s="209"/>
      <c r="L247" s="209"/>
      <c r="M247" s="210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  <c r="IV247" s="45"/>
      <c r="IW247" s="45"/>
      <c r="IX247" s="45"/>
      <c r="IY247" s="45"/>
      <c r="IZ247" s="45"/>
      <c r="JA247" s="45"/>
      <c r="JB247" s="45"/>
      <c r="JC247" s="45"/>
      <c r="JD247" s="45"/>
      <c r="JE247" s="45"/>
      <c r="JF247" s="45"/>
      <c r="JG247" s="45"/>
      <c r="JH247" s="45"/>
      <c r="JI247" s="45"/>
      <c r="JJ247" s="45"/>
      <c r="JK247" s="45"/>
      <c r="JL247" s="45"/>
      <c r="JM247" s="45"/>
      <c r="JN247" s="45"/>
      <c r="JO247" s="45"/>
      <c r="JP247" s="45"/>
      <c r="JQ247" s="45"/>
      <c r="JR247" s="45"/>
      <c r="JS247" s="45"/>
      <c r="JT247" s="45"/>
      <c r="JU247" s="45"/>
      <c r="JV247" s="45"/>
      <c r="JW247" s="45"/>
      <c r="JX247" s="45"/>
      <c r="JY247" s="45"/>
      <c r="JZ247" s="45"/>
      <c r="KA247" s="45"/>
      <c r="KB247" s="45"/>
      <c r="KC247" s="45"/>
      <c r="KD247" s="45"/>
      <c r="KE247" s="45"/>
      <c r="KF247" s="45"/>
      <c r="KG247" s="45"/>
      <c r="KH247" s="45"/>
      <c r="KI247" s="45"/>
      <c r="KJ247" s="45"/>
      <c r="KK247" s="45"/>
      <c r="KL247" s="45"/>
      <c r="KM247" s="45"/>
      <c r="KN247" s="45"/>
      <c r="KO247" s="45"/>
      <c r="KP247" s="45"/>
      <c r="KQ247" s="45"/>
      <c r="KR247" s="45"/>
      <c r="KS247" s="45"/>
      <c r="KT247" s="45"/>
      <c r="KU247" s="45"/>
      <c r="KV247" s="45"/>
      <c r="KW247" s="45"/>
      <c r="KX247" s="45"/>
      <c r="KY247" s="45"/>
      <c r="KZ247" s="45"/>
      <c r="LA247" s="45"/>
      <c r="LB247" s="45"/>
      <c r="LC247" s="45"/>
      <c r="LD247" s="45"/>
      <c r="LE247" s="45"/>
      <c r="LF247" s="45"/>
      <c r="LG247" s="45"/>
      <c r="LH247" s="45"/>
      <c r="LI247" s="45"/>
      <c r="LJ247" s="45"/>
      <c r="LK247" s="45"/>
      <c r="LL247" s="45"/>
      <c r="LM247" s="45"/>
      <c r="LN247" s="45"/>
      <c r="LO247" s="45"/>
      <c r="LP247" s="45"/>
      <c r="LQ247" s="45"/>
      <c r="LR247" s="45"/>
      <c r="LS247" s="45"/>
      <c r="LT247" s="45"/>
      <c r="LU247" s="45"/>
      <c r="LV247" s="45"/>
      <c r="LW247" s="45"/>
      <c r="LX247" s="45"/>
      <c r="LY247" s="45"/>
      <c r="LZ247" s="45"/>
      <c r="MA247" s="45"/>
      <c r="MB247" s="45"/>
      <c r="MC247" s="45"/>
      <c r="MD247" s="45"/>
      <c r="ME247" s="45"/>
      <c r="MF247" s="45"/>
      <c r="MG247" s="45"/>
      <c r="MH247" s="45"/>
      <c r="MI247" s="45"/>
      <c r="MJ247" s="45"/>
      <c r="MK247" s="45"/>
      <c r="ML247" s="45"/>
      <c r="MM247" s="45"/>
      <c r="MN247" s="45"/>
      <c r="MO247" s="45"/>
      <c r="MP247" s="45"/>
      <c r="MQ247" s="45"/>
      <c r="MR247" s="45"/>
      <c r="MS247" s="45"/>
      <c r="MT247" s="45"/>
      <c r="MU247" s="45"/>
      <c r="MV247" s="45"/>
      <c r="MW247" s="45"/>
      <c r="MX247" s="45"/>
      <c r="MY247" s="45"/>
      <c r="MZ247" s="45"/>
      <c r="NA247" s="45"/>
      <c r="NB247" s="45"/>
      <c r="NC247" s="45"/>
      <c r="ND247" s="45"/>
      <c r="NE247" s="45"/>
      <c r="NF247" s="45"/>
      <c r="NG247" s="45"/>
      <c r="NH247" s="45"/>
      <c r="NI247" s="45"/>
      <c r="NJ247" s="45"/>
      <c r="NK247" s="45"/>
      <c r="NL247" s="45"/>
      <c r="NM247" s="45"/>
      <c r="NN247" s="45"/>
      <c r="NO247" s="45"/>
      <c r="NP247" s="45"/>
      <c r="NQ247" s="45"/>
      <c r="NR247" s="45"/>
      <c r="NS247" s="45"/>
      <c r="NT247" s="45"/>
      <c r="NU247" s="45"/>
      <c r="NV247" s="45"/>
      <c r="NW247" s="45"/>
      <c r="NX247" s="45"/>
      <c r="NY247" s="45"/>
      <c r="NZ247" s="45"/>
      <c r="OA247" s="45"/>
      <c r="OB247" s="45"/>
      <c r="OC247" s="45"/>
      <c r="OD247" s="45"/>
      <c r="OE247" s="45"/>
      <c r="OF247" s="45"/>
      <c r="OG247" s="45"/>
      <c r="OH247" s="45"/>
      <c r="OI247" s="45"/>
      <c r="OJ247" s="45"/>
      <c r="OK247" s="45"/>
      <c r="OL247" s="45"/>
      <c r="OM247" s="45"/>
      <c r="ON247" s="45"/>
      <c r="OO247" s="45"/>
      <c r="OP247" s="45"/>
      <c r="OQ247" s="45"/>
      <c r="OR247" s="45"/>
      <c r="OS247" s="45"/>
      <c r="OT247" s="45"/>
      <c r="OU247" s="45"/>
      <c r="OV247" s="45"/>
      <c r="OW247" s="45"/>
      <c r="OX247" s="45"/>
      <c r="OY247" s="45"/>
      <c r="OZ247" s="45"/>
      <c r="PA247" s="45"/>
      <c r="PB247" s="45"/>
      <c r="PC247" s="45"/>
      <c r="PD247" s="45"/>
      <c r="PE247" s="45"/>
      <c r="PF247" s="45"/>
      <c r="PG247" s="45"/>
      <c r="PH247" s="45"/>
      <c r="PI247" s="45"/>
      <c r="PJ247" s="45"/>
      <c r="PK247" s="45"/>
      <c r="PL247" s="45"/>
      <c r="PM247" s="45"/>
      <c r="PN247" s="45"/>
      <c r="PO247" s="45"/>
      <c r="PP247" s="45"/>
      <c r="PQ247" s="45"/>
      <c r="PR247" s="45"/>
      <c r="PS247" s="45"/>
      <c r="PT247" s="45"/>
      <c r="PU247" s="45"/>
      <c r="PV247" s="45"/>
      <c r="PW247" s="45"/>
      <c r="PX247" s="45"/>
      <c r="PY247" s="45"/>
      <c r="PZ247" s="45"/>
      <c r="QA247" s="45"/>
      <c r="QB247" s="45"/>
      <c r="QC247" s="45"/>
      <c r="QD247" s="45"/>
      <c r="QE247" s="45"/>
      <c r="QF247" s="45"/>
      <c r="QG247" s="45"/>
      <c r="QH247" s="45"/>
      <c r="QI247" s="45"/>
      <c r="QJ247" s="45"/>
      <c r="QK247" s="45"/>
      <c r="QL247" s="45"/>
      <c r="QM247" s="45"/>
      <c r="QN247" s="45"/>
      <c r="QO247" s="45"/>
      <c r="QP247" s="45"/>
      <c r="QQ247" s="45"/>
      <c r="QR247" s="45"/>
      <c r="QS247" s="45"/>
      <c r="QT247" s="45"/>
      <c r="QU247" s="45"/>
      <c r="QV247" s="45"/>
      <c r="QW247" s="45"/>
      <c r="QX247" s="45"/>
      <c r="QY247" s="45"/>
      <c r="QZ247" s="45"/>
      <c r="RA247" s="45"/>
      <c r="RB247" s="45"/>
      <c r="RC247" s="45"/>
      <c r="RD247" s="45"/>
      <c r="RE247" s="45"/>
      <c r="RF247" s="45"/>
      <c r="RG247" s="45"/>
      <c r="RH247" s="45"/>
      <c r="RI247" s="45"/>
      <c r="RJ247" s="45"/>
      <c r="RK247" s="45"/>
      <c r="RL247" s="45"/>
      <c r="RM247" s="45"/>
      <c r="RN247" s="45"/>
      <c r="RO247" s="45"/>
      <c r="RP247" s="45"/>
      <c r="RQ247" s="45"/>
      <c r="RR247" s="45"/>
      <c r="RS247" s="45"/>
      <c r="RT247" s="45"/>
      <c r="RU247" s="45"/>
      <c r="RV247" s="45"/>
      <c r="RW247" s="45"/>
      <c r="RX247" s="45"/>
      <c r="RY247" s="45"/>
      <c r="RZ247" s="45"/>
      <c r="SA247" s="45"/>
      <c r="SB247" s="45"/>
      <c r="SC247" s="45"/>
      <c r="SD247" s="45"/>
      <c r="SE247" s="45"/>
      <c r="SF247" s="45"/>
      <c r="SG247" s="45"/>
      <c r="SH247" s="45"/>
      <c r="SI247" s="45"/>
      <c r="SJ247" s="45"/>
      <c r="SK247" s="45"/>
      <c r="SL247" s="45"/>
      <c r="SM247" s="45"/>
      <c r="SN247" s="45"/>
      <c r="SO247" s="45"/>
      <c r="SP247" s="45"/>
      <c r="SQ247" s="45"/>
      <c r="SR247" s="45"/>
      <c r="SS247" s="45"/>
      <c r="ST247" s="45"/>
      <c r="SU247" s="45"/>
      <c r="SV247" s="45"/>
      <c r="SW247" s="45"/>
      <c r="SX247" s="45"/>
      <c r="SY247" s="45"/>
      <c r="SZ247" s="45"/>
      <c r="TA247" s="45"/>
      <c r="TB247" s="45"/>
      <c r="TC247" s="45"/>
      <c r="TD247" s="45"/>
      <c r="TE247" s="45"/>
      <c r="TF247" s="45"/>
      <c r="TG247" s="45"/>
      <c r="TH247" s="45"/>
      <c r="TI247" s="45"/>
      <c r="TJ247" s="45"/>
      <c r="TK247" s="45"/>
      <c r="TL247" s="45"/>
      <c r="TM247" s="45"/>
      <c r="TN247" s="45"/>
      <c r="TO247" s="45"/>
      <c r="TP247" s="45"/>
      <c r="TQ247" s="45"/>
      <c r="TR247" s="45"/>
      <c r="TS247" s="45"/>
      <c r="TT247" s="45"/>
      <c r="TU247" s="45"/>
      <c r="TV247" s="45"/>
      <c r="TW247" s="45"/>
      <c r="TX247" s="45"/>
      <c r="TY247" s="45"/>
      <c r="TZ247" s="45"/>
      <c r="UA247" s="45"/>
      <c r="UB247" s="45"/>
      <c r="UC247" s="45"/>
      <c r="UD247" s="45"/>
      <c r="UE247" s="45"/>
      <c r="UF247" s="45"/>
      <c r="UG247" s="45"/>
      <c r="UH247" s="45"/>
      <c r="UI247" s="45"/>
      <c r="UJ247" s="45"/>
      <c r="UK247" s="45"/>
      <c r="UL247" s="45"/>
      <c r="UM247" s="45"/>
      <c r="UN247" s="45"/>
      <c r="UO247" s="45"/>
      <c r="UP247" s="45"/>
      <c r="UQ247" s="45"/>
      <c r="UR247" s="45"/>
      <c r="US247" s="45"/>
      <c r="UT247" s="45"/>
      <c r="UU247" s="45"/>
      <c r="UV247" s="45"/>
      <c r="UW247" s="45"/>
      <c r="UX247" s="45"/>
      <c r="UY247" s="45"/>
      <c r="UZ247" s="45"/>
      <c r="VA247" s="45"/>
      <c r="VB247" s="45"/>
      <c r="VC247" s="45"/>
      <c r="VD247" s="45"/>
      <c r="VE247" s="45"/>
      <c r="VF247" s="45"/>
      <c r="VG247" s="45"/>
      <c r="VH247" s="45"/>
      <c r="VI247" s="45"/>
      <c r="VJ247" s="45"/>
      <c r="VK247" s="45"/>
      <c r="VL247" s="45"/>
      <c r="VM247" s="45"/>
      <c r="VN247" s="45"/>
      <c r="VO247" s="45"/>
      <c r="VP247" s="45"/>
      <c r="VQ247" s="45"/>
      <c r="VR247" s="45"/>
      <c r="VS247" s="45"/>
      <c r="VT247" s="45"/>
      <c r="VU247" s="45"/>
      <c r="VV247" s="45"/>
      <c r="VW247" s="45"/>
      <c r="VX247" s="45"/>
      <c r="VY247" s="45"/>
      <c r="VZ247" s="45"/>
      <c r="WA247" s="45"/>
      <c r="WB247" s="45"/>
      <c r="WC247" s="45"/>
      <c r="WD247" s="45"/>
      <c r="WE247" s="45"/>
      <c r="WF247" s="45"/>
      <c r="WG247" s="45"/>
      <c r="WH247" s="45"/>
      <c r="WI247" s="45"/>
      <c r="WJ247" s="45"/>
      <c r="WK247" s="45"/>
      <c r="WL247" s="45"/>
      <c r="WM247" s="45"/>
      <c r="WN247" s="45"/>
      <c r="WO247" s="45"/>
      <c r="WP247" s="45"/>
      <c r="WQ247" s="45"/>
      <c r="WR247" s="45"/>
      <c r="WS247" s="45"/>
      <c r="WT247" s="45"/>
      <c r="WU247" s="45"/>
      <c r="WV247" s="45"/>
      <c r="WW247" s="45"/>
      <c r="WX247" s="45"/>
      <c r="WY247" s="45"/>
      <c r="WZ247" s="45"/>
      <c r="XA247" s="45"/>
      <c r="XB247" s="45"/>
      <c r="XC247" s="45"/>
      <c r="XD247" s="45"/>
      <c r="XE247" s="45"/>
      <c r="XF247" s="45"/>
      <c r="XG247" s="45"/>
      <c r="XH247" s="45"/>
      <c r="XI247" s="45"/>
      <c r="XJ247" s="45"/>
      <c r="XK247" s="45"/>
      <c r="XL247" s="45"/>
      <c r="XM247" s="45"/>
      <c r="XN247" s="45"/>
      <c r="XO247" s="45"/>
      <c r="XP247" s="45"/>
      <c r="XQ247" s="45"/>
      <c r="XR247" s="45"/>
      <c r="XS247" s="45"/>
      <c r="XT247" s="45"/>
      <c r="XU247" s="45"/>
      <c r="XV247" s="45"/>
      <c r="XW247" s="45"/>
      <c r="XX247" s="45"/>
      <c r="XY247" s="45"/>
      <c r="XZ247" s="45"/>
      <c r="YA247" s="45"/>
      <c r="YB247" s="45"/>
      <c r="YC247" s="45"/>
      <c r="YD247" s="45"/>
      <c r="YE247" s="45"/>
      <c r="YF247" s="45"/>
      <c r="YG247" s="45"/>
      <c r="YH247" s="45"/>
      <c r="YI247" s="45"/>
      <c r="YJ247" s="45"/>
      <c r="YK247" s="45"/>
      <c r="YL247" s="45"/>
      <c r="YM247" s="45"/>
      <c r="YN247" s="45"/>
      <c r="YO247" s="45"/>
      <c r="YP247" s="45"/>
      <c r="YQ247" s="45"/>
      <c r="YR247" s="45"/>
      <c r="YS247" s="45"/>
    </row>
    <row r="248" spans="1:669" s="15" customFormat="1" ht="15.75" x14ac:dyDescent="0.25">
      <c r="A248" s="99" t="s">
        <v>216</v>
      </c>
      <c r="B248" s="100" t="s">
        <v>54</v>
      </c>
      <c r="C248" s="101" t="s">
        <v>70</v>
      </c>
      <c r="D248" s="101" t="s">
        <v>221</v>
      </c>
      <c r="E248" s="102">
        <v>44719</v>
      </c>
      <c r="F248" s="103" t="s">
        <v>107</v>
      </c>
      <c r="G248" s="137">
        <v>89500</v>
      </c>
      <c r="H248" s="137">
        <v>2568.65</v>
      </c>
      <c r="I248" s="137">
        <v>9635.51</v>
      </c>
      <c r="J248" s="137">
        <v>2720.8</v>
      </c>
      <c r="K248" s="137">
        <v>25</v>
      </c>
      <c r="L248" s="137">
        <v>14949.96</v>
      </c>
      <c r="M248" s="191">
        <v>74550.039999999994</v>
      </c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  <c r="IV248" s="45"/>
      <c r="IW248" s="45"/>
      <c r="IX248" s="45"/>
      <c r="IY248" s="45"/>
      <c r="IZ248" s="45"/>
      <c r="JA248" s="45"/>
      <c r="JB248" s="45"/>
      <c r="JC248" s="45"/>
      <c r="JD248" s="45"/>
      <c r="JE248" s="45"/>
      <c r="JF248" s="45"/>
      <c r="JG248" s="45"/>
      <c r="JH248" s="45"/>
      <c r="JI248" s="45"/>
      <c r="JJ248" s="45"/>
      <c r="JK248" s="45"/>
      <c r="JL248" s="45"/>
      <c r="JM248" s="45"/>
      <c r="JN248" s="45"/>
      <c r="JO248" s="45"/>
      <c r="JP248" s="45"/>
      <c r="JQ248" s="45"/>
      <c r="JR248" s="45"/>
      <c r="JS248" s="45"/>
      <c r="JT248" s="45"/>
      <c r="JU248" s="45"/>
      <c r="JV248" s="45"/>
      <c r="JW248" s="45"/>
      <c r="JX248" s="45"/>
      <c r="JY248" s="45"/>
      <c r="JZ248" s="45"/>
      <c r="KA248" s="45"/>
      <c r="KB248" s="45"/>
      <c r="KC248" s="45"/>
      <c r="KD248" s="45"/>
      <c r="KE248" s="45"/>
      <c r="KF248" s="45"/>
      <c r="KG248" s="45"/>
      <c r="KH248" s="45"/>
      <c r="KI248" s="45"/>
      <c r="KJ248" s="45"/>
      <c r="KK248" s="45"/>
      <c r="KL248" s="45"/>
      <c r="KM248" s="45"/>
      <c r="KN248" s="45"/>
      <c r="KO248" s="45"/>
      <c r="KP248" s="45"/>
      <c r="KQ248" s="45"/>
      <c r="KR248" s="45"/>
      <c r="KS248" s="45"/>
      <c r="KT248" s="45"/>
      <c r="KU248" s="45"/>
      <c r="KV248" s="45"/>
      <c r="KW248" s="45"/>
      <c r="KX248" s="45"/>
      <c r="KY248" s="45"/>
      <c r="KZ248" s="45"/>
      <c r="LA248" s="45"/>
      <c r="LB248" s="45"/>
      <c r="LC248" s="45"/>
      <c r="LD248" s="45"/>
      <c r="LE248" s="45"/>
      <c r="LF248" s="45"/>
      <c r="LG248" s="45"/>
      <c r="LH248" s="45"/>
      <c r="LI248" s="45"/>
      <c r="LJ248" s="45"/>
      <c r="LK248" s="45"/>
      <c r="LL248" s="45"/>
      <c r="LM248" s="45"/>
      <c r="LN248" s="45"/>
      <c r="LO248" s="45"/>
      <c r="LP248" s="45"/>
      <c r="LQ248" s="45"/>
      <c r="LR248" s="45"/>
      <c r="LS248" s="45"/>
      <c r="LT248" s="45"/>
      <c r="LU248" s="45"/>
      <c r="LV248" s="45"/>
      <c r="LW248" s="45"/>
      <c r="LX248" s="45"/>
      <c r="LY248" s="45"/>
      <c r="LZ248" s="45"/>
      <c r="MA248" s="45"/>
      <c r="MB248" s="45"/>
      <c r="MC248" s="45"/>
      <c r="MD248" s="45"/>
      <c r="ME248" s="45"/>
      <c r="MF248" s="45"/>
      <c r="MG248" s="45"/>
      <c r="MH248" s="45"/>
      <c r="MI248" s="45"/>
      <c r="MJ248" s="45"/>
      <c r="MK248" s="45"/>
      <c r="ML248" s="45"/>
      <c r="MM248" s="45"/>
      <c r="MN248" s="45"/>
      <c r="MO248" s="45"/>
      <c r="MP248" s="45"/>
      <c r="MQ248" s="45"/>
      <c r="MR248" s="45"/>
      <c r="MS248" s="45"/>
      <c r="MT248" s="45"/>
      <c r="MU248" s="45"/>
      <c r="MV248" s="45"/>
      <c r="MW248" s="45"/>
      <c r="MX248" s="45"/>
      <c r="MY248" s="45"/>
      <c r="MZ248" s="45"/>
      <c r="NA248" s="45"/>
      <c r="NB248" s="45"/>
      <c r="NC248" s="45"/>
      <c r="ND248" s="45"/>
      <c r="NE248" s="45"/>
      <c r="NF248" s="45"/>
      <c r="NG248" s="45"/>
      <c r="NH248" s="45"/>
      <c r="NI248" s="45"/>
      <c r="NJ248" s="45"/>
      <c r="NK248" s="45"/>
      <c r="NL248" s="45"/>
      <c r="NM248" s="45"/>
      <c r="NN248" s="45"/>
      <c r="NO248" s="45"/>
      <c r="NP248" s="45"/>
      <c r="NQ248" s="45"/>
      <c r="NR248" s="45"/>
      <c r="NS248" s="45"/>
      <c r="NT248" s="45"/>
      <c r="NU248" s="45"/>
      <c r="NV248" s="45"/>
      <c r="NW248" s="45"/>
      <c r="NX248" s="45"/>
      <c r="NY248" s="45"/>
      <c r="NZ248" s="45"/>
      <c r="OA248" s="45"/>
      <c r="OB248" s="45"/>
      <c r="OC248" s="45"/>
      <c r="OD248" s="45"/>
      <c r="OE248" s="45"/>
      <c r="OF248" s="45"/>
      <c r="OG248" s="45"/>
      <c r="OH248" s="45"/>
      <c r="OI248" s="45"/>
      <c r="OJ248" s="45"/>
      <c r="OK248" s="45"/>
      <c r="OL248" s="45"/>
      <c r="OM248" s="45"/>
      <c r="ON248" s="45"/>
      <c r="OO248" s="45"/>
      <c r="OP248" s="45"/>
      <c r="OQ248" s="45"/>
      <c r="OR248" s="45"/>
      <c r="OS248" s="45"/>
      <c r="OT248" s="45"/>
      <c r="OU248" s="45"/>
      <c r="OV248" s="45"/>
      <c r="OW248" s="45"/>
      <c r="OX248" s="45"/>
      <c r="OY248" s="45"/>
      <c r="OZ248" s="45"/>
      <c r="PA248" s="45"/>
      <c r="PB248" s="45"/>
      <c r="PC248" s="45"/>
      <c r="PD248" s="45"/>
      <c r="PE248" s="45"/>
      <c r="PF248" s="45"/>
      <c r="PG248" s="45"/>
      <c r="PH248" s="45"/>
      <c r="PI248" s="45"/>
      <c r="PJ248" s="45"/>
      <c r="PK248" s="45"/>
      <c r="PL248" s="45"/>
      <c r="PM248" s="45"/>
      <c r="PN248" s="45"/>
      <c r="PO248" s="45"/>
      <c r="PP248" s="45"/>
      <c r="PQ248" s="45"/>
      <c r="PR248" s="45"/>
      <c r="PS248" s="45"/>
      <c r="PT248" s="45"/>
      <c r="PU248" s="45"/>
      <c r="PV248" s="45"/>
      <c r="PW248" s="45"/>
      <c r="PX248" s="45"/>
      <c r="PY248" s="45"/>
      <c r="PZ248" s="45"/>
      <c r="QA248" s="45"/>
      <c r="QB248" s="45"/>
      <c r="QC248" s="45"/>
      <c r="QD248" s="45"/>
      <c r="QE248" s="45"/>
      <c r="QF248" s="45"/>
      <c r="QG248" s="45"/>
      <c r="QH248" s="45"/>
      <c r="QI248" s="45"/>
      <c r="QJ248" s="45"/>
      <c r="QK248" s="45"/>
      <c r="QL248" s="45"/>
      <c r="QM248" s="45"/>
      <c r="QN248" s="45"/>
      <c r="QO248" s="45"/>
      <c r="QP248" s="45"/>
      <c r="QQ248" s="45"/>
      <c r="QR248" s="45"/>
      <c r="QS248" s="45"/>
      <c r="QT248" s="45"/>
      <c r="QU248" s="45"/>
      <c r="QV248" s="45"/>
      <c r="QW248" s="45"/>
      <c r="QX248" s="45"/>
      <c r="QY248" s="45"/>
      <c r="QZ248" s="45"/>
      <c r="RA248" s="45"/>
      <c r="RB248" s="45"/>
      <c r="RC248" s="45"/>
      <c r="RD248" s="45"/>
      <c r="RE248" s="45"/>
      <c r="RF248" s="45"/>
      <c r="RG248" s="45"/>
      <c r="RH248" s="45"/>
      <c r="RI248" s="45"/>
      <c r="RJ248" s="45"/>
      <c r="RK248" s="45"/>
      <c r="RL248" s="45"/>
      <c r="RM248" s="45"/>
      <c r="RN248" s="45"/>
      <c r="RO248" s="45"/>
      <c r="RP248" s="45"/>
      <c r="RQ248" s="45"/>
      <c r="RR248" s="45"/>
      <c r="RS248" s="45"/>
      <c r="RT248" s="45"/>
      <c r="RU248" s="45"/>
      <c r="RV248" s="45"/>
      <c r="RW248" s="45"/>
      <c r="RX248" s="45"/>
      <c r="RY248" s="45"/>
      <c r="RZ248" s="45"/>
      <c r="SA248" s="45"/>
      <c r="SB248" s="45"/>
      <c r="SC248" s="45"/>
      <c r="SD248" s="45"/>
      <c r="SE248" s="45"/>
      <c r="SF248" s="45"/>
      <c r="SG248" s="45"/>
      <c r="SH248" s="45"/>
      <c r="SI248" s="45"/>
      <c r="SJ248" s="45"/>
      <c r="SK248" s="45"/>
      <c r="SL248" s="45"/>
      <c r="SM248" s="45"/>
      <c r="SN248" s="45"/>
      <c r="SO248" s="45"/>
      <c r="SP248" s="45"/>
      <c r="SQ248" s="45"/>
      <c r="SR248" s="45"/>
      <c r="SS248" s="45"/>
      <c r="ST248" s="45"/>
      <c r="SU248" s="45"/>
      <c r="SV248" s="45"/>
      <c r="SW248" s="45"/>
      <c r="SX248" s="45"/>
      <c r="SY248" s="45"/>
      <c r="SZ248" s="45"/>
      <c r="TA248" s="45"/>
      <c r="TB248" s="45"/>
      <c r="TC248" s="45"/>
      <c r="TD248" s="45"/>
      <c r="TE248" s="45"/>
      <c r="TF248" s="45"/>
      <c r="TG248" s="45"/>
      <c r="TH248" s="45"/>
      <c r="TI248" s="45"/>
      <c r="TJ248" s="45"/>
      <c r="TK248" s="45"/>
      <c r="TL248" s="45"/>
      <c r="TM248" s="45"/>
      <c r="TN248" s="45"/>
      <c r="TO248" s="45"/>
      <c r="TP248" s="45"/>
      <c r="TQ248" s="45"/>
      <c r="TR248" s="45"/>
      <c r="TS248" s="45"/>
      <c r="TT248" s="45"/>
      <c r="TU248" s="45"/>
      <c r="TV248" s="45"/>
      <c r="TW248" s="45"/>
      <c r="TX248" s="45"/>
      <c r="TY248" s="45"/>
      <c r="TZ248" s="45"/>
      <c r="UA248" s="45"/>
      <c r="UB248" s="45"/>
      <c r="UC248" s="45"/>
      <c r="UD248" s="45"/>
      <c r="UE248" s="45"/>
      <c r="UF248" s="45"/>
      <c r="UG248" s="45"/>
      <c r="UH248" s="45"/>
      <c r="UI248" s="45"/>
      <c r="UJ248" s="45"/>
      <c r="UK248" s="45"/>
      <c r="UL248" s="45"/>
      <c r="UM248" s="45"/>
      <c r="UN248" s="45"/>
      <c r="UO248" s="45"/>
      <c r="UP248" s="45"/>
      <c r="UQ248" s="45"/>
      <c r="UR248" s="45"/>
      <c r="US248" s="45"/>
      <c r="UT248" s="45"/>
      <c r="UU248" s="45"/>
      <c r="UV248" s="45"/>
      <c r="UW248" s="45"/>
      <c r="UX248" s="45"/>
      <c r="UY248" s="45"/>
      <c r="UZ248" s="45"/>
      <c r="VA248" s="45"/>
      <c r="VB248" s="45"/>
      <c r="VC248" s="45"/>
      <c r="VD248" s="45"/>
      <c r="VE248" s="45"/>
      <c r="VF248" s="45"/>
      <c r="VG248" s="45"/>
      <c r="VH248" s="45"/>
      <c r="VI248" s="45"/>
      <c r="VJ248" s="45"/>
      <c r="VK248" s="45"/>
      <c r="VL248" s="45"/>
      <c r="VM248" s="45"/>
      <c r="VN248" s="45"/>
      <c r="VO248" s="45"/>
      <c r="VP248" s="45"/>
      <c r="VQ248" s="45"/>
      <c r="VR248" s="45"/>
      <c r="VS248" s="45"/>
      <c r="VT248" s="45"/>
      <c r="VU248" s="45"/>
      <c r="VV248" s="45"/>
      <c r="VW248" s="45"/>
      <c r="VX248" s="45"/>
      <c r="VY248" s="45"/>
      <c r="VZ248" s="45"/>
      <c r="WA248" s="45"/>
      <c r="WB248" s="45"/>
      <c r="WC248" s="45"/>
      <c r="WD248" s="45"/>
      <c r="WE248" s="45"/>
      <c r="WF248" s="45"/>
      <c r="WG248" s="45"/>
      <c r="WH248" s="45"/>
      <c r="WI248" s="45"/>
      <c r="WJ248" s="45"/>
      <c r="WK248" s="45"/>
      <c r="WL248" s="45"/>
      <c r="WM248" s="45"/>
      <c r="WN248" s="45"/>
      <c r="WO248" s="45"/>
      <c r="WP248" s="45"/>
      <c r="WQ248" s="45"/>
      <c r="WR248" s="45"/>
      <c r="WS248" s="45"/>
      <c r="WT248" s="45"/>
      <c r="WU248" s="45"/>
      <c r="WV248" s="45"/>
      <c r="WW248" s="45"/>
      <c r="WX248" s="45"/>
      <c r="WY248" s="45"/>
      <c r="WZ248" s="45"/>
      <c r="XA248" s="45"/>
      <c r="XB248" s="45"/>
      <c r="XC248" s="45"/>
      <c r="XD248" s="45"/>
      <c r="XE248" s="45"/>
      <c r="XF248" s="45"/>
      <c r="XG248" s="45"/>
      <c r="XH248" s="45"/>
      <c r="XI248" s="45"/>
      <c r="XJ248" s="45"/>
      <c r="XK248" s="45"/>
      <c r="XL248" s="45"/>
      <c r="XM248" s="45"/>
      <c r="XN248" s="45"/>
      <c r="XO248" s="45"/>
      <c r="XP248" s="45"/>
      <c r="XQ248" s="45"/>
      <c r="XR248" s="45"/>
      <c r="XS248" s="45"/>
      <c r="XT248" s="45"/>
      <c r="XU248" s="45"/>
      <c r="XV248" s="45"/>
      <c r="XW248" s="45"/>
      <c r="XX248" s="45"/>
      <c r="XY248" s="45"/>
      <c r="XZ248" s="45"/>
      <c r="YA248" s="45"/>
      <c r="YB248" s="45"/>
      <c r="YC248" s="45"/>
      <c r="YD248" s="45"/>
      <c r="YE248" s="45"/>
      <c r="YF248" s="45"/>
      <c r="YG248" s="45"/>
      <c r="YH248" s="45"/>
      <c r="YI248" s="45"/>
      <c r="YJ248" s="45"/>
      <c r="YK248" s="45"/>
      <c r="YL248" s="45"/>
      <c r="YM248" s="45"/>
      <c r="YN248" s="45"/>
      <c r="YO248" s="45"/>
      <c r="YP248" s="45"/>
      <c r="YQ248" s="45"/>
      <c r="YR248" s="45"/>
      <c r="YS248" s="45"/>
    </row>
    <row r="249" spans="1:669" s="80" customFormat="1" ht="15.75" x14ac:dyDescent="0.25">
      <c r="A249" s="41" t="s">
        <v>14</v>
      </c>
      <c r="B249" s="36">
        <v>1</v>
      </c>
      <c r="C249" s="58"/>
      <c r="D249" s="58"/>
      <c r="E249" s="58"/>
      <c r="F249" s="211"/>
      <c r="G249" s="166">
        <f t="shared" ref="G249:M249" si="36">G248</f>
        <v>89500</v>
      </c>
      <c r="H249" s="166">
        <f t="shared" si="36"/>
        <v>2568.65</v>
      </c>
      <c r="I249" s="166">
        <f t="shared" si="36"/>
        <v>9635.51</v>
      </c>
      <c r="J249" s="166">
        <f t="shared" si="36"/>
        <v>2720.8</v>
      </c>
      <c r="K249" s="166">
        <f t="shared" si="36"/>
        <v>25</v>
      </c>
      <c r="L249" s="166">
        <f t="shared" si="36"/>
        <v>14949.96</v>
      </c>
      <c r="M249" s="192">
        <f t="shared" si="36"/>
        <v>74550.039999999994</v>
      </c>
      <c r="N249" s="15"/>
      <c r="O249" s="15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  <c r="GX249" s="73"/>
      <c r="GY249" s="73"/>
      <c r="GZ249" s="73"/>
      <c r="HA249" s="73"/>
      <c r="HB249" s="73"/>
      <c r="HC249" s="73"/>
      <c r="HD249" s="73"/>
      <c r="HE249" s="73"/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  <c r="HP249" s="73"/>
      <c r="HQ249" s="73"/>
      <c r="HR249" s="73"/>
      <c r="HS249" s="73"/>
      <c r="HT249" s="73"/>
      <c r="HU249" s="73"/>
      <c r="HV249" s="73"/>
      <c r="HW249" s="73"/>
      <c r="HX249" s="73"/>
      <c r="HY249" s="73"/>
      <c r="HZ249" s="73"/>
      <c r="IA249" s="73"/>
      <c r="IB249" s="73"/>
      <c r="IC249" s="73"/>
      <c r="ID249" s="73"/>
      <c r="IE249" s="73"/>
      <c r="IF249" s="73"/>
      <c r="IG249" s="73"/>
      <c r="IH249" s="73"/>
      <c r="II249" s="73"/>
      <c r="IJ249" s="73"/>
      <c r="IK249" s="73"/>
      <c r="IL249" s="73"/>
      <c r="IM249" s="73"/>
      <c r="IN249" s="73"/>
      <c r="IO249" s="73"/>
      <c r="IP249" s="73"/>
      <c r="IQ249" s="73"/>
      <c r="IR249" s="73"/>
      <c r="IS249" s="73"/>
      <c r="IT249" s="73"/>
      <c r="IU249" s="73"/>
      <c r="IV249" s="73"/>
      <c r="IW249" s="73"/>
      <c r="IX249" s="73"/>
      <c r="IY249" s="73"/>
      <c r="IZ249" s="73"/>
      <c r="JA249" s="73"/>
      <c r="JB249" s="73"/>
      <c r="JC249" s="73"/>
      <c r="JD249" s="73"/>
      <c r="JE249" s="73"/>
      <c r="JF249" s="73"/>
      <c r="JG249" s="73"/>
      <c r="JH249" s="73"/>
      <c r="JI249" s="73"/>
      <c r="JJ249" s="73"/>
      <c r="JK249" s="73"/>
      <c r="JL249" s="73"/>
      <c r="JM249" s="73"/>
      <c r="JN249" s="73"/>
      <c r="JO249" s="73"/>
      <c r="JP249" s="73"/>
      <c r="JQ249" s="73"/>
      <c r="JR249" s="73"/>
      <c r="JS249" s="73"/>
      <c r="JT249" s="73"/>
      <c r="JU249" s="73"/>
      <c r="JV249" s="73"/>
      <c r="JW249" s="73"/>
      <c r="JX249" s="73"/>
      <c r="JY249" s="73"/>
      <c r="JZ249" s="73"/>
      <c r="KA249" s="73"/>
      <c r="KB249" s="73"/>
      <c r="KC249" s="73"/>
      <c r="KD249" s="73"/>
      <c r="KE249" s="73"/>
      <c r="KF249" s="73"/>
      <c r="KG249" s="73"/>
      <c r="KH249" s="73"/>
      <c r="KI249" s="73"/>
      <c r="KJ249" s="73"/>
      <c r="KK249" s="73"/>
      <c r="KL249" s="73"/>
      <c r="KM249" s="73"/>
      <c r="KN249" s="73"/>
      <c r="KO249" s="73"/>
      <c r="KP249" s="73"/>
      <c r="KQ249" s="73"/>
      <c r="KR249" s="73"/>
      <c r="KS249" s="73"/>
      <c r="KT249" s="73"/>
      <c r="KU249" s="73"/>
      <c r="KV249" s="73"/>
      <c r="KW249" s="73"/>
      <c r="KX249" s="73"/>
      <c r="KY249" s="73"/>
      <c r="KZ249" s="73"/>
      <c r="LA249" s="73"/>
      <c r="LB249" s="73"/>
      <c r="LC249" s="73"/>
      <c r="LD249" s="73"/>
      <c r="LE249" s="73"/>
      <c r="LF249" s="73"/>
      <c r="LG249" s="73"/>
      <c r="LH249" s="73"/>
      <c r="LI249" s="73"/>
      <c r="LJ249" s="73"/>
      <c r="LK249" s="73"/>
      <c r="LL249" s="73"/>
      <c r="LM249" s="73"/>
      <c r="LN249" s="73"/>
      <c r="LO249" s="73"/>
      <c r="LP249" s="73"/>
      <c r="LQ249" s="73"/>
      <c r="LR249" s="73"/>
      <c r="LS249" s="73"/>
      <c r="LT249" s="73"/>
      <c r="LU249" s="73"/>
      <c r="LV249" s="73"/>
      <c r="LW249" s="73"/>
      <c r="LX249" s="73"/>
      <c r="LY249" s="73"/>
      <c r="LZ249" s="73"/>
      <c r="MA249" s="73"/>
      <c r="MB249" s="73"/>
      <c r="MC249" s="73"/>
      <c r="MD249" s="73"/>
      <c r="ME249" s="73"/>
      <c r="MF249" s="73"/>
      <c r="MG249" s="73"/>
      <c r="MH249" s="73"/>
      <c r="MI249" s="73"/>
      <c r="MJ249" s="73"/>
      <c r="MK249" s="73"/>
      <c r="ML249" s="73"/>
      <c r="MM249" s="73"/>
      <c r="MN249" s="73"/>
      <c r="MO249" s="73"/>
      <c r="MP249" s="73"/>
      <c r="MQ249" s="73"/>
      <c r="MR249" s="73"/>
      <c r="MS249" s="73"/>
      <c r="MT249" s="73"/>
      <c r="MU249" s="73"/>
      <c r="MV249" s="73"/>
      <c r="MW249" s="73"/>
      <c r="MX249" s="73"/>
      <c r="MY249" s="73"/>
      <c r="MZ249" s="73"/>
      <c r="NA249" s="73"/>
      <c r="NB249" s="73"/>
      <c r="NC249" s="73"/>
      <c r="ND249" s="73"/>
      <c r="NE249" s="73"/>
      <c r="NF249" s="73"/>
      <c r="NG249" s="73"/>
      <c r="NH249" s="73"/>
      <c r="NI249" s="73"/>
      <c r="NJ249" s="73"/>
      <c r="NK249" s="73"/>
      <c r="NL249" s="73"/>
      <c r="NM249" s="73"/>
      <c r="NN249" s="73"/>
      <c r="NO249" s="73"/>
      <c r="NP249" s="73"/>
      <c r="NQ249" s="73"/>
      <c r="NR249" s="73"/>
      <c r="NS249" s="73"/>
      <c r="NT249" s="73"/>
      <c r="NU249" s="73"/>
      <c r="NV249" s="73"/>
      <c r="NW249" s="73"/>
      <c r="NX249" s="73"/>
      <c r="NY249" s="73"/>
      <c r="NZ249" s="73"/>
      <c r="OA249" s="73"/>
      <c r="OB249" s="73"/>
      <c r="OC249" s="73"/>
      <c r="OD249" s="73"/>
      <c r="OE249" s="73"/>
      <c r="OF249" s="73"/>
      <c r="OG249" s="73"/>
      <c r="OH249" s="73"/>
      <c r="OI249" s="73"/>
      <c r="OJ249" s="73"/>
      <c r="OK249" s="73"/>
      <c r="OL249" s="73"/>
      <c r="OM249" s="73"/>
      <c r="ON249" s="73"/>
      <c r="OO249" s="73"/>
      <c r="OP249" s="73"/>
      <c r="OQ249" s="73"/>
      <c r="OR249" s="73"/>
      <c r="OS249" s="73"/>
      <c r="OT249" s="73"/>
      <c r="OU249" s="73"/>
      <c r="OV249" s="73"/>
      <c r="OW249" s="73"/>
      <c r="OX249" s="73"/>
      <c r="OY249" s="73"/>
      <c r="OZ249" s="73"/>
      <c r="PA249" s="73"/>
      <c r="PB249" s="73"/>
      <c r="PC249" s="73"/>
      <c r="PD249" s="73"/>
      <c r="PE249" s="73"/>
      <c r="PF249" s="73"/>
      <c r="PG249" s="73"/>
      <c r="PH249" s="73"/>
      <c r="PI249" s="73"/>
      <c r="PJ249" s="73"/>
      <c r="PK249" s="73"/>
      <c r="PL249" s="73"/>
      <c r="PM249" s="73"/>
      <c r="PN249" s="73"/>
      <c r="PO249" s="73"/>
      <c r="PP249" s="73"/>
      <c r="PQ249" s="73"/>
      <c r="PR249" s="73"/>
      <c r="PS249" s="73"/>
      <c r="PT249" s="73"/>
      <c r="PU249" s="73"/>
      <c r="PV249" s="73"/>
      <c r="PW249" s="73"/>
      <c r="PX249" s="73"/>
      <c r="PY249" s="73"/>
      <c r="PZ249" s="73"/>
      <c r="QA249" s="73"/>
      <c r="QB249" s="73"/>
      <c r="QC249" s="73"/>
      <c r="QD249" s="73"/>
      <c r="QE249" s="73"/>
      <c r="QF249" s="73"/>
      <c r="QG249" s="73"/>
      <c r="QH249" s="73"/>
      <c r="QI249" s="73"/>
      <c r="QJ249" s="73"/>
      <c r="QK249" s="73"/>
      <c r="QL249" s="73"/>
      <c r="QM249" s="73"/>
      <c r="QN249" s="73"/>
      <c r="QO249" s="73"/>
      <c r="QP249" s="73"/>
      <c r="QQ249" s="73"/>
      <c r="QR249" s="73"/>
      <c r="QS249" s="73"/>
      <c r="QT249" s="73"/>
      <c r="QU249" s="73"/>
      <c r="QV249" s="73"/>
      <c r="QW249" s="73"/>
      <c r="QX249" s="73"/>
      <c r="QY249" s="73"/>
      <c r="QZ249" s="73"/>
      <c r="RA249" s="73"/>
      <c r="RB249" s="73"/>
      <c r="RC249" s="73"/>
      <c r="RD249" s="73"/>
      <c r="RE249" s="73"/>
      <c r="RF249" s="73"/>
      <c r="RG249" s="73"/>
      <c r="RH249" s="73"/>
      <c r="RI249" s="73"/>
      <c r="RJ249" s="73"/>
      <c r="RK249" s="73"/>
      <c r="RL249" s="73"/>
      <c r="RM249" s="73"/>
      <c r="RN249" s="73"/>
      <c r="RO249" s="73"/>
      <c r="RP249" s="73"/>
      <c r="RQ249" s="73"/>
      <c r="RR249" s="73"/>
      <c r="RS249" s="73"/>
      <c r="RT249" s="73"/>
      <c r="RU249" s="73"/>
      <c r="RV249" s="73"/>
      <c r="RW249" s="73"/>
      <c r="RX249" s="73"/>
      <c r="RY249" s="73"/>
      <c r="RZ249" s="73"/>
      <c r="SA249" s="73"/>
      <c r="SB249" s="73"/>
      <c r="SC249" s="73"/>
      <c r="SD249" s="73"/>
      <c r="SE249" s="73"/>
      <c r="SF249" s="73"/>
      <c r="SG249" s="73"/>
      <c r="SH249" s="73"/>
      <c r="SI249" s="73"/>
      <c r="SJ249" s="73"/>
      <c r="SK249" s="73"/>
      <c r="SL249" s="73"/>
      <c r="SM249" s="73"/>
      <c r="SN249" s="73"/>
      <c r="SO249" s="73"/>
      <c r="SP249" s="73"/>
      <c r="SQ249" s="73"/>
      <c r="SR249" s="73"/>
      <c r="SS249" s="73"/>
      <c r="ST249" s="73"/>
      <c r="SU249" s="73"/>
      <c r="SV249" s="73"/>
      <c r="SW249" s="73"/>
      <c r="SX249" s="73"/>
      <c r="SY249" s="73"/>
      <c r="SZ249" s="73"/>
      <c r="TA249" s="73"/>
      <c r="TB249" s="73"/>
      <c r="TC249" s="73"/>
      <c r="TD249" s="73"/>
      <c r="TE249" s="73"/>
      <c r="TF249" s="73"/>
      <c r="TG249" s="73"/>
      <c r="TH249" s="73"/>
      <c r="TI249" s="73"/>
      <c r="TJ249" s="73"/>
      <c r="TK249" s="73"/>
      <c r="TL249" s="73"/>
      <c r="TM249" s="73"/>
      <c r="TN249" s="73"/>
      <c r="TO249" s="73"/>
      <c r="TP249" s="73"/>
      <c r="TQ249" s="73"/>
      <c r="TR249" s="73"/>
      <c r="TS249" s="73"/>
      <c r="TT249" s="73"/>
      <c r="TU249" s="73"/>
      <c r="TV249" s="73"/>
      <c r="TW249" s="73"/>
      <c r="TX249" s="73"/>
      <c r="TY249" s="73"/>
      <c r="TZ249" s="73"/>
      <c r="UA249" s="73"/>
      <c r="UB249" s="73"/>
      <c r="UC249" s="73"/>
      <c r="UD249" s="73"/>
      <c r="UE249" s="73"/>
      <c r="UF249" s="73"/>
      <c r="UG249" s="73"/>
      <c r="UH249" s="73"/>
      <c r="UI249" s="73"/>
      <c r="UJ249" s="73"/>
      <c r="UK249" s="73"/>
      <c r="UL249" s="73"/>
      <c r="UM249" s="73"/>
      <c r="UN249" s="73"/>
      <c r="UO249" s="73"/>
      <c r="UP249" s="73"/>
      <c r="UQ249" s="73"/>
      <c r="UR249" s="73"/>
      <c r="US249" s="73"/>
      <c r="UT249" s="73"/>
      <c r="UU249" s="73"/>
      <c r="UV249" s="73"/>
      <c r="UW249" s="73"/>
      <c r="UX249" s="73"/>
      <c r="UY249" s="73"/>
      <c r="UZ249" s="73"/>
      <c r="VA249" s="73"/>
      <c r="VB249" s="73"/>
      <c r="VC249" s="73"/>
      <c r="VD249" s="73"/>
      <c r="VE249" s="73"/>
      <c r="VF249" s="73"/>
      <c r="VG249" s="73"/>
      <c r="VH249" s="73"/>
      <c r="VI249" s="73"/>
      <c r="VJ249" s="73"/>
      <c r="VK249" s="73"/>
      <c r="VL249" s="73"/>
      <c r="VM249" s="73"/>
      <c r="VN249" s="73"/>
      <c r="VO249" s="73"/>
      <c r="VP249" s="73"/>
      <c r="VQ249" s="73"/>
      <c r="VR249" s="73"/>
      <c r="VS249" s="73"/>
      <c r="VT249" s="73"/>
      <c r="VU249" s="73"/>
      <c r="VV249" s="73"/>
      <c r="VW249" s="73"/>
      <c r="VX249" s="73"/>
      <c r="VY249" s="73"/>
      <c r="VZ249" s="73"/>
      <c r="WA249" s="73"/>
      <c r="WB249" s="73"/>
      <c r="WC249" s="73"/>
      <c r="WD249" s="73"/>
      <c r="WE249" s="73"/>
      <c r="WF249" s="73"/>
      <c r="WG249" s="73"/>
      <c r="WH249" s="73"/>
      <c r="WI249" s="73"/>
      <c r="WJ249" s="73"/>
      <c r="WK249" s="73"/>
      <c r="WL249" s="73"/>
      <c r="WM249" s="73"/>
      <c r="WN249" s="73"/>
      <c r="WO249" s="73"/>
      <c r="WP249" s="73"/>
      <c r="WQ249" s="73"/>
      <c r="WR249" s="73"/>
      <c r="WS249" s="73"/>
      <c r="WT249" s="73"/>
      <c r="WU249" s="73"/>
      <c r="WV249" s="73"/>
      <c r="WW249" s="73"/>
      <c r="WX249" s="73"/>
      <c r="WY249" s="73"/>
      <c r="WZ249" s="73"/>
      <c r="XA249" s="73"/>
      <c r="XB249" s="73"/>
      <c r="XC249" s="73"/>
      <c r="XD249" s="73"/>
      <c r="XE249" s="73"/>
      <c r="XF249" s="73"/>
      <c r="XG249" s="73"/>
      <c r="XH249" s="73"/>
      <c r="XI249" s="73"/>
      <c r="XJ249" s="73"/>
      <c r="XK249" s="73"/>
      <c r="XL249" s="73"/>
      <c r="XM249" s="73"/>
      <c r="XN249" s="73"/>
      <c r="XO249" s="73"/>
      <c r="XP249" s="73"/>
      <c r="XQ249" s="73"/>
      <c r="XR249" s="73"/>
      <c r="XS249" s="73"/>
      <c r="XT249" s="73"/>
      <c r="XU249" s="73"/>
      <c r="XV249" s="73"/>
      <c r="XW249" s="73"/>
      <c r="XX249" s="73"/>
      <c r="XY249" s="73"/>
      <c r="XZ249" s="73"/>
      <c r="YA249" s="73"/>
      <c r="YB249" s="73"/>
      <c r="YC249" s="73"/>
      <c r="YD249" s="73"/>
      <c r="YE249" s="73"/>
      <c r="YF249" s="73"/>
      <c r="YG249" s="73"/>
      <c r="YH249" s="73"/>
      <c r="YI249" s="73"/>
      <c r="YJ249" s="73"/>
      <c r="YK249" s="73"/>
      <c r="YL249" s="73"/>
      <c r="YM249" s="73"/>
      <c r="YN249" s="73"/>
      <c r="YO249" s="73"/>
      <c r="YP249" s="73"/>
      <c r="YQ249" s="73"/>
      <c r="YR249" s="73"/>
      <c r="YS249" s="73"/>
    </row>
    <row r="250" spans="1:669" s="8" customFormat="1" ht="15.75" x14ac:dyDescent="0.25">
      <c r="A250" s="78" t="s">
        <v>86</v>
      </c>
      <c r="B250" s="75"/>
      <c r="C250" s="76"/>
      <c r="D250" s="76"/>
      <c r="E250" s="76"/>
      <c r="F250" s="55"/>
      <c r="G250" s="141"/>
      <c r="H250" s="141"/>
      <c r="I250" s="141"/>
      <c r="J250" s="141"/>
      <c r="K250" s="141"/>
      <c r="L250" s="141"/>
      <c r="M250" s="188"/>
      <c r="N250" s="15"/>
      <c r="O250" s="15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  <c r="IV250" s="47"/>
      <c r="IW250" s="47"/>
      <c r="IX250" s="47"/>
      <c r="IY250" s="47"/>
      <c r="IZ250" s="47"/>
      <c r="JA250" s="47"/>
      <c r="JB250" s="47"/>
      <c r="JC250" s="47"/>
      <c r="JD250" s="47"/>
      <c r="JE250" s="47"/>
      <c r="JF250" s="47"/>
      <c r="JG250" s="47"/>
      <c r="JH250" s="47"/>
      <c r="JI250" s="47"/>
      <c r="JJ250" s="47"/>
      <c r="JK250" s="47"/>
      <c r="JL250" s="47"/>
      <c r="JM250" s="47"/>
      <c r="JN250" s="47"/>
      <c r="JO250" s="47"/>
      <c r="JP250" s="47"/>
      <c r="JQ250" s="47"/>
      <c r="JR250" s="47"/>
      <c r="JS250" s="47"/>
      <c r="JT250" s="47"/>
      <c r="JU250" s="47"/>
      <c r="JV250" s="47"/>
      <c r="JW250" s="47"/>
      <c r="JX250" s="47"/>
      <c r="JY250" s="47"/>
      <c r="JZ250" s="47"/>
      <c r="KA250" s="47"/>
      <c r="KB250" s="47"/>
      <c r="KC250" s="47"/>
      <c r="KD250" s="47"/>
      <c r="KE250" s="47"/>
      <c r="KF250" s="47"/>
      <c r="KG250" s="47"/>
      <c r="KH250" s="47"/>
      <c r="KI250" s="47"/>
      <c r="KJ250" s="47"/>
      <c r="KK250" s="47"/>
      <c r="KL250" s="47"/>
      <c r="KM250" s="47"/>
      <c r="KN250" s="47"/>
      <c r="KO250" s="47"/>
      <c r="KP250" s="47"/>
      <c r="KQ250" s="47"/>
      <c r="KR250" s="47"/>
      <c r="KS250" s="47"/>
      <c r="KT250" s="47"/>
      <c r="KU250" s="47"/>
      <c r="KV250" s="47"/>
      <c r="KW250" s="47"/>
      <c r="KX250" s="47"/>
      <c r="KY250" s="47"/>
      <c r="KZ250" s="47"/>
      <c r="LA250" s="47"/>
      <c r="LB250" s="47"/>
      <c r="LC250" s="47"/>
      <c r="LD250" s="47"/>
      <c r="LE250" s="47"/>
      <c r="LF250" s="47"/>
      <c r="LG250" s="47"/>
      <c r="LH250" s="47"/>
      <c r="LI250" s="47"/>
      <c r="LJ250" s="47"/>
      <c r="LK250" s="47"/>
      <c r="LL250" s="47"/>
      <c r="LM250" s="47"/>
      <c r="LN250" s="47"/>
      <c r="LO250" s="47"/>
      <c r="LP250" s="47"/>
      <c r="LQ250" s="47"/>
      <c r="LR250" s="47"/>
      <c r="LS250" s="47"/>
      <c r="LT250" s="47"/>
      <c r="LU250" s="47"/>
      <c r="LV250" s="47"/>
      <c r="LW250" s="47"/>
      <c r="LX250" s="47"/>
      <c r="LY250" s="47"/>
      <c r="LZ250" s="47"/>
      <c r="MA250" s="47"/>
      <c r="MB250" s="47"/>
      <c r="MC250" s="47"/>
      <c r="MD250" s="47"/>
      <c r="ME250" s="47"/>
      <c r="MF250" s="47"/>
      <c r="MG250" s="47"/>
      <c r="MH250" s="47"/>
      <c r="MI250" s="47"/>
      <c r="MJ250" s="47"/>
      <c r="MK250" s="47"/>
      <c r="ML250" s="47"/>
      <c r="MM250" s="47"/>
      <c r="MN250" s="47"/>
      <c r="MO250" s="47"/>
      <c r="MP250" s="47"/>
      <c r="MQ250" s="47"/>
      <c r="MR250" s="47"/>
      <c r="MS250" s="47"/>
      <c r="MT250" s="47"/>
      <c r="MU250" s="47"/>
      <c r="MV250" s="47"/>
      <c r="MW250" s="47"/>
      <c r="MX250" s="47"/>
      <c r="MY250" s="47"/>
      <c r="MZ250" s="47"/>
      <c r="NA250" s="47"/>
      <c r="NB250" s="47"/>
      <c r="NC250" s="47"/>
      <c r="ND250" s="47"/>
      <c r="NE250" s="47"/>
      <c r="NF250" s="47"/>
      <c r="NG250" s="47"/>
      <c r="NH250" s="47"/>
      <c r="NI250" s="47"/>
      <c r="NJ250" s="47"/>
      <c r="NK250" s="47"/>
      <c r="NL250" s="47"/>
      <c r="NM250" s="47"/>
      <c r="NN250" s="47"/>
      <c r="NO250" s="47"/>
      <c r="NP250" s="47"/>
      <c r="NQ250" s="47"/>
      <c r="NR250" s="47"/>
      <c r="NS250" s="47"/>
      <c r="NT250" s="47"/>
      <c r="NU250" s="47"/>
      <c r="NV250" s="47"/>
      <c r="NW250" s="47"/>
      <c r="NX250" s="47"/>
      <c r="NY250" s="47"/>
      <c r="NZ250" s="47"/>
      <c r="OA250" s="47"/>
      <c r="OB250" s="47"/>
      <c r="OC250" s="47"/>
      <c r="OD250" s="47"/>
      <c r="OE250" s="47"/>
      <c r="OF250" s="47"/>
      <c r="OG250" s="47"/>
      <c r="OH250" s="47"/>
      <c r="OI250" s="47"/>
      <c r="OJ250" s="47"/>
      <c r="OK250" s="47"/>
      <c r="OL250" s="47"/>
      <c r="OM250" s="47"/>
      <c r="ON250" s="47"/>
      <c r="OO250" s="47"/>
      <c r="OP250" s="47"/>
      <c r="OQ250" s="47"/>
      <c r="OR250" s="47"/>
      <c r="OS250" s="47"/>
      <c r="OT250" s="47"/>
      <c r="OU250" s="47"/>
      <c r="OV250" s="47"/>
      <c r="OW250" s="47"/>
      <c r="OX250" s="47"/>
      <c r="OY250" s="47"/>
      <c r="OZ250" s="47"/>
      <c r="PA250" s="47"/>
      <c r="PB250" s="47"/>
      <c r="PC250" s="47"/>
      <c r="PD250" s="47"/>
      <c r="PE250" s="47"/>
      <c r="PF250" s="47"/>
      <c r="PG250" s="47"/>
      <c r="PH250" s="47"/>
      <c r="PI250" s="47"/>
      <c r="PJ250" s="47"/>
      <c r="PK250" s="47"/>
      <c r="PL250" s="47"/>
      <c r="PM250" s="47"/>
      <c r="PN250" s="47"/>
      <c r="PO250" s="47"/>
      <c r="PP250" s="47"/>
      <c r="PQ250" s="47"/>
      <c r="PR250" s="47"/>
      <c r="PS250" s="47"/>
      <c r="PT250" s="47"/>
      <c r="PU250" s="47"/>
      <c r="PV250" s="47"/>
      <c r="PW250" s="47"/>
      <c r="PX250" s="47"/>
      <c r="PY250" s="47"/>
      <c r="PZ250" s="47"/>
      <c r="QA250" s="47"/>
      <c r="QB250" s="47"/>
      <c r="QC250" s="47"/>
      <c r="QD250" s="47"/>
      <c r="QE250" s="47"/>
      <c r="QF250" s="47"/>
      <c r="QG250" s="47"/>
      <c r="QH250" s="47"/>
      <c r="QI250" s="47"/>
      <c r="QJ250" s="47"/>
      <c r="QK250" s="47"/>
      <c r="QL250" s="47"/>
      <c r="QM250" s="47"/>
      <c r="QN250" s="47"/>
      <c r="QO250" s="47"/>
      <c r="QP250" s="47"/>
      <c r="QQ250" s="47"/>
      <c r="QR250" s="47"/>
      <c r="QS250" s="47"/>
      <c r="QT250" s="47"/>
      <c r="QU250" s="47"/>
      <c r="QV250" s="47"/>
      <c r="QW250" s="47"/>
      <c r="QX250" s="47"/>
      <c r="QY250" s="47"/>
      <c r="QZ250" s="47"/>
      <c r="RA250" s="47"/>
      <c r="RB250" s="47"/>
      <c r="RC250" s="47"/>
      <c r="RD250" s="47"/>
      <c r="RE250" s="47"/>
      <c r="RF250" s="47"/>
      <c r="RG250" s="47"/>
      <c r="RH250" s="47"/>
      <c r="RI250" s="47"/>
      <c r="RJ250" s="47"/>
      <c r="RK250" s="47"/>
      <c r="RL250" s="47"/>
      <c r="RM250" s="47"/>
      <c r="RN250" s="47"/>
      <c r="RO250" s="47"/>
      <c r="RP250" s="47"/>
      <c r="RQ250" s="47"/>
      <c r="RR250" s="47"/>
      <c r="RS250" s="47"/>
      <c r="RT250" s="47"/>
      <c r="RU250" s="47"/>
      <c r="RV250" s="47"/>
      <c r="RW250" s="47"/>
      <c r="RX250" s="47"/>
      <c r="RY250" s="47"/>
      <c r="RZ250" s="47"/>
      <c r="SA250" s="47"/>
      <c r="SB250" s="47"/>
      <c r="SC250" s="47"/>
      <c r="SD250" s="47"/>
      <c r="SE250" s="47"/>
      <c r="SF250" s="47"/>
      <c r="SG250" s="47"/>
      <c r="SH250" s="47"/>
      <c r="SI250" s="47"/>
      <c r="SJ250" s="47"/>
      <c r="SK250" s="47"/>
      <c r="SL250" s="47"/>
      <c r="SM250" s="47"/>
      <c r="SN250" s="47"/>
      <c r="SO250" s="47"/>
      <c r="SP250" s="47"/>
      <c r="SQ250" s="47"/>
      <c r="SR250" s="47"/>
      <c r="SS250" s="47"/>
      <c r="ST250" s="47"/>
      <c r="SU250" s="47"/>
      <c r="SV250" s="47"/>
      <c r="SW250" s="47"/>
      <c r="SX250" s="47"/>
      <c r="SY250" s="47"/>
      <c r="SZ250" s="47"/>
      <c r="TA250" s="47"/>
      <c r="TB250" s="47"/>
      <c r="TC250" s="47"/>
      <c r="TD250" s="47"/>
      <c r="TE250" s="47"/>
      <c r="TF250" s="47"/>
      <c r="TG250" s="47"/>
      <c r="TH250" s="47"/>
      <c r="TI250" s="47"/>
      <c r="TJ250" s="47"/>
      <c r="TK250" s="47"/>
      <c r="TL250" s="47"/>
      <c r="TM250" s="47"/>
      <c r="TN250" s="47"/>
      <c r="TO250" s="47"/>
      <c r="TP250" s="47"/>
      <c r="TQ250" s="47"/>
      <c r="TR250" s="47"/>
      <c r="TS250" s="47"/>
      <c r="TT250" s="47"/>
      <c r="TU250" s="47"/>
      <c r="TV250" s="47"/>
      <c r="TW250" s="47"/>
      <c r="TX250" s="47"/>
      <c r="TY250" s="47"/>
      <c r="TZ250" s="47"/>
      <c r="UA250" s="47"/>
      <c r="UB250" s="47"/>
      <c r="UC250" s="47"/>
      <c r="UD250" s="47"/>
      <c r="UE250" s="47"/>
      <c r="UF250" s="47"/>
      <c r="UG250" s="47"/>
      <c r="UH250" s="47"/>
      <c r="UI250" s="47"/>
      <c r="UJ250" s="47"/>
      <c r="UK250" s="47"/>
      <c r="UL250" s="47"/>
      <c r="UM250" s="47"/>
      <c r="UN250" s="47"/>
      <c r="UO250" s="47"/>
      <c r="UP250" s="47"/>
      <c r="UQ250" s="47"/>
      <c r="UR250" s="47"/>
      <c r="US250" s="47"/>
      <c r="UT250" s="47"/>
      <c r="UU250" s="47"/>
      <c r="UV250" s="47"/>
      <c r="UW250" s="47"/>
      <c r="UX250" s="47"/>
      <c r="UY250" s="47"/>
      <c r="UZ250" s="47"/>
      <c r="VA250" s="47"/>
      <c r="VB250" s="47"/>
      <c r="VC250" s="47"/>
      <c r="VD250" s="47"/>
      <c r="VE250" s="47"/>
      <c r="VF250" s="47"/>
      <c r="VG250" s="47"/>
      <c r="VH250" s="47"/>
      <c r="VI250" s="47"/>
      <c r="VJ250" s="47"/>
      <c r="VK250" s="47"/>
      <c r="VL250" s="47"/>
      <c r="VM250" s="47"/>
      <c r="VN250" s="47"/>
      <c r="VO250" s="47"/>
      <c r="VP250" s="47"/>
      <c r="VQ250" s="47"/>
      <c r="VR250" s="47"/>
      <c r="VS250" s="47"/>
      <c r="VT250" s="47"/>
      <c r="VU250" s="47"/>
      <c r="VV250" s="47"/>
      <c r="VW250" s="47"/>
      <c r="VX250" s="47"/>
      <c r="VY250" s="47"/>
      <c r="VZ250" s="47"/>
      <c r="WA250" s="47"/>
      <c r="WB250" s="47"/>
      <c r="WC250" s="47"/>
      <c r="WD250" s="47"/>
      <c r="WE250" s="47"/>
      <c r="WF250" s="47"/>
      <c r="WG250" s="47"/>
      <c r="WH250" s="47"/>
      <c r="WI250" s="47"/>
      <c r="WJ250" s="47"/>
      <c r="WK250" s="47"/>
      <c r="WL250" s="47"/>
      <c r="WM250" s="47"/>
      <c r="WN250" s="47"/>
      <c r="WO250" s="47"/>
      <c r="WP250" s="47"/>
      <c r="WQ250" s="47"/>
      <c r="WR250" s="47"/>
      <c r="WS250" s="47"/>
      <c r="WT250" s="47"/>
      <c r="WU250" s="47"/>
      <c r="WV250" s="47"/>
      <c r="WW250" s="47"/>
      <c r="WX250" s="47"/>
      <c r="WY250" s="47"/>
      <c r="WZ250" s="47"/>
      <c r="XA250" s="47"/>
      <c r="XB250" s="47"/>
      <c r="XC250" s="47"/>
      <c r="XD250" s="47"/>
      <c r="XE250" s="47"/>
      <c r="XF250" s="47"/>
      <c r="XG250" s="47"/>
      <c r="XH250" s="47"/>
      <c r="XI250" s="47"/>
      <c r="XJ250" s="47"/>
      <c r="XK250" s="47"/>
      <c r="XL250" s="47"/>
      <c r="XM250" s="47"/>
      <c r="XN250" s="47"/>
      <c r="XO250" s="47"/>
      <c r="XP250" s="47"/>
      <c r="XQ250" s="47"/>
      <c r="XR250" s="47"/>
      <c r="XS250" s="47"/>
      <c r="XT250" s="47"/>
      <c r="XU250" s="47"/>
      <c r="XV250" s="47"/>
      <c r="XW250" s="47"/>
      <c r="XX250" s="47"/>
      <c r="XY250" s="47"/>
      <c r="XZ250" s="47"/>
      <c r="YA250" s="47"/>
      <c r="YB250" s="47"/>
      <c r="YC250" s="47"/>
      <c r="YD250" s="47"/>
      <c r="YE250" s="47"/>
      <c r="YF250" s="47"/>
      <c r="YG250" s="47"/>
      <c r="YH250" s="47"/>
      <c r="YI250" s="47"/>
      <c r="YJ250" s="47"/>
      <c r="YK250" s="47"/>
      <c r="YL250" s="47"/>
      <c r="YM250" s="47"/>
      <c r="YN250" s="47"/>
      <c r="YO250" s="47"/>
      <c r="YP250" s="47"/>
      <c r="YQ250" s="47"/>
      <c r="YR250" s="47"/>
      <c r="YS250" s="47"/>
    </row>
    <row r="251" spans="1:669" s="15" customFormat="1" ht="15.75" x14ac:dyDescent="0.25">
      <c r="A251" s="99" t="s">
        <v>106</v>
      </c>
      <c r="B251" s="100" t="s">
        <v>54</v>
      </c>
      <c r="C251" s="101" t="s">
        <v>71</v>
      </c>
      <c r="D251" s="101" t="s">
        <v>221</v>
      </c>
      <c r="E251" s="102">
        <v>44470</v>
      </c>
      <c r="F251" s="103" t="s">
        <v>107</v>
      </c>
      <c r="G251" s="137">
        <v>89500</v>
      </c>
      <c r="H251" s="137">
        <v>2568.65</v>
      </c>
      <c r="I251" s="137">
        <v>9635.51</v>
      </c>
      <c r="J251" s="137">
        <v>2720.8</v>
      </c>
      <c r="K251" s="137">
        <v>25</v>
      </c>
      <c r="L251" s="137">
        <v>14949.96</v>
      </c>
      <c r="M251" s="191">
        <f>G251-L251</f>
        <v>74550.040000000008</v>
      </c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  <c r="IV251" s="45"/>
      <c r="IW251" s="45"/>
      <c r="IX251" s="45"/>
      <c r="IY251" s="45"/>
      <c r="IZ251" s="45"/>
      <c r="JA251" s="45"/>
      <c r="JB251" s="45"/>
      <c r="JC251" s="45"/>
      <c r="JD251" s="45"/>
      <c r="JE251" s="45"/>
      <c r="JF251" s="45"/>
      <c r="JG251" s="45"/>
      <c r="JH251" s="45"/>
      <c r="JI251" s="45"/>
      <c r="JJ251" s="45"/>
      <c r="JK251" s="45"/>
      <c r="JL251" s="45"/>
      <c r="JM251" s="45"/>
      <c r="JN251" s="45"/>
      <c r="JO251" s="45"/>
      <c r="JP251" s="45"/>
      <c r="JQ251" s="45"/>
      <c r="JR251" s="45"/>
      <c r="JS251" s="45"/>
      <c r="JT251" s="45"/>
      <c r="JU251" s="45"/>
      <c r="JV251" s="45"/>
      <c r="JW251" s="45"/>
      <c r="JX251" s="45"/>
      <c r="JY251" s="45"/>
      <c r="JZ251" s="45"/>
      <c r="KA251" s="45"/>
      <c r="KB251" s="45"/>
      <c r="KC251" s="45"/>
      <c r="KD251" s="45"/>
      <c r="KE251" s="45"/>
      <c r="KF251" s="45"/>
      <c r="KG251" s="45"/>
      <c r="KH251" s="45"/>
      <c r="KI251" s="45"/>
      <c r="KJ251" s="45"/>
      <c r="KK251" s="45"/>
      <c r="KL251" s="45"/>
      <c r="KM251" s="45"/>
      <c r="KN251" s="45"/>
      <c r="KO251" s="45"/>
      <c r="KP251" s="45"/>
      <c r="KQ251" s="45"/>
      <c r="KR251" s="45"/>
      <c r="KS251" s="45"/>
      <c r="KT251" s="45"/>
      <c r="KU251" s="45"/>
      <c r="KV251" s="45"/>
      <c r="KW251" s="45"/>
      <c r="KX251" s="45"/>
      <c r="KY251" s="45"/>
      <c r="KZ251" s="45"/>
      <c r="LA251" s="45"/>
      <c r="LB251" s="45"/>
      <c r="LC251" s="45"/>
      <c r="LD251" s="45"/>
      <c r="LE251" s="45"/>
      <c r="LF251" s="45"/>
      <c r="LG251" s="45"/>
      <c r="LH251" s="45"/>
      <c r="LI251" s="45"/>
      <c r="LJ251" s="45"/>
      <c r="LK251" s="45"/>
      <c r="LL251" s="45"/>
      <c r="LM251" s="45"/>
      <c r="LN251" s="45"/>
      <c r="LO251" s="45"/>
      <c r="LP251" s="45"/>
      <c r="LQ251" s="45"/>
      <c r="LR251" s="45"/>
      <c r="LS251" s="45"/>
      <c r="LT251" s="45"/>
      <c r="LU251" s="45"/>
      <c r="LV251" s="45"/>
      <c r="LW251" s="45"/>
      <c r="LX251" s="45"/>
      <c r="LY251" s="45"/>
      <c r="LZ251" s="45"/>
      <c r="MA251" s="45"/>
      <c r="MB251" s="45"/>
      <c r="MC251" s="45"/>
      <c r="MD251" s="45"/>
      <c r="ME251" s="45"/>
      <c r="MF251" s="45"/>
      <c r="MG251" s="45"/>
      <c r="MH251" s="45"/>
      <c r="MI251" s="45"/>
      <c r="MJ251" s="45"/>
      <c r="MK251" s="45"/>
      <c r="ML251" s="45"/>
      <c r="MM251" s="45"/>
      <c r="MN251" s="45"/>
      <c r="MO251" s="45"/>
      <c r="MP251" s="45"/>
      <c r="MQ251" s="45"/>
      <c r="MR251" s="45"/>
      <c r="MS251" s="45"/>
      <c r="MT251" s="45"/>
      <c r="MU251" s="45"/>
      <c r="MV251" s="45"/>
      <c r="MW251" s="45"/>
      <c r="MX251" s="45"/>
      <c r="MY251" s="45"/>
      <c r="MZ251" s="45"/>
      <c r="NA251" s="45"/>
      <c r="NB251" s="45"/>
      <c r="NC251" s="45"/>
      <c r="ND251" s="45"/>
      <c r="NE251" s="45"/>
      <c r="NF251" s="45"/>
      <c r="NG251" s="45"/>
      <c r="NH251" s="45"/>
      <c r="NI251" s="45"/>
      <c r="NJ251" s="45"/>
      <c r="NK251" s="45"/>
      <c r="NL251" s="45"/>
      <c r="NM251" s="45"/>
      <c r="NN251" s="45"/>
      <c r="NO251" s="45"/>
      <c r="NP251" s="45"/>
      <c r="NQ251" s="45"/>
      <c r="NR251" s="45"/>
      <c r="NS251" s="45"/>
      <c r="NT251" s="45"/>
      <c r="NU251" s="45"/>
      <c r="NV251" s="45"/>
      <c r="NW251" s="45"/>
      <c r="NX251" s="45"/>
      <c r="NY251" s="45"/>
      <c r="NZ251" s="45"/>
      <c r="OA251" s="45"/>
      <c r="OB251" s="45"/>
      <c r="OC251" s="45"/>
      <c r="OD251" s="45"/>
      <c r="OE251" s="45"/>
      <c r="OF251" s="45"/>
      <c r="OG251" s="45"/>
      <c r="OH251" s="45"/>
      <c r="OI251" s="45"/>
      <c r="OJ251" s="45"/>
      <c r="OK251" s="45"/>
      <c r="OL251" s="45"/>
      <c r="OM251" s="45"/>
      <c r="ON251" s="45"/>
      <c r="OO251" s="45"/>
      <c r="OP251" s="45"/>
      <c r="OQ251" s="45"/>
      <c r="OR251" s="45"/>
      <c r="OS251" s="45"/>
      <c r="OT251" s="45"/>
      <c r="OU251" s="45"/>
      <c r="OV251" s="45"/>
      <c r="OW251" s="45"/>
      <c r="OX251" s="45"/>
      <c r="OY251" s="45"/>
      <c r="OZ251" s="45"/>
      <c r="PA251" s="45"/>
      <c r="PB251" s="45"/>
      <c r="PC251" s="45"/>
      <c r="PD251" s="45"/>
      <c r="PE251" s="45"/>
      <c r="PF251" s="45"/>
      <c r="PG251" s="45"/>
      <c r="PH251" s="45"/>
      <c r="PI251" s="45"/>
      <c r="PJ251" s="45"/>
      <c r="PK251" s="45"/>
      <c r="PL251" s="45"/>
      <c r="PM251" s="45"/>
      <c r="PN251" s="45"/>
      <c r="PO251" s="45"/>
      <c r="PP251" s="45"/>
      <c r="PQ251" s="45"/>
      <c r="PR251" s="45"/>
      <c r="PS251" s="45"/>
      <c r="PT251" s="45"/>
      <c r="PU251" s="45"/>
      <c r="PV251" s="45"/>
      <c r="PW251" s="45"/>
      <c r="PX251" s="45"/>
      <c r="PY251" s="45"/>
      <c r="PZ251" s="45"/>
      <c r="QA251" s="45"/>
      <c r="QB251" s="45"/>
      <c r="QC251" s="45"/>
      <c r="QD251" s="45"/>
      <c r="QE251" s="45"/>
      <c r="QF251" s="45"/>
      <c r="QG251" s="45"/>
      <c r="QH251" s="45"/>
      <c r="QI251" s="45"/>
      <c r="QJ251" s="45"/>
      <c r="QK251" s="45"/>
      <c r="QL251" s="45"/>
      <c r="QM251" s="45"/>
      <c r="QN251" s="45"/>
      <c r="QO251" s="45"/>
      <c r="QP251" s="45"/>
      <c r="QQ251" s="45"/>
      <c r="QR251" s="45"/>
      <c r="QS251" s="45"/>
      <c r="QT251" s="45"/>
      <c r="QU251" s="45"/>
      <c r="QV251" s="45"/>
      <c r="QW251" s="45"/>
      <c r="QX251" s="45"/>
      <c r="QY251" s="45"/>
      <c r="QZ251" s="45"/>
      <c r="RA251" s="45"/>
      <c r="RB251" s="45"/>
      <c r="RC251" s="45"/>
      <c r="RD251" s="45"/>
      <c r="RE251" s="45"/>
      <c r="RF251" s="45"/>
      <c r="RG251" s="45"/>
      <c r="RH251" s="45"/>
      <c r="RI251" s="45"/>
      <c r="RJ251" s="45"/>
      <c r="RK251" s="45"/>
      <c r="RL251" s="45"/>
      <c r="RM251" s="45"/>
      <c r="RN251" s="45"/>
      <c r="RO251" s="45"/>
      <c r="RP251" s="45"/>
      <c r="RQ251" s="45"/>
      <c r="RR251" s="45"/>
      <c r="RS251" s="45"/>
      <c r="RT251" s="45"/>
      <c r="RU251" s="45"/>
      <c r="RV251" s="45"/>
      <c r="RW251" s="45"/>
      <c r="RX251" s="45"/>
      <c r="RY251" s="45"/>
      <c r="RZ251" s="45"/>
      <c r="SA251" s="45"/>
      <c r="SB251" s="45"/>
      <c r="SC251" s="45"/>
      <c r="SD251" s="45"/>
      <c r="SE251" s="45"/>
      <c r="SF251" s="45"/>
      <c r="SG251" s="45"/>
      <c r="SH251" s="45"/>
      <c r="SI251" s="45"/>
      <c r="SJ251" s="45"/>
      <c r="SK251" s="45"/>
      <c r="SL251" s="45"/>
      <c r="SM251" s="45"/>
      <c r="SN251" s="45"/>
      <c r="SO251" s="45"/>
      <c r="SP251" s="45"/>
      <c r="SQ251" s="45"/>
      <c r="SR251" s="45"/>
      <c r="SS251" s="45"/>
      <c r="ST251" s="45"/>
      <c r="SU251" s="45"/>
      <c r="SV251" s="45"/>
      <c r="SW251" s="45"/>
      <c r="SX251" s="45"/>
      <c r="SY251" s="45"/>
      <c r="SZ251" s="45"/>
      <c r="TA251" s="45"/>
      <c r="TB251" s="45"/>
      <c r="TC251" s="45"/>
      <c r="TD251" s="45"/>
      <c r="TE251" s="45"/>
      <c r="TF251" s="45"/>
      <c r="TG251" s="45"/>
      <c r="TH251" s="45"/>
      <c r="TI251" s="45"/>
      <c r="TJ251" s="45"/>
      <c r="TK251" s="45"/>
      <c r="TL251" s="45"/>
      <c r="TM251" s="45"/>
      <c r="TN251" s="45"/>
      <c r="TO251" s="45"/>
      <c r="TP251" s="45"/>
      <c r="TQ251" s="45"/>
      <c r="TR251" s="45"/>
      <c r="TS251" s="45"/>
      <c r="TT251" s="45"/>
      <c r="TU251" s="45"/>
      <c r="TV251" s="45"/>
      <c r="TW251" s="45"/>
      <c r="TX251" s="45"/>
      <c r="TY251" s="45"/>
      <c r="TZ251" s="45"/>
      <c r="UA251" s="45"/>
      <c r="UB251" s="45"/>
      <c r="UC251" s="45"/>
      <c r="UD251" s="45"/>
      <c r="UE251" s="45"/>
      <c r="UF251" s="45"/>
      <c r="UG251" s="45"/>
      <c r="UH251" s="45"/>
      <c r="UI251" s="45"/>
      <c r="UJ251" s="45"/>
      <c r="UK251" s="45"/>
      <c r="UL251" s="45"/>
      <c r="UM251" s="45"/>
      <c r="UN251" s="45"/>
      <c r="UO251" s="45"/>
      <c r="UP251" s="45"/>
      <c r="UQ251" s="45"/>
      <c r="UR251" s="45"/>
      <c r="US251" s="45"/>
      <c r="UT251" s="45"/>
      <c r="UU251" s="45"/>
      <c r="UV251" s="45"/>
      <c r="UW251" s="45"/>
      <c r="UX251" s="45"/>
      <c r="UY251" s="45"/>
      <c r="UZ251" s="45"/>
      <c r="VA251" s="45"/>
      <c r="VB251" s="45"/>
      <c r="VC251" s="45"/>
      <c r="VD251" s="45"/>
      <c r="VE251" s="45"/>
      <c r="VF251" s="45"/>
      <c r="VG251" s="45"/>
      <c r="VH251" s="45"/>
      <c r="VI251" s="45"/>
      <c r="VJ251" s="45"/>
      <c r="VK251" s="45"/>
      <c r="VL251" s="45"/>
      <c r="VM251" s="45"/>
      <c r="VN251" s="45"/>
      <c r="VO251" s="45"/>
      <c r="VP251" s="45"/>
      <c r="VQ251" s="45"/>
      <c r="VR251" s="45"/>
      <c r="VS251" s="45"/>
      <c r="VT251" s="45"/>
      <c r="VU251" s="45"/>
      <c r="VV251" s="45"/>
      <c r="VW251" s="45"/>
      <c r="VX251" s="45"/>
      <c r="VY251" s="45"/>
      <c r="VZ251" s="45"/>
      <c r="WA251" s="45"/>
      <c r="WB251" s="45"/>
      <c r="WC251" s="45"/>
      <c r="WD251" s="45"/>
      <c r="WE251" s="45"/>
      <c r="WF251" s="45"/>
      <c r="WG251" s="45"/>
      <c r="WH251" s="45"/>
      <c r="WI251" s="45"/>
      <c r="WJ251" s="45"/>
      <c r="WK251" s="45"/>
      <c r="WL251" s="45"/>
      <c r="WM251" s="45"/>
      <c r="WN251" s="45"/>
      <c r="WO251" s="45"/>
      <c r="WP251" s="45"/>
      <c r="WQ251" s="45"/>
      <c r="WR251" s="45"/>
      <c r="WS251" s="45"/>
      <c r="WT251" s="45"/>
      <c r="WU251" s="45"/>
      <c r="WV251" s="45"/>
      <c r="WW251" s="45"/>
      <c r="WX251" s="45"/>
      <c r="WY251" s="45"/>
      <c r="WZ251" s="45"/>
      <c r="XA251" s="45"/>
      <c r="XB251" s="45"/>
      <c r="XC251" s="45"/>
      <c r="XD251" s="45"/>
      <c r="XE251" s="45"/>
      <c r="XF251" s="45"/>
      <c r="XG251" s="45"/>
      <c r="XH251" s="45"/>
      <c r="XI251" s="45"/>
      <c r="XJ251" s="45"/>
      <c r="XK251" s="45"/>
      <c r="XL251" s="45"/>
      <c r="XM251" s="45"/>
      <c r="XN251" s="45"/>
      <c r="XO251" s="45"/>
      <c r="XP251" s="45"/>
      <c r="XQ251" s="45"/>
      <c r="XR251" s="45"/>
      <c r="XS251" s="45"/>
      <c r="XT251" s="45"/>
      <c r="XU251" s="45"/>
      <c r="XV251" s="45"/>
      <c r="XW251" s="45"/>
      <c r="XX251" s="45"/>
      <c r="XY251" s="45"/>
      <c r="XZ251" s="45"/>
      <c r="YA251" s="45"/>
      <c r="YB251" s="45"/>
      <c r="YC251" s="45"/>
      <c r="YD251" s="45"/>
      <c r="YE251" s="45"/>
      <c r="YF251" s="45"/>
      <c r="YG251" s="45"/>
      <c r="YH251" s="45"/>
      <c r="YI251" s="45"/>
      <c r="YJ251" s="45"/>
      <c r="YK251" s="45"/>
      <c r="YL251" s="45"/>
      <c r="YM251" s="45"/>
      <c r="YN251" s="45"/>
      <c r="YO251" s="45"/>
      <c r="YP251" s="45"/>
      <c r="YQ251" s="45"/>
      <c r="YR251" s="45"/>
      <c r="YS251" s="45"/>
    </row>
    <row r="252" spans="1:669" s="15" customFormat="1" ht="15.75" x14ac:dyDescent="0.25">
      <c r="A252" s="99" t="s">
        <v>157</v>
      </c>
      <c r="B252" s="100" t="s">
        <v>16</v>
      </c>
      <c r="C252" s="101" t="s">
        <v>71</v>
      </c>
      <c r="D252" s="101" t="s">
        <v>221</v>
      </c>
      <c r="E252" s="102">
        <v>44593</v>
      </c>
      <c r="F252" s="103" t="s">
        <v>107</v>
      </c>
      <c r="G252" s="137">
        <v>50000</v>
      </c>
      <c r="H252" s="137">
        <v>1435</v>
      </c>
      <c r="I252" s="137">
        <v>1854</v>
      </c>
      <c r="J252" s="137">
        <v>1520</v>
      </c>
      <c r="K252" s="137">
        <v>25</v>
      </c>
      <c r="L252" s="137">
        <v>4834</v>
      </c>
      <c r="M252" s="191">
        <v>45166</v>
      </c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  <c r="IV252" s="45"/>
      <c r="IW252" s="45"/>
      <c r="IX252" s="45"/>
      <c r="IY252" s="45"/>
      <c r="IZ252" s="45"/>
      <c r="JA252" s="45"/>
      <c r="JB252" s="45"/>
      <c r="JC252" s="45"/>
      <c r="JD252" s="45"/>
      <c r="JE252" s="45"/>
      <c r="JF252" s="45"/>
      <c r="JG252" s="45"/>
      <c r="JH252" s="45"/>
      <c r="JI252" s="45"/>
      <c r="JJ252" s="45"/>
      <c r="JK252" s="45"/>
      <c r="JL252" s="45"/>
      <c r="JM252" s="45"/>
      <c r="JN252" s="45"/>
      <c r="JO252" s="45"/>
      <c r="JP252" s="45"/>
      <c r="JQ252" s="45"/>
      <c r="JR252" s="45"/>
      <c r="JS252" s="45"/>
      <c r="JT252" s="45"/>
      <c r="JU252" s="45"/>
      <c r="JV252" s="45"/>
      <c r="JW252" s="45"/>
      <c r="JX252" s="45"/>
      <c r="JY252" s="45"/>
      <c r="JZ252" s="45"/>
      <c r="KA252" s="45"/>
      <c r="KB252" s="45"/>
      <c r="KC252" s="45"/>
      <c r="KD252" s="45"/>
      <c r="KE252" s="45"/>
      <c r="KF252" s="45"/>
      <c r="KG252" s="45"/>
      <c r="KH252" s="45"/>
      <c r="KI252" s="45"/>
      <c r="KJ252" s="45"/>
      <c r="KK252" s="45"/>
      <c r="KL252" s="45"/>
      <c r="KM252" s="45"/>
      <c r="KN252" s="45"/>
      <c r="KO252" s="45"/>
      <c r="KP252" s="45"/>
      <c r="KQ252" s="45"/>
      <c r="KR252" s="45"/>
      <c r="KS252" s="45"/>
      <c r="KT252" s="45"/>
      <c r="KU252" s="45"/>
      <c r="KV252" s="45"/>
      <c r="KW252" s="45"/>
      <c r="KX252" s="45"/>
      <c r="KY252" s="45"/>
      <c r="KZ252" s="45"/>
      <c r="LA252" s="45"/>
      <c r="LB252" s="45"/>
      <c r="LC252" s="45"/>
      <c r="LD252" s="45"/>
      <c r="LE252" s="45"/>
      <c r="LF252" s="45"/>
      <c r="LG252" s="45"/>
      <c r="LH252" s="45"/>
      <c r="LI252" s="45"/>
      <c r="LJ252" s="45"/>
      <c r="LK252" s="45"/>
      <c r="LL252" s="45"/>
      <c r="LM252" s="45"/>
      <c r="LN252" s="45"/>
      <c r="LO252" s="45"/>
      <c r="LP252" s="45"/>
      <c r="LQ252" s="45"/>
      <c r="LR252" s="45"/>
      <c r="LS252" s="45"/>
      <c r="LT252" s="45"/>
      <c r="LU252" s="45"/>
      <c r="LV252" s="45"/>
      <c r="LW252" s="45"/>
      <c r="LX252" s="45"/>
      <c r="LY252" s="45"/>
      <c r="LZ252" s="45"/>
      <c r="MA252" s="45"/>
      <c r="MB252" s="45"/>
      <c r="MC252" s="45"/>
      <c r="MD252" s="45"/>
      <c r="ME252" s="45"/>
      <c r="MF252" s="45"/>
      <c r="MG252" s="45"/>
      <c r="MH252" s="45"/>
      <c r="MI252" s="45"/>
      <c r="MJ252" s="45"/>
      <c r="MK252" s="45"/>
      <c r="ML252" s="45"/>
      <c r="MM252" s="45"/>
      <c r="MN252" s="45"/>
      <c r="MO252" s="45"/>
      <c r="MP252" s="45"/>
      <c r="MQ252" s="45"/>
      <c r="MR252" s="45"/>
      <c r="MS252" s="45"/>
      <c r="MT252" s="45"/>
      <c r="MU252" s="45"/>
      <c r="MV252" s="45"/>
      <c r="MW252" s="45"/>
      <c r="MX252" s="45"/>
      <c r="MY252" s="45"/>
      <c r="MZ252" s="45"/>
      <c r="NA252" s="45"/>
      <c r="NB252" s="45"/>
      <c r="NC252" s="45"/>
      <c r="ND252" s="45"/>
      <c r="NE252" s="45"/>
      <c r="NF252" s="45"/>
      <c r="NG252" s="45"/>
      <c r="NH252" s="45"/>
      <c r="NI252" s="45"/>
      <c r="NJ252" s="45"/>
      <c r="NK252" s="45"/>
      <c r="NL252" s="45"/>
      <c r="NM252" s="45"/>
      <c r="NN252" s="45"/>
      <c r="NO252" s="45"/>
      <c r="NP252" s="45"/>
      <c r="NQ252" s="45"/>
      <c r="NR252" s="45"/>
      <c r="NS252" s="45"/>
      <c r="NT252" s="45"/>
      <c r="NU252" s="45"/>
      <c r="NV252" s="45"/>
      <c r="NW252" s="45"/>
      <c r="NX252" s="45"/>
      <c r="NY252" s="45"/>
      <c r="NZ252" s="45"/>
      <c r="OA252" s="45"/>
      <c r="OB252" s="45"/>
      <c r="OC252" s="45"/>
      <c r="OD252" s="45"/>
      <c r="OE252" s="45"/>
      <c r="OF252" s="45"/>
      <c r="OG252" s="45"/>
      <c r="OH252" s="45"/>
      <c r="OI252" s="45"/>
      <c r="OJ252" s="45"/>
      <c r="OK252" s="45"/>
      <c r="OL252" s="45"/>
      <c r="OM252" s="45"/>
      <c r="ON252" s="45"/>
      <c r="OO252" s="45"/>
      <c r="OP252" s="45"/>
      <c r="OQ252" s="45"/>
      <c r="OR252" s="45"/>
      <c r="OS252" s="45"/>
      <c r="OT252" s="45"/>
      <c r="OU252" s="45"/>
      <c r="OV252" s="45"/>
      <c r="OW252" s="45"/>
      <c r="OX252" s="45"/>
      <c r="OY252" s="45"/>
      <c r="OZ252" s="45"/>
      <c r="PA252" s="45"/>
      <c r="PB252" s="45"/>
      <c r="PC252" s="45"/>
      <c r="PD252" s="45"/>
      <c r="PE252" s="45"/>
      <c r="PF252" s="45"/>
      <c r="PG252" s="45"/>
      <c r="PH252" s="45"/>
      <c r="PI252" s="45"/>
      <c r="PJ252" s="45"/>
      <c r="PK252" s="45"/>
      <c r="PL252" s="45"/>
      <c r="PM252" s="45"/>
      <c r="PN252" s="45"/>
      <c r="PO252" s="45"/>
      <c r="PP252" s="45"/>
      <c r="PQ252" s="45"/>
      <c r="PR252" s="45"/>
      <c r="PS252" s="45"/>
      <c r="PT252" s="45"/>
      <c r="PU252" s="45"/>
      <c r="PV252" s="45"/>
      <c r="PW252" s="45"/>
      <c r="PX252" s="45"/>
      <c r="PY252" s="45"/>
      <c r="PZ252" s="45"/>
      <c r="QA252" s="45"/>
      <c r="QB252" s="45"/>
      <c r="QC252" s="45"/>
      <c r="QD252" s="45"/>
      <c r="QE252" s="45"/>
      <c r="QF252" s="45"/>
      <c r="QG252" s="45"/>
      <c r="QH252" s="45"/>
      <c r="QI252" s="45"/>
      <c r="QJ252" s="45"/>
      <c r="QK252" s="45"/>
      <c r="QL252" s="45"/>
      <c r="QM252" s="45"/>
      <c r="QN252" s="45"/>
      <c r="QO252" s="45"/>
      <c r="QP252" s="45"/>
      <c r="QQ252" s="45"/>
      <c r="QR252" s="45"/>
      <c r="QS252" s="45"/>
      <c r="QT252" s="45"/>
      <c r="QU252" s="45"/>
      <c r="QV252" s="45"/>
      <c r="QW252" s="45"/>
      <c r="QX252" s="45"/>
      <c r="QY252" s="45"/>
      <c r="QZ252" s="45"/>
      <c r="RA252" s="45"/>
      <c r="RB252" s="45"/>
      <c r="RC252" s="45"/>
      <c r="RD252" s="45"/>
      <c r="RE252" s="45"/>
      <c r="RF252" s="45"/>
      <c r="RG252" s="45"/>
      <c r="RH252" s="45"/>
      <c r="RI252" s="45"/>
      <c r="RJ252" s="45"/>
      <c r="RK252" s="45"/>
      <c r="RL252" s="45"/>
      <c r="RM252" s="45"/>
      <c r="RN252" s="45"/>
      <c r="RO252" s="45"/>
      <c r="RP252" s="45"/>
      <c r="RQ252" s="45"/>
      <c r="RR252" s="45"/>
      <c r="RS252" s="45"/>
      <c r="RT252" s="45"/>
      <c r="RU252" s="45"/>
      <c r="RV252" s="45"/>
      <c r="RW252" s="45"/>
      <c r="RX252" s="45"/>
      <c r="RY252" s="45"/>
      <c r="RZ252" s="45"/>
      <c r="SA252" s="45"/>
      <c r="SB252" s="45"/>
      <c r="SC252" s="45"/>
      <c r="SD252" s="45"/>
      <c r="SE252" s="45"/>
      <c r="SF252" s="45"/>
      <c r="SG252" s="45"/>
      <c r="SH252" s="45"/>
      <c r="SI252" s="45"/>
      <c r="SJ252" s="45"/>
      <c r="SK252" s="45"/>
      <c r="SL252" s="45"/>
      <c r="SM252" s="45"/>
      <c r="SN252" s="45"/>
      <c r="SO252" s="45"/>
      <c r="SP252" s="45"/>
      <c r="SQ252" s="45"/>
      <c r="SR252" s="45"/>
      <c r="SS252" s="45"/>
      <c r="ST252" s="45"/>
      <c r="SU252" s="45"/>
      <c r="SV252" s="45"/>
      <c r="SW252" s="45"/>
      <c r="SX252" s="45"/>
      <c r="SY252" s="45"/>
      <c r="SZ252" s="45"/>
      <c r="TA252" s="45"/>
      <c r="TB252" s="45"/>
      <c r="TC252" s="45"/>
      <c r="TD252" s="45"/>
      <c r="TE252" s="45"/>
      <c r="TF252" s="45"/>
      <c r="TG252" s="45"/>
      <c r="TH252" s="45"/>
      <c r="TI252" s="45"/>
      <c r="TJ252" s="45"/>
      <c r="TK252" s="45"/>
      <c r="TL252" s="45"/>
      <c r="TM252" s="45"/>
      <c r="TN252" s="45"/>
      <c r="TO252" s="45"/>
      <c r="TP252" s="45"/>
      <c r="TQ252" s="45"/>
      <c r="TR252" s="45"/>
      <c r="TS252" s="45"/>
      <c r="TT252" s="45"/>
      <c r="TU252" s="45"/>
      <c r="TV252" s="45"/>
      <c r="TW252" s="45"/>
      <c r="TX252" s="45"/>
      <c r="TY252" s="45"/>
      <c r="TZ252" s="45"/>
      <c r="UA252" s="45"/>
      <c r="UB252" s="45"/>
      <c r="UC252" s="45"/>
      <c r="UD252" s="45"/>
      <c r="UE252" s="45"/>
      <c r="UF252" s="45"/>
      <c r="UG252" s="45"/>
      <c r="UH252" s="45"/>
      <c r="UI252" s="45"/>
      <c r="UJ252" s="45"/>
      <c r="UK252" s="45"/>
      <c r="UL252" s="45"/>
      <c r="UM252" s="45"/>
      <c r="UN252" s="45"/>
      <c r="UO252" s="45"/>
      <c r="UP252" s="45"/>
      <c r="UQ252" s="45"/>
      <c r="UR252" s="45"/>
      <c r="US252" s="45"/>
      <c r="UT252" s="45"/>
      <c r="UU252" s="45"/>
      <c r="UV252" s="45"/>
      <c r="UW252" s="45"/>
      <c r="UX252" s="45"/>
      <c r="UY252" s="45"/>
      <c r="UZ252" s="45"/>
      <c r="VA252" s="45"/>
      <c r="VB252" s="45"/>
      <c r="VC252" s="45"/>
      <c r="VD252" s="45"/>
      <c r="VE252" s="45"/>
      <c r="VF252" s="45"/>
      <c r="VG252" s="45"/>
      <c r="VH252" s="45"/>
      <c r="VI252" s="45"/>
      <c r="VJ252" s="45"/>
      <c r="VK252" s="45"/>
      <c r="VL252" s="45"/>
      <c r="VM252" s="45"/>
      <c r="VN252" s="45"/>
      <c r="VO252" s="45"/>
      <c r="VP252" s="45"/>
      <c r="VQ252" s="45"/>
      <c r="VR252" s="45"/>
      <c r="VS252" s="45"/>
      <c r="VT252" s="45"/>
      <c r="VU252" s="45"/>
      <c r="VV252" s="45"/>
      <c r="VW252" s="45"/>
      <c r="VX252" s="45"/>
      <c r="VY252" s="45"/>
      <c r="VZ252" s="45"/>
      <c r="WA252" s="45"/>
      <c r="WB252" s="45"/>
      <c r="WC252" s="45"/>
      <c r="WD252" s="45"/>
      <c r="WE252" s="45"/>
      <c r="WF252" s="45"/>
      <c r="WG252" s="45"/>
      <c r="WH252" s="45"/>
      <c r="WI252" s="45"/>
      <c r="WJ252" s="45"/>
      <c r="WK252" s="45"/>
      <c r="WL252" s="45"/>
      <c r="WM252" s="45"/>
      <c r="WN252" s="45"/>
      <c r="WO252" s="45"/>
      <c r="WP252" s="45"/>
      <c r="WQ252" s="45"/>
      <c r="WR252" s="45"/>
      <c r="WS252" s="45"/>
      <c r="WT252" s="45"/>
      <c r="WU252" s="45"/>
      <c r="WV252" s="45"/>
      <c r="WW252" s="45"/>
      <c r="WX252" s="45"/>
      <c r="WY252" s="45"/>
      <c r="WZ252" s="45"/>
      <c r="XA252" s="45"/>
      <c r="XB252" s="45"/>
      <c r="XC252" s="45"/>
      <c r="XD252" s="45"/>
      <c r="XE252" s="45"/>
      <c r="XF252" s="45"/>
      <c r="XG252" s="45"/>
      <c r="XH252" s="45"/>
      <c r="XI252" s="45"/>
      <c r="XJ252" s="45"/>
      <c r="XK252" s="45"/>
      <c r="XL252" s="45"/>
      <c r="XM252" s="45"/>
      <c r="XN252" s="45"/>
      <c r="XO252" s="45"/>
      <c r="XP252" s="45"/>
      <c r="XQ252" s="45"/>
      <c r="XR252" s="45"/>
      <c r="XS252" s="45"/>
      <c r="XT252" s="45"/>
      <c r="XU252" s="45"/>
      <c r="XV252" s="45"/>
      <c r="XW252" s="45"/>
      <c r="XX252" s="45"/>
      <c r="XY252" s="45"/>
      <c r="XZ252" s="45"/>
      <c r="YA252" s="45"/>
      <c r="YB252" s="45"/>
      <c r="YC252" s="45"/>
      <c r="YD252" s="45"/>
      <c r="YE252" s="45"/>
      <c r="YF252" s="45"/>
      <c r="YG252" s="45"/>
      <c r="YH252" s="45"/>
      <c r="YI252" s="45"/>
      <c r="YJ252" s="45"/>
      <c r="YK252" s="45"/>
      <c r="YL252" s="45"/>
      <c r="YM252" s="45"/>
      <c r="YN252" s="45"/>
      <c r="YO252" s="45"/>
      <c r="YP252" s="45"/>
      <c r="YQ252" s="45"/>
      <c r="YR252" s="45"/>
      <c r="YS252" s="45"/>
    </row>
    <row r="253" spans="1:669" s="80" customFormat="1" ht="15.75" x14ac:dyDescent="0.25">
      <c r="A253" s="97" t="s">
        <v>14</v>
      </c>
      <c r="B253" s="36">
        <v>2</v>
      </c>
      <c r="C253" s="64"/>
      <c r="D253" s="64"/>
      <c r="E253" s="64"/>
      <c r="F253" s="98"/>
      <c r="G253" s="166">
        <f>SUM(G251:G252)</f>
        <v>139500</v>
      </c>
      <c r="H253" s="166">
        <f t="shared" ref="H253:M253" si="37">SUM(H251:H252)</f>
        <v>4003.65</v>
      </c>
      <c r="I253" s="166">
        <f t="shared" si="37"/>
        <v>11489.51</v>
      </c>
      <c r="J253" s="166">
        <f t="shared" si="37"/>
        <v>4240.8</v>
      </c>
      <c r="K253" s="166">
        <f t="shared" si="37"/>
        <v>50</v>
      </c>
      <c r="L253" s="166">
        <f t="shared" si="37"/>
        <v>19783.96</v>
      </c>
      <c r="M253" s="192">
        <f t="shared" si="37"/>
        <v>119716.04000000001</v>
      </c>
      <c r="N253" s="15"/>
      <c r="O253" s="15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  <c r="GN253" s="73"/>
      <c r="GO253" s="73"/>
      <c r="GP253" s="73"/>
      <c r="GQ253" s="73"/>
      <c r="GR253" s="73"/>
      <c r="GS253" s="73"/>
      <c r="GT253" s="73"/>
      <c r="GU253" s="73"/>
      <c r="GV253" s="73"/>
      <c r="GW253" s="73"/>
      <c r="GX253" s="73"/>
      <c r="GY253" s="73"/>
      <c r="GZ253" s="73"/>
      <c r="HA253" s="73"/>
      <c r="HB253" s="73"/>
      <c r="HC253" s="73"/>
      <c r="HD253" s="73"/>
      <c r="HE253" s="73"/>
      <c r="HF253" s="73"/>
      <c r="HG253" s="73"/>
      <c r="HH253" s="73"/>
      <c r="HI253" s="73"/>
      <c r="HJ253" s="73"/>
      <c r="HK253" s="73"/>
      <c r="HL253" s="73"/>
      <c r="HM253" s="73"/>
      <c r="HN253" s="73"/>
      <c r="HO253" s="73"/>
      <c r="HP253" s="73"/>
      <c r="HQ253" s="73"/>
      <c r="HR253" s="73"/>
      <c r="HS253" s="73"/>
      <c r="HT253" s="73"/>
      <c r="HU253" s="73"/>
      <c r="HV253" s="73"/>
      <c r="HW253" s="73"/>
      <c r="HX253" s="73"/>
      <c r="HY253" s="73"/>
      <c r="HZ253" s="73"/>
      <c r="IA253" s="73"/>
      <c r="IB253" s="73"/>
      <c r="IC253" s="73"/>
      <c r="ID253" s="73"/>
      <c r="IE253" s="73"/>
      <c r="IF253" s="73"/>
      <c r="IG253" s="73"/>
      <c r="IH253" s="73"/>
      <c r="II253" s="73"/>
      <c r="IJ253" s="73"/>
      <c r="IK253" s="73"/>
      <c r="IL253" s="73"/>
      <c r="IM253" s="73"/>
      <c r="IN253" s="73"/>
      <c r="IO253" s="73"/>
      <c r="IP253" s="73"/>
      <c r="IQ253" s="73"/>
      <c r="IR253" s="73"/>
      <c r="IS253" s="73"/>
      <c r="IT253" s="73"/>
      <c r="IU253" s="73"/>
      <c r="IV253" s="73"/>
      <c r="IW253" s="73"/>
      <c r="IX253" s="73"/>
      <c r="IY253" s="73"/>
      <c r="IZ253" s="73"/>
      <c r="JA253" s="73"/>
      <c r="JB253" s="73"/>
      <c r="JC253" s="73"/>
      <c r="JD253" s="73"/>
      <c r="JE253" s="73"/>
      <c r="JF253" s="73"/>
      <c r="JG253" s="73"/>
      <c r="JH253" s="73"/>
      <c r="JI253" s="73"/>
      <c r="JJ253" s="73"/>
      <c r="JK253" s="73"/>
      <c r="JL253" s="73"/>
      <c r="JM253" s="73"/>
      <c r="JN253" s="73"/>
      <c r="JO253" s="73"/>
      <c r="JP253" s="73"/>
      <c r="JQ253" s="73"/>
      <c r="JR253" s="73"/>
      <c r="JS253" s="73"/>
      <c r="JT253" s="73"/>
      <c r="JU253" s="73"/>
      <c r="JV253" s="73"/>
      <c r="JW253" s="73"/>
      <c r="JX253" s="73"/>
      <c r="JY253" s="73"/>
      <c r="JZ253" s="73"/>
      <c r="KA253" s="73"/>
      <c r="KB253" s="73"/>
      <c r="KC253" s="73"/>
      <c r="KD253" s="73"/>
      <c r="KE253" s="73"/>
      <c r="KF253" s="73"/>
      <c r="KG253" s="73"/>
      <c r="KH253" s="73"/>
      <c r="KI253" s="73"/>
      <c r="KJ253" s="73"/>
      <c r="KK253" s="73"/>
      <c r="KL253" s="73"/>
      <c r="KM253" s="73"/>
      <c r="KN253" s="73"/>
      <c r="KO253" s="73"/>
      <c r="KP253" s="73"/>
      <c r="KQ253" s="73"/>
      <c r="KR253" s="73"/>
      <c r="KS253" s="73"/>
      <c r="KT253" s="73"/>
      <c r="KU253" s="73"/>
      <c r="KV253" s="73"/>
      <c r="KW253" s="73"/>
      <c r="KX253" s="73"/>
      <c r="KY253" s="73"/>
      <c r="KZ253" s="73"/>
      <c r="LA253" s="73"/>
      <c r="LB253" s="73"/>
      <c r="LC253" s="73"/>
      <c r="LD253" s="73"/>
      <c r="LE253" s="73"/>
      <c r="LF253" s="73"/>
      <c r="LG253" s="73"/>
      <c r="LH253" s="73"/>
      <c r="LI253" s="73"/>
      <c r="LJ253" s="73"/>
      <c r="LK253" s="73"/>
      <c r="LL253" s="73"/>
      <c r="LM253" s="73"/>
      <c r="LN253" s="73"/>
      <c r="LO253" s="73"/>
      <c r="LP253" s="73"/>
      <c r="LQ253" s="73"/>
      <c r="LR253" s="73"/>
      <c r="LS253" s="73"/>
      <c r="LT253" s="73"/>
      <c r="LU253" s="73"/>
      <c r="LV253" s="73"/>
      <c r="LW253" s="73"/>
      <c r="LX253" s="73"/>
      <c r="LY253" s="73"/>
      <c r="LZ253" s="73"/>
      <c r="MA253" s="73"/>
      <c r="MB253" s="73"/>
      <c r="MC253" s="73"/>
      <c r="MD253" s="73"/>
      <c r="ME253" s="73"/>
      <c r="MF253" s="73"/>
      <c r="MG253" s="73"/>
      <c r="MH253" s="73"/>
      <c r="MI253" s="73"/>
      <c r="MJ253" s="73"/>
      <c r="MK253" s="73"/>
      <c r="ML253" s="73"/>
      <c r="MM253" s="73"/>
      <c r="MN253" s="73"/>
      <c r="MO253" s="73"/>
      <c r="MP253" s="73"/>
      <c r="MQ253" s="73"/>
      <c r="MR253" s="73"/>
      <c r="MS253" s="73"/>
      <c r="MT253" s="73"/>
      <c r="MU253" s="73"/>
      <c r="MV253" s="73"/>
      <c r="MW253" s="73"/>
      <c r="MX253" s="73"/>
      <c r="MY253" s="73"/>
      <c r="MZ253" s="73"/>
      <c r="NA253" s="73"/>
      <c r="NB253" s="73"/>
      <c r="NC253" s="73"/>
      <c r="ND253" s="73"/>
      <c r="NE253" s="73"/>
      <c r="NF253" s="73"/>
      <c r="NG253" s="73"/>
      <c r="NH253" s="73"/>
      <c r="NI253" s="73"/>
      <c r="NJ253" s="73"/>
      <c r="NK253" s="73"/>
      <c r="NL253" s="73"/>
      <c r="NM253" s="73"/>
      <c r="NN253" s="73"/>
      <c r="NO253" s="73"/>
      <c r="NP253" s="73"/>
      <c r="NQ253" s="73"/>
      <c r="NR253" s="73"/>
      <c r="NS253" s="73"/>
      <c r="NT253" s="73"/>
      <c r="NU253" s="73"/>
      <c r="NV253" s="73"/>
      <c r="NW253" s="73"/>
      <c r="NX253" s="73"/>
      <c r="NY253" s="73"/>
      <c r="NZ253" s="73"/>
      <c r="OA253" s="73"/>
      <c r="OB253" s="73"/>
      <c r="OC253" s="73"/>
      <c r="OD253" s="73"/>
      <c r="OE253" s="73"/>
      <c r="OF253" s="73"/>
      <c r="OG253" s="73"/>
      <c r="OH253" s="73"/>
      <c r="OI253" s="73"/>
      <c r="OJ253" s="73"/>
      <c r="OK253" s="73"/>
      <c r="OL253" s="73"/>
      <c r="OM253" s="73"/>
      <c r="ON253" s="73"/>
      <c r="OO253" s="73"/>
      <c r="OP253" s="73"/>
      <c r="OQ253" s="73"/>
      <c r="OR253" s="73"/>
      <c r="OS253" s="73"/>
      <c r="OT253" s="73"/>
      <c r="OU253" s="73"/>
      <c r="OV253" s="73"/>
      <c r="OW253" s="73"/>
      <c r="OX253" s="73"/>
      <c r="OY253" s="73"/>
      <c r="OZ253" s="73"/>
      <c r="PA253" s="73"/>
      <c r="PB253" s="73"/>
      <c r="PC253" s="73"/>
      <c r="PD253" s="73"/>
      <c r="PE253" s="73"/>
      <c r="PF253" s="73"/>
      <c r="PG253" s="73"/>
      <c r="PH253" s="73"/>
      <c r="PI253" s="73"/>
      <c r="PJ253" s="73"/>
      <c r="PK253" s="73"/>
      <c r="PL253" s="73"/>
      <c r="PM253" s="73"/>
      <c r="PN253" s="73"/>
      <c r="PO253" s="73"/>
      <c r="PP253" s="73"/>
      <c r="PQ253" s="73"/>
      <c r="PR253" s="73"/>
      <c r="PS253" s="73"/>
      <c r="PT253" s="73"/>
      <c r="PU253" s="73"/>
      <c r="PV253" s="73"/>
      <c r="PW253" s="73"/>
      <c r="PX253" s="73"/>
      <c r="PY253" s="73"/>
      <c r="PZ253" s="73"/>
      <c r="QA253" s="73"/>
      <c r="QB253" s="73"/>
      <c r="QC253" s="73"/>
      <c r="QD253" s="73"/>
      <c r="QE253" s="73"/>
      <c r="QF253" s="73"/>
      <c r="QG253" s="73"/>
      <c r="QH253" s="73"/>
      <c r="QI253" s="73"/>
      <c r="QJ253" s="73"/>
      <c r="QK253" s="73"/>
      <c r="QL253" s="73"/>
      <c r="QM253" s="73"/>
      <c r="QN253" s="73"/>
      <c r="QO253" s="73"/>
      <c r="QP253" s="73"/>
      <c r="QQ253" s="73"/>
      <c r="QR253" s="73"/>
      <c r="QS253" s="73"/>
      <c r="QT253" s="73"/>
      <c r="QU253" s="73"/>
      <c r="QV253" s="73"/>
      <c r="QW253" s="73"/>
      <c r="QX253" s="73"/>
      <c r="QY253" s="73"/>
      <c r="QZ253" s="73"/>
      <c r="RA253" s="73"/>
      <c r="RB253" s="73"/>
      <c r="RC253" s="73"/>
      <c r="RD253" s="73"/>
      <c r="RE253" s="73"/>
      <c r="RF253" s="73"/>
      <c r="RG253" s="73"/>
      <c r="RH253" s="73"/>
      <c r="RI253" s="73"/>
      <c r="RJ253" s="73"/>
      <c r="RK253" s="73"/>
      <c r="RL253" s="73"/>
      <c r="RM253" s="73"/>
      <c r="RN253" s="73"/>
      <c r="RO253" s="73"/>
      <c r="RP253" s="73"/>
      <c r="RQ253" s="73"/>
      <c r="RR253" s="73"/>
      <c r="RS253" s="73"/>
      <c r="RT253" s="73"/>
      <c r="RU253" s="73"/>
      <c r="RV253" s="73"/>
      <c r="RW253" s="73"/>
      <c r="RX253" s="73"/>
      <c r="RY253" s="73"/>
      <c r="RZ253" s="73"/>
      <c r="SA253" s="73"/>
      <c r="SB253" s="73"/>
      <c r="SC253" s="73"/>
      <c r="SD253" s="73"/>
      <c r="SE253" s="73"/>
      <c r="SF253" s="73"/>
      <c r="SG253" s="73"/>
      <c r="SH253" s="73"/>
      <c r="SI253" s="73"/>
      <c r="SJ253" s="73"/>
      <c r="SK253" s="73"/>
      <c r="SL253" s="73"/>
      <c r="SM253" s="73"/>
      <c r="SN253" s="73"/>
      <c r="SO253" s="73"/>
      <c r="SP253" s="73"/>
      <c r="SQ253" s="73"/>
      <c r="SR253" s="73"/>
      <c r="SS253" s="73"/>
      <c r="ST253" s="73"/>
      <c r="SU253" s="73"/>
      <c r="SV253" s="73"/>
      <c r="SW253" s="73"/>
      <c r="SX253" s="73"/>
      <c r="SY253" s="73"/>
      <c r="SZ253" s="73"/>
      <c r="TA253" s="73"/>
      <c r="TB253" s="73"/>
      <c r="TC253" s="73"/>
      <c r="TD253" s="73"/>
      <c r="TE253" s="73"/>
      <c r="TF253" s="73"/>
      <c r="TG253" s="73"/>
      <c r="TH253" s="73"/>
      <c r="TI253" s="73"/>
      <c r="TJ253" s="73"/>
      <c r="TK253" s="73"/>
      <c r="TL253" s="73"/>
      <c r="TM253" s="73"/>
      <c r="TN253" s="73"/>
      <c r="TO253" s="73"/>
      <c r="TP253" s="73"/>
      <c r="TQ253" s="73"/>
      <c r="TR253" s="73"/>
      <c r="TS253" s="73"/>
      <c r="TT253" s="73"/>
      <c r="TU253" s="73"/>
      <c r="TV253" s="73"/>
      <c r="TW253" s="73"/>
      <c r="TX253" s="73"/>
      <c r="TY253" s="73"/>
      <c r="TZ253" s="73"/>
      <c r="UA253" s="73"/>
      <c r="UB253" s="73"/>
      <c r="UC253" s="73"/>
      <c r="UD253" s="73"/>
      <c r="UE253" s="73"/>
      <c r="UF253" s="73"/>
      <c r="UG253" s="73"/>
      <c r="UH253" s="73"/>
      <c r="UI253" s="73"/>
      <c r="UJ253" s="73"/>
      <c r="UK253" s="73"/>
      <c r="UL253" s="73"/>
      <c r="UM253" s="73"/>
      <c r="UN253" s="73"/>
      <c r="UO253" s="73"/>
      <c r="UP253" s="73"/>
      <c r="UQ253" s="73"/>
      <c r="UR253" s="73"/>
      <c r="US253" s="73"/>
      <c r="UT253" s="73"/>
      <c r="UU253" s="73"/>
      <c r="UV253" s="73"/>
      <c r="UW253" s="73"/>
      <c r="UX253" s="73"/>
      <c r="UY253" s="73"/>
      <c r="UZ253" s="73"/>
      <c r="VA253" s="73"/>
      <c r="VB253" s="73"/>
      <c r="VC253" s="73"/>
      <c r="VD253" s="73"/>
      <c r="VE253" s="73"/>
      <c r="VF253" s="73"/>
      <c r="VG253" s="73"/>
      <c r="VH253" s="73"/>
      <c r="VI253" s="73"/>
      <c r="VJ253" s="73"/>
      <c r="VK253" s="73"/>
      <c r="VL253" s="73"/>
      <c r="VM253" s="73"/>
      <c r="VN253" s="73"/>
      <c r="VO253" s="73"/>
      <c r="VP253" s="73"/>
      <c r="VQ253" s="73"/>
      <c r="VR253" s="73"/>
      <c r="VS253" s="73"/>
      <c r="VT253" s="73"/>
      <c r="VU253" s="73"/>
      <c r="VV253" s="73"/>
      <c r="VW253" s="73"/>
      <c r="VX253" s="73"/>
      <c r="VY253" s="73"/>
      <c r="VZ253" s="73"/>
      <c r="WA253" s="73"/>
      <c r="WB253" s="73"/>
      <c r="WC253" s="73"/>
      <c r="WD253" s="73"/>
      <c r="WE253" s="73"/>
      <c r="WF253" s="73"/>
      <c r="WG253" s="73"/>
      <c r="WH253" s="73"/>
      <c r="WI253" s="73"/>
      <c r="WJ253" s="73"/>
      <c r="WK253" s="73"/>
      <c r="WL253" s="73"/>
      <c r="WM253" s="73"/>
      <c r="WN253" s="73"/>
      <c r="WO253" s="73"/>
      <c r="WP253" s="73"/>
      <c r="WQ253" s="73"/>
      <c r="WR253" s="73"/>
      <c r="WS253" s="73"/>
      <c r="WT253" s="73"/>
      <c r="WU253" s="73"/>
      <c r="WV253" s="73"/>
      <c r="WW253" s="73"/>
      <c r="WX253" s="73"/>
      <c r="WY253" s="73"/>
      <c r="WZ253" s="73"/>
      <c r="XA253" s="73"/>
      <c r="XB253" s="73"/>
      <c r="XC253" s="73"/>
      <c r="XD253" s="73"/>
      <c r="XE253" s="73"/>
      <c r="XF253" s="73"/>
      <c r="XG253" s="73"/>
      <c r="XH253" s="73"/>
      <c r="XI253" s="73"/>
      <c r="XJ253" s="73"/>
      <c r="XK253" s="73"/>
      <c r="XL253" s="73"/>
      <c r="XM253" s="73"/>
      <c r="XN253" s="73"/>
      <c r="XO253" s="73"/>
      <c r="XP253" s="73"/>
      <c r="XQ253" s="73"/>
      <c r="XR253" s="73"/>
      <c r="XS253" s="73"/>
      <c r="XT253" s="73"/>
      <c r="XU253" s="73"/>
      <c r="XV253" s="73"/>
      <c r="XW253" s="73"/>
      <c r="XX253" s="73"/>
      <c r="XY253" s="73"/>
      <c r="XZ253" s="73"/>
      <c r="YA253" s="73"/>
      <c r="YB253" s="73"/>
      <c r="YC253" s="73"/>
      <c r="YD253" s="73"/>
      <c r="YE253" s="73"/>
      <c r="YF253" s="73"/>
      <c r="YG253" s="73"/>
      <c r="YH253" s="73"/>
      <c r="YI253" s="73"/>
      <c r="YJ253" s="73"/>
      <c r="YK253" s="73"/>
      <c r="YL253" s="73"/>
      <c r="YM253" s="73"/>
      <c r="YN253" s="73"/>
      <c r="YO253" s="73"/>
      <c r="YP253" s="73"/>
      <c r="YQ253" s="73"/>
      <c r="YR253" s="73"/>
      <c r="YS253" s="73"/>
    </row>
    <row r="254" spans="1:669" s="3" customFormat="1" ht="15.75" x14ac:dyDescent="0.25">
      <c r="B254" s="27"/>
      <c r="C254" s="27"/>
      <c r="D254" s="27"/>
      <c r="E254" s="27"/>
      <c r="F254" s="27"/>
      <c r="G254" s="159"/>
      <c r="H254" s="180"/>
      <c r="I254" s="180"/>
      <c r="J254" s="180"/>
      <c r="K254" s="180"/>
      <c r="L254" s="186"/>
      <c r="M254" s="193"/>
      <c r="O254" s="15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38"/>
      <c r="FU254" s="38"/>
      <c r="FV254" s="38"/>
      <c r="FW254" s="38"/>
      <c r="FX254" s="38"/>
      <c r="FY254" s="38"/>
      <c r="FZ254" s="38"/>
      <c r="GA254" s="38"/>
      <c r="GB254" s="38"/>
      <c r="GC254" s="38"/>
      <c r="GD254" s="38"/>
      <c r="GE254" s="38"/>
      <c r="GF254" s="38"/>
      <c r="GG254" s="38"/>
      <c r="GH254" s="38"/>
      <c r="GI254" s="38"/>
      <c r="GJ254" s="38"/>
      <c r="GK254" s="38"/>
      <c r="GL254" s="38"/>
      <c r="GM254" s="38"/>
      <c r="GN254" s="38"/>
      <c r="GO254" s="38"/>
      <c r="GP254" s="38"/>
      <c r="GQ254" s="38"/>
      <c r="GR254" s="38"/>
      <c r="GS254" s="38"/>
      <c r="GT254" s="38"/>
      <c r="GU254" s="38"/>
      <c r="GV254" s="38"/>
      <c r="GW254" s="38"/>
      <c r="GX254" s="38"/>
      <c r="GY254" s="38"/>
      <c r="GZ254" s="38"/>
      <c r="HA254" s="38"/>
      <c r="HB254" s="38"/>
      <c r="HC254" s="38"/>
      <c r="HD254" s="38"/>
      <c r="HE254" s="38"/>
      <c r="HF254" s="38"/>
      <c r="HG254" s="38"/>
      <c r="HH254" s="38"/>
      <c r="HI254" s="38"/>
      <c r="HJ254" s="38"/>
      <c r="HK254" s="38"/>
      <c r="HL254" s="38"/>
      <c r="HM254" s="38"/>
      <c r="HN254" s="38"/>
      <c r="HO254" s="38"/>
      <c r="HP254" s="38"/>
      <c r="HQ254" s="38"/>
      <c r="HR254" s="38"/>
      <c r="HS254" s="38"/>
      <c r="HT254" s="38"/>
      <c r="HU254" s="38"/>
      <c r="HV254" s="38"/>
      <c r="HW254" s="38"/>
      <c r="HX254" s="38"/>
      <c r="HY254" s="38"/>
      <c r="HZ254" s="38"/>
      <c r="IA254" s="38"/>
      <c r="IB254" s="38"/>
      <c r="IC254" s="38"/>
      <c r="ID254" s="38"/>
      <c r="IE254" s="38"/>
      <c r="IF254" s="38"/>
      <c r="IG254" s="38"/>
      <c r="IH254" s="38"/>
      <c r="II254" s="38"/>
      <c r="IJ254" s="38"/>
      <c r="IK254" s="38"/>
      <c r="IL254" s="38"/>
      <c r="IM254" s="38"/>
      <c r="IN254" s="38"/>
      <c r="IO254" s="38"/>
      <c r="IP254" s="38"/>
      <c r="IQ254" s="38"/>
      <c r="IR254" s="38"/>
      <c r="IS254" s="38"/>
      <c r="IT254" s="38"/>
      <c r="IU254" s="38"/>
      <c r="IV254" s="38"/>
      <c r="IW254" s="38"/>
      <c r="IX254" s="38"/>
      <c r="IY254" s="38"/>
      <c r="IZ254" s="38"/>
      <c r="JA254" s="38"/>
      <c r="JB254" s="38"/>
      <c r="JC254" s="38"/>
      <c r="JD254" s="38"/>
      <c r="JE254" s="38"/>
      <c r="JF254" s="38"/>
      <c r="JG254" s="38"/>
      <c r="JH254" s="38"/>
      <c r="JI254" s="38"/>
      <c r="JJ254" s="38"/>
      <c r="JK254" s="38"/>
      <c r="JL254" s="38"/>
      <c r="JM254" s="38"/>
      <c r="JN254" s="38"/>
      <c r="JO254" s="38"/>
      <c r="JP254" s="38"/>
      <c r="JQ254" s="38"/>
      <c r="JR254" s="38"/>
      <c r="JS254" s="38"/>
      <c r="JT254" s="38"/>
      <c r="JU254" s="38"/>
      <c r="JV254" s="38"/>
      <c r="JW254" s="38"/>
      <c r="JX254" s="38"/>
      <c r="JY254" s="38"/>
      <c r="JZ254" s="38"/>
      <c r="KA254" s="38"/>
      <c r="KB254" s="38"/>
      <c r="KC254" s="38"/>
      <c r="KD254" s="38"/>
      <c r="KE254" s="38"/>
      <c r="KF254" s="38"/>
      <c r="KG254" s="38"/>
      <c r="KH254" s="38"/>
      <c r="KI254" s="38"/>
      <c r="KJ254" s="38"/>
      <c r="KK254" s="38"/>
      <c r="KL254" s="38"/>
      <c r="KM254" s="38"/>
      <c r="KN254" s="38"/>
      <c r="KO254" s="38"/>
      <c r="KP254" s="38"/>
      <c r="KQ254" s="38"/>
      <c r="KR254" s="38"/>
      <c r="KS254" s="38"/>
      <c r="KT254" s="38"/>
      <c r="KU254" s="38"/>
      <c r="KV254" s="38"/>
      <c r="KW254" s="38"/>
      <c r="KX254" s="38"/>
      <c r="KY254" s="38"/>
      <c r="KZ254" s="38"/>
      <c r="LA254" s="38"/>
      <c r="LB254" s="38"/>
      <c r="LC254" s="38"/>
      <c r="LD254" s="38"/>
      <c r="LE254" s="38"/>
      <c r="LF254" s="38"/>
      <c r="LG254" s="38"/>
      <c r="LH254" s="38"/>
      <c r="LI254" s="38"/>
      <c r="LJ254" s="38"/>
      <c r="LK254" s="38"/>
      <c r="LL254" s="38"/>
      <c r="LM254" s="38"/>
      <c r="LN254" s="38"/>
      <c r="LO254" s="38"/>
      <c r="LP254" s="38"/>
      <c r="LQ254" s="38"/>
      <c r="LR254" s="38"/>
      <c r="LS254" s="38"/>
      <c r="LT254" s="38"/>
      <c r="LU254" s="38"/>
      <c r="LV254" s="38"/>
      <c r="LW254" s="38"/>
      <c r="LX254" s="38"/>
      <c r="LY254" s="38"/>
      <c r="LZ254" s="38"/>
      <c r="MA254" s="38"/>
      <c r="MB254" s="38"/>
      <c r="MC254" s="38"/>
      <c r="MD254" s="38"/>
      <c r="ME254" s="38"/>
      <c r="MF254" s="38"/>
      <c r="MG254" s="38"/>
      <c r="MH254" s="38"/>
      <c r="MI254" s="38"/>
      <c r="MJ254" s="38"/>
      <c r="MK254" s="38"/>
      <c r="ML254" s="38"/>
      <c r="MM254" s="38"/>
      <c r="MN254" s="38"/>
      <c r="MO254" s="38"/>
      <c r="MP254" s="38"/>
      <c r="MQ254" s="38"/>
      <c r="MR254" s="38"/>
      <c r="MS254" s="38"/>
      <c r="MT254" s="38"/>
      <c r="MU254" s="38"/>
      <c r="MV254" s="38"/>
      <c r="MW254" s="38"/>
      <c r="MX254" s="38"/>
      <c r="MY254" s="38"/>
      <c r="MZ254" s="38"/>
      <c r="NA254" s="38"/>
      <c r="NB254" s="38"/>
      <c r="NC254" s="38"/>
      <c r="ND254" s="38"/>
      <c r="NE254" s="38"/>
      <c r="NF254" s="38"/>
      <c r="NG254" s="38"/>
      <c r="NH254" s="38"/>
      <c r="NI254" s="38"/>
      <c r="NJ254" s="38"/>
      <c r="NK254" s="38"/>
      <c r="NL254" s="38"/>
      <c r="NM254" s="38"/>
      <c r="NN254" s="38"/>
      <c r="NO254" s="38"/>
      <c r="NP254" s="38"/>
      <c r="NQ254" s="38"/>
      <c r="NR254" s="38"/>
      <c r="NS254" s="38"/>
      <c r="NT254" s="38"/>
      <c r="NU254" s="38"/>
      <c r="NV254" s="38"/>
      <c r="NW254" s="38"/>
      <c r="NX254" s="38"/>
      <c r="NY254" s="38"/>
      <c r="NZ254" s="38"/>
      <c r="OA254" s="38"/>
      <c r="OB254" s="38"/>
      <c r="OC254" s="38"/>
      <c r="OD254" s="38"/>
      <c r="OE254" s="38"/>
      <c r="OF254" s="38"/>
      <c r="OG254" s="38"/>
      <c r="OH254" s="38"/>
      <c r="OI254" s="38"/>
      <c r="OJ254" s="38"/>
      <c r="OK254" s="38"/>
      <c r="OL254" s="38"/>
      <c r="OM254" s="38"/>
      <c r="ON254" s="38"/>
      <c r="OO254" s="38"/>
      <c r="OP254" s="38"/>
      <c r="OQ254" s="38"/>
      <c r="OR254" s="38"/>
      <c r="OS254" s="38"/>
      <c r="OT254" s="38"/>
      <c r="OU254" s="38"/>
      <c r="OV254" s="38"/>
      <c r="OW254" s="38"/>
      <c r="OX254" s="38"/>
      <c r="OY254" s="38"/>
      <c r="OZ254" s="38"/>
      <c r="PA254" s="38"/>
      <c r="PB254" s="38"/>
      <c r="PC254" s="38"/>
      <c r="PD254" s="38"/>
      <c r="PE254" s="38"/>
      <c r="PF254" s="38"/>
      <c r="PG254" s="38"/>
      <c r="PH254" s="38"/>
      <c r="PI254" s="38"/>
      <c r="PJ254" s="38"/>
      <c r="PK254" s="38"/>
      <c r="PL254" s="38"/>
      <c r="PM254" s="38"/>
      <c r="PN254" s="38"/>
      <c r="PO254" s="38"/>
      <c r="PP254" s="38"/>
      <c r="PQ254" s="38"/>
      <c r="PR254" s="38"/>
      <c r="PS254" s="38"/>
      <c r="PT254" s="38"/>
      <c r="PU254" s="38"/>
      <c r="PV254" s="38"/>
      <c r="PW254" s="38"/>
      <c r="PX254" s="38"/>
      <c r="PY254" s="38"/>
      <c r="PZ254" s="38"/>
      <c r="QA254" s="38"/>
      <c r="QB254" s="38"/>
      <c r="QC254" s="38"/>
      <c r="QD254" s="38"/>
      <c r="QE254" s="38"/>
      <c r="QF254" s="38"/>
      <c r="QG254" s="38"/>
      <c r="QH254" s="38"/>
      <c r="QI254" s="38"/>
      <c r="QJ254" s="38"/>
      <c r="QK254" s="38"/>
      <c r="QL254" s="38"/>
      <c r="QM254" s="38"/>
      <c r="QN254" s="38"/>
      <c r="QO254" s="38"/>
      <c r="QP254" s="38"/>
      <c r="QQ254" s="38"/>
      <c r="QR254" s="38"/>
      <c r="QS254" s="38"/>
      <c r="QT254" s="38"/>
      <c r="QU254" s="38"/>
      <c r="QV254" s="38"/>
      <c r="QW254" s="38"/>
      <c r="QX254" s="38"/>
      <c r="QY254" s="38"/>
      <c r="QZ254" s="38"/>
      <c r="RA254" s="38"/>
      <c r="RB254" s="38"/>
      <c r="RC254" s="38"/>
      <c r="RD254" s="38"/>
      <c r="RE254" s="38"/>
      <c r="RF254" s="38"/>
      <c r="RG254" s="38"/>
      <c r="RH254" s="38"/>
      <c r="RI254" s="38"/>
      <c r="RJ254" s="38"/>
      <c r="RK254" s="38"/>
      <c r="RL254" s="38"/>
      <c r="RM254" s="38"/>
      <c r="RN254" s="38"/>
      <c r="RO254" s="38"/>
      <c r="RP254" s="38"/>
      <c r="RQ254" s="38"/>
      <c r="RR254" s="38"/>
      <c r="RS254" s="38"/>
      <c r="RT254" s="38"/>
      <c r="RU254" s="38"/>
      <c r="RV254" s="38"/>
      <c r="RW254" s="38"/>
      <c r="RX254" s="38"/>
      <c r="RY254" s="38"/>
      <c r="RZ254" s="38"/>
      <c r="SA254" s="38"/>
      <c r="SB254" s="38"/>
      <c r="SC254" s="38"/>
      <c r="SD254" s="38"/>
      <c r="SE254" s="38"/>
      <c r="SF254" s="38"/>
      <c r="SG254" s="38"/>
      <c r="SH254" s="38"/>
      <c r="SI254" s="38"/>
      <c r="SJ254" s="38"/>
      <c r="SK254" s="38"/>
      <c r="SL254" s="38"/>
      <c r="SM254" s="38"/>
      <c r="SN254" s="38"/>
      <c r="SO254" s="38"/>
      <c r="SP254" s="38"/>
      <c r="SQ254" s="38"/>
      <c r="SR254" s="38"/>
      <c r="SS254" s="38"/>
      <c r="ST254" s="38"/>
      <c r="SU254" s="38"/>
      <c r="SV254" s="38"/>
      <c r="SW254" s="38"/>
      <c r="SX254" s="38"/>
      <c r="SY254" s="38"/>
      <c r="SZ254" s="38"/>
      <c r="TA254" s="38"/>
      <c r="TB254" s="38"/>
      <c r="TC254" s="38"/>
      <c r="TD254" s="38"/>
      <c r="TE254" s="38"/>
      <c r="TF254" s="38"/>
      <c r="TG254" s="38"/>
      <c r="TH254" s="38"/>
      <c r="TI254" s="38"/>
      <c r="TJ254" s="38"/>
      <c r="TK254" s="38"/>
      <c r="TL254" s="38"/>
      <c r="TM254" s="38"/>
      <c r="TN254" s="38"/>
      <c r="TO254" s="38"/>
      <c r="TP254" s="38"/>
      <c r="TQ254" s="38"/>
      <c r="TR254" s="38"/>
      <c r="TS254" s="38"/>
      <c r="TT254" s="38"/>
      <c r="TU254" s="38"/>
      <c r="TV254" s="38"/>
      <c r="TW254" s="38"/>
      <c r="TX254" s="38"/>
      <c r="TY254" s="38"/>
      <c r="TZ254" s="38"/>
      <c r="UA254" s="38"/>
      <c r="UB254" s="38"/>
      <c r="UC254" s="38"/>
      <c r="UD254" s="38"/>
      <c r="UE254" s="38"/>
      <c r="UF254" s="38"/>
      <c r="UG254" s="38"/>
      <c r="UH254" s="38"/>
      <c r="UI254" s="38"/>
      <c r="UJ254" s="38"/>
      <c r="UK254" s="38"/>
      <c r="UL254" s="38"/>
      <c r="UM254" s="38"/>
      <c r="UN254" s="38"/>
      <c r="UO254" s="38"/>
      <c r="UP254" s="38"/>
      <c r="UQ254" s="38"/>
      <c r="UR254" s="38"/>
      <c r="US254" s="38"/>
      <c r="UT254" s="38"/>
      <c r="UU254" s="38"/>
      <c r="UV254" s="38"/>
      <c r="UW254" s="38"/>
      <c r="UX254" s="38"/>
      <c r="UY254" s="38"/>
      <c r="UZ254" s="38"/>
      <c r="VA254" s="38"/>
      <c r="VB254" s="38"/>
      <c r="VC254" s="38"/>
      <c r="VD254" s="38"/>
      <c r="VE254" s="38"/>
      <c r="VF254" s="38"/>
      <c r="VG254" s="38"/>
      <c r="VH254" s="38"/>
      <c r="VI254" s="38"/>
      <c r="VJ254" s="38"/>
      <c r="VK254" s="38"/>
      <c r="VL254" s="38"/>
      <c r="VM254" s="38"/>
      <c r="VN254" s="38"/>
      <c r="VO254" s="38"/>
      <c r="VP254" s="38"/>
      <c r="VQ254" s="38"/>
      <c r="VR254" s="38"/>
      <c r="VS254" s="38"/>
      <c r="VT254" s="38"/>
      <c r="VU254" s="38"/>
      <c r="VV254" s="38"/>
      <c r="VW254" s="38"/>
      <c r="VX254" s="38"/>
      <c r="VY254" s="38"/>
      <c r="VZ254" s="38"/>
      <c r="WA254" s="38"/>
      <c r="WB254" s="38"/>
      <c r="WC254" s="38"/>
      <c r="WD254" s="38"/>
      <c r="WE254" s="38"/>
      <c r="WF254" s="38"/>
      <c r="WG254" s="38"/>
      <c r="WH254" s="38"/>
      <c r="WI254" s="38"/>
      <c r="WJ254" s="38"/>
      <c r="WK254" s="38"/>
      <c r="WL254" s="38"/>
      <c r="WM254" s="38"/>
      <c r="WN254" s="38"/>
      <c r="WO254" s="38"/>
      <c r="WP254" s="38"/>
      <c r="WQ254" s="38"/>
      <c r="WR254" s="38"/>
      <c r="WS254" s="38"/>
      <c r="WT254" s="38"/>
      <c r="WU254" s="38"/>
      <c r="WV254" s="38"/>
      <c r="WW254" s="38"/>
      <c r="WX254" s="38"/>
      <c r="WY254" s="38"/>
      <c r="WZ254" s="38"/>
      <c r="XA254" s="38"/>
      <c r="XB254" s="38"/>
      <c r="XC254" s="38"/>
      <c r="XD254" s="38"/>
      <c r="XE254" s="38"/>
      <c r="XF254" s="38"/>
      <c r="XG254" s="38"/>
      <c r="XH254" s="38"/>
      <c r="XI254" s="38"/>
      <c r="XJ254" s="38"/>
      <c r="XK254" s="38"/>
      <c r="XL254" s="38"/>
      <c r="XM254" s="38"/>
      <c r="XN254" s="38"/>
      <c r="XO254" s="38"/>
      <c r="XP254" s="38"/>
      <c r="XQ254" s="38"/>
      <c r="XR254" s="38"/>
      <c r="XS254" s="38"/>
      <c r="XT254" s="38"/>
      <c r="XU254" s="38"/>
      <c r="XV254" s="38"/>
      <c r="XW254" s="38"/>
      <c r="XX254" s="38"/>
      <c r="XY254" s="38"/>
      <c r="XZ254" s="38"/>
      <c r="YA254" s="38"/>
      <c r="YB254" s="38"/>
      <c r="YC254" s="38"/>
      <c r="YD254" s="38"/>
      <c r="YE254" s="38"/>
      <c r="YF254" s="38"/>
      <c r="YG254" s="38"/>
      <c r="YH254" s="38"/>
      <c r="YI254" s="38"/>
      <c r="YJ254" s="38"/>
      <c r="YK254" s="38"/>
      <c r="YL254" s="38"/>
      <c r="YM254" s="38"/>
      <c r="YN254" s="38"/>
      <c r="YO254" s="38"/>
      <c r="YP254" s="38"/>
      <c r="YQ254" s="38"/>
      <c r="YR254" s="38"/>
      <c r="YS254" s="38"/>
    </row>
    <row r="255" spans="1:669" ht="15.75" x14ac:dyDescent="0.25">
      <c r="A255" s="122" t="s">
        <v>15</v>
      </c>
      <c r="B255" s="123">
        <f>+B253+B246+B234+B228+B220+B212+B205+B193+B187+B182+B178+B174+B166+B157+B149+B140+B136+B129+B123+B115+B108+B104+B97+B93+B88+B81+B77+B73+B68+B64+B59+B52+B48+B44+B40+B35+B30+B24+B20+B14+B11+B216+B144+B249+B112+B85+B27</f>
        <v>117</v>
      </c>
      <c r="C255" s="28"/>
      <c r="D255" s="28"/>
      <c r="E255" s="28"/>
      <c r="F255" s="28"/>
      <c r="G255" s="167">
        <f>G253+G246+G234+G228+G220+G216+G205+G193+G187+G182+G178+G174+G166+G157+G149+G140+G136+G129+G123+G115+G108+G104+G97+G93+G88+G81+G77+G73+G64+G68+G59+G52+G48+G44+G40+G35+G30+G24+G20+G14+G11+G212+G144+G249+G85+G112+G27</f>
        <v>7439200</v>
      </c>
      <c r="H255" s="167">
        <f>+H253+H246+H234+H228+H220+H212+H205+H193+H187+H182+H178+H174+H166+H157+H149+H140+H136+H129+H123+H115+H108+H104+H97+H93+H88+H81+H77+H73+H68+H64+H59+H52+H48+H44+H40+H35+H30+H24+H20+H14+H11+H216+H144+H249+H85+H112+H27</f>
        <v>213505.04</v>
      </c>
      <c r="I255" s="167">
        <f>+I253+I246+I234+I228+I220++I205+I193+I187+I182+I178+I174+I166+I157+I149+I140+I136+I129+I123+I115+I108+I104+I97+I93+I88+I81+I77+I73+I68+I64+I59+I52+I48+I44+I40+I35+I30+I24+I20+I14+I11+I216+I144+I212+I249+I85+I112+I27</f>
        <v>571583.05000000016</v>
      </c>
      <c r="J255" s="167">
        <f>+J253+J246+J234+J228+J220+J212+J205+J193+J187+J182+J178+J174+J166+J157+J149+J140+J136+J129+J123+J115+J108+J104+J97+J93+J88+J81+J77+J73+J68+J64+J59+J52+J48+J44+J40+J35+J30+J24+J20+J14+J11+J216+J144+J249+J85+J112+J27</f>
        <v>225935.08100000001</v>
      </c>
      <c r="K255" s="167">
        <f>+K253+K246+K234+K228+K220+K212+K205+K193+K187+K182+K178+K174+K166+K157+K149+K140+K136+K129+K123+K115+K108+K104+K97+K93+K88+K81+K77+K73+K68+K64+K59+K52+K48+K44+K40+K35+K30+K24+K20+K14+K11+K216+K144+K249+K85+K112+K27</f>
        <v>151659.69</v>
      </c>
      <c r="L255" s="167">
        <f>L253+L246+L234+L228+L220+L212+L205+L193+L187+L182+L178+L174+L166+L157+L149+L140+L136+L129+L123+L115+L108+L104+L97+L93+L88+L81+L77+L73+L68+L64+L59+L52+L48+L44+L40+L35+L30+L24+L20+L14+L11+L216+L144+L249+L85+L112+L27</f>
        <v>1162682.8599999996</v>
      </c>
      <c r="M255" s="167">
        <f>+M253+M246+M234+M228+M220+M212+M205+M193+M187+M182+M178+M174+M166+M157+M149+M140+M136+M129+M123+M115+M108+M104+M97+M93+M88+M81+M77+M73+M68+M64+M59+M52+M48+M44+M40+M35+M30+M24+M20+M14+M11+M216+M144+M249+M85+M112+M27</f>
        <v>6276517.1500000022</v>
      </c>
      <c r="O255" s="45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</row>
    <row r="256" spans="1:669" ht="33.75" x14ac:dyDescent="0.5">
      <c r="A256" s="30"/>
      <c r="B256" s="29"/>
      <c r="C256" s="29"/>
      <c r="D256" s="29"/>
      <c r="E256" s="29"/>
      <c r="F256" s="29"/>
      <c r="G256" s="142"/>
      <c r="H256" s="171"/>
      <c r="I256" s="142"/>
      <c r="J256" s="142"/>
      <c r="K256" s="142"/>
      <c r="L256" s="142"/>
      <c r="M256" s="171"/>
      <c r="O256" s="45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</row>
    <row r="257" spans="1:175" ht="15.75" x14ac:dyDescent="0.25">
      <c r="A257" s="47"/>
      <c r="B257" s="30"/>
      <c r="C257" s="30"/>
      <c r="D257" s="30"/>
      <c r="E257" s="30"/>
      <c r="F257" s="30"/>
      <c r="G257" s="143"/>
      <c r="H257" s="172"/>
      <c r="I257" s="143"/>
      <c r="J257" s="143"/>
      <c r="K257" s="143"/>
      <c r="L257" s="143"/>
      <c r="M257" s="172"/>
      <c r="O257" s="45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</row>
    <row r="258" spans="1:175" x14ac:dyDescent="0.25">
      <c r="A258" s="47"/>
      <c r="B258" s="8"/>
      <c r="C258" s="8"/>
      <c r="D258" s="8"/>
      <c r="E258" s="47"/>
      <c r="F258" s="47"/>
      <c r="G258" s="144"/>
      <c r="H258" s="173"/>
      <c r="I258" s="144"/>
      <c r="J258" s="144"/>
      <c r="K258" s="144"/>
      <c r="L258" s="144"/>
      <c r="M258" s="173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</row>
    <row r="259" spans="1:175" x14ac:dyDescent="0.25">
      <c r="A259" s="62"/>
      <c r="B259" s="8"/>
      <c r="C259" s="8"/>
      <c r="D259" s="8"/>
      <c r="E259" s="47"/>
      <c r="F259" s="47"/>
      <c r="G259" s="144"/>
      <c r="H259" s="173"/>
      <c r="I259" s="144"/>
      <c r="J259" s="144"/>
      <c r="K259" s="144"/>
      <c r="L259" s="144"/>
      <c r="M259" s="173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</row>
    <row r="260" spans="1:175" x14ac:dyDescent="0.25">
      <c r="A260" s="47"/>
      <c r="B260" s="62"/>
      <c r="C260" s="62"/>
      <c r="D260" s="62"/>
      <c r="E260" s="62"/>
      <c r="F260" s="62"/>
      <c r="G260" s="154"/>
      <c r="H260" s="177"/>
      <c r="I260" s="154"/>
      <c r="J260" s="154"/>
      <c r="K260" s="154"/>
      <c r="L260" s="154"/>
      <c r="M260" s="154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</row>
    <row r="261" spans="1:175" x14ac:dyDescent="0.25">
      <c r="A261" s="39"/>
      <c r="B261" s="8"/>
      <c r="C261" s="8"/>
      <c r="D261" s="8"/>
      <c r="E261" s="52"/>
      <c r="F261" s="52"/>
      <c r="G261" s="144"/>
      <c r="H261" s="173"/>
      <c r="I261" s="144"/>
      <c r="J261" s="144"/>
      <c r="K261" s="144"/>
      <c r="L261" s="144"/>
      <c r="M261" s="173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</row>
    <row r="262" spans="1:175" x14ac:dyDescent="0.25">
      <c r="A262" s="47"/>
      <c r="B262" s="13"/>
      <c r="C262" s="13"/>
      <c r="D262" s="13"/>
      <c r="E262" s="39"/>
      <c r="F262" s="39"/>
      <c r="G262" s="145"/>
      <c r="H262" s="164"/>
      <c r="I262" s="145"/>
      <c r="J262" s="145"/>
      <c r="K262" s="145"/>
      <c r="L262" s="145"/>
      <c r="M262" s="164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</row>
    <row r="263" spans="1:175" x14ac:dyDescent="0.25">
      <c r="A263" s="62"/>
      <c r="B263" s="8"/>
      <c r="C263" s="8"/>
      <c r="D263" s="8"/>
      <c r="E263" s="47"/>
      <c r="F263" s="47"/>
      <c r="G263" s="144"/>
      <c r="H263" s="173"/>
      <c r="I263" s="144"/>
      <c r="J263" s="144"/>
      <c r="K263" s="144"/>
      <c r="L263" s="144"/>
      <c r="M263" s="173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</row>
    <row r="264" spans="1:175" x14ac:dyDescent="0.25">
      <c r="A264" s="47"/>
      <c r="B264" s="62"/>
      <c r="C264" s="62"/>
      <c r="D264" s="62"/>
      <c r="E264" s="62"/>
      <c r="F264" s="62"/>
      <c r="G264" s="154"/>
      <c r="H264" s="177"/>
      <c r="I264" s="154"/>
      <c r="J264" s="154"/>
      <c r="K264" s="154"/>
      <c r="L264" s="154"/>
      <c r="M264" s="154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</row>
    <row r="265" spans="1:175" x14ac:dyDescent="0.25">
      <c r="A265" s="39"/>
      <c r="B265" s="8"/>
      <c r="C265" s="8"/>
      <c r="D265" s="8"/>
      <c r="E265" s="52"/>
      <c r="F265" s="52"/>
      <c r="G265" s="144"/>
      <c r="H265" s="173"/>
      <c r="I265" s="144"/>
      <c r="J265" s="144"/>
      <c r="K265" s="144"/>
      <c r="L265" s="144"/>
      <c r="M265" s="173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</row>
    <row r="266" spans="1:175" x14ac:dyDescent="0.25">
      <c r="A266" s="47"/>
      <c r="B266" s="13"/>
      <c r="C266" s="13"/>
      <c r="D266" s="13"/>
      <c r="E266" s="39"/>
      <c r="F266" s="39"/>
      <c r="G266" s="145"/>
      <c r="H266" s="164"/>
      <c r="I266" s="145"/>
      <c r="J266" s="145"/>
      <c r="K266" s="145"/>
      <c r="L266" s="145"/>
      <c r="M266" s="164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</row>
    <row r="267" spans="1:175" x14ac:dyDescent="0.25">
      <c r="A267" s="62"/>
      <c r="B267" s="8"/>
      <c r="C267" s="8"/>
      <c r="D267" s="8"/>
      <c r="E267" s="47"/>
      <c r="F267" s="47"/>
      <c r="G267" s="144"/>
      <c r="H267" s="173"/>
      <c r="I267" s="144"/>
      <c r="J267" s="144"/>
      <c r="K267" s="144"/>
      <c r="L267" s="144"/>
      <c r="M267" s="173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</row>
    <row r="268" spans="1:175" x14ac:dyDescent="0.25">
      <c r="A268" s="47"/>
      <c r="B268" s="62"/>
      <c r="C268" s="62"/>
      <c r="D268" s="62"/>
      <c r="E268" s="62"/>
      <c r="F268" s="62"/>
      <c r="G268" s="154"/>
      <c r="H268" s="177"/>
      <c r="I268" s="154"/>
      <c r="J268" s="154"/>
      <c r="K268" s="154"/>
      <c r="L268" s="154"/>
      <c r="M268" s="154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</row>
    <row r="269" spans="1:175" x14ac:dyDescent="0.25">
      <c r="A269" s="39"/>
      <c r="B269" s="8"/>
      <c r="C269" s="8"/>
      <c r="D269" s="8"/>
      <c r="E269" s="52"/>
      <c r="F269" s="52"/>
      <c r="G269" s="144"/>
      <c r="H269" s="173"/>
      <c r="I269" s="144"/>
      <c r="J269" s="144"/>
      <c r="K269" s="144"/>
      <c r="L269" s="144"/>
      <c r="M269" s="173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</row>
    <row r="270" spans="1:175" x14ac:dyDescent="0.25">
      <c r="A270" s="47"/>
      <c r="B270" s="13"/>
      <c r="C270" s="13"/>
      <c r="D270" s="13"/>
      <c r="E270" s="39"/>
      <c r="F270" s="39"/>
      <c r="G270" s="145"/>
      <c r="H270" s="164"/>
      <c r="I270" s="145"/>
      <c r="J270" s="145"/>
      <c r="K270" s="145"/>
      <c r="L270" s="145"/>
      <c r="M270" s="164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</row>
    <row r="271" spans="1:175" x14ac:dyDescent="0.25">
      <c r="A271" s="62"/>
      <c r="B271" s="8"/>
      <c r="C271" s="8"/>
      <c r="D271" s="8"/>
      <c r="E271" s="47"/>
      <c r="F271" s="47"/>
      <c r="G271" s="144"/>
      <c r="H271" s="173"/>
      <c r="I271" s="144"/>
      <c r="J271" s="144"/>
      <c r="K271" s="144"/>
      <c r="L271" s="144"/>
      <c r="M271" s="173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</row>
    <row r="272" spans="1:175" x14ac:dyDescent="0.25">
      <c r="A272" s="47"/>
      <c r="B272" s="62"/>
      <c r="C272" s="62"/>
      <c r="D272" s="62"/>
      <c r="E272" s="62"/>
      <c r="F272" s="62"/>
      <c r="G272" s="154"/>
      <c r="H272" s="177"/>
      <c r="I272" s="154"/>
      <c r="J272" s="154"/>
      <c r="K272" s="154"/>
      <c r="L272" s="154"/>
      <c r="M272" s="154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</row>
    <row r="273" spans="1:669" x14ac:dyDescent="0.25">
      <c r="A273" s="39"/>
      <c r="B273" s="8"/>
      <c r="C273" s="8"/>
      <c r="D273" s="8"/>
      <c r="E273" s="52"/>
      <c r="F273" s="52"/>
      <c r="G273" s="144"/>
      <c r="H273" s="173"/>
      <c r="I273" s="144"/>
      <c r="J273" s="144"/>
      <c r="K273" s="144"/>
      <c r="L273" s="144"/>
      <c r="M273" s="173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</row>
    <row r="274" spans="1:669" x14ac:dyDescent="0.25">
      <c r="A274" s="47"/>
      <c r="B274" s="13"/>
      <c r="C274" s="13"/>
      <c r="D274" s="13"/>
      <c r="E274" s="39"/>
      <c r="F274" s="39"/>
      <c r="G274" s="145"/>
      <c r="H274" s="164"/>
      <c r="I274" s="145"/>
      <c r="J274" s="145"/>
      <c r="K274" s="145"/>
      <c r="L274" s="145"/>
      <c r="M274" s="164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</row>
    <row r="275" spans="1:669" x14ac:dyDescent="0.25">
      <c r="A275" s="47"/>
      <c r="B275" s="8"/>
      <c r="C275" s="8"/>
      <c r="D275" s="8"/>
      <c r="E275" s="47"/>
      <c r="F275" s="47"/>
      <c r="G275" s="144"/>
      <c r="H275" s="173"/>
      <c r="I275" s="144"/>
      <c r="J275" s="144"/>
      <c r="K275" s="144"/>
      <c r="L275" s="144"/>
      <c r="M275" s="173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</row>
    <row r="276" spans="1:669" s="50" customFormat="1" ht="24.95" customHeight="1" x14ac:dyDescent="0.25">
      <c r="A276" s="38"/>
      <c r="B276" s="8"/>
      <c r="C276" s="8"/>
      <c r="D276" s="8"/>
      <c r="E276" s="47"/>
      <c r="F276" s="47"/>
      <c r="G276" s="144"/>
      <c r="H276" s="173"/>
      <c r="I276" s="144"/>
      <c r="J276" s="144"/>
      <c r="K276" s="144"/>
      <c r="L276" s="144"/>
      <c r="M276" s="173"/>
      <c r="O276" s="86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  <c r="HV276" s="38"/>
      <c r="HW276" s="38"/>
      <c r="HX276" s="38"/>
      <c r="HY276" s="38"/>
      <c r="HZ276" s="38"/>
      <c r="IA276" s="38"/>
      <c r="IB276" s="38"/>
      <c r="IC276" s="38"/>
      <c r="ID276" s="38"/>
      <c r="IE276" s="38"/>
      <c r="IF276" s="38"/>
      <c r="IG276" s="38"/>
      <c r="IH276" s="38"/>
      <c r="II276" s="38"/>
      <c r="IJ276" s="38"/>
      <c r="IK276" s="38"/>
      <c r="IL276" s="38"/>
      <c r="IM276" s="38"/>
      <c r="IN276" s="38"/>
      <c r="IO276" s="38"/>
      <c r="IP276" s="38"/>
      <c r="IQ276" s="38"/>
      <c r="IR276" s="38"/>
      <c r="IS276" s="38"/>
      <c r="IT276" s="38"/>
      <c r="IU276" s="38"/>
      <c r="IV276" s="38"/>
      <c r="IW276" s="38"/>
      <c r="IX276" s="38"/>
      <c r="IY276" s="38"/>
      <c r="IZ276" s="38"/>
      <c r="JA276" s="38"/>
      <c r="JB276" s="38"/>
      <c r="JC276" s="38"/>
      <c r="JD276" s="38"/>
      <c r="JE276" s="38"/>
      <c r="JF276" s="38"/>
      <c r="JG276" s="38"/>
      <c r="JH276" s="38"/>
      <c r="JI276" s="38"/>
      <c r="JJ276" s="38"/>
      <c r="JK276" s="38"/>
      <c r="JL276" s="38"/>
      <c r="JM276" s="38"/>
      <c r="JN276" s="38"/>
      <c r="JO276" s="38"/>
      <c r="JP276" s="38"/>
      <c r="JQ276" s="38"/>
      <c r="JR276" s="38"/>
      <c r="JS276" s="38"/>
      <c r="JT276" s="38"/>
      <c r="JU276" s="38"/>
      <c r="JV276" s="38"/>
      <c r="JW276" s="38"/>
      <c r="JX276" s="38"/>
      <c r="JY276" s="38"/>
      <c r="JZ276" s="38"/>
      <c r="KA276" s="38"/>
      <c r="KB276" s="38"/>
      <c r="KC276" s="38"/>
      <c r="KD276" s="38"/>
      <c r="KE276" s="38"/>
      <c r="KF276" s="38"/>
      <c r="KG276" s="38"/>
      <c r="KH276" s="38"/>
      <c r="KI276" s="38"/>
      <c r="KJ276" s="38"/>
      <c r="KK276" s="38"/>
      <c r="KL276" s="38"/>
      <c r="KM276" s="38"/>
      <c r="KN276" s="38"/>
      <c r="KO276" s="38"/>
      <c r="KP276" s="38"/>
      <c r="KQ276" s="38"/>
      <c r="KR276" s="38"/>
      <c r="KS276" s="38"/>
      <c r="KT276" s="38"/>
      <c r="KU276" s="38"/>
      <c r="KV276" s="38"/>
      <c r="KW276" s="38"/>
      <c r="KX276" s="38"/>
      <c r="KY276" s="38"/>
      <c r="KZ276" s="38"/>
      <c r="LA276" s="38"/>
      <c r="LB276" s="38"/>
      <c r="LC276" s="38"/>
      <c r="LD276" s="38"/>
      <c r="LE276" s="38"/>
      <c r="LF276" s="38"/>
      <c r="LG276" s="38"/>
      <c r="LH276" s="38"/>
      <c r="LI276" s="38"/>
      <c r="LJ276" s="38"/>
      <c r="LK276" s="38"/>
      <c r="LL276" s="38"/>
      <c r="LM276" s="38"/>
      <c r="LN276" s="38"/>
      <c r="LO276" s="38"/>
      <c r="LP276" s="38"/>
      <c r="LQ276" s="38"/>
      <c r="LR276" s="38"/>
      <c r="LS276" s="38"/>
      <c r="LT276" s="38"/>
      <c r="LU276" s="38"/>
      <c r="LV276" s="38"/>
      <c r="LW276" s="38"/>
      <c r="LX276" s="38"/>
      <c r="LY276" s="38"/>
      <c r="LZ276" s="38"/>
      <c r="MA276" s="38"/>
      <c r="MB276" s="38"/>
      <c r="MC276" s="38"/>
      <c r="MD276" s="38"/>
      <c r="ME276" s="38"/>
      <c r="MF276" s="38"/>
      <c r="MG276" s="38"/>
      <c r="MH276" s="38"/>
      <c r="MI276" s="38"/>
      <c r="MJ276" s="38"/>
      <c r="MK276" s="38"/>
      <c r="ML276" s="38"/>
      <c r="MM276" s="38"/>
      <c r="MN276" s="38"/>
      <c r="MO276" s="38"/>
      <c r="MP276" s="38"/>
      <c r="MQ276" s="38"/>
      <c r="MR276" s="38"/>
      <c r="MS276" s="38"/>
      <c r="MT276" s="38"/>
      <c r="MU276" s="38"/>
      <c r="MV276" s="38"/>
      <c r="MW276" s="38"/>
      <c r="MX276" s="38"/>
      <c r="MY276" s="38"/>
      <c r="MZ276" s="38"/>
      <c r="NA276" s="38"/>
      <c r="NB276" s="38"/>
      <c r="NC276" s="38"/>
      <c r="ND276" s="38"/>
      <c r="NE276" s="38"/>
      <c r="NF276" s="38"/>
      <c r="NG276" s="38"/>
      <c r="NH276" s="38"/>
      <c r="NI276" s="38"/>
      <c r="NJ276" s="38"/>
      <c r="NK276" s="38"/>
      <c r="NL276" s="38"/>
      <c r="NM276" s="38"/>
      <c r="NN276" s="38"/>
      <c r="NO276" s="38"/>
      <c r="NP276" s="38"/>
      <c r="NQ276" s="38"/>
      <c r="NR276" s="38"/>
      <c r="NS276" s="38"/>
      <c r="NT276" s="38"/>
      <c r="NU276" s="38"/>
      <c r="NV276" s="38"/>
      <c r="NW276" s="38"/>
      <c r="NX276" s="38"/>
      <c r="NY276" s="38"/>
      <c r="NZ276" s="38"/>
      <c r="OA276" s="38"/>
      <c r="OB276" s="38"/>
      <c r="OC276" s="38"/>
      <c r="OD276" s="38"/>
      <c r="OE276" s="38"/>
      <c r="OF276" s="38"/>
      <c r="OG276" s="38"/>
      <c r="OH276" s="38"/>
      <c r="OI276" s="38"/>
      <c r="OJ276" s="38"/>
      <c r="OK276" s="38"/>
      <c r="OL276" s="38"/>
      <c r="OM276" s="38"/>
      <c r="ON276" s="38"/>
      <c r="OO276" s="38"/>
      <c r="OP276" s="38"/>
      <c r="OQ276" s="38"/>
      <c r="OR276" s="38"/>
      <c r="OS276" s="38"/>
      <c r="OT276" s="38"/>
      <c r="OU276" s="38"/>
      <c r="OV276" s="38"/>
      <c r="OW276" s="38"/>
      <c r="OX276" s="38"/>
      <c r="OY276" s="38"/>
      <c r="OZ276" s="38"/>
      <c r="PA276" s="38"/>
      <c r="PB276" s="38"/>
      <c r="PC276" s="38"/>
      <c r="PD276" s="38"/>
      <c r="PE276" s="38"/>
      <c r="PF276" s="38"/>
      <c r="PG276" s="38"/>
      <c r="PH276" s="38"/>
      <c r="PI276" s="38"/>
      <c r="PJ276" s="38"/>
      <c r="PK276" s="38"/>
      <c r="PL276" s="38"/>
      <c r="PM276" s="38"/>
      <c r="PN276" s="38"/>
      <c r="PO276" s="38"/>
      <c r="PP276" s="38"/>
      <c r="PQ276" s="38"/>
      <c r="PR276" s="38"/>
      <c r="PS276" s="38"/>
      <c r="PT276" s="38"/>
      <c r="PU276" s="38"/>
      <c r="PV276" s="38"/>
      <c r="PW276" s="38"/>
      <c r="PX276" s="38"/>
      <c r="PY276" s="38"/>
      <c r="PZ276" s="38"/>
      <c r="QA276" s="38"/>
      <c r="QB276" s="38"/>
      <c r="QC276" s="38"/>
      <c r="QD276" s="38"/>
      <c r="QE276" s="38"/>
      <c r="QF276" s="38"/>
      <c r="QG276" s="38"/>
      <c r="QH276" s="38"/>
      <c r="QI276" s="38"/>
      <c r="QJ276" s="38"/>
      <c r="QK276" s="38"/>
      <c r="QL276" s="38"/>
      <c r="QM276" s="38"/>
      <c r="QN276" s="38"/>
      <c r="QO276" s="38"/>
      <c r="QP276" s="38"/>
      <c r="QQ276" s="38"/>
      <c r="QR276" s="38"/>
      <c r="QS276" s="38"/>
      <c r="QT276" s="38"/>
      <c r="QU276" s="38"/>
      <c r="QV276" s="38"/>
      <c r="QW276" s="38"/>
      <c r="QX276" s="38"/>
      <c r="QY276" s="38"/>
      <c r="QZ276" s="38"/>
      <c r="RA276" s="38"/>
      <c r="RB276" s="38"/>
      <c r="RC276" s="38"/>
      <c r="RD276" s="38"/>
      <c r="RE276" s="38"/>
      <c r="RF276" s="38"/>
      <c r="RG276" s="38"/>
      <c r="RH276" s="38"/>
      <c r="RI276" s="38"/>
      <c r="RJ276" s="38"/>
      <c r="RK276" s="38"/>
      <c r="RL276" s="38"/>
      <c r="RM276" s="38"/>
      <c r="RN276" s="38"/>
      <c r="RO276" s="38"/>
      <c r="RP276" s="38"/>
      <c r="RQ276" s="38"/>
      <c r="RR276" s="38"/>
      <c r="RS276" s="38"/>
      <c r="RT276" s="38"/>
      <c r="RU276" s="38"/>
      <c r="RV276" s="38"/>
      <c r="RW276" s="38"/>
      <c r="RX276" s="38"/>
      <c r="RY276" s="38"/>
      <c r="RZ276" s="38"/>
      <c r="SA276" s="38"/>
      <c r="SB276" s="38"/>
      <c r="SC276" s="38"/>
      <c r="SD276" s="38"/>
      <c r="SE276" s="38"/>
      <c r="SF276" s="38"/>
      <c r="SG276" s="38"/>
      <c r="SH276" s="38"/>
      <c r="SI276" s="38"/>
      <c r="SJ276" s="38"/>
      <c r="SK276" s="38"/>
      <c r="SL276" s="38"/>
      <c r="SM276" s="38"/>
      <c r="SN276" s="38"/>
      <c r="SO276" s="38"/>
      <c r="SP276" s="38"/>
      <c r="SQ276" s="38"/>
      <c r="SR276" s="38"/>
      <c r="SS276" s="38"/>
      <c r="ST276" s="38"/>
      <c r="SU276" s="38"/>
      <c r="SV276" s="38"/>
      <c r="SW276" s="38"/>
      <c r="SX276" s="38"/>
      <c r="SY276" s="38"/>
      <c r="SZ276" s="38"/>
      <c r="TA276" s="38"/>
      <c r="TB276" s="38"/>
      <c r="TC276" s="38"/>
      <c r="TD276" s="38"/>
      <c r="TE276" s="38"/>
      <c r="TF276" s="38"/>
      <c r="TG276" s="38"/>
      <c r="TH276" s="38"/>
      <c r="TI276" s="38"/>
      <c r="TJ276" s="38"/>
      <c r="TK276" s="38"/>
      <c r="TL276" s="38"/>
      <c r="TM276" s="38"/>
      <c r="TN276" s="38"/>
      <c r="TO276" s="38"/>
      <c r="TP276" s="38"/>
      <c r="TQ276" s="38"/>
      <c r="TR276" s="38"/>
      <c r="TS276" s="38"/>
      <c r="TT276" s="38"/>
      <c r="TU276" s="38"/>
      <c r="TV276" s="38"/>
      <c r="TW276" s="38"/>
      <c r="TX276" s="38"/>
      <c r="TY276" s="38"/>
      <c r="TZ276" s="38"/>
      <c r="UA276" s="38"/>
      <c r="UB276" s="38"/>
      <c r="UC276" s="38"/>
      <c r="UD276" s="38"/>
      <c r="UE276" s="38"/>
      <c r="UF276" s="38"/>
      <c r="UG276" s="38"/>
      <c r="UH276" s="38"/>
      <c r="UI276" s="38"/>
      <c r="UJ276" s="38"/>
      <c r="UK276" s="38"/>
      <c r="UL276" s="38"/>
      <c r="UM276" s="38"/>
      <c r="UN276" s="38"/>
      <c r="UO276" s="38"/>
      <c r="UP276" s="38"/>
      <c r="UQ276" s="38"/>
      <c r="UR276" s="38"/>
      <c r="US276" s="38"/>
      <c r="UT276" s="38"/>
      <c r="UU276" s="38"/>
      <c r="UV276" s="38"/>
      <c r="UW276" s="38"/>
      <c r="UX276" s="38"/>
      <c r="UY276" s="38"/>
      <c r="UZ276" s="38"/>
      <c r="VA276" s="38"/>
      <c r="VB276" s="38"/>
      <c r="VC276" s="38"/>
      <c r="VD276" s="38"/>
      <c r="VE276" s="38"/>
      <c r="VF276" s="38"/>
      <c r="VG276" s="38"/>
      <c r="VH276" s="38"/>
      <c r="VI276" s="38"/>
      <c r="VJ276" s="38"/>
      <c r="VK276" s="38"/>
      <c r="VL276" s="38"/>
      <c r="VM276" s="38"/>
      <c r="VN276" s="38"/>
      <c r="VO276" s="38"/>
      <c r="VP276" s="38"/>
      <c r="VQ276" s="38"/>
      <c r="VR276" s="38"/>
      <c r="VS276" s="38"/>
      <c r="VT276" s="38"/>
      <c r="VU276" s="38"/>
      <c r="VV276" s="38"/>
      <c r="VW276" s="38"/>
      <c r="VX276" s="38"/>
      <c r="VY276" s="38"/>
      <c r="VZ276" s="38"/>
      <c r="WA276" s="38"/>
      <c r="WB276" s="38"/>
      <c r="WC276" s="38"/>
      <c r="WD276" s="38"/>
      <c r="WE276" s="38"/>
      <c r="WF276" s="38"/>
      <c r="WG276" s="38"/>
      <c r="WH276" s="38"/>
      <c r="WI276" s="38"/>
      <c r="WJ276" s="38"/>
      <c r="WK276" s="38"/>
      <c r="WL276" s="38"/>
      <c r="WM276" s="38"/>
      <c r="WN276" s="38"/>
      <c r="WO276" s="38"/>
      <c r="WP276" s="38"/>
      <c r="WQ276" s="38"/>
      <c r="WR276" s="38"/>
      <c r="WS276" s="38"/>
      <c r="WT276" s="38"/>
      <c r="WU276" s="38"/>
      <c r="WV276" s="38"/>
      <c r="WW276" s="38"/>
      <c r="WX276" s="38"/>
      <c r="WY276" s="38"/>
      <c r="WZ276" s="38"/>
      <c r="XA276" s="38"/>
      <c r="XB276" s="38"/>
      <c r="XC276" s="38"/>
      <c r="XD276" s="38"/>
      <c r="XE276" s="38"/>
      <c r="XF276" s="38"/>
      <c r="XG276" s="38"/>
      <c r="XH276" s="38"/>
      <c r="XI276" s="38"/>
      <c r="XJ276" s="38"/>
      <c r="XK276" s="38"/>
      <c r="XL276" s="38"/>
      <c r="XM276" s="38"/>
      <c r="XN276" s="38"/>
      <c r="XO276" s="38"/>
      <c r="XP276" s="38"/>
      <c r="XQ276" s="38"/>
      <c r="XR276" s="38"/>
      <c r="XS276" s="38"/>
      <c r="XT276" s="38"/>
      <c r="XU276" s="38"/>
      <c r="XV276" s="38"/>
      <c r="XW276" s="38"/>
      <c r="XX276" s="38"/>
      <c r="XY276" s="38"/>
      <c r="XZ276" s="38"/>
      <c r="YA276" s="38"/>
      <c r="YB276" s="38"/>
      <c r="YC276" s="38"/>
      <c r="YD276" s="38"/>
      <c r="YE276" s="38"/>
      <c r="YF276" s="38"/>
      <c r="YG276" s="38"/>
      <c r="YH276" s="38"/>
      <c r="YI276" s="38"/>
      <c r="YJ276" s="38"/>
      <c r="YK276" s="38"/>
      <c r="YL276" s="38"/>
      <c r="YM276" s="38"/>
      <c r="YN276" s="38"/>
      <c r="YO276" s="38"/>
      <c r="YP276" s="38"/>
      <c r="YQ276" s="38"/>
      <c r="YR276" s="38"/>
      <c r="YS276" s="38"/>
    </row>
    <row r="277" spans="1:669" s="50" customFormat="1" ht="15.75" x14ac:dyDescent="0.25">
      <c r="A277" s="38"/>
      <c r="B277" s="3"/>
      <c r="C277" s="3"/>
      <c r="D277" s="3"/>
      <c r="E277" s="38"/>
      <c r="F277" s="38"/>
      <c r="G277" s="130"/>
      <c r="H277" s="131"/>
      <c r="I277" s="130"/>
      <c r="J277" s="130"/>
      <c r="K277" s="130"/>
      <c r="L277" s="130"/>
      <c r="M277" s="131"/>
      <c r="O277" s="86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38"/>
      <c r="HU277" s="38"/>
      <c r="HV277" s="38"/>
      <c r="HW277" s="38"/>
      <c r="HX277" s="38"/>
      <c r="HY277" s="38"/>
      <c r="HZ277" s="38"/>
      <c r="IA277" s="38"/>
      <c r="IB277" s="38"/>
      <c r="IC277" s="38"/>
      <c r="ID277" s="38"/>
      <c r="IE277" s="38"/>
      <c r="IF277" s="38"/>
      <c r="IG277" s="38"/>
      <c r="IH277" s="38"/>
      <c r="II277" s="38"/>
      <c r="IJ277" s="38"/>
      <c r="IK277" s="38"/>
      <c r="IL277" s="38"/>
      <c r="IM277" s="38"/>
      <c r="IN277" s="38"/>
      <c r="IO277" s="38"/>
      <c r="IP277" s="38"/>
      <c r="IQ277" s="38"/>
      <c r="IR277" s="38"/>
      <c r="IS277" s="38"/>
      <c r="IT277" s="38"/>
      <c r="IU277" s="38"/>
      <c r="IV277" s="38"/>
      <c r="IW277" s="38"/>
      <c r="IX277" s="38"/>
      <c r="IY277" s="38"/>
      <c r="IZ277" s="38"/>
      <c r="JA277" s="38"/>
      <c r="JB277" s="38"/>
      <c r="JC277" s="38"/>
      <c r="JD277" s="38"/>
      <c r="JE277" s="38"/>
      <c r="JF277" s="38"/>
      <c r="JG277" s="38"/>
      <c r="JH277" s="38"/>
      <c r="JI277" s="38"/>
      <c r="JJ277" s="38"/>
      <c r="JK277" s="38"/>
      <c r="JL277" s="38"/>
      <c r="JM277" s="38"/>
      <c r="JN277" s="38"/>
      <c r="JO277" s="38"/>
      <c r="JP277" s="38"/>
      <c r="JQ277" s="38"/>
      <c r="JR277" s="38"/>
      <c r="JS277" s="38"/>
      <c r="JT277" s="38"/>
      <c r="JU277" s="38"/>
      <c r="JV277" s="38"/>
      <c r="JW277" s="38"/>
      <c r="JX277" s="38"/>
      <c r="JY277" s="38"/>
      <c r="JZ277" s="38"/>
      <c r="KA277" s="38"/>
      <c r="KB277" s="38"/>
      <c r="KC277" s="38"/>
      <c r="KD277" s="38"/>
      <c r="KE277" s="38"/>
      <c r="KF277" s="38"/>
      <c r="KG277" s="38"/>
      <c r="KH277" s="38"/>
      <c r="KI277" s="38"/>
      <c r="KJ277" s="38"/>
      <c r="KK277" s="38"/>
      <c r="KL277" s="38"/>
      <c r="KM277" s="38"/>
      <c r="KN277" s="38"/>
      <c r="KO277" s="38"/>
      <c r="KP277" s="38"/>
      <c r="KQ277" s="38"/>
      <c r="KR277" s="38"/>
      <c r="KS277" s="38"/>
      <c r="KT277" s="38"/>
      <c r="KU277" s="38"/>
      <c r="KV277" s="38"/>
      <c r="KW277" s="38"/>
      <c r="KX277" s="38"/>
      <c r="KY277" s="38"/>
      <c r="KZ277" s="38"/>
      <c r="LA277" s="38"/>
      <c r="LB277" s="38"/>
      <c r="LC277" s="38"/>
      <c r="LD277" s="38"/>
      <c r="LE277" s="38"/>
      <c r="LF277" s="38"/>
      <c r="LG277" s="38"/>
      <c r="LH277" s="38"/>
      <c r="LI277" s="38"/>
      <c r="LJ277" s="38"/>
      <c r="LK277" s="38"/>
      <c r="LL277" s="38"/>
      <c r="LM277" s="38"/>
      <c r="LN277" s="38"/>
      <c r="LO277" s="38"/>
      <c r="LP277" s="38"/>
      <c r="LQ277" s="38"/>
      <c r="LR277" s="38"/>
      <c r="LS277" s="38"/>
      <c r="LT277" s="38"/>
      <c r="LU277" s="38"/>
      <c r="LV277" s="38"/>
      <c r="LW277" s="38"/>
      <c r="LX277" s="38"/>
      <c r="LY277" s="38"/>
      <c r="LZ277" s="38"/>
      <c r="MA277" s="38"/>
      <c r="MB277" s="38"/>
      <c r="MC277" s="38"/>
      <c r="MD277" s="38"/>
      <c r="ME277" s="38"/>
      <c r="MF277" s="38"/>
      <c r="MG277" s="38"/>
      <c r="MH277" s="38"/>
      <c r="MI277" s="38"/>
      <c r="MJ277" s="38"/>
      <c r="MK277" s="38"/>
      <c r="ML277" s="38"/>
      <c r="MM277" s="38"/>
      <c r="MN277" s="38"/>
      <c r="MO277" s="38"/>
      <c r="MP277" s="38"/>
      <c r="MQ277" s="38"/>
      <c r="MR277" s="38"/>
      <c r="MS277" s="38"/>
      <c r="MT277" s="38"/>
      <c r="MU277" s="38"/>
      <c r="MV277" s="38"/>
      <c r="MW277" s="38"/>
      <c r="MX277" s="38"/>
      <c r="MY277" s="38"/>
      <c r="MZ277" s="38"/>
      <c r="NA277" s="38"/>
      <c r="NB277" s="38"/>
      <c r="NC277" s="38"/>
      <c r="ND277" s="38"/>
      <c r="NE277" s="38"/>
      <c r="NF277" s="38"/>
      <c r="NG277" s="38"/>
      <c r="NH277" s="38"/>
      <c r="NI277" s="38"/>
      <c r="NJ277" s="38"/>
      <c r="NK277" s="38"/>
      <c r="NL277" s="38"/>
      <c r="NM277" s="38"/>
      <c r="NN277" s="38"/>
      <c r="NO277" s="38"/>
      <c r="NP277" s="38"/>
      <c r="NQ277" s="38"/>
      <c r="NR277" s="38"/>
      <c r="NS277" s="38"/>
      <c r="NT277" s="38"/>
      <c r="NU277" s="38"/>
      <c r="NV277" s="38"/>
      <c r="NW277" s="38"/>
      <c r="NX277" s="38"/>
      <c r="NY277" s="38"/>
      <c r="NZ277" s="38"/>
      <c r="OA277" s="38"/>
      <c r="OB277" s="38"/>
      <c r="OC277" s="38"/>
      <c r="OD277" s="38"/>
      <c r="OE277" s="38"/>
      <c r="OF277" s="38"/>
      <c r="OG277" s="38"/>
      <c r="OH277" s="38"/>
      <c r="OI277" s="38"/>
      <c r="OJ277" s="38"/>
      <c r="OK277" s="38"/>
      <c r="OL277" s="38"/>
      <c r="OM277" s="38"/>
      <c r="ON277" s="38"/>
      <c r="OO277" s="38"/>
      <c r="OP277" s="38"/>
      <c r="OQ277" s="38"/>
      <c r="OR277" s="38"/>
      <c r="OS277" s="38"/>
      <c r="OT277" s="38"/>
      <c r="OU277" s="38"/>
      <c r="OV277" s="38"/>
      <c r="OW277" s="38"/>
      <c r="OX277" s="38"/>
      <c r="OY277" s="38"/>
      <c r="OZ277" s="38"/>
      <c r="PA277" s="38"/>
      <c r="PB277" s="38"/>
      <c r="PC277" s="38"/>
      <c r="PD277" s="38"/>
      <c r="PE277" s="38"/>
      <c r="PF277" s="38"/>
      <c r="PG277" s="38"/>
      <c r="PH277" s="38"/>
      <c r="PI277" s="38"/>
      <c r="PJ277" s="38"/>
      <c r="PK277" s="38"/>
      <c r="PL277" s="38"/>
      <c r="PM277" s="38"/>
      <c r="PN277" s="38"/>
      <c r="PO277" s="38"/>
      <c r="PP277" s="38"/>
      <c r="PQ277" s="38"/>
      <c r="PR277" s="38"/>
      <c r="PS277" s="38"/>
      <c r="PT277" s="38"/>
      <c r="PU277" s="38"/>
      <c r="PV277" s="38"/>
      <c r="PW277" s="38"/>
      <c r="PX277" s="38"/>
      <c r="PY277" s="38"/>
      <c r="PZ277" s="38"/>
      <c r="QA277" s="38"/>
      <c r="QB277" s="38"/>
      <c r="QC277" s="38"/>
      <c r="QD277" s="38"/>
      <c r="QE277" s="38"/>
      <c r="QF277" s="38"/>
      <c r="QG277" s="38"/>
      <c r="QH277" s="38"/>
      <c r="QI277" s="38"/>
      <c r="QJ277" s="38"/>
      <c r="QK277" s="38"/>
      <c r="QL277" s="38"/>
      <c r="QM277" s="38"/>
      <c r="QN277" s="38"/>
      <c r="QO277" s="38"/>
      <c r="QP277" s="38"/>
      <c r="QQ277" s="38"/>
      <c r="QR277" s="38"/>
      <c r="QS277" s="38"/>
      <c r="QT277" s="38"/>
      <c r="QU277" s="38"/>
      <c r="QV277" s="38"/>
      <c r="QW277" s="38"/>
      <c r="QX277" s="38"/>
      <c r="QY277" s="38"/>
      <c r="QZ277" s="38"/>
      <c r="RA277" s="38"/>
      <c r="RB277" s="38"/>
      <c r="RC277" s="38"/>
      <c r="RD277" s="38"/>
      <c r="RE277" s="38"/>
      <c r="RF277" s="38"/>
      <c r="RG277" s="38"/>
      <c r="RH277" s="38"/>
      <c r="RI277" s="38"/>
      <c r="RJ277" s="38"/>
      <c r="RK277" s="38"/>
      <c r="RL277" s="38"/>
      <c r="RM277" s="38"/>
      <c r="RN277" s="38"/>
      <c r="RO277" s="38"/>
      <c r="RP277" s="38"/>
      <c r="RQ277" s="38"/>
      <c r="RR277" s="38"/>
      <c r="RS277" s="38"/>
      <c r="RT277" s="38"/>
      <c r="RU277" s="38"/>
      <c r="RV277" s="38"/>
      <c r="RW277" s="38"/>
      <c r="RX277" s="38"/>
      <c r="RY277" s="38"/>
      <c r="RZ277" s="38"/>
      <c r="SA277" s="38"/>
      <c r="SB277" s="38"/>
      <c r="SC277" s="38"/>
      <c r="SD277" s="38"/>
      <c r="SE277" s="38"/>
      <c r="SF277" s="38"/>
      <c r="SG277" s="38"/>
      <c r="SH277" s="38"/>
      <c r="SI277" s="38"/>
      <c r="SJ277" s="38"/>
      <c r="SK277" s="38"/>
      <c r="SL277" s="38"/>
      <c r="SM277" s="38"/>
      <c r="SN277" s="38"/>
      <c r="SO277" s="38"/>
      <c r="SP277" s="38"/>
      <c r="SQ277" s="38"/>
      <c r="SR277" s="38"/>
      <c r="SS277" s="38"/>
      <c r="ST277" s="38"/>
      <c r="SU277" s="38"/>
      <c r="SV277" s="38"/>
      <c r="SW277" s="38"/>
      <c r="SX277" s="38"/>
      <c r="SY277" s="38"/>
      <c r="SZ277" s="38"/>
      <c r="TA277" s="38"/>
      <c r="TB277" s="38"/>
      <c r="TC277" s="38"/>
      <c r="TD277" s="38"/>
      <c r="TE277" s="38"/>
      <c r="TF277" s="38"/>
      <c r="TG277" s="38"/>
      <c r="TH277" s="38"/>
      <c r="TI277" s="38"/>
      <c r="TJ277" s="38"/>
      <c r="TK277" s="38"/>
      <c r="TL277" s="38"/>
      <c r="TM277" s="38"/>
      <c r="TN277" s="38"/>
      <c r="TO277" s="38"/>
      <c r="TP277" s="38"/>
      <c r="TQ277" s="38"/>
      <c r="TR277" s="38"/>
      <c r="TS277" s="38"/>
      <c r="TT277" s="38"/>
      <c r="TU277" s="38"/>
      <c r="TV277" s="38"/>
      <c r="TW277" s="38"/>
      <c r="TX277" s="38"/>
      <c r="TY277" s="38"/>
      <c r="TZ277" s="38"/>
      <c r="UA277" s="38"/>
      <c r="UB277" s="38"/>
      <c r="UC277" s="38"/>
      <c r="UD277" s="38"/>
      <c r="UE277" s="38"/>
      <c r="UF277" s="38"/>
      <c r="UG277" s="38"/>
      <c r="UH277" s="38"/>
      <c r="UI277" s="38"/>
      <c r="UJ277" s="38"/>
      <c r="UK277" s="38"/>
      <c r="UL277" s="38"/>
      <c r="UM277" s="38"/>
      <c r="UN277" s="38"/>
      <c r="UO277" s="38"/>
      <c r="UP277" s="38"/>
      <c r="UQ277" s="38"/>
      <c r="UR277" s="38"/>
      <c r="US277" s="38"/>
      <c r="UT277" s="38"/>
      <c r="UU277" s="38"/>
      <c r="UV277" s="38"/>
      <c r="UW277" s="38"/>
      <c r="UX277" s="38"/>
      <c r="UY277" s="38"/>
      <c r="UZ277" s="38"/>
      <c r="VA277" s="38"/>
      <c r="VB277" s="38"/>
      <c r="VC277" s="38"/>
      <c r="VD277" s="38"/>
      <c r="VE277" s="38"/>
      <c r="VF277" s="38"/>
      <c r="VG277" s="38"/>
      <c r="VH277" s="38"/>
      <c r="VI277" s="38"/>
      <c r="VJ277" s="38"/>
      <c r="VK277" s="38"/>
      <c r="VL277" s="38"/>
      <c r="VM277" s="38"/>
      <c r="VN277" s="38"/>
      <c r="VO277" s="38"/>
      <c r="VP277" s="38"/>
      <c r="VQ277" s="38"/>
      <c r="VR277" s="38"/>
      <c r="VS277" s="38"/>
      <c r="VT277" s="38"/>
      <c r="VU277" s="38"/>
      <c r="VV277" s="38"/>
      <c r="VW277" s="38"/>
      <c r="VX277" s="38"/>
      <c r="VY277" s="38"/>
      <c r="VZ277" s="38"/>
      <c r="WA277" s="38"/>
      <c r="WB277" s="38"/>
      <c r="WC277" s="38"/>
      <c r="WD277" s="38"/>
      <c r="WE277" s="38"/>
      <c r="WF277" s="38"/>
      <c r="WG277" s="38"/>
      <c r="WH277" s="38"/>
      <c r="WI277" s="38"/>
      <c r="WJ277" s="38"/>
      <c r="WK277" s="38"/>
      <c r="WL277" s="38"/>
      <c r="WM277" s="38"/>
      <c r="WN277" s="38"/>
      <c r="WO277" s="38"/>
      <c r="WP277" s="38"/>
      <c r="WQ277" s="38"/>
      <c r="WR277" s="38"/>
      <c r="WS277" s="38"/>
      <c r="WT277" s="38"/>
      <c r="WU277" s="38"/>
      <c r="WV277" s="38"/>
      <c r="WW277" s="38"/>
      <c r="WX277" s="38"/>
      <c r="WY277" s="38"/>
      <c r="WZ277" s="38"/>
      <c r="XA277" s="38"/>
      <c r="XB277" s="38"/>
      <c r="XC277" s="38"/>
      <c r="XD277" s="38"/>
      <c r="XE277" s="38"/>
      <c r="XF277" s="38"/>
      <c r="XG277" s="38"/>
      <c r="XH277" s="38"/>
      <c r="XI277" s="38"/>
      <c r="XJ277" s="38"/>
      <c r="XK277" s="38"/>
      <c r="XL277" s="38"/>
      <c r="XM277" s="38"/>
      <c r="XN277" s="38"/>
      <c r="XO277" s="38"/>
      <c r="XP277" s="38"/>
      <c r="XQ277" s="38"/>
      <c r="XR277" s="38"/>
      <c r="XS277" s="38"/>
      <c r="XT277" s="38"/>
      <c r="XU277" s="38"/>
      <c r="XV277" s="38"/>
      <c r="XW277" s="38"/>
      <c r="XX277" s="38"/>
      <c r="XY277" s="38"/>
      <c r="XZ277" s="38"/>
      <c r="YA277" s="38"/>
      <c r="YB277" s="38"/>
      <c r="YC277" s="38"/>
      <c r="YD277" s="38"/>
      <c r="YE277" s="38"/>
      <c r="YF277" s="38"/>
      <c r="YG277" s="38"/>
      <c r="YH277" s="38"/>
      <c r="YI277" s="38"/>
      <c r="YJ277" s="38"/>
      <c r="YK277" s="38"/>
      <c r="YL277" s="38"/>
      <c r="YM277" s="38"/>
      <c r="YN277" s="38"/>
      <c r="YO277" s="38"/>
      <c r="YP277" s="38"/>
      <c r="YQ277" s="38"/>
      <c r="YR277" s="38"/>
      <c r="YS277" s="38"/>
    </row>
    <row r="278" spans="1:669" s="50" customFormat="1" ht="15.75" x14ac:dyDescent="0.25">
      <c r="A278" s="38"/>
      <c r="B278" s="3"/>
      <c r="C278" s="3"/>
      <c r="D278" s="3"/>
      <c r="E278" s="38"/>
      <c r="F278" s="38"/>
      <c r="G278" s="130"/>
      <c r="H278" s="131"/>
      <c r="I278" s="130"/>
      <c r="J278" s="130"/>
      <c r="K278" s="130"/>
      <c r="L278" s="130"/>
      <c r="M278" s="131"/>
      <c r="O278" s="86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38"/>
      <c r="HU278" s="38"/>
      <c r="HV278" s="38"/>
      <c r="HW278" s="38"/>
      <c r="HX278" s="38"/>
      <c r="HY278" s="38"/>
      <c r="HZ278" s="38"/>
      <c r="IA278" s="38"/>
      <c r="IB278" s="38"/>
      <c r="IC278" s="38"/>
      <c r="ID278" s="38"/>
      <c r="IE278" s="38"/>
      <c r="IF278" s="38"/>
      <c r="IG278" s="38"/>
      <c r="IH278" s="38"/>
      <c r="II278" s="38"/>
      <c r="IJ278" s="38"/>
      <c r="IK278" s="38"/>
      <c r="IL278" s="38"/>
      <c r="IM278" s="38"/>
      <c r="IN278" s="38"/>
      <c r="IO278" s="38"/>
      <c r="IP278" s="38"/>
      <c r="IQ278" s="38"/>
      <c r="IR278" s="38"/>
      <c r="IS278" s="38"/>
      <c r="IT278" s="38"/>
      <c r="IU278" s="38"/>
      <c r="IV278" s="38"/>
      <c r="IW278" s="38"/>
      <c r="IX278" s="38"/>
      <c r="IY278" s="38"/>
      <c r="IZ278" s="38"/>
      <c r="JA278" s="38"/>
      <c r="JB278" s="38"/>
      <c r="JC278" s="38"/>
      <c r="JD278" s="38"/>
      <c r="JE278" s="38"/>
      <c r="JF278" s="38"/>
      <c r="JG278" s="38"/>
      <c r="JH278" s="38"/>
      <c r="JI278" s="38"/>
      <c r="JJ278" s="38"/>
      <c r="JK278" s="38"/>
      <c r="JL278" s="38"/>
      <c r="JM278" s="38"/>
      <c r="JN278" s="38"/>
      <c r="JO278" s="38"/>
      <c r="JP278" s="38"/>
      <c r="JQ278" s="38"/>
      <c r="JR278" s="38"/>
      <c r="JS278" s="38"/>
      <c r="JT278" s="38"/>
      <c r="JU278" s="38"/>
      <c r="JV278" s="38"/>
      <c r="JW278" s="38"/>
      <c r="JX278" s="38"/>
      <c r="JY278" s="38"/>
      <c r="JZ278" s="38"/>
      <c r="KA278" s="38"/>
      <c r="KB278" s="38"/>
      <c r="KC278" s="38"/>
      <c r="KD278" s="38"/>
      <c r="KE278" s="38"/>
      <c r="KF278" s="38"/>
      <c r="KG278" s="38"/>
      <c r="KH278" s="38"/>
      <c r="KI278" s="38"/>
      <c r="KJ278" s="38"/>
      <c r="KK278" s="38"/>
      <c r="KL278" s="38"/>
      <c r="KM278" s="38"/>
      <c r="KN278" s="38"/>
      <c r="KO278" s="38"/>
      <c r="KP278" s="38"/>
      <c r="KQ278" s="38"/>
      <c r="KR278" s="38"/>
      <c r="KS278" s="38"/>
      <c r="KT278" s="38"/>
      <c r="KU278" s="38"/>
      <c r="KV278" s="38"/>
      <c r="KW278" s="38"/>
      <c r="KX278" s="38"/>
      <c r="KY278" s="38"/>
      <c r="KZ278" s="38"/>
      <c r="LA278" s="38"/>
      <c r="LB278" s="38"/>
      <c r="LC278" s="38"/>
      <c r="LD278" s="38"/>
      <c r="LE278" s="38"/>
      <c r="LF278" s="38"/>
      <c r="LG278" s="38"/>
      <c r="LH278" s="38"/>
      <c r="LI278" s="38"/>
      <c r="LJ278" s="38"/>
      <c r="LK278" s="38"/>
      <c r="LL278" s="38"/>
      <c r="LM278" s="38"/>
      <c r="LN278" s="38"/>
      <c r="LO278" s="38"/>
      <c r="LP278" s="38"/>
      <c r="LQ278" s="38"/>
      <c r="LR278" s="38"/>
      <c r="LS278" s="38"/>
      <c r="LT278" s="38"/>
      <c r="LU278" s="38"/>
      <c r="LV278" s="38"/>
      <c r="LW278" s="38"/>
      <c r="LX278" s="38"/>
      <c r="LY278" s="38"/>
      <c r="LZ278" s="38"/>
      <c r="MA278" s="38"/>
      <c r="MB278" s="38"/>
      <c r="MC278" s="38"/>
      <c r="MD278" s="38"/>
      <c r="ME278" s="38"/>
      <c r="MF278" s="38"/>
      <c r="MG278" s="38"/>
      <c r="MH278" s="38"/>
      <c r="MI278" s="38"/>
      <c r="MJ278" s="38"/>
      <c r="MK278" s="38"/>
      <c r="ML278" s="38"/>
      <c r="MM278" s="38"/>
      <c r="MN278" s="38"/>
      <c r="MO278" s="38"/>
      <c r="MP278" s="38"/>
      <c r="MQ278" s="38"/>
      <c r="MR278" s="38"/>
      <c r="MS278" s="38"/>
      <c r="MT278" s="38"/>
      <c r="MU278" s="38"/>
      <c r="MV278" s="38"/>
      <c r="MW278" s="38"/>
      <c r="MX278" s="38"/>
      <c r="MY278" s="38"/>
      <c r="MZ278" s="38"/>
      <c r="NA278" s="38"/>
      <c r="NB278" s="38"/>
      <c r="NC278" s="38"/>
      <c r="ND278" s="38"/>
      <c r="NE278" s="38"/>
      <c r="NF278" s="38"/>
      <c r="NG278" s="38"/>
      <c r="NH278" s="38"/>
      <c r="NI278" s="38"/>
      <c r="NJ278" s="38"/>
      <c r="NK278" s="38"/>
      <c r="NL278" s="38"/>
      <c r="NM278" s="38"/>
      <c r="NN278" s="38"/>
      <c r="NO278" s="38"/>
      <c r="NP278" s="38"/>
      <c r="NQ278" s="38"/>
      <c r="NR278" s="38"/>
      <c r="NS278" s="38"/>
      <c r="NT278" s="38"/>
      <c r="NU278" s="38"/>
      <c r="NV278" s="38"/>
      <c r="NW278" s="38"/>
      <c r="NX278" s="38"/>
      <c r="NY278" s="38"/>
      <c r="NZ278" s="38"/>
      <c r="OA278" s="38"/>
      <c r="OB278" s="38"/>
      <c r="OC278" s="38"/>
      <c r="OD278" s="38"/>
      <c r="OE278" s="38"/>
      <c r="OF278" s="38"/>
      <c r="OG278" s="38"/>
      <c r="OH278" s="38"/>
      <c r="OI278" s="38"/>
      <c r="OJ278" s="38"/>
      <c r="OK278" s="38"/>
      <c r="OL278" s="38"/>
      <c r="OM278" s="38"/>
      <c r="ON278" s="38"/>
      <c r="OO278" s="38"/>
      <c r="OP278" s="38"/>
      <c r="OQ278" s="38"/>
      <c r="OR278" s="38"/>
      <c r="OS278" s="38"/>
      <c r="OT278" s="38"/>
      <c r="OU278" s="38"/>
      <c r="OV278" s="38"/>
      <c r="OW278" s="38"/>
      <c r="OX278" s="38"/>
      <c r="OY278" s="38"/>
      <c r="OZ278" s="38"/>
      <c r="PA278" s="38"/>
      <c r="PB278" s="38"/>
      <c r="PC278" s="38"/>
      <c r="PD278" s="38"/>
      <c r="PE278" s="38"/>
      <c r="PF278" s="38"/>
      <c r="PG278" s="38"/>
      <c r="PH278" s="38"/>
      <c r="PI278" s="38"/>
      <c r="PJ278" s="38"/>
      <c r="PK278" s="38"/>
      <c r="PL278" s="38"/>
      <c r="PM278" s="38"/>
      <c r="PN278" s="38"/>
      <c r="PO278" s="38"/>
      <c r="PP278" s="38"/>
      <c r="PQ278" s="38"/>
      <c r="PR278" s="38"/>
      <c r="PS278" s="38"/>
      <c r="PT278" s="38"/>
      <c r="PU278" s="38"/>
      <c r="PV278" s="38"/>
      <c r="PW278" s="38"/>
      <c r="PX278" s="38"/>
      <c r="PY278" s="38"/>
      <c r="PZ278" s="38"/>
      <c r="QA278" s="38"/>
      <c r="QB278" s="38"/>
      <c r="QC278" s="38"/>
      <c r="QD278" s="38"/>
      <c r="QE278" s="38"/>
      <c r="QF278" s="38"/>
      <c r="QG278" s="38"/>
      <c r="QH278" s="38"/>
      <c r="QI278" s="38"/>
      <c r="QJ278" s="38"/>
      <c r="QK278" s="38"/>
      <c r="QL278" s="38"/>
      <c r="QM278" s="38"/>
      <c r="QN278" s="38"/>
      <c r="QO278" s="38"/>
      <c r="QP278" s="38"/>
      <c r="QQ278" s="38"/>
      <c r="QR278" s="38"/>
      <c r="QS278" s="38"/>
      <c r="QT278" s="38"/>
      <c r="QU278" s="38"/>
      <c r="QV278" s="38"/>
      <c r="QW278" s="38"/>
      <c r="QX278" s="38"/>
      <c r="QY278" s="38"/>
      <c r="QZ278" s="38"/>
      <c r="RA278" s="38"/>
      <c r="RB278" s="38"/>
      <c r="RC278" s="38"/>
      <c r="RD278" s="38"/>
      <c r="RE278" s="38"/>
      <c r="RF278" s="38"/>
      <c r="RG278" s="38"/>
      <c r="RH278" s="38"/>
      <c r="RI278" s="38"/>
      <c r="RJ278" s="38"/>
      <c r="RK278" s="38"/>
      <c r="RL278" s="38"/>
      <c r="RM278" s="38"/>
      <c r="RN278" s="38"/>
      <c r="RO278" s="38"/>
      <c r="RP278" s="38"/>
      <c r="RQ278" s="38"/>
      <c r="RR278" s="38"/>
      <c r="RS278" s="38"/>
      <c r="RT278" s="38"/>
      <c r="RU278" s="38"/>
      <c r="RV278" s="38"/>
      <c r="RW278" s="38"/>
      <c r="RX278" s="38"/>
      <c r="RY278" s="38"/>
      <c r="RZ278" s="38"/>
      <c r="SA278" s="38"/>
      <c r="SB278" s="38"/>
      <c r="SC278" s="38"/>
      <c r="SD278" s="38"/>
      <c r="SE278" s="38"/>
      <c r="SF278" s="38"/>
      <c r="SG278" s="38"/>
      <c r="SH278" s="38"/>
      <c r="SI278" s="38"/>
      <c r="SJ278" s="38"/>
      <c r="SK278" s="38"/>
      <c r="SL278" s="38"/>
      <c r="SM278" s="38"/>
      <c r="SN278" s="38"/>
      <c r="SO278" s="38"/>
      <c r="SP278" s="38"/>
      <c r="SQ278" s="38"/>
      <c r="SR278" s="38"/>
      <c r="SS278" s="38"/>
      <c r="ST278" s="38"/>
      <c r="SU278" s="38"/>
      <c r="SV278" s="38"/>
      <c r="SW278" s="38"/>
      <c r="SX278" s="38"/>
      <c r="SY278" s="38"/>
      <c r="SZ278" s="38"/>
      <c r="TA278" s="38"/>
      <c r="TB278" s="38"/>
      <c r="TC278" s="38"/>
      <c r="TD278" s="38"/>
      <c r="TE278" s="38"/>
      <c r="TF278" s="38"/>
      <c r="TG278" s="38"/>
      <c r="TH278" s="38"/>
      <c r="TI278" s="38"/>
      <c r="TJ278" s="38"/>
      <c r="TK278" s="38"/>
      <c r="TL278" s="38"/>
      <c r="TM278" s="38"/>
      <c r="TN278" s="38"/>
      <c r="TO278" s="38"/>
      <c r="TP278" s="38"/>
      <c r="TQ278" s="38"/>
      <c r="TR278" s="38"/>
      <c r="TS278" s="38"/>
      <c r="TT278" s="38"/>
      <c r="TU278" s="38"/>
      <c r="TV278" s="38"/>
      <c r="TW278" s="38"/>
      <c r="TX278" s="38"/>
      <c r="TY278" s="38"/>
      <c r="TZ278" s="38"/>
      <c r="UA278" s="38"/>
      <c r="UB278" s="38"/>
      <c r="UC278" s="38"/>
      <c r="UD278" s="38"/>
      <c r="UE278" s="38"/>
      <c r="UF278" s="38"/>
      <c r="UG278" s="38"/>
      <c r="UH278" s="38"/>
      <c r="UI278" s="38"/>
      <c r="UJ278" s="38"/>
      <c r="UK278" s="38"/>
      <c r="UL278" s="38"/>
      <c r="UM278" s="38"/>
      <c r="UN278" s="38"/>
      <c r="UO278" s="38"/>
      <c r="UP278" s="38"/>
      <c r="UQ278" s="38"/>
      <c r="UR278" s="38"/>
      <c r="US278" s="38"/>
      <c r="UT278" s="38"/>
      <c r="UU278" s="38"/>
      <c r="UV278" s="38"/>
      <c r="UW278" s="38"/>
      <c r="UX278" s="38"/>
      <c r="UY278" s="38"/>
      <c r="UZ278" s="38"/>
      <c r="VA278" s="38"/>
      <c r="VB278" s="38"/>
      <c r="VC278" s="38"/>
      <c r="VD278" s="38"/>
      <c r="VE278" s="38"/>
      <c r="VF278" s="38"/>
      <c r="VG278" s="38"/>
      <c r="VH278" s="38"/>
      <c r="VI278" s="38"/>
      <c r="VJ278" s="38"/>
      <c r="VK278" s="38"/>
      <c r="VL278" s="38"/>
      <c r="VM278" s="38"/>
      <c r="VN278" s="38"/>
      <c r="VO278" s="38"/>
      <c r="VP278" s="38"/>
      <c r="VQ278" s="38"/>
      <c r="VR278" s="38"/>
      <c r="VS278" s="38"/>
      <c r="VT278" s="38"/>
      <c r="VU278" s="38"/>
      <c r="VV278" s="38"/>
      <c r="VW278" s="38"/>
      <c r="VX278" s="38"/>
      <c r="VY278" s="38"/>
      <c r="VZ278" s="38"/>
      <c r="WA278" s="38"/>
      <c r="WB278" s="38"/>
      <c r="WC278" s="38"/>
      <c r="WD278" s="38"/>
      <c r="WE278" s="38"/>
      <c r="WF278" s="38"/>
      <c r="WG278" s="38"/>
      <c r="WH278" s="38"/>
      <c r="WI278" s="38"/>
      <c r="WJ278" s="38"/>
      <c r="WK278" s="38"/>
      <c r="WL278" s="38"/>
      <c r="WM278" s="38"/>
      <c r="WN278" s="38"/>
      <c r="WO278" s="38"/>
      <c r="WP278" s="38"/>
      <c r="WQ278" s="38"/>
      <c r="WR278" s="38"/>
      <c r="WS278" s="38"/>
      <c r="WT278" s="38"/>
      <c r="WU278" s="38"/>
      <c r="WV278" s="38"/>
      <c r="WW278" s="38"/>
      <c r="WX278" s="38"/>
      <c r="WY278" s="38"/>
      <c r="WZ278" s="38"/>
      <c r="XA278" s="38"/>
      <c r="XB278" s="38"/>
      <c r="XC278" s="38"/>
      <c r="XD278" s="38"/>
      <c r="XE278" s="38"/>
      <c r="XF278" s="38"/>
      <c r="XG278" s="38"/>
      <c r="XH278" s="38"/>
      <c r="XI278" s="38"/>
      <c r="XJ278" s="38"/>
      <c r="XK278" s="38"/>
      <c r="XL278" s="38"/>
      <c r="XM278" s="38"/>
      <c r="XN278" s="38"/>
      <c r="XO278" s="38"/>
      <c r="XP278" s="38"/>
      <c r="XQ278" s="38"/>
      <c r="XR278" s="38"/>
      <c r="XS278" s="38"/>
      <c r="XT278" s="38"/>
      <c r="XU278" s="38"/>
      <c r="XV278" s="38"/>
      <c r="XW278" s="38"/>
      <c r="XX278" s="38"/>
      <c r="XY278" s="38"/>
      <c r="XZ278" s="38"/>
      <c r="YA278" s="38"/>
      <c r="YB278" s="38"/>
      <c r="YC278" s="38"/>
      <c r="YD278" s="38"/>
      <c r="YE278" s="38"/>
      <c r="YF278" s="38"/>
      <c r="YG278" s="38"/>
      <c r="YH278" s="38"/>
      <c r="YI278" s="38"/>
      <c r="YJ278" s="38"/>
      <c r="YK278" s="38"/>
      <c r="YL278" s="38"/>
      <c r="YM278" s="38"/>
      <c r="YN278" s="38"/>
      <c r="YO278" s="38"/>
      <c r="YP278" s="38"/>
      <c r="YQ278" s="38"/>
      <c r="YR278" s="38"/>
      <c r="YS278" s="38"/>
    </row>
    <row r="279" spans="1:669" s="50" customFormat="1" ht="15.75" x14ac:dyDescent="0.25">
      <c r="A279" s="38"/>
      <c r="B279" s="3"/>
      <c r="C279" s="3"/>
      <c r="D279" s="3"/>
      <c r="E279" s="38"/>
      <c r="F279" s="38"/>
      <c r="G279" s="130"/>
      <c r="H279" s="131"/>
      <c r="I279" s="130"/>
      <c r="J279" s="130"/>
      <c r="K279" s="130"/>
      <c r="L279" s="130"/>
      <c r="M279" s="131"/>
      <c r="O279" s="86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  <c r="IH279" s="38"/>
      <c r="II279" s="38"/>
      <c r="IJ279" s="38"/>
      <c r="IK279" s="38"/>
      <c r="IL279" s="38"/>
      <c r="IM279" s="38"/>
      <c r="IN279" s="38"/>
      <c r="IO279" s="38"/>
      <c r="IP279" s="38"/>
      <c r="IQ279" s="38"/>
      <c r="IR279" s="38"/>
      <c r="IS279" s="38"/>
      <c r="IT279" s="38"/>
      <c r="IU279" s="38"/>
      <c r="IV279" s="38"/>
      <c r="IW279" s="38"/>
      <c r="IX279" s="38"/>
      <c r="IY279" s="38"/>
      <c r="IZ279" s="38"/>
      <c r="JA279" s="38"/>
      <c r="JB279" s="38"/>
      <c r="JC279" s="38"/>
      <c r="JD279" s="38"/>
      <c r="JE279" s="38"/>
      <c r="JF279" s="38"/>
      <c r="JG279" s="38"/>
      <c r="JH279" s="38"/>
      <c r="JI279" s="38"/>
      <c r="JJ279" s="38"/>
      <c r="JK279" s="38"/>
      <c r="JL279" s="38"/>
      <c r="JM279" s="38"/>
      <c r="JN279" s="38"/>
      <c r="JO279" s="38"/>
      <c r="JP279" s="38"/>
      <c r="JQ279" s="38"/>
      <c r="JR279" s="38"/>
      <c r="JS279" s="38"/>
      <c r="JT279" s="38"/>
      <c r="JU279" s="38"/>
      <c r="JV279" s="38"/>
      <c r="JW279" s="38"/>
      <c r="JX279" s="38"/>
      <c r="JY279" s="38"/>
      <c r="JZ279" s="38"/>
      <c r="KA279" s="38"/>
      <c r="KB279" s="38"/>
      <c r="KC279" s="38"/>
      <c r="KD279" s="38"/>
      <c r="KE279" s="38"/>
      <c r="KF279" s="38"/>
      <c r="KG279" s="38"/>
      <c r="KH279" s="38"/>
      <c r="KI279" s="38"/>
      <c r="KJ279" s="38"/>
      <c r="KK279" s="38"/>
      <c r="KL279" s="38"/>
      <c r="KM279" s="38"/>
      <c r="KN279" s="38"/>
      <c r="KO279" s="38"/>
      <c r="KP279" s="38"/>
      <c r="KQ279" s="38"/>
      <c r="KR279" s="38"/>
      <c r="KS279" s="38"/>
      <c r="KT279" s="38"/>
      <c r="KU279" s="38"/>
      <c r="KV279" s="38"/>
      <c r="KW279" s="38"/>
      <c r="KX279" s="38"/>
      <c r="KY279" s="38"/>
      <c r="KZ279" s="38"/>
      <c r="LA279" s="38"/>
      <c r="LB279" s="38"/>
      <c r="LC279" s="38"/>
      <c r="LD279" s="38"/>
      <c r="LE279" s="38"/>
      <c r="LF279" s="38"/>
      <c r="LG279" s="38"/>
      <c r="LH279" s="38"/>
      <c r="LI279" s="38"/>
      <c r="LJ279" s="38"/>
      <c r="LK279" s="38"/>
      <c r="LL279" s="38"/>
      <c r="LM279" s="38"/>
      <c r="LN279" s="38"/>
      <c r="LO279" s="38"/>
      <c r="LP279" s="38"/>
      <c r="LQ279" s="38"/>
      <c r="LR279" s="38"/>
      <c r="LS279" s="38"/>
      <c r="LT279" s="38"/>
      <c r="LU279" s="38"/>
      <c r="LV279" s="38"/>
      <c r="LW279" s="38"/>
      <c r="LX279" s="38"/>
      <c r="LY279" s="38"/>
      <c r="LZ279" s="38"/>
      <c r="MA279" s="38"/>
      <c r="MB279" s="38"/>
      <c r="MC279" s="38"/>
      <c r="MD279" s="38"/>
      <c r="ME279" s="38"/>
      <c r="MF279" s="38"/>
      <c r="MG279" s="38"/>
      <c r="MH279" s="38"/>
      <c r="MI279" s="38"/>
      <c r="MJ279" s="38"/>
      <c r="MK279" s="38"/>
      <c r="ML279" s="38"/>
      <c r="MM279" s="38"/>
      <c r="MN279" s="38"/>
      <c r="MO279" s="38"/>
      <c r="MP279" s="38"/>
      <c r="MQ279" s="38"/>
      <c r="MR279" s="38"/>
      <c r="MS279" s="38"/>
      <c r="MT279" s="38"/>
      <c r="MU279" s="38"/>
      <c r="MV279" s="38"/>
      <c r="MW279" s="38"/>
      <c r="MX279" s="38"/>
      <c r="MY279" s="38"/>
      <c r="MZ279" s="38"/>
      <c r="NA279" s="38"/>
      <c r="NB279" s="38"/>
      <c r="NC279" s="38"/>
      <c r="ND279" s="38"/>
      <c r="NE279" s="38"/>
      <c r="NF279" s="38"/>
      <c r="NG279" s="38"/>
      <c r="NH279" s="38"/>
      <c r="NI279" s="38"/>
      <c r="NJ279" s="38"/>
      <c r="NK279" s="38"/>
      <c r="NL279" s="38"/>
      <c r="NM279" s="38"/>
      <c r="NN279" s="38"/>
      <c r="NO279" s="38"/>
      <c r="NP279" s="38"/>
      <c r="NQ279" s="38"/>
      <c r="NR279" s="38"/>
      <c r="NS279" s="38"/>
      <c r="NT279" s="38"/>
      <c r="NU279" s="38"/>
      <c r="NV279" s="38"/>
      <c r="NW279" s="38"/>
      <c r="NX279" s="38"/>
      <c r="NY279" s="38"/>
      <c r="NZ279" s="38"/>
      <c r="OA279" s="38"/>
      <c r="OB279" s="38"/>
      <c r="OC279" s="38"/>
      <c r="OD279" s="38"/>
      <c r="OE279" s="38"/>
      <c r="OF279" s="38"/>
      <c r="OG279" s="38"/>
      <c r="OH279" s="38"/>
      <c r="OI279" s="38"/>
      <c r="OJ279" s="38"/>
      <c r="OK279" s="38"/>
      <c r="OL279" s="38"/>
      <c r="OM279" s="38"/>
      <c r="ON279" s="38"/>
      <c r="OO279" s="38"/>
      <c r="OP279" s="38"/>
      <c r="OQ279" s="38"/>
      <c r="OR279" s="38"/>
      <c r="OS279" s="38"/>
      <c r="OT279" s="38"/>
      <c r="OU279" s="38"/>
      <c r="OV279" s="38"/>
      <c r="OW279" s="38"/>
      <c r="OX279" s="38"/>
      <c r="OY279" s="38"/>
      <c r="OZ279" s="38"/>
      <c r="PA279" s="38"/>
      <c r="PB279" s="38"/>
      <c r="PC279" s="38"/>
      <c r="PD279" s="38"/>
      <c r="PE279" s="38"/>
      <c r="PF279" s="38"/>
      <c r="PG279" s="38"/>
      <c r="PH279" s="38"/>
      <c r="PI279" s="38"/>
      <c r="PJ279" s="38"/>
      <c r="PK279" s="38"/>
      <c r="PL279" s="38"/>
      <c r="PM279" s="38"/>
      <c r="PN279" s="38"/>
      <c r="PO279" s="38"/>
      <c r="PP279" s="38"/>
      <c r="PQ279" s="38"/>
      <c r="PR279" s="38"/>
      <c r="PS279" s="38"/>
      <c r="PT279" s="38"/>
      <c r="PU279" s="38"/>
      <c r="PV279" s="38"/>
      <c r="PW279" s="38"/>
      <c r="PX279" s="38"/>
      <c r="PY279" s="38"/>
      <c r="PZ279" s="38"/>
      <c r="QA279" s="38"/>
      <c r="QB279" s="38"/>
      <c r="QC279" s="38"/>
      <c r="QD279" s="38"/>
      <c r="QE279" s="38"/>
      <c r="QF279" s="38"/>
      <c r="QG279" s="38"/>
      <c r="QH279" s="38"/>
      <c r="QI279" s="38"/>
      <c r="QJ279" s="38"/>
      <c r="QK279" s="38"/>
      <c r="QL279" s="38"/>
      <c r="QM279" s="38"/>
      <c r="QN279" s="38"/>
      <c r="QO279" s="38"/>
      <c r="QP279" s="38"/>
      <c r="QQ279" s="38"/>
      <c r="QR279" s="38"/>
      <c r="QS279" s="38"/>
      <c r="QT279" s="38"/>
      <c r="QU279" s="38"/>
      <c r="QV279" s="38"/>
      <c r="QW279" s="38"/>
      <c r="QX279" s="38"/>
      <c r="QY279" s="38"/>
      <c r="QZ279" s="38"/>
      <c r="RA279" s="38"/>
      <c r="RB279" s="38"/>
      <c r="RC279" s="38"/>
      <c r="RD279" s="38"/>
      <c r="RE279" s="38"/>
      <c r="RF279" s="38"/>
      <c r="RG279" s="38"/>
      <c r="RH279" s="38"/>
      <c r="RI279" s="38"/>
      <c r="RJ279" s="38"/>
      <c r="RK279" s="38"/>
      <c r="RL279" s="38"/>
      <c r="RM279" s="38"/>
      <c r="RN279" s="38"/>
      <c r="RO279" s="38"/>
      <c r="RP279" s="38"/>
      <c r="RQ279" s="38"/>
      <c r="RR279" s="38"/>
      <c r="RS279" s="38"/>
      <c r="RT279" s="38"/>
      <c r="RU279" s="38"/>
      <c r="RV279" s="38"/>
      <c r="RW279" s="38"/>
      <c r="RX279" s="38"/>
      <c r="RY279" s="38"/>
      <c r="RZ279" s="38"/>
      <c r="SA279" s="38"/>
      <c r="SB279" s="38"/>
      <c r="SC279" s="38"/>
      <c r="SD279" s="38"/>
      <c r="SE279" s="38"/>
      <c r="SF279" s="38"/>
      <c r="SG279" s="38"/>
      <c r="SH279" s="38"/>
      <c r="SI279" s="38"/>
      <c r="SJ279" s="38"/>
      <c r="SK279" s="38"/>
      <c r="SL279" s="38"/>
      <c r="SM279" s="38"/>
      <c r="SN279" s="38"/>
      <c r="SO279" s="38"/>
      <c r="SP279" s="38"/>
      <c r="SQ279" s="38"/>
      <c r="SR279" s="38"/>
      <c r="SS279" s="38"/>
      <c r="ST279" s="38"/>
      <c r="SU279" s="38"/>
      <c r="SV279" s="38"/>
      <c r="SW279" s="38"/>
      <c r="SX279" s="38"/>
      <c r="SY279" s="38"/>
      <c r="SZ279" s="38"/>
      <c r="TA279" s="38"/>
      <c r="TB279" s="38"/>
      <c r="TC279" s="38"/>
      <c r="TD279" s="38"/>
      <c r="TE279" s="38"/>
      <c r="TF279" s="38"/>
      <c r="TG279" s="38"/>
      <c r="TH279" s="38"/>
      <c r="TI279" s="38"/>
      <c r="TJ279" s="38"/>
      <c r="TK279" s="38"/>
      <c r="TL279" s="38"/>
      <c r="TM279" s="38"/>
      <c r="TN279" s="38"/>
      <c r="TO279" s="38"/>
      <c r="TP279" s="38"/>
      <c r="TQ279" s="38"/>
      <c r="TR279" s="38"/>
      <c r="TS279" s="38"/>
      <c r="TT279" s="38"/>
      <c r="TU279" s="38"/>
      <c r="TV279" s="38"/>
      <c r="TW279" s="38"/>
      <c r="TX279" s="38"/>
      <c r="TY279" s="38"/>
      <c r="TZ279" s="38"/>
      <c r="UA279" s="38"/>
      <c r="UB279" s="38"/>
      <c r="UC279" s="38"/>
      <c r="UD279" s="38"/>
      <c r="UE279" s="38"/>
      <c r="UF279" s="38"/>
      <c r="UG279" s="38"/>
      <c r="UH279" s="38"/>
      <c r="UI279" s="38"/>
      <c r="UJ279" s="38"/>
      <c r="UK279" s="38"/>
      <c r="UL279" s="38"/>
      <c r="UM279" s="38"/>
      <c r="UN279" s="38"/>
      <c r="UO279" s="38"/>
      <c r="UP279" s="38"/>
      <c r="UQ279" s="38"/>
      <c r="UR279" s="38"/>
      <c r="US279" s="38"/>
      <c r="UT279" s="38"/>
      <c r="UU279" s="38"/>
      <c r="UV279" s="38"/>
      <c r="UW279" s="38"/>
      <c r="UX279" s="38"/>
      <c r="UY279" s="38"/>
      <c r="UZ279" s="38"/>
      <c r="VA279" s="38"/>
      <c r="VB279" s="38"/>
      <c r="VC279" s="38"/>
      <c r="VD279" s="38"/>
      <c r="VE279" s="38"/>
      <c r="VF279" s="38"/>
      <c r="VG279" s="38"/>
      <c r="VH279" s="38"/>
      <c r="VI279" s="38"/>
      <c r="VJ279" s="38"/>
      <c r="VK279" s="38"/>
      <c r="VL279" s="38"/>
      <c r="VM279" s="38"/>
      <c r="VN279" s="38"/>
      <c r="VO279" s="38"/>
      <c r="VP279" s="38"/>
      <c r="VQ279" s="38"/>
      <c r="VR279" s="38"/>
      <c r="VS279" s="38"/>
      <c r="VT279" s="38"/>
      <c r="VU279" s="38"/>
      <c r="VV279" s="38"/>
      <c r="VW279" s="38"/>
      <c r="VX279" s="38"/>
      <c r="VY279" s="38"/>
      <c r="VZ279" s="38"/>
      <c r="WA279" s="38"/>
      <c r="WB279" s="38"/>
      <c r="WC279" s="38"/>
      <c r="WD279" s="38"/>
      <c r="WE279" s="38"/>
      <c r="WF279" s="38"/>
      <c r="WG279" s="38"/>
      <c r="WH279" s="38"/>
      <c r="WI279" s="38"/>
      <c r="WJ279" s="38"/>
      <c r="WK279" s="38"/>
      <c r="WL279" s="38"/>
      <c r="WM279" s="38"/>
      <c r="WN279" s="38"/>
      <c r="WO279" s="38"/>
      <c r="WP279" s="38"/>
      <c r="WQ279" s="38"/>
      <c r="WR279" s="38"/>
      <c r="WS279" s="38"/>
      <c r="WT279" s="38"/>
      <c r="WU279" s="38"/>
      <c r="WV279" s="38"/>
      <c r="WW279" s="38"/>
      <c r="WX279" s="38"/>
      <c r="WY279" s="38"/>
      <c r="WZ279" s="38"/>
      <c r="XA279" s="38"/>
      <c r="XB279" s="38"/>
      <c r="XC279" s="38"/>
      <c r="XD279" s="38"/>
      <c r="XE279" s="38"/>
      <c r="XF279" s="38"/>
      <c r="XG279" s="38"/>
      <c r="XH279" s="38"/>
      <c r="XI279" s="38"/>
      <c r="XJ279" s="38"/>
      <c r="XK279" s="38"/>
      <c r="XL279" s="38"/>
      <c r="XM279" s="38"/>
      <c r="XN279" s="38"/>
      <c r="XO279" s="38"/>
      <c r="XP279" s="38"/>
      <c r="XQ279" s="38"/>
      <c r="XR279" s="38"/>
      <c r="XS279" s="38"/>
      <c r="XT279" s="38"/>
      <c r="XU279" s="38"/>
      <c r="XV279" s="38"/>
      <c r="XW279" s="38"/>
      <c r="XX279" s="38"/>
      <c r="XY279" s="38"/>
      <c r="XZ279" s="38"/>
      <c r="YA279" s="38"/>
      <c r="YB279" s="38"/>
      <c r="YC279" s="38"/>
      <c r="YD279" s="38"/>
      <c r="YE279" s="38"/>
      <c r="YF279" s="38"/>
      <c r="YG279" s="38"/>
      <c r="YH279" s="38"/>
      <c r="YI279" s="38"/>
      <c r="YJ279" s="38"/>
      <c r="YK279" s="38"/>
      <c r="YL279" s="38"/>
      <c r="YM279" s="38"/>
      <c r="YN279" s="38"/>
      <c r="YO279" s="38"/>
      <c r="YP279" s="38"/>
      <c r="YQ279" s="38"/>
      <c r="YR279" s="38"/>
      <c r="YS279" s="38"/>
    </row>
    <row r="280" spans="1:669" s="50" customFormat="1" ht="15.75" x14ac:dyDescent="0.25">
      <c r="A280" s="38"/>
      <c r="B280" s="3"/>
      <c r="C280" s="3"/>
      <c r="D280" s="3"/>
      <c r="E280" s="38"/>
      <c r="F280" s="38"/>
      <c r="G280" s="130"/>
      <c r="H280" s="131"/>
      <c r="I280" s="130"/>
      <c r="J280" s="130"/>
      <c r="K280" s="130"/>
      <c r="L280" s="130"/>
      <c r="M280" s="131"/>
      <c r="O280" s="86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  <c r="HJ280" s="38"/>
      <c r="HK280" s="38"/>
      <c r="HL280" s="38"/>
      <c r="HM280" s="38"/>
      <c r="HN280" s="38"/>
      <c r="HO280" s="38"/>
      <c r="HP280" s="38"/>
      <c r="HQ280" s="38"/>
      <c r="HR280" s="38"/>
      <c r="HS280" s="38"/>
      <c r="HT280" s="38"/>
      <c r="HU280" s="38"/>
      <c r="HV280" s="38"/>
      <c r="HW280" s="38"/>
      <c r="HX280" s="38"/>
      <c r="HY280" s="38"/>
      <c r="HZ280" s="38"/>
      <c r="IA280" s="38"/>
      <c r="IB280" s="38"/>
      <c r="IC280" s="38"/>
      <c r="ID280" s="38"/>
      <c r="IE280" s="38"/>
      <c r="IF280" s="38"/>
      <c r="IG280" s="38"/>
      <c r="IH280" s="38"/>
      <c r="II280" s="38"/>
      <c r="IJ280" s="38"/>
      <c r="IK280" s="38"/>
      <c r="IL280" s="38"/>
      <c r="IM280" s="38"/>
      <c r="IN280" s="38"/>
      <c r="IO280" s="38"/>
      <c r="IP280" s="38"/>
      <c r="IQ280" s="38"/>
      <c r="IR280" s="38"/>
      <c r="IS280" s="38"/>
      <c r="IT280" s="38"/>
      <c r="IU280" s="38"/>
      <c r="IV280" s="38"/>
      <c r="IW280" s="38"/>
      <c r="IX280" s="38"/>
      <c r="IY280" s="38"/>
      <c r="IZ280" s="38"/>
      <c r="JA280" s="38"/>
      <c r="JB280" s="38"/>
      <c r="JC280" s="38"/>
      <c r="JD280" s="38"/>
      <c r="JE280" s="38"/>
      <c r="JF280" s="38"/>
      <c r="JG280" s="38"/>
      <c r="JH280" s="38"/>
      <c r="JI280" s="38"/>
      <c r="JJ280" s="38"/>
      <c r="JK280" s="38"/>
      <c r="JL280" s="38"/>
      <c r="JM280" s="38"/>
      <c r="JN280" s="38"/>
      <c r="JO280" s="38"/>
      <c r="JP280" s="38"/>
      <c r="JQ280" s="38"/>
      <c r="JR280" s="38"/>
      <c r="JS280" s="38"/>
      <c r="JT280" s="38"/>
      <c r="JU280" s="38"/>
      <c r="JV280" s="38"/>
      <c r="JW280" s="38"/>
      <c r="JX280" s="38"/>
      <c r="JY280" s="38"/>
      <c r="JZ280" s="38"/>
      <c r="KA280" s="38"/>
      <c r="KB280" s="38"/>
      <c r="KC280" s="38"/>
      <c r="KD280" s="38"/>
      <c r="KE280" s="38"/>
      <c r="KF280" s="38"/>
      <c r="KG280" s="38"/>
      <c r="KH280" s="38"/>
      <c r="KI280" s="38"/>
      <c r="KJ280" s="38"/>
      <c r="KK280" s="38"/>
      <c r="KL280" s="38"/>
      <c r="KM280" s="38"/>
      <c r="KN280" s="38"/>
      <c r="KO280" s="38"/>
      <c r="KP280" s="38"/>
      <c r="KQ280" s="38"/>
      <c r="KR280" s="38"/>
      <c r="KS280" s="38"/>
      <c r="KT280" s="38"/>
      <c r="KU280" s="38"/>
      <c r="KV280" s="38"/>
      <c r="KW280" s="38"/>
      <c r="KX280" s="38"/>
      <c r="KY280" s="38"/>
      <c r="KZ280" s="38"/>
      <c r="LA280" s="38"/>
      <c r="LB280" s="38"/>
      <c r="LC280" s="38"/>
      <c r="LD280" s="38"/>
      <c r="LE280" s="38"/>
      <c r="LF280" s="38"/>
      <c r="LG280" s="38"/>
      <c r="LH280" s="38"/>
      <c r="LI280" s="38"/>
      <c r="LJ280" s="38"/>
      <c r="LK280" s="38"/>
      <c r="LL280" s="38"/>
      <c r="LM280" s="38"/>
      <c r="LN280" s="38"/>
      <c r="LO280" s="38"/>
      <c r="LP280" s="38"/>
      <c r="LQ280" s="38"/>
      <c r="LR280" s="38"/>
      <c r="LS280" s="38"/>
      <c r="LT280" s="38"/>
      <c r="LU280" s="38"/>
      <c r="LV280" s="38"/>
      <c r="LW280" s="38"/>
      <c r="LX280" s="38"/>
      <c r="LY280" s="38"/>
      <c r="LZ280" s="38"/>
      <c r="MA280" s="38"/>
      <c r="MB280" s="38"/>
      <c r="MC280" s="38"/>
      <c r="MD280" s="38"/>
      <c r="ME280" s="38"/>
      <c r="MF280" s="38"/>
      <c r="MG280" s="38"/>
      <c r="MH280" s="38"/>
      <c r="MI280" s="38"/>
      <c r="MJ280" s="38"/>
      <c r="MK280" s="38"/>
      <c r="ML280" s="38"/>
      <c r="MM280" s="38"/>
      <c r="MN280" s="38"/>
      <c r="MO280" s="38"/>
      <c r="MP280" s="38"/>
      <c r="MQ280" s="38"/>
      <c r="MR280" s="38"/>
      <c r="MS280" s="38"/>
      <c r="MT280" s="38"/>
      <c r="MU280" s="38"/>
      <c r="MV280" s="38"/>
      <c r="MW280" s="38"/>
      <c r="MX280" s="38"/>
      <c r="MY280" s="38"/>
      <c r="MZ280" s="38"/>
      <c r="NA280" s="38"/>
      <c r="NB280" s="38"/>
      <c r="NC280" s="38"/>
      <c r="ND280" s="38"/>
      <c r="NE280" s="38"/>
      <c r="NF280" s="38"/>
      <c r="NG280" s="38"/>
      <c r="NH280" s="38"/>
      <c r="NI280" s="38"/>
      <c r="NJ280" s="38"/>
      <c r="NK280" s="38"/>
      <c r="NL280" s="38"/>
      <c r="NM280" s="38"/>
      <c r="NN280" s="38"/>
      <c r="NO280" s="38"/>
      <c r="NP280" s="38"/>
      <c r="NQ280" s="38"/>
      <c r="NR280" s="38"/>
      <c r="NS280" s="38"/>
      <c r="NT280" s="38"/>
      <c r="NU280" s="38"/>
      <c r="NV280" s="38"/>
      <c r="NW280" s="38"/>
      <c r="NX280" s="38"/>
      <c r="NY280" s="38"/>
      <c r="NZ280" s="38"/>
      <c r="OA280" s="38"/>
      <c r="OB280" s="38"/>
      <c r="OC280" s="38"/>
      <c r="OD280" s="38"/>
      <c r="OE280" s="38"/>
      <c r="OF280" s="38"/>
      <c r="OG280" s="38"/>
      <c r="OH280" s="38"/>
      <c r="OI280" s="38"/>
      <c r="OJ280" s="38"/>
      <c r="OK280" s="38"/>
      <c r="OL280" s="38"/>
      <c r="OM280" s="38"/>
      <c r="ON280" s="38"/>
      <c r="OO280" s="38"/>
      <c r="OP280" s="38"/>
      <c r="OQ280" s="38"/>
      <c r="OR280" s="38"/>
      <c r="OS280" s="38"/>
      <c r="OT280" s="38"/>
      <c r="OU280" s="38"/>
      <c r="OV280" s="38"/>
      <c r="OW280" s="38"/>
      <c r="OX280" s="38"/>
      <c r="OY280" s="38"/>
      <c r="OZ280" s="38"/>
      <c r="PA280" s="38"/>
      <c r="PB280" s="38"/>
      <c r="PC280" s="38"/>
      <c r="PD280" s="38"/>
      <c r="PE280" s="38"/>
      <c r="PF280" s="38"/>
      <c r="PG280" s="38"/>
      <c r="PH280" s="38"/>
      <c r="PI280" s="38"/>
      <c r="PJ280" s="38"/>
      <c r="PK280" s="38"/>
      <c r="PL280" s="38"/>
      <c r="PM280" s="38"/>
      <c r="PN280" s="38"/>
      <c r="PO280" s="38"/>
      <c r="PP280" s="38"/>
      <c r="PQ280" s="38"/>
      <c r="PR280" s="38"/>
      <c r="PS280" s="38"/>
      <c r="PT280" s="38"/>
      <c r="PU280" s="38"/>
      <c r="PV280" s="38"/>
      <c r="PW280" s="38"/>
      <c r="PX280" s="38"/>
      <c r="PY280" s="38"/>
      <c r="PZ280" s="38"/>
      <c r="QA280" s="38"/>
      <c r="QB280" s="38"/>
      <c r="QC280" s="38"/>
      <c r="QD280" s="38"/>
      <c r="QE280" s="38"/>
      <c r="QF280" s="38"/>
      <c r="QG280" s="38"/>
      <c r="QH280" s="38"/>
      <c r="QI280" s="38"/>
      <c r="QJ280" s="38"/>
      <c r="QK280" s="38"/>
      <c r="QL280" s="38"/>
      <c r="QM280" s="38"/>
      <c r="QN280" s="38"/>
      <c r="QO280" s="38"/>
      <c r="QP280" s="38"/>
      <c r="QQ280" s="38"/>
      <c r="QR280" s="38"/>
      <c r="QS280" s="38"/>
      <c r="QT280" s="38"/>
      <c r="QU280" s="38"/>
      <c r="QV280" s="38"/>
      <c r="QW280" s="38"/>
      <c r="QX280" s="38"/>
      <c r="QY280" s="38"/>
      <c r="QZ280" s="38"/>
      <c r="RA280" s="38"/>
      <c r="RB280" s="38"/>
      <c r="RC280" s="38"/>
      <c r="RD280" s="38"/>
      <c r="RE280" s="38"/>
      <c r="RF280" s="38"/>
      <c r="RG280" s="38"/>
      <c r="RH280" s="38"/>
      <c r="RI280" s="38"/>
      <c r="RJ280" s="38"/>
      <c r="RK280" s="38"/>
      <c r="RL280" s="38"/>
      <c r="RM280" s="38"/>
      <c r="RN280" s="38"/>
      <c r="RO280" s="38"/>
      <c r="RP280" s="38"/>
      <c r="RQ280" s="38"/>
      <c r="RR280" s="38"/>
      <c r="RS280" s="38"/>
      <c r="RT280" s="38"/>
      <c r="RU280" s="38"/>
      <c r="RV280" s="38"/>
      <c r="RW280" s="38"/>
      <c r="RX280" s="38"/>
      <c r="RY280" s="38"/>
      <c r="RZ280" s="38"/>
      <c r="SA280" s="38"/>
      <c r="SB280" s="38"/>
      <c r="SC280" s="38"/>
      <c r="SD280" s="38"/>
      <c r="SE280" s="38"/>
      <c r="SF280" s="38"/>
      <c r="SG280" s="38"/>
      <c r="SH280" s="38"/>
      <c r="SI280" s="38"/>
      <c r="SJ280" s="38"/>
      <c r="SK280" s="38"/>
      <c r="SL280" s="38"/>
      <c r="SM280" s="38"/>
      <c r="SN280" s="38"/>
      <c r="SO280" s="38"/>
      <c r="SP280" s="38"/>
      <c r="SQ280" s="38"/>
      <c r="SR280" s="38"/>
      <c r="SS280" s="38"/>
      <c r="ST280" s="38"/>
      <c r="SU280" s="38"/>
      <c r="SV280" s="38"/>
      <c r="SW280" s="38"/>
      <c r="SX280" s="38"/>
      <c r="SY280" s="38"/>
      <c r="SZ280" s="38"/>
      <c r="TA280" s="38"/>
      <c r="TB280" s="38"/>
      <c r="TC280" s="38"/>
      <c r="TD280" s="38"/>
      <c r="TE280" s="38"/>
      <c r="TF280" s="38"/>
      <c r="TG280" s="38"/>
      <c r="TH280" s="38"/>
      <c r="TI280" s="38"/>
      <c r="TJ280" s="38"/>
      <c r="TK280" s="38"/>
      <c r="TL280" s="38"/>
      <c r="TM280" s="38"/>
      <c r="TN280" s="38"/>
      <c r="TO280" s="38"/>
      <c r="TP280" s="38"/>
      <c r="TQ280" s="38"/>
      <c r="TR280" s="38"/>
      <c r="TS280" s="38"/>
      <c r="TT280" s="38"/>
      <c r="TU280" s="38"/>
      <c r="TV280" s="38"/>
      <c r="TW280" s="38"/>
      <c r="TX280" s="38"/>
      <c r="TY280" s="38"/>
      <c r="TZ280" s="38"/>
      <c r="UA280" s="38"/>
      <c r="UB280" s="38"/>
      <c r="UC280" s="38"/>
      <c r="UD280" s="38"/>
      <c r="UE280" s="38"/>
      <c r="UF280" s="38"/>
      <c r="UG280" s="38"/>
      <c r="UH280" s="38"/>
      <c r="UI280" s="38"/>
      <c r="UJ280" s="38"/>
      <c r="UK280" s="38"/>
      <c r="UL280" s="38"/>
      <c r="UM280" s="38"/>
      <c r="UN280" s="38"/>
      <c r="UO280" s="38"/>
      <c r="UP280" s="38"/>
      <c r="UQ280" s="38"/>
      <c r="UR280" s="38"/>
      <c r="US280" s="38"/>
      <c r="UT280" s="38"/>
      <c r="UU280" s="38"/>
      <c r="UV280" s="38"/>
      <c r="UW280" s="38"/>
      <c r="UX280" s="38"/>
      <c r="UY280" s="38"/>
      <c r="UZ280" s="38"/>
      <c r="VA280" s="38"/>
      <c r="VB280" s="38"/>
      <c r="VC280" s="38"/>
      <c r="VD280" s="38"/>
      <c r="VE280" s="38"/>
      <c r="VF280" s="38"/>
      <c r="VG280" s="38"/>
      <c r="VH280" s="38"/>
      <c r="VI280" s="38"/>
      <c r="VJ280" s="38"/>
      <c r="VK280" s="38"/>
      <c r="VL280" s="38"/>
      <c r="VM280" s="38"/>
      <c r="VN280" s="38"/>
      <c r="VO280" s="38"/>
      <c r="VP280" s="38"/>
      <c r="VQ280" s="38"/>
      <c r="VR280" s="38"/>
      <c r="VS280" s="38"/>
      <c r="VT280" s="38"/>
      <c r="VU280" s="38"/>
      <c r="VV280" s="38"/>
      <c r="VW280" s="38"/>
      <c r="VX280" s="38"/>
      <c r="VY280" s="38"/>
      <c r="VZ280" s="38"/>
      <c r="WA280" s="38"/>
      <c r="WB280" s="38"/>
      <c r="WC280" s="38"/>
      <c r="WD280" s="38"/>
      <c r="WE280" s="38"/>
      <c r="WF280" s="38"/>
      <c r="WG280" s="38"/>
      <c r="WH280" s="38"/>
      <c r="WI280" s="38"/>
      <c r="WJ280" s="38"/>
      <c r="WK280" s="38"/>
      <c r="WL280" s="38"/>
      <c r="WM280" s="38"/>
      <c r="WN280" s="38"/>
      <c r="WO280" s="38"/>
      <c r="WP280" s="38"/>
      <c r="WQ280" s="38"/>
      <c r="WR280" s="38"/>
      <c r="WS280" s="38"/>
      <c r="WT280" s="38"/>
      <c r="WU280" s="38"/>
      <c r="WV280" s="38"/>
      <c r="WW280" s="38"/>
      <c r="WX280" s="38"/>
      <c r="WY280" s="38"/>
      <c r="WZ280" s="38"/>
      <c r="XA280" s="38"/>
      <c r="XB280" s="38"/>
      <c r="XC280" s="38"/>
      <c r="XD280" s="38"/>
      <c r="XE280" s="38"/>
      <c r="XF280" s="38"/>
      <c r="XG280" s="38"/>
      <c r="XH280" s="38"/>
      <c r="XI280" s="38"/>
      <c r="XJ280" s="38"/>
      <c r="XK280" s="38"/>
      <c r="XL280" s="38"/>
      <c r="XM280" s="38"/>
      <c r="XN280" s="38"/>
      <c r="XO280" s="38"/>
      <c r="XP280" s="38"/>
      <c r="XQ280" s="38"/>
      <c r="XR280" s="38"/>
      <c r="XS280" s="38"/>
      <c r="XT280" s="38"/>
      <c r="XU280" s="38"/>
      <c r="XV280" s="38"/>
      <c r="XW280" s="38"/>
      <c r="XX280" s="38"/>
      <c r="XY280" s="38"/>
      <c r="XZ280" s="38"/>
      <c r="YA280" s="38"/>
      <c r="YB280" s="38"/>
      <c r="YC280" s="38"/>
      <c r="YD280" s="38"/>
      <c r="YE280" s="38"/>
      <c r="YF280" s="38"/>
      <c r="YG280" s="38"/>
      <c r="YH280" s="38"/>
      <c r="YI280" s="38"/>
      <c r="YJ280" s="38"/>
      <c r="YK280" s="38"/>
      <c r="YL280" s="38"/>
      <c r="YM280" s="38"/>
      <c r="YN280" s="38"/>
      <c r="YO280" s="38"/>
      <c r="YP280" s="38"/>
      <c r="YQ280" s="38"/>
      <c r="YR280" s="38"/>
      <c r="YS280" s="38"/>
    </row>
    <row r="281" spans="1:669" s="50" customFormat="1" ht="15.75" x14ac:dyDescent="0.25">
      <c r="A281" s="38"/>
      <c r="B281" s="3"/>
      <c r="C281" s="3"/>
      <c r="D281" s="3"/>
      <c r="E281" s="38"/>
      <c r="F281" s="38"/>
      <c r="G281" s="130"/>
      <c r="H281" s="131"/>
      <c r="I281" s="130"/>
      <c r="J281" s="130"/>
      <c r="K281" s="130"/>
      <c r="L281" s="130"/>
      <c r="M281" s="131"/>
      <c r="O281" s="86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38"/>
      <c r="IA281" s="38"/>
      <c r="IB281" s="38"/>
      <c r="IC281" s="38"/>
      <c r="ID281" s="38"/>
      <c r="IE281" s="38"/>
      <c r="IF281" s="38"/>
      <c r="IG281" s="38"/>
      <c r="IH281" s="38"/>
      <c r="II281" s="38"/>
      <c r="IJ281" s="38"/>
      <c r="IK281" s="38"/>
      <c r="IL281" s="38"/>
      <c r="IM281" s="38"/>
      <c r="IN281" s="38"/>
      <c r="IO281" s="38"/>
      <c r="IP281" s="38"/>
      <c r="IQ281" s="38"/>
      <c r="IR281" s="38"/>
      <c r="IS281" s="38"/>
      <c r="IT281" s="38"/>
      <c r="IU281" s="38"/>
      <c r="IV281" s="38"/>
      <c r="IW281" s="38"/>
      <c r="IX281" s="38"/>
      <c r="IY281" s="38"/>
      <c r="IZ281" s="38"/>
      <c r="JA281" s="38"/>
      <c r="JB281" s="38"/>
      <c r="JC281" s="38"/>
      <c r="JD281" s="38"/>
      <c r="JE281" s="38"/>
      <c r="JF281" s="38"/>
      <c r="JG281" s="38"/>
      <c r="JH281" s="38"/>
      <c r="JI281" s="38"/>
      <c r="JJ281" s="38"/>
      <c r="JK281" s="38"/>
      <c r="JL281" s="38"/>
      <c r="JM281" s="38"/>
      <c r="JN281" s="38"/>
      <c r="JO281" s="38"/>
      <c r="JP281" s="38"/>
      <c r="JQ281" s="38"/>
      <c r="JR281" s="38"/>
      <c r="JS281" s="38"/>
      <c r="JT281" s="38"/>
      <c r="JU281" s="38"/>
      <c r="JV281" s="38"/>
      <c r="JW281" s="38"/>
      <c r="JX281" s="38"/>
      <c r="JY281" s="38"/>
      <c r="JZ281" s="38"/>
      <c r="KA281" s="38"/>
      <c r="KB281" s="38"/>
      <c r="KC281" s="38"/>
      <c r="KD281" s="38"/>
      <c r="KE281" s="38"/>
      <c r="KF281" s="38"/>
      <c r="KG281" s="38"/>
      <c r="KH281" s="38"/>
      <c r="KI281" s="38"/>
      <c r="KJ281" s="38"/>
      <c r="KK281" s="38"/>
      <c r="KL281" s="38"/>
      <c r="KM281" s="38"/>
      <c r="KN281" s="38"/>
      <c r="KO281" s="38"/>
      <c r="KP281" s="38"/>
      <c r="KQ281" s="38"/>
      <c r="KR281" s="38"/>
      <c r="KS281" s="38"/>
      <c r="KT281" s="38"/>
      <c r="KU281" s="38"/>
      <c r="KV281" s="38"/>
      <c r="KW281" s="38"/>
      <c r="KX281" s="38"/>
      <c r="KY281" s="38"/>
      <c r="KZ281" s="38"/>
      <c r="LA281" s="38"/>
      <c r="LB281" s="38"/>
      <c r="LC281" s="38"/>
      <c r="LD281" s="38"/>
      <c r="LE281" s="38"/>
      <c r="LF281" s="38"/>
      <c r="LG281" s="38"/>
      <c r="LH281" s="38"/>
      <c r="LI281" s="38"/>
      <c r="LJ281" s="38"/>
      <c r="LK281" s="38"/>
      <c r="LL281" s="38"/>
      <c r="LM281" s="38"/>
      <c r="LN281" s="38"/>
      <c r="LO281" s="38"/>
      <c r="LP281" s="38"/>
      <c r="LQ281" s="38"/>
      <c r="LR281" s="38"/>
      <c r="LS281" s="38"/>
      <c r="LT281" s="38"/>
      <c r="LU281" s="38"/>
      <c r="LV281" s="38"/>
      <c r="LW281" s="38"/>
      <c r="LX281" s="38"/>
      <c r="LY281" s="38"/>
      <c r="LZ281" s="38"/>
      <c r="MA281" s="38"/>
      <c r="MB281" s="38"/>
      <c r="MC281" s="38"/>
      <c r="MD281" s="38"/>
      <c r="ME281" s="38"/>
      <c r="MF281" s="38"/>
      <c r="MG281" s="38"/>
      <c r="MH281" s="38"/>
      <c r="MI281" s="38"/>
      <c r="MJ281" s="38"/>
      <c r="MK281" s="38"/>
      <c r="ML281" s="38"/>
      <c r="MM281" s="38"/>
      <c r="MN281" s="38"/>
      <c r="MO281" s="38"/>
      <c r="MP281" s="38"/>
      <c r="MQ281" s="38"/>
      <c r="MR281" s="38"/>
      <c r="MS281" s="38"/>
      <c r="MT281" s="38"/>
      <c r="MU281" s="38"/>
      <c r="MV281" s="38"/>
      <c r="MW281" s="38"/>
      <c r="MX281" s="38"/>
      <c r="MY281" s="38"/>
      <c r="MZ281" s="38"/>
      <c r="NA281" s="38"/>
      <c r="NB281" s="38"/>
      <c r="NC281" s="38"/>
      <c r="ND281" s="38"/>
      <c r="NE281" s="38"/>
      <c r="NF281" s="38"/>
      <c r="NG281" s="38"/>
      <c r="NH281" s="38"/>
      <c r="NI281" s="38"/>
      <c r="NJ281" s="38"/>
      <c r="NK281" s="38"/>
      <c r="NL281" s="38"/>
      <c r="NM281" s="38"/>
      <c r="NN281" s="38"/>
      <c r="NO281" s="38"/>
      <c r="NP281" s="38"/>
      <c r="NQ281" s="38"/>
      <c r="NR281" s="38"/>
      <c r="NS281" s="38"/>
      <c r="NT281" s="38"/>
      <c r="NU281" s="38"/>
      <c r="NV281" s="38"/>
      <c r="NW281" s="38"/>
      <c r="NX281" s="38"/>
      <c r="NY281" s="38"/>
      <c r="NZ281" s="38"/>
      <c r="OA281" s="38"/>
      <c r="OB281" s="38"/>
      <c r="OC281" s="38"/>
      <c r="OD281" s="38"/>
      <c r="OE281" s="38"/>
      <c r="OF281" s="38"/>
      <c r="OG281" s="38"/>
      <c r="OH281" s="38"/>
      <c r="OI281" s="38"/>
      <c r="OJ281" s="38"/>
      <c r="OK281" s="38"/>
      <c r="OL281" s="38"/>
      <c r="OM281" s="38"/>
      <c r="ON281" s="38"/>
      <c r="OO281" s="38"/>
      <c r="OP281" s="38"/>
      <c r="OQ281" s="38"/>
      <c r="OR281" s="38"/>
      <c r="OS281" s="38"/>
      <c r="OT281" s="38"/>
      <c r="OU281" s="38"/>
      <c r="OV281" s="38"/>
      <c r="OW281" s="38"/>
      <c r="OX281" s="38"/>
      <c r="OY281" s="38"/>
      <c r="OZ281" s="38"/>
      <c r="PA281" s="38"/>
      <c r="PB281" s="38"/>
      <c r="PC281" s="38"/>
      <c r="PD281" s="38"/>
      <c r="PE281" s="38"/>
      <c r="PF281" s="38"/>
      <c r="PG281" s="38"/>
      <c r="PH281" s="38"/>
      <c r="PI281" s="38"/>
      <c r="PJ281" s="38"/>
      <c r="PK281" s="38"/>
      <c r="PL281" s="38"/>
      <c r="PM281" s="38"/>
      <c r="PN281" s="38"/>
      <c r="PO281" s="38"/>
      <c r="PP281" s="38"/>
      <c r="PQ281" s="38"/>
      <c r="PR281" s="38"/>
      <c r="PS281" s="38"/>
      <c r="PT281" s="38"/>
      <c r="PU281" s="38"/>
      <c r="PV281" s="38"/>
      <c r="PW281" s="38"/>
      <c r="PX281" s="38"/>
      <c r="PY281" s="38"/>
      <c r="PZ281" s="38"/>
      <c r="QA281" s="38"/>
      <c r="QB281" s="38"/>
      <c r="QC281" s="38"/>
      <c r="QD281" s="38"/>
      <c r="QE281" s="38"/>
      <c r="QF281" s="38"/>
      <c r="QG281" s="38"/>
      <c r="QH281" s="38"/>
      <c r="QI281" s="38"/>
      <c r="QJ281" s="38"/>
      <c r="QK281" s="38"/>
      <c r="QL281" s="38"/>
      <c r="QM281" s="38"/>
      <c r="QN281" s="38"/>
      <c r="QO281" s="38"/>
      <c r="QP281" s="38"/>
      <c r="QQ281" s="38"/>
      <c r="QR281" s="38"/>
      <c r="QS281" s="38"/>
      <c r="QT281" s="38"/>
      <c r="QU281" s="38"/>
      <c r="QV281" s="38"/>
      <c r="QW281" s="38"/>
      <c r="QX281" s="38"/>
      <c r="QY281" s="38"/>
      <c r="QZ281" s="38"/>
      <c r="RA281" s="38"/>
      <c r="RB281" s="38"/>
      <c r="RC281" s="38"/>
      <c r="RD281" s="38"/>
      <c r="RE281" s="38"/>
      <c r="RF281" s="38"/>
      <c r="RG281" s="38"/>
      <c r="RH281" s="38"/>
      <c r="RI281" s="38"/>
      <c r="RJ281" s="38"/>
      <c r="RK281" s="38"/>
      <c r="RL281" s="38"/>
      <c r="RM281" s="38"/>
      <c r="RN281" s="38"/>
      <c r="RO281" s="38"/>
      <c r="RP281" s="38"/>
      <c r="RQ281" s="38"/>
      <c r="RR281" s="38"/>
      <c r="RS281" s="38"/>
      <c r="RT281" s="38"/>
      <c r="RU281" s="38"/>
      <c r="RV281" s="38"/>
      <c r="RW281" s="38"/>
      <c r="RX281" s="38"/>
      <c r="RY281" s="38"/>
      <c r="RZ281" s="38"/>
      <c r="SA281" s="38"/>
      <c r="SB281" s="38"/>
      <c r="SC281" s="38"/>
      <c r="SD281" s="38"/>
      <c r="SE281" s="38"/>
      <c r="SF281" s="38"/>
      <c r="SG281" s="38"/>
      <c r="SH281" s="38"/>
      <c r="SI281" s="38"/>
      <c r="SJ281" s="38"/>
      <c r="SK281" s="38"/>
      <c r="SL281" s="38"/>
      <c r="SM281" s="38"/>
      <c r="SN281" s="38"/>
      <c r="SO281" s="38"/>
      <c r="SP281" s="38"/>
      <c r="SQ281" s="38"/>
      <c r="SR281" s="38"/>
      <c r="SS281" s="38"/>
      <c r="ST281" s="38"/>
      <c r="SU281" s="38"/>
      <c r="SV281" s="38"/>
      <c r="SW281" s="38"/>
      <c r="SX281" s="38"/>
      <c r="SY281" s="38"/>
      <c r="SZ281" s="38"/>
      <c r="TA281" s="38"/>
      <c r="TB281" s="38"/>
      <c r="TC281" s="38"/>
      <c r="TD281" s="38"/>
      <c r="TE281" s="38"/>
      <c r="TF281" s="38"/>
      <c r="TG281" s="38"/>
      <c r="TH281" s="38"/>
      <c r="TI281" s="38"/>
      <c r="TJ281" s="38"/>
      <c r="TK281" s="38"/>
      <c r="TL281" s="38"/>
      <c r="TM281" s="38"/>
      <c r="TN281" s="38"/>
      <c r="TO281" s="38"/>
      <c r="TP281" s="38"/>
      <c r="TQ281" s="38"/>
      <c r="TR281" s="38"/>
      <c r="TS281" s="38"/>
      <c r="TT281" s="38"/>
      <c r="TU281" s="38"/>
      <c r="TV281" s="38"/>
      <c r="TW281" s="38"/>
      <c r="TX281" s="38"/>
      <c r="TY281" s="38"/>
      <c r="TZ281" s="38"/>
      <c r="UA281" s="38"/>
      <c r="UB281" s="38"/>
      <c r="UC281" s="38"/>
      <c r="UD281" s="38"/>
      <c r="UE281" s="38"/>
      <c r="UF281" s="38"/>
      <c r="UG281" s="38"/>
      <c r="UH281" s="38"/>
      <c r="UI281" s="38"/>
      <c r="UJ281" s="38"/>
      <c r="UK281" s="38"/>
      <c r="UL281" s="38"/>
      <c r="UM281" s="38"/>
      <c r="UN281" s="38"/>
      <c r="UO281" s="38"/>
      <c r="UP281" s="38"/>
      <c r="UQ281" s="38"/>
      <c r="UR281" s="38"/>
      <c r="US281" s="38"/>
      <c r="UT281" s="38"/>
      <c r="UU281" s="38"/>
      <c r="UV281" s="38"/>
      <c r="UW281" s="38"/>
      <c r="UX281" s="38"/>
      <c r="UY281" s="38"/>
      <c r="UZ281" s="38"/>
      <c r="VA281" s="38"/>
      <c r="VB281" s="38"/>
      <c r="VC281" s="38"/>
      <c r="VD281" s="38"/>
      <c r="VE281" s="38"/>
      <c r="VF281" s="38"/>
      <c r="VG281" s="38"/>
      <c r="VH281" s="38"/>
      <c r="VI281" s="38"/>
      <c r="VJ281" s="38"/>
      <c r="VK281" s="38"/>
      <c r="VL281" s="38"/>
      <c r="VM281" s="38"/>
      <c r="VN281" s="38"/>
      <c r="VO281" s="38"/>
      <c r="VP281" s="38"/>
      <c r="VQ281" s="38"/>
      <c r="VR281" s="38"/>
      <c r="VS281" s="38"/>
      <c r="VT281" s="38"/>
      <c r="VU281" s="38"/>
      <c r="VV281" s="38"/>
      <c r="VW281" s="38"/>
      <c r="VX281" s="38"/>
      <c r="VY281" s="38"/>
      <c r="VZ281" s="38"/>
      <c r="WA281" s="38"/>
      <c r="WB281" s="38"/>
      <c r="WC281" s="38"/>
      <c r="WD281" s="38"/>
      <c r="WE281" s="38"/>
      <c r="WF281" s="38"/>
      <c r="WG281" s="38"/>
      <c r="WH281" s="38"/>
      <c r="WI281" s="38"/>
      <c r="WJ281" s="38"/>
      <c r="WK281" s="38"/>
      <c r="WL281" s="38"/>
      <c r="WM281" s="38"/>
      <c r="WN281" s="38"/>
      <c r="WO281" s="38"/>
      <c r="WP281" s="38"/>
      <c r="WQ281" s="38"/>
      <c r="WR281" s="38"/>
      <c r="WS281" s="38"/>
      <c r="WT281" s="38"/>
      <c r="WU281" s="38"/>
      <c r="WV281" s="38"/>
      <c r="WW281" s="38"/>
      <c r="WX281" s="38"/>
      <c r="WY281" s="38"/>
      <c r="WZ281" s="38"/>
      <c r="XA281" s="38"/>
      <c r="XB281" s="38"/>
      <c r="XC281" s="38"/>
      <c r="XD281" s="38"/>
      <c r="XE281" s="38"/>
      <c r="XF281" s="38"/>
      <c r="XG281" s="38"/>
      <c r="XH281" s="38"/>
      <c r="XI281" s="38"/>
      <c r="XJ281" s="38"/>
      <c r="XK281" s="38"/>
      <c r="XL281" s="38"/>
      <c r="XM281" s="38"/>
      <c r="XN281" s="38"/>
      <c r="XO281" s="38"/>
      <c r="XP281" s="38"/>
      <c r="XQ281" s="38"/>
      <c r="XR281" s="38"/>
      <c r="XS281" s="38"/>
      <c r="XT281" s="38"/>
      <c r="XU281" s="38"/>
      <c r="XV281" s="38"/>
      <c r="XW281" s="38"/>
      <c r="XX281" s="38"/>
      <c r="XY281" s="38"/>
      <c r="XZ281" s="38"/>
      <c r="YA281" s="38"/>
      <c r="YB281" s="38"/>
      <c r="YC281" s="38"/>
      <c r="YD281" s="38"/>
      <c r="YE281" s="38"/>
      <c r="YF281" s="38"/>
      <c r="YG281" s="38"/>
      <c r="YH281" s="38"/>
      <c r="YI281" s="38"/>
      <c r="YJ281" s="38"/>
      <c r="YK281" s="38"/>
      <c r="YL281" s="38"/>
      <c r="YM281" s="38"/>
      <c r="YN281" s="38"/>
      <c r="YO281" s="38"/>
      <c r="YP281" s="38"/>
      <c r="YQ281" s="38"/>
      <c r="YR281" s="38"/>
      <c r="YS281" s="38"/>
    </row>
    <row r="282" spans="1:669" s="50" customFormat="1" ht="15.75" x14ac:dyDescent="0.25">
      <c r="A282" s="61"/>
      <c r="B282" s="3"/>
      <c r="C282" s="3"/>
      <c r="D282" s="3"/>
      <c r="E282" s="38"/>
      <c r="F282" s="38"/>
      <c r="G282" s="130"/>
      <c r="H282" s="131"/>
      <c r="I282" s="130"/>
      <c r="J282" s="130"/>
      <c r="K282" s="130"/>
      <c r="L282" s="130"/>
      <c r="M282" s="131"/>
      <c r="O282" s="86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38"/>
      <c r="IA282" s="38"/>
      <c r="IB282" s="38"/>
      <c r="IC282" s="38"/>
      <c r="ID282" s="38"/>
      <c r="IE282" s="38"/>
      <c r="IF282" s="38"/>
      <c r="IG282" s="38"/>
      <c r="IH282" s="38"/>
      <c r="II282" s="38"/>
      <c r="IJ282" s="38"/>
      <c r="IK282" s="38"/>
      <c r="IL282" s="38"/>
      <c r="IM282" s="38"/>
      <c r="IN282" s="38"/>
      <c r="IO282" s="38"/>
      <c r="IP282" s="38"/>
      <c r="IQ282" s="38"/>
      <c r="IR282" s="38"/>
      <c r="IS282" s="38"/>
      <c r="IT282" s="38"/>
      <c r="IU282" s="38"/>
      <c r="IV282" s="38"/>
      <c r="IW282" s="38"/>
      <c r="IX282" s="38"/>
      <c r="IY282" s="38"/>
      <c r="IZ282" s="38"/>
      <c r="JA282" s="38"/>
      <c r="JB282" s="38"/>
      <c r="JC282" s="38"/>
      <c r="JD282" s="38"/>
      <c r="JE282" s="38"/>
      <c r="JF282" s="38"/>
      <c r="JG282" s="38"/>
      <c r="JH282" s="38"/>
      <c r="JI282" s="38"/>
      <c r="JJ282" s="38"/>
      <c r="JK282" s="38"/>
      <c r="JL282" s="38"/>
      <c r="JM282" s="38"/>
      <c r="JN282" s="38"/>
      <c r="JO282" s="38"/>
      <c r="JP282" s="38"/>
      <c r="JQ282" s="38"/>
      <c r="JR282" s="38"/>
      <c r="JS282" s="38"/>
      <c r="JT282" s="38"/>
      <c r="JU282" s="38"/>
      <c r="JV282" s="38"/>
      <c r="JW282" s="38"/>
      <c r="JX282" s="38"/>
      <c r="JY282" s="38"/>
      <c r="JZ282" s="38"/>
      <c r="KA282" s="38"/>
      <c r="KB282" s="38"/>
      <c r="KC282" s="38"/>
      <c r="KD282" s="38"/>
      <c r="KE282" s="38"/>
      <c r="KF282" s="38"/>
      <c r="KG282" s="38"/>
      <c r="KH282" s="38"/>
      <c r="KI282" s="38"/>
      <c r="KJ282" s="38"/>
      <c r="KK282" s="38"/>
      <c r="KL282" s="38"/>
      <c r="KM282" s="38"/>
      <c r="KN282" s="38"/>
      <c r="KO282" s="38"/>
      <c r="KP282" s="38"/>
      <c r="KQ282" s="38"/>
      <c r="KR282" s="38"/>
      <c r="KS282" s="38"/>
      <c r="KT282" s="38"/>
      <c r="KU282" s="38"/>
      <c r="KV282" s="38"/>
      <c r="KW282" s="38"/>
      <c r="KX282" s="38"/>
      <c r="KY282" s="38"/>
      <c r="KZ282" s="38"/>
      <c r="LA282" s="38"/>
      <c r="LB282" s="38"/>
      <c r="LC282" s="38"/>
      <c r="LD282" s="38"/>
      <c r="LE282" s="38"/>
      <c r="LF282" s="38"/>
      <c r="LG282" s="38"/>
      <c r="LH282" s="38"/>
      <c r="LI282" s="38"/>
      <c r="LJ282" s="38"/>
      <c r="LK282" s="38"/>
      <c r="LL282" s="38"/>
      <c r="LM282" s="38"/>
      <c r="LN282" s="38"/>
      <c r="LO282" s="38"/>
      <c r="LP282" s="38"/>
      <c r="LQ282" s="38"/>
      <c r="LR282" s="38"/>
      <c r="LS282" s="38"/>
      <c r="LT282" s="38"/>
      <c r="LU282" s="38"/>
      <c r="LV282" s="38"/>
      <c r="LW282" s="38"/>
      <c r="LX282" s="38"/>
      <c r="LY282" s="38"/>
      <c r="LZ282" s="38"/>
      <c r="MA282" s="38"/>
      <c r="MB282" s="38"/>
      <c r="MC282" s="38"/>
      <c r="MD282" s="38"/>
      <c r="ME282" s="38"/>
      <c r="MF282" s="38"/>
      <c r="MG282" s="38"/>
      <c r="MH282" s="38"/>
      <c r="MI282" s="38"/>
      <c r="MJ282" s="38"/>
      <c r="MK282" s="38"/>
      <c r="ML282" s="38"/>
      <c r="MM282" s="38"/>
      <c r="MN282" s="38"/>
      <c r="MO282" s="38"/>
      <c r="MP282" s="38"/>
      <c r="MQ282" s="38"/>
      <c r="MR282" s="38"/>
      <c r="MS282" s="38"/>
      <c r="MT282" s="38"/>
      <c r="MU282" s="38"/>
      <c r="MV282" s="38"/>
      <c r="MW282" s="38"/>
      <c r="MX282" s="38"/>
      <c r="MY282" s="38"/>
      <c r="MZ282" s="38"/>
      <c r="NA282" s="38"/>
      <c r="NB282" s="38"/>
      <c r="NC282" s="38"/>
      <c r="ND282" s="38"/>
      <c r="NE282" s="38"/>
      <c r="NF282" s="38"/>
      <c r="NG282" s="38"/>
      <c r="NH282" s="38"/>
      <c r="NI282" s="38"/>
      <c r="NJ282" s="38"/>
      <c r="NK282" s="38"/>
      <c r="NL282" s="38"/>
      <c r="NM282" s="38"/>
      <c r="NN282" s="38"/>
      <c r="NO282" s="38"/>
      <c r="NP282" s="38"/>
      <c r="NQ282" s="38"/>
      <c r="NR282" s="38"/>
      <c r="NS282" s="38"/>
      <c r="NT282" s="38"/>
      <c r="NU282" s="38"/>
      <c r="NV282" s="38"/>
      <c r="NW282" s="38"/>
      <c r="NX282" s="38"/>
      <c r="NY282" s="38"/>
      <c r="NZ282" s="38"/>
      <c r="OA282" s="38"/>
      <c r="OB282" s="38"/>
      <c r="OC282" s="38"/>
      <c r="OD282" s="38"/>
      <c r="OE282" s="38"/>
      <c r="OF282" s="38"/>
      <c r="OG282" s="38"/>
      <c r="OH282" s="38"/>
      <c r="OI282" s="38"/>
      <c r="OJ282" s="38"/>
      <c r="OK282" s="38"/>
      <c r="OL282" s="38"/>
      <c r="OM282" s="38"/>
      <c r="ON282" s="38"/>
      <c r="OO282" s="38"/>
      <c r="OP282" s="38"/>
      <c r="OQ282" s="38"/>
      <c r="OR282" s="38"/>
      <c r="OS282" s="38"/>
      <c r="OT282" s="38"/>
      <c r="OU282" s="38"/>
      <c r="OV282" s="38"/>
      <c r="OW282" s="38"/>
      <c r="OX282" s="38"/>
      <c r="OY282" s="38"/>
      <c r="OZ282" s="38"/>
      <c r="PA282" s="38"/>
      <c r="PB282" s="38"/>
      <c r="PC282" s="38"/>
      <c r="PD282" s="38"/>
      <c r="PE282" s="38"/>
      <c r="PF282" s="38"/>
      <c r="PG282" s="38"/>
      <c r="PH282" s="38"/>
      <c r="PI282" s="38"/>
      <c r="PJ282" s="38"/>
      <c r="PK282" s="38"/>
      <c r="PL282" s="38"/>
      <c r="PM282" s="38"/>
      <c r="PN282" s="38"/>
      <c r="PO282" s="38"/>
      <c r="PP282" s="38"/>
      <c r="PQ282" s="38"/>
      <c r="PR282" s="38"/>
      <c r="PS282" s="38"/>
      <c r="PT282" s="38"/>
      <c r="PU282" s="38"/>
      <c r="PV282" s="38"/>
      <c r="PW282" s="38"/>
      <c r="PX282" s="38"/>
      <c r="PY282" s="38"/>
      <c r="PZ282" s="38"/>
      <c r="QA282" s="38"/>
      <c r="QB282" s="38"/>
      <c r="QC282" s="38"/>
      <c r="QD282" s="38"/>
      <c r="QE282" s="38"/>
      <c r="QF282" s="38"/>
      <c r="QG282" s="38"/>
      <c r="QH282" s="38"/>
      <c r="QI282" s="38"/>
      <c r="QJ282" s="38"/>
      <c r="QK282" s="38"/>
      <c r="QL282" s="38"/>
      <c r="QM282" s="38"/>
      <c r="QN282" s="38"/>
      <c r="QO282" s="38"/>
      <c r="QP282" s="38"/>
      <c r="QQ282" s="38"/>
      <c r="QR282" s="38"/>
      <c r="QS282" s="38"/>
      <c r="QT282" s="38"/>
      <c r="QU282" s="38"/>
      <c r="QV282" s="38"/>
      <c r="QW282" s="38"/>
      <c r="QX282" s="38"/>
      <c r="QY282" s="38"/>
      <c r="QZ282" s="38"/>
      <c r="RA282" s="38"/>
      <c r="RB282" s="38"/>
      <c r="RC282" s="38"/>
      <c r="RD282" s="38"/>
      <c r="RE282" s="38"/>
      <c r="RF282" s="38"/>
      <c r="RG282" s="38"/>
      <c r="RH282" s="38"/>
      <c r="RI282" s="38"/>
      <c r="RJ282" s="38"/>
      <c r="RK282" s="38"/>
      <c r="RL282" s="38"/>
      <c r="RM282" s="38"/>
      <c r="RN282" s="38"/>
      <c r="RO282" s="38"/>
      <c r="RP282" s="38"/>
      <c r="RQ282" s="38"/>
      <c r="RR282" s="38"/>
      <c r="RS282" s="38"/>
      <c r="RT282" s="38"/>
      <c r="RU282" s="38"/>
      <c r="RV282" s="38"/>
      <c r="RW282" s="38"/>
      <c r="RX282" s="38"/>
      <c r="RY282" s="38"/>
      <c r="RZ282" s="38"/>
      <c r="SA282" s="38"/>
      <c r="SB282" s="38"/>
      <c r="SC282" s="38"/>
      <c r="SD282" s="38"/>
      <c r="SE282" s="38"/>
      <c r="SF282" s="38"/>
      <c r="SG282" s="38"/>
      <c r="SH282" s="38"/>
      <c r="SI282" s="38"/>
      <c r="SJ282" s="38"/>
      <c r="SK282" s="38"/>
      <c r="SL282" s="38"/>
      <c r="SM282" s="38"/>
      <c r="SN282" s="38"/>
      <c r="SO282" s="38"/>
      <c r="SP282" s="38"/>
      <c r="SQ282" s="38"/>
      <c r="SR282" s="38"/>
      <c r="SS282" s="38"/>
      <c r="ST282" s="38"/>
      <c r="SU282" s="38"/>
      <c r="SV282" s="38"/>
      <c r="SW282" s="38"/>
      <c r="SX282" s="38"/>
      <c r="SY282" s="38"/>
      <c r="SZ282" s="38"/>
      <c r="TA282" s="38"/>
      <c r="TB282" s="38"/>
      <c r="TC282" s="38"/>
      <c r="TD282" s="38"/>
      <c r="TE282" s="38"/>
      <c r="TF282" s="38"/>
      <c r="TG282" s="38"/>
      <c r="TH282" s="38"/>
      <c r="TI282" s="38"/>
      <c r="TJ282" s="38"/>
      <c r="TK282" s="38"/>
      <c r="TL282" s="38"/>
      <c r="TM282" s="38"/>
      <c r="TN282" s="38"/>
      <c r="TO282" s="38"/>
      <c r="TP282" s="38"/>
      <c r="TQ282" s="38"/>
      <c r="TR282" s="38"/>
      <c r="TS282" s="38"/>
      <c r="TT282" s="38"/>
      <c r="TU282" s="38"/>
      <c r="TV282" s="38"/>
      <c r="TW282" s="38"/>
      <c r="TX282" s="38"/>
      <c r="TY282" s="38"/>
      <c r="TZ282" s="38"/>
      <c r="UA282" s="38"/>
      <c r="UB282" s="38"/>
      <c r="UC282" s="38"/>
      <c r="UD282" s="38"/>
      <c r="UE282" s="38"/>
      <c r="UF282" s="38"/>
      <c r="UG282" s="38"/>
      <c r="UH282" s="38"/>
      <c r="UI282" s="38"/>
      <c r="UJ282" s="38"/>
      <c r="UK282" s="38"/>
      <c r="UL282" s="38"/>
      <c r="UM282" s="38"/>
      <c r="UN282" s="38"/>
      <c r="UO282" s="38"/>
      <c r="UP282" s="38"/>
      <c r="UQ282" s="38"/>
      <c r="UR282" s="38"/>
      <c r="US282" s="38"/>
      <c r="UT282" s="38"/>
      <c r="UU282" s="38"/>
      <c r="UV282" s="38"/>
      <c r="UW282" s="38"/>
      <c r="UX282" s="38"/>
      <c r="UY282" s="38"/>
      <c r="UZ282" s="38"/>
      <c r="VA282" s="38"/>
      <c r="VB282" s="38"/>
      <c r="VC282" s="38"/>
      <c r="VD282" s="38"/>
      <c r="VE282" s="38"/>
      <c r="VF282" s="38"/>
      <c r="VG282" s="38"/>
      <c r="VH282" s="38"/>
      <c r="VI282" s="38"/>
      <c r="VJ282" s="38"/>
      <c r="VK282" s="38"/>
      <c r="VL282" s="38"/>
      <c r="VM282" s="38"/>
      <c r="VN282" s="38"/>
      <c r="VO282" s="38"/>
      <c r="VP282" s="38"/>
      <c r="VQ282" s="38"/>
      <c r="VR282" s="38"/>
      <c r="VS282" s="38"/>
      <c r="VT282" s="38"/>
      <c r="VU282" s="38"/>
      <c r="VV282" s="38"/>
      <c r="VW282" s="38"/>
      <c r="VX282" s="38"/>
      <c r="VY282" s="38"/>
      <c r="VZ282" s="38"/>
      <c r="WA282" s="38"/>
      <c r="WB282" s="38"/>
      <c r="WC282" s="38"/>
      <c r="WD282" s="38"/>
      <c r="WE282" s="38"/>
      <c r="WF282" s="38"/>
      <c r="WG282" s="38"/>
      <c r="WH282" s="38"/>
      <c r="WI282" s="38"/>
      <c r="WJ282" s="38"/>
      <c r="WK282" s="38"/>
      <c r="WL282" s="38"/>
      <c r="WM282" s="38"/>
      <c r="WN282" s="38"/>
      <c r="WO282" s="38"/>
      <c r="WP282" s="38"/>
      <c r="WQ282" s="38"/>
      <c r="WR282" s="38"/>
      <c r="WS282" s="38"/>
      <c r="WT282" s="38"/>
      <c r="WU282" s="38"/>
      <c r="WV282" s="38"/>
      <c r="WW282" s="38"/>
      <c r="WX282" s="38"/>
      <c r="WY282" s="38"/>
      <c r="WZ282" s="38"/>
      <c r="XA282" s="38"/>
      <c r="XB282" s="38"/>
      <c r="XC282" s="38"/>
      <c r="XD282" s="38"/>
      <c r="XE282" s="38"/>
      <c r="XF282" s="38"/>
      <c r="XG282" s="38"/>
      <c r="XH282" s="38"/>
      <c r="XI282" s="38"/>
      <c r="XJ282" s="38"/>
      <c r="XK282" s="38"/>
      <c r="XL282" s="38"/>
      <c r="XM282" s="38"/>
      <c r="XN282" s="38"/>
      <c r="XO282" s="38"/>
      <c r="XP282" s="38"/>
      <c r="XQ282" s="38"/>
      <c r="XR282" s="38"/>
      <c r="XS282" s="38"/>
      <c r="XT282" s="38"/>
      <c r="XU282" s="38"/>
      <c r="XV282" s="38"/>
      <c r="XW282" s="38"/>
      <c r="XX282" s="38"/>
      <c r="XY282" s="38"/>
      <c r="XZ282" s="38"/>
      <c r="YA282" s="38"/>
      <c r="YB282" s="38"/>
      <c r="YC282" s="38"/>
      <c r="YD282" s="38"/>
      <c r="YE282" s="38"/>
      <c r="YF282" s="38"/>
      <c r="YG282" s="38"/>
      <c r="YH282" s="38"/>
      <c r="YI282" s="38"/>
      <c r="YJ282" s="38"/>
      <c r="YK282" s="38"/>
      <c r="YL282" s="38"/>
      <c r="YM282" s="38"/>
      <c r="YN282" s="38"/>
      <c r="YO282" s="38"/>
      <c r="YP282" s="38"/>
      <c r="YQ282" s="38"/>
      <c r="YR282" s="38"/>
      <c r="YS282" s="38"/>
    </row>
    <row r="283" spans="1:669" s="50" customFormat="1" ht="15.75" x14ac:dyDescent="0.25">
      <c r="A283" s="38"/>
      <c r="B283" s="61"/>
      <c r="C283" s="61"/>
      <c r="D283" s="203"/>
      <c r="E283" s="61"/>
      <c r="F283" s="61"/>
      <c r="G283" s="148"/>
      <c r="H283" s="162"/>
      <c r="I283" s="148"/>
      <c r="J283" s="148"/>
      <c r="K283" s="148"/>
      <c r="L283" s="148"/>
      <c r="M283" s="148"/>
      <c r="N283" s="53"/>
      <c r="O283" s="86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8"/>
      <c r="GE283" s="38"/>
      <c r="GF283" s="38"/>
      <c r="GG283" s="38"/>
      <c r="GH283" s="38"/>
      <c r="GI283" s="38"/>
      <c r="GJ283" s="38"/>
      <c r="GK283" s="38"/>
      <c r="GL283" s="38"/>
      <c r="GM283" s="38"/>
      <c r="GN283" s="38"/>
      <c r="GO283" s="38"/>
      <c r="GP283" s="38"/>
      <c r="GQ283" s="38"/>
      <c r="GR283" s="38"/>
      <c r="GS283" s="38"/>
      <c r="GT283" s="38"/>
      <c r="GU283" s="38"/>
      <c r="GV283" s="38"/>
      <c r="GW283" s="38"/>
      <c r="GX283" s="38"/>
      <c r="GY283" s="38"/>
      <c r="GZ283" s="38"/>
      <c r="HA283" s="38"/>
      <c r="HB283" s="38"/>
      <c r="HC283" s="38"/>
      <c r="HD283" s="38"/>
      <c r="HE283" s="38"/>
      <c r="HF283" s="38"/>
      <c r="HG283" s="38"/>
      <c r="HH283" s="38"/>
      <c r="HI283" s="38"/>
      <c r="HJ283" s="38"/>
      <c r="HK283" s="38"/>
      <c r="HL283" s="38"/>
      <c r="HM283" s="38"/>
      <c r="HN283" s="38"/>
      <c r="HO283" s="38"/>
      <c r="HP283" s="38"/>
      <c r="HQ283" s="38"/>
      <c r="HR283" s="38"/>
      <c r="HS283" s="38"/>
      <c r="HT283" s="38"/>
      <c r="HU283" s="38"/>
      <c r="HV283" s="38"/>
      <c r="HW283" s="38"/>
      <c r="HX283" s="38"/>
      <c r="HY283" s="38"/>
      <c r="HZ283" s="38"/>
      <c r="IA283" s="38"/>
      <c r="IB283" s="38"/>
      <c r="IC283" s="38"/>
      <c r="ID283" s="38"/>
      <c r="IE283" s="38"/>
      <c r="IF283" s="38"/>
      <c r="IG283" s="38"/>
      <c r="IH283" s="38"/>
      <c r="II283" s="38"/>
      <c r="IJ283" s="38"/>
      <c r="IK283" s="38"/>
      <c r="IL283" s="38"/>
      <c r="IM283" s="38"/>
      <c r="IN283" s="38"/>
      <c r="IO283" s="38"/>
      <c r="IP283" s="38"/>
      <c r="IQ283" s="38"/>
      <c r="IR283" s="38"/>
      <c r="IS283" s="38"/>
      <c r="IT283" s="38"/>
      <c r="IU283" s="38"/>
      <c r="IV283" s="38"/>
      <c r="IW283" s="38"/>
      <c r="IX283" s="38"/>
      <c r="IY283" s="38"/>
      <c r="IZ283" s="38"/>
      <c r="JA283" s="38"/>
      <c r="JB283" s="38"/>
      <c r="JC283" s="38"/>
      <c r="JD283" s="38"/>
      <c r="JE283" s="38"/>
      <c r="JF283" s="38"/>
      <c r="JG283" s="38"/>
      <c r="JH283" s="38"/>
      <c r="JI283" s="38"/>
      <c r="JJ283" s="38"/>
      <c r="JK283" s="38"/>
      <c r="JL283" s="38"/>
      <c r="JM283" s="38"/>
      <c r="JN283" s="38"/>
      <c r="JO283" s="38"/>
      <c r="JP283" s="38"/>
      <c r="JQ283" s="38"/>
      <c r="JR283" s="38"/>
      <c r="JS283" s="38"/>
      <c r="JT283" s="38"/>
      <c r="JU283" s="38"/>
      <c r="JV283" s="38"/>
      <c r="JW283" s="38"/>
      <c r="JX283" s="38"/>
      <c r="JY283" s="38"/>
      <c r="JZ283" s="38"/>
      <c r="KA283" s="38"/>
      <c r="KB283" s="38"/>
      <c r="KC283" s="38"/>
      <c r="KD283" s="38"/>
      <c r="KE283" s="38"/>
      <c r="KF283" s="38"/>
      <c r="KG283" s="38"/>
      <c r="KH283" s="38"/>
      <c r="KI283" s="38"/>
      <c r="KJ283" s="38"/>
      <c r="KK283" s="38"/>
      <c r="KL283" s="38"/>
      <c r="KM283" s="38"/>
      <c r="KN283" s="38"/>
      <c r="KO283" s="38"/>
      <c r="KP283" s="38"/>
      <c r="KQ283" s="38"/>
      <c r="KR283" s="38"/>
      <c r="KS283" s="38"/>
      <c r="KT283" s="38"/>
      <c r="KU283" s="38"/>
      <c r="KV283" s="38"/>
      <c r="KW283" s="38"/>
      <c r="KX283" s="38"/>
      <c r="KY283" s="38"/>
      <c r="KZ283" s="38"/>
      <c r="LA283" s="38"/>
      <c r="LB283" s="38"/>
      <c r="LC283" s="38"/>
      <c r="LD283" s="38"/>
      <c r="LE283" s="38"/>
      <c r="LF283" s="38"/>
      <c r="LG283" s="38"/>
      <c r="LH283" s="38"/>
      <c r="LI283" s="38"/>
      <c r="LJ283" s="38"/>
      <c r="LK283" s="38"/>
      <c r="LL283" s="38"/>
      <c r="LM283" s="38"/>
      <c r="LN283" s="38"/>
      <c r="LO283" s="38"/>
      <c r="LP283" s="38"/>
      <c r="LQ283" s="38"/>
      <c r="LR283" s="38"/>
      <c r="LS283" s="38"/>
      <c r="LT283" s="38"/>
      <c r="LU283" s="38"/>
      <c r="LV283" s="38"/>
      <c r="LW283" s="38"/>
      <c r="LX283" s="38"/>
      <c r="LY283" s="38"/>
      <c r="LZ283" s="38"/>
      <c r="MA283" s="38"/>
      <c r="MB283" s="38"/>
      <c r="MC283" s="38"/>
      <c r="MD283" s="38"/>
      <c r="ME283" s="38"/>
      <c r="MF283" s="38"/>
      <c r="MG283" s="38"/>
      <c r="MH283" s="38"/>
      <c r="MI283" s="38"/>
      <c r="MJ283" s="38"/>
      <c r="MK283" s="38"/>
      <c r="ML283" s="38"/>
      <c r="MM283" s="38"/>
      <c r="MN283" s="38"/>
      <c r="MO283" s="38"/>
      <c r="MP283" s="38"/>
      <c r="MQ283" s="38"/>
      <c r="MR283" s="38"/>
      <c r="MS283" s="38"/>
      <c r="MT283" s="38"/>
      <c r="MU283" s="38"/>
      <c r="MV283" s="38"/>
      <c r="MW283" s="38"/>
      <c r="MX283" s="38"/>
      <c r="MY283" s="38"/>
      <c r="MZ283" s="38"/>
      <c r="NA283" s="38"/>
      <c r="NB283" s="38"/>
      <c r="NC283" s="38"/>
      <c r="ND283" s="38"/>
      <c r="NE283" s="38"/>
      <c r="NF283" s="38"/>
      <c r="NG283" s="38"/>
      <c r="NH283" s="38"/>
      <c r="NI283" s="38"/>
      <c r="NJ283" s="38"/>
      <c r="NK283" s="38"/>
      <c r="NL283" s="38"/>
      <c r="NM283" s="38"/>
      <c r="NN283" s="38"/>
      <c r="NO283" s="38"/>
      <c r="NP283" s="38"/>
      <c r="NQ283" s="38"/>
      <c r="NR283" s="38"/>
      <c r="NS283" s="38"/>
      <c r="NT283" s="38"/>
      <c r="NU283" s="38"/>
      <c r="NV283" s="38"/>
      <c r="NW283" s="38"/>
      <c r="NX283" s="38"/>
      <c r="NY283" s="38"/>
      <c r="NZ283" s="38"/>
      <c r="OA283" s="38"/>
      <c r="OB283" s="38"/>
      <c r="OC283" s="38"/>
      <c r="OD283" s="38"/>
      <c r="OE283" s="38"/>
      <c r="OF283" s="38"/>
      <c r="OG283" s="38"/>
      <c r="OH283" s="38"/>
      <c r="OI283" s="38"/>
      <c r="OJ283" s="38"/>
      <c r="OK283" s="38"/>
      <c r="OL283" s="38"/>
      <c r="OM283" s="38"/>
      <c r="ON283" s="38"/>
      <c r="OO283" s="38"/>
      <c r="OP283" s="38"/>
      <c r="OQ283" s="38"/>
      <c r="OR283" s="38"/>
      <c r="OS283" s="38"/>
      <c r="OT283" s="38"/>
      <c r="OU283" s="38"/>
      <c r="OV283" s="38"/>
      <c r="OW283" s="38"/>
      <c r="OX283" s="38"/>
      <c r="OY283" s="38"/>
      <c r="OZ283" s="38"/>
      <c r="PA283" s="38"/>
      <c r="PB283" s="38"/>
      <c r="PC283" s="38"/>
      <c r="PD283" s="38"/>
      <c r="PE283" s="38"/>
      <c r="PF283" s="38"/>
      <c r="PG283" s="38"/>
      <c r="PH283" s="38"/>
      <c r="PI283" s="38"/>
      <c r="PJ283" s="38"/>
      <c r="PK283" s="38"/>
      <c r="PL283" s="38"/>
      <c r="PM283" s="38"/>
      <c r="PN283" s="38"/>
      <c r="PO283" s="38"/>
      <c r="PP283" s="38"/>
      <c r="PQ283" s="38"/>
      <c r="PR283" s="38"/>
      <c r="PS283" s="38"/>
      <c r="PT283" s="38"/>
      <c r="PU283" s="38"/>
      <c r="PV283" s="38"/>
      <c r="PW283" s="38"/>
      <c r="PX283" s="38"/>
      <c r="PY283" s="38"/>
      <c r="PZ283" s="38"/>
      <c r="QA283" s="38"/>
      <c r="QB283" s="38"/>
      <c r="QC283" s="38"/>
      <c r="QD283" s="38"/>
      <c r="QE283" s="38"/>
      <c r="QF283" s="38"/>
      <c r="QG283" s="38"/>
      <c r="QH283" s="38"/>
      <c r="QI283" s="38"/>
      <c r="QJ283" s="38"/>
      <c r="QK283" s="38"/>
      <c r="QL283" s="38"/>
      <c r="QM283" s="38"/>
      <c r="QN283" s="38"/>
      <c r="QO283" s="38"/>
      <c r="QP283" s="38"/>
      <c r="QQ283" s="38"/>
      <c r="QR283" s="38"/>
      <c r="QS283" s="38"/>
      <c r="QT283" s="38"/>
      <c r="QU283" s="38"/>
      <c r="QV283" s="38"/>
      <c r="QW283" s="38"/>
      <c r="QX283" s="38"/>
      <c r="QY283" s="38"/>
      <c r="QZ283" s="38"/>
      <c r="RA283" s="38"/>
      <c r="RB283" s="38"/>
      <c r="RC283" s="38"/>
      <c r="RD283" s="38"/>
      <c r="RE283" s="38"/>
      <c r="RF283" s="38"/>
      <c r="RG283" s="38"/>
      <c r="RH283" s="38"/>
      <c r="RI283" s="38"/>
      <c r="RJ283" s="38"/>
      <c r="RK283" s="38"/>
      <c r="RL283" s="38"/>
      <c r="RM283" s="38"/>
      <c r="RN283" s="38"/>
      <c r="RO283" s="38"/>
      <c r="RP283" s="38"/>
      <c r="RQ283" s="38"/>
      <c r="RR283" s="38"/>
      <c r="RS283" s="38"/>
      <c r="RT283" s="38"/>
      <c r="RU283" s="38"/>
      <c r="RV283" s="38"/>
      <c r="RW283" s="38"/>
      <c r="RX283" s="38"/>
      <c r="RY283" s="38"/>
      <c r="RZ283" s="38"/>
      <c r="SA283" s="38"/>
      <c r="SB283" s="38"/>
      <c r="SC283" s="38"/>
      <c r="SD283" s="38"/>
      <c r="SE283" s="38"/>
      <c r="SF283" s="38"/>
      <c r="SG283" s="38"/>
      <c r="SH283" s="38"/>
      <c r="SI283" s="38"/>
      <c r="SJ283" s="38"/>
      <c r="SK283" s="38"/>
      <c r="SL283" s="38"/>
      <c r="SM283" s="38"/>
      <c r="SN283" s="38"/>
      <c r="SO283" s="38"/>
      <c r="SP283" s="38"/>
      <c r="SQ283" s="38"/>
      <c r="SR283" s="38"/>
      <c r="SS283" s="38"/>
      <c r="ST283" s="38"/>
      <c r="SU283" s="38"/>
      <c r="SV283" s="38"/>
      <c r="SW283" s="38"/>
      <c r="SX283" s="38"/>
      <c r="SY283" s="38"/>
      <c r="SZ283" s="38"/>
      <c r="TA283" s="38"/>
      <c r="TB283" s="38"/>
      <c r="TC283" s="38"/>
      <c r="TD283" s="38"/>
      <c r="TE283" s="38"/>
      <c r="TF283" s="38"/>
      <c r="TG283" s="38"/>
      <c r="TH283" s="38"/>
      <c r="TI283" s="38"/>
      <c r="TJ283" s="38"/>
      <c r="TK283" s="38"/>
      <c r="TL283" s="38"/>
      <c r="TM283" s="38"/>
      <c r="TN283" s="38"/>
      <c r="TO283" s="38"/>
      <c r="TP283" s="38"/>
      <c r="TQ283" s="38"/>
      <c r="TR283" s="38"/>
      <c r="TS283" s="38"/>
      <c r="TT283" s="38"/>
      <c r="TU283" s="38"/>
      <c r="TV283" s="38"/>
      <c r="TW283" s="38"/>
      <c r="TX283" s="38"/>
      <c r="TY283" s="38"/>
      <c r="TZ283" s="38"/>
      <c r="UA283" s="38"/>
      <c r="UB283" s="38"/>
      <c r="UC283" s="38"/>
      <c r="UD283" s="38"/>
      <c r="UE283" s="38"/>
      <c r="UF283" s="38"/>
      <c r="UG283" s="38"/>
      <c r="UH283" s="38"/>
      <c r="UI283" s="38"/>
      <c r="UJ283" s="38"/>
      <c r="UK283" s="38"/>
      <c r="UL283" s="38"/>
      <c r="UM283" s="38"/>
      <c r="UN283" s="38"/>
      <c r="UO283" s="38"/>
      <c r="UP283" s="38"/>
      <c r="UQ283" s="38"/>
      <c r="UR283" s="38"/>
      <c r="US283" s="38"/>
      <c r="UT283" s="38"/>
      <c r="UU283" s="38"/>
      <c r="UV283" s="38"/>
      <c r="UW283" s="38"/>
      <c r="UX283" s="38"/>
      <c r="UY283" s="38"/>
      <c r="UZ283" s="38"/>
      <c r="VA283" s="38"/>
      <c r="VB283" s="38"/>
      <c r="VC283" s="38"/>
      <c r="VD283" s="38"/>
      <c r="VE283" s="38"/>
      <c r="VF283" s="38"/>
      <c r="VG283" s="38"/>
      <c r="VH283" s="38"/>
      <c r="VI283" s="38"/>
      <c r="VJ283" s="38"/>
      <c r="VK283" s="38"/>
      <c r="VL283" s="38"/>
      <c r="VM283" s="38"/>
      <c r="VN283" s="38"/>
      <c r="VO283" s="38"/>
      <c r="VP283" s="38"/>
      <c r="VQ283" s="38"/>
      <c r="VR283" s="38"/>
      <c r="VS283" s="38"/>
      <c r="VT283" s="38"/>
      <c r="VU283" s="38"/>
      <c r="VV283" s="38"/>
      <c r="VW283" s="38"/>
      <c r="VX283" s="38"/>
      <c r="VY283" s="38"/>
      <c r="VZ283" s="38"/>
      <c r="WA283" s="38"/>
      <c r="WB283" s="38"/>
      <c r="WC283" s="38"/>
      <c r="WD283" s="38"/>
      <c r="WE283" s="38"/>
      <c r="WF283" s="38"/>
      <c r="WG283" s="38"/>
      <c r="WH283" s="38"/>
      <c r="WI283" s="38"/>
      <c r="WJ283" s="38"/>
      <c r="WK283" s="38"/>
      <c r="WL283" s="38"/>
      <c r="WM283" s="38"/>
      <c r="WN283" s="38"/>
      <c r="WO283" s="38"/>
      <c r="WP283" s="38"/>
      <c r="WQ283" s="38"/>
      <c r="WR283" s="38"/>
      <c r="WS283" s="38"/>
      <c r="WT283" s="38"/>
      <c r="WU283" s="38"/>
      <c r="WV283" s="38"/>
      <c r="WW283" s="38"/>
      <c r="WX283" s="38"/>
      <c r="WY283" s="38"/>
      <c r="WZ283" s="38"/>
      <c r="XA283" s="38"/>
      <c r="XB283" s="38"/>
      <c r="XC283" s="38"/>
      <c r="XD283" s="38"/>
      <c r="XE283" s="38"/>
      <c r="XF283" s="38"/>
      <c r="XG283" s="38"/>
      <c r="XH283" s="38"/>
      <c r="XI283" s="38"/>
      <c r="XJ283" s="38"/>
      <c r="XK283" s="38"/>
      <c r="XL283" s="38"/>
      <c r="XM283" s="38"/>
      <c r="XN283" s="38"/>
      <c r="XO283" s="38"/>
      <c r="XP283" s="38"/>
      <c r="XQ283" s="38"/>
      <c r="XR283" s="38"/>
      <c r="XS283" s="38"/>
      <c r="XT283" s="38"/>
      <c r="XU283" s="38"/>
      <c r="XV283" s="38"/>
      <c r="XW283" s="38"/>
      <c r="XX283" s="38"/>
      <c r="XY283" s="38"/>
      <c r="XZ283" s="38"/>
      <c r="YA283" s="38"/>
      <c r="YB283" s="38"/>
      <c r="YC283" s="38"/>
      <c r="YD283" s="38"/>
      <c r="YE283" s="38"/>
      <c r="YF283" s="38"/>
      <c r="YG283" s="38"/>
      <c r="YH283" s="38"/>
      <c r="YI283" s="38"/>
      <c r="YJ283" s="38"/>
      <c r="YK283" s="38"/>
      <c r="YL283" s="38"/>
      <c r="YM283" s="38"/>
      <c r="YN283" s="38"/>
      <c r="YO283" s="38"/>
      <c r="YP283" s="38"/>
      <c r="YQ283" s="38"/>
      <c r="YR283" s="38"/>
      <c r="YS283" s="38"/>
    </row>
    <row r="284" spans="1:669" s="50" customFormat="1" ht="15.75" x14ac:dyDescent="0.25">
      <c r="A284" s="38"/>
      <c r="B284" s="2"/>
      <c r="C284" s="2"/>
      <c r="D284" s="2"/>
      <c r="E284" s="1"/>
      <c r="F284" s="1"/>
      <c r="G284" s="130"/>
      <c r="H284" s="131"/>
      <c r="I284" s="130"/>
      <c r="J284" s="130"/>
      <c r="K284" s="130"/>
      <c r="L284" s="130"/>
      <c r="M284" s="131"/>
      <c r="O284" s="86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38"/>
      <c r="IA284" s="38"/>
      <c r="IB284" s="38"/>
      <c r="IC284" s="38"/>
      <c r="ID284" s="38"/>
      <c r="IE284" s="38"/>
      <c r="IF284" s="38"/>
      <c r="IG284" s="38"/>
      <c r="IH284" s="38"/>
      <c r="II284" s="38"/>
      <c r="IJ284" s="38"/>
      <c r="IK284" s="38"/>
      <c r="IL284" s="38"/>
      <c r="IM284" s="38"/>
      <c r="IN284" s="38"/>
      <c r="IO284" s="38"/>
      <c r="IP284" s="38"/>
      <c r="IQ284" s="38"/>
      <c r="IR284" s="38"/>
      <c r="IS284" s="38"/>
      <c r="IT284" s="38"/>
      <c r="IU284" s="38"/>
      <c r="IV284" s="38"/>
      <c r="IW284" s="38"/>
      <c r="IX284" s="38"/>
      <c r="IY284" s="38"/>
      <c r="IZ284" s="38"/>
      <c r="JA284" s="38"/>
      <c r="JB284" s="38"/>
      <c r="JC284" s="38"/>
      <c r="JD284" s="38"/>
      <c r="JE284" s="38"/>
      <c r="JF284" s="38"/>
      <c r="JG284" s="38"/>
      <c r="JH284" s="38"/>
      <c r="JI284" s="38"/>
      <c r="JJ284" s="38"/>
      <c r="JK284" s="38"/>
      <c r="JL284" s="38"/>
      <c r="JM284" s="38"/>
      <c r="JN284" s="38"/>
      <c r="JO284" s="38"/>
      <c r="JP284" s="38"/>
      <c r="JQ284" s="38"/>
      <c r="JR284" s="38"/>
      <c r="JS284" s="38"/>
      <c r="JT284" s="38"/>
      <c r="JU284" s="38"/>
      <c r="JV284" s="38"/>
      <c r="JW284" s="38"/>
      <c r="JX284" s="38"/>
      <c r="JY284" s="38"/>
      <c r="JZ284" s="38"/>
      <c r="KA284" s="38"/>
      <c r="KB284" s="38"/>
      <c r="KC284" s="38"/>
      <c r="KD284" s="38"/>
      <c r="KE284" s="38"/>
      <c r="KF284" s="38"/>
      <c r="KG284" s="38"/>
      <c r="KH284" s="38"/>
      <c r="KI284" s="38"/>
      <c r="KJ284" s="38"/>
      <c r="KK284" s="38"/>
      <c r="KL284" s="38"/>
      <c r="KM284" s="38"/>
      <c r="KN284" s="38"/>
      <c r="KO284" s="38"/>
      <c r="KP284" s="38"/>
      <c r="KQ284" s="38"/>
      <c r="KR284" s="38"/>
      <c r="KS284" s="38"/>
      <c r="KT284" s="38"/>
      <c r="KU284" s="38"/>
      <c r="KV284" s="38"/>
      <c r="KW284" s="38"/>
      <c r="KX284" s="38"/>
      <c r="KY284" s="38"/>
      <c r="KZ284" s="38"/>
      <c r="LA284" s="38"/>
      <c r="LB284" s="38"/>
      <c r="LC284" s="38"/>
      <c r="LD284" s="38"/>
      <c r="LE284" s="38"/>
      <c r="LF284" s="38"/>
      <c r="LG284" s="38"/>
      <c r="LH284" s="38"/>
      <c r="LI284" s="38"/>
      <c r="LJ284" s="38"/>
      <c r="LK284" s="38"/>
      <c r="LL284" s="38"/>
      <c r="LM284" s="38"/>
      <c r="LN284" s="38"/>
      <c r="LO284" s="38"/>
      <c r="LP284" s="38"/>
      <c r="LQ284" s="38"/>
      <c r="LR284" s="38"/>
      <c r="LS284" s="38"/>
      <c r="LT284" s="38"/>
      <c r="LU284" s="38"/>
      <c r="LV284" s="38"/>
      <c r="LW284" s="38"/>
      <c r="LX284" s="38"/>
      <c r="LY284" s="38"/>
      <c r="LZ284" s="38"/>
      <c r="MA284" s="38"/>
      <c r="MB284" s="38"/>
      <c r="MC284" s="38"/>
      <c r="MD284" s="38"/>
      <c r="ME284" s="38"/>
      <c r="MF284" s="38"/>
      <c r="MG284" s="38"/>
      <c r="MH284" s="38"/>
      <c r="MI284" s="38"/>
      <c r="MJ284" s="38"/>
      <c r="MK284" s="38"/>
      <c r="ML284" s="38"/>
      <c r="MM284" s="38"/>
      <c r="MN284" s="38"/>
      <c r="MO284" s="38"/>
      <c r="MP284" s="38"/>
      <c r="MQ284" s="38"/>
      <c r="MR284" s="38"/>
      <c r="MS284" s="38"/>
      <c r="MT284" s="38"/>
      <c r="MU284" s="38"/>
      <c r="MV284" s="38"/>
      <c r="MW284" s="38"/>
      <c r="MX284" s="38"/>
      <c r="MY284" s="38"/>
      <c r="MZ284" s="38"/>
      <c r="NA284" s="38"/>
      <c r="NB284" s="38"/>
      <c r="NC284" s="38"/>
      <c r="ND284" s="38"/>
      <c r="NE284" s="38"/>
      <c r="NF284" s="38"/>
      <c r="NG284" s="38"/>
      <c r="NH284" s="38"/>
      <c r="NI284" s="38"/>
      <c r="NJ284" s="38"/>
      <c r="NK284" s="38"/>
      <c r="NL284" s="38"/>
      <c r="NM284" s="38"/>
      <c r="NN284" s="38"/>
      <c r="NO284" s="38"/>
      <c r="NP284" s="38"/>
      <c r="NQ284" s="38"/>
      <c r="NR284" s="38"/>
      <c r="NS284" s="38"/>
      <c r="NT284" s="38"/>
      <c r="NU284" s="38"/>
      <c r="NV284" s="38"/>
      <c r="NW284" s="38"/>
      <c r="NX284" s="38"/>
      <c r="NY284" s="38"/>
      <c r="NZ284" s="38"/>
      <c r="OA284" s="38"/>
      <c r="OB284" s="38"/>
      <c r="OC284" s="38"/>
      <c r="OD284" s="38"/>
      <c r="OE284" s="38"/>
      <c r="OF284" s="38"/>
      <c r="OG284" s="38"/>
      <c r="OH284" s="38"/>
      <c r="OI284" s="38"/>
      <c r="OJ284" s="38"/>
      <c r="OK284" s="38"/>
      <c r="OL284" s="38"/>
      <c r="OM284" s="38"/>
      <c r="ON284" s="38"/>
      <c r="OO284" s="38"/>
      <c r="OP284" s="38"/>
      <c r="OQ284" s="38"/>
      <c r="OR284" s="38"/>
      <c r="OS284" s="38"/>
      <c r="OT284" s="38"/>
      <c r="OU284" s="38"/>
      <c r="OV284" s="38"/>
      <c r="OW284" s="38"/>
      <c r="OX284" s="38"/>
      <c r="OY284" s="38"/>
      <c r="OZ284" s="38"/>
      <c r="PA284" s="38"/>
      <c r="PB284" s="38"/>
      <c r="PC284" s="38"/>
      <c r="PD284" s="38"/>
      <c r="PE284" s="38"/>
      <c r="PF284" s="38"/>
      <c r="PG284" s="38"/>
      <c r="PH284" s="38"/>
      <c r="PI284" s="38"/>
      <c r="PJ284" s="38"/>
      <c r="PK284" s="38"/>
      <c r="PL284" s="38"/>
      <c r="PM284" s="38"/>
      <c r="PN284" s="38"/>
      <c r="PO284" s="38"/>
      <c r="PP284" s="38"/>
      <c r="PQ284" s="38"/>
      <c r="PR284" s="38"/>
      <c r="PS284" s="38"/>
      <c r="PT284" s="38"/>
      <c r="PU284" s="38"/>
      <c r="PV284" s="38"/>
      <c r="PW284" s="38"/>
      <c r="PX284" s="38"/>
      <c r="PY284" s="38"/>
      <c r="PZ284" s="38"/>
      <c r="QA284" s="38"/>
      <c r="QB284" s="38"/>
      <c r="QC284" s="38"/>
      <c r="QD284" s="38"/>
      <c r="QE284" s="38"/>
      <c r="QF284" s="38"/>
      <c r="QG284" s="38"/>
      <c r="QH284" s="38"/>
      <c r="QI284" s="38"/>
      <c r="QJ284" s="38"/>
      <c r="QK284" s="38"/>
      <c r="QL284" s="38"/>
      <c r="QM284" s="38"/>
      <c r="QN284" s="38"/>
      <c r="QO284" s="38"/>
      <c r="QP284" s="38"/>
      <c r="QQ284" s="38"/>
      <c r="QR284" s="38"/>
      <c r="QS284" s="38"/>
      <c r="QT284" s="38"/>
      <c r="QU284" s="38"/>
      <c r="QV284" s="38"/>
      <c r="QW284" s="38"/>
      <c r="QX284" s="38"/>
      <c r="QY284" s="38"/>
      <c r="QZ284" s="38"/>
      <c r="RA284" s="38"/>
      <c r="RB284" s="38"/>
      <c r="RC284" s="38"/>
      <c r="RD284" s="38"/>
      <c r="RE284" s="38"/>
      <c r="RF284" s="38"/>
      <c r="RG284" s="38"/>
      <c r="RH284" s="38"/>
      <c r="RI284" s="38"/>
      <c r="RJ284" s="38"/>
      <c r="RK284" s="38"/>
      <c r="RL284" s="38"/>
      <c r="RM284" s="38"/>
      <c r="RN284" s="38"/>
      <c r="RO284" s="38"/>
      <c r="RP284" s="38"/>
      <c r="RQ284" s="38"/>
      <c r="RR284" s="38"/>
      <c r="RS284" s="38"/>
      <c r="RT284" s="38"/>
      <c r="RU284" s="38"/>
      <c r="RV284" s="38"/>
      <c r="RW284" s="38"/>
      <c r="RX284" s="38"/>
      <c r="RY284" s="38"/>
      <c r="RZ284" s="38"/>
      <c r="SA284" s="38"/>
      <c r="SB284" s="38"/>
      <c r="SC284" s="38"/>
      <c r="SD284" s="38"/>
      <c r="SE284" s="38"/>
      <c r="SF284" s="38"/>
      <c r="SG284" s="38"/>
      <c r="SH284" s="38"/>
      <c r="SI284" s="38"/>
      <c r="SJ284" s="38"/>
      <c r="SK284" s="38"/>
      <c r="SL284" s="38"/>
      <c r="SM284" s="38"/>
      <c r="SN284" s="38"/>
      <c r="SO284" s="38"/>
      <c r="SP284" s="38"/>
      <c r="SQ284" s="38"/>
      <c r="SR284" s="38"/>
      <c r="SS284" s="38"/>
      <c r="ST284" s="38"/>
      <c r="SU284" s="38"/>
      <c r="SV284" s="38"/>
      <c r="SW284" s="38"/>
      <c r="SX284" s="38"/>
      <c r="SY284" s="38"/>
      <c r="SZ284" s="38"/>
      <c r="TA284" s="38"/>
      <c r="TB284" s="38"/>
      <c r="TC284" s="38"/>
      <c r="TD284" s="38"/>
      <c r="TE284" s="38"/>
      <c r="TF284" s="38"/>
      <c r="TG284" s="38"/>
      <c r="TH284" s="38"/>
      <c r="TI284" s="38"/>
      <c r="TJ284" s="38"/>
      <c r="TK284" s="38"/>
      <c r="TL284" s="38"/>
      <c r="TM284" s="38"/>
      <c r="TN284" s="38"/>
      <c r="TO284" s="38"/>
      <c r="TP284" s="38"/>
      <c r="TQ284" s="38"/>
      <c r="TR284" s="38"/>
      <c r="TS284" s="38"/>
      <c r="TT284" s="38"/>
      <c r="TU284" s="38"/>
      <c r="TV284" s="38"/>
      <c r="TW284" s="38"/>
      <c r="TX284" s="38"/>
      <c r="TY284" s="38"/>
      <c r="TZ284" s="38"/>
      <c r="UA284" s="38"/>
      <c r="UB284" s="38"/>
      <c r="UC284" s="38"/>
      <c r="UD284" s="38"/>
      <c r="UE284" s="38"/>
      <c r="UF284" s="38"/>
      <c r="UG284" s="38"/>
      <c r="UH284" s="38"/>
      <c r="UI284" s="38"/>
      <c r="UJ284" s="38"/>
      <c r="UK284" s="38"/>
      <c r="UL284" s="38"/>
      <c r="UM284" s="38"/>
      <c r="UN284" s="38"/>
      <c r="UO284" s="38"/>
      <c r="UP284" s="38"/>
      <c r="UQ284" s="38"/>
      <c r="UR284" s="38"/>
      <c r="US284" s="38"/>
      <c r="UT284" s="38"/>
      <c r="UU284" s="38"/>
      <c r="UV284" s="38"/>
      <c r="UW284" s="38"/>
      <c r="UX284" s="38"/>
      <c r="UY284" s="38"/>
      <c r="UZ284" s="38"/>
      <c r="VA284" s="38"/>
      <c r="VB284" s="38"/>
      <c r="VC284" s="38"/>
      <c r="VD284" s="38"/>
      <c r="VE284" s="38"/>
      <c r="VF284" s="38"/>
      <c r="VG284" s="38"/>
      <c r="VH284" s="38"/>
      <c r="VI284" s="38"/>
      <c r="VJ284" s="38"/>
      <c r="VK284" s="38"/>
      <c r="VL284" s="38"/>
      <c r="VM284" s="38"/>
      <c r="VN284" s="38"/>
      <c r="VO284" s="38"/>
      <c r="VP284" s="38"/>
      <c r="VQ284" s="38"/>
      <c r="VR284" s="38"/>
      <c r="VS284" s="38"/>
      <c r="VT284" s="38"/>
      <c r="VU284" s="38"/>
      <c r="VV284" s="38"/>
      <c r="VW284" s="38"/>
      <c r="VX284" s="38"/>
      <c r="VY284" s="38"/>
      <c r="VZ284" s="38"/>
      <c r="WA284" s="38"/>
      <c r="WB284" s="38"/>
      <c r="WC284" s="38"/>
      <c r="WD284" s="38"/>
      <c r="WE284" s="38"/>
      <c r="WF284" s="38"/>
      <c r="WG284" s="38"/>
      <c r="WH284" s="38"/>
      <c r="WI284" s="38"/>
      <c r="WJ284" s="38"/>
      <c r="WK284" s="38"/>
      <c r="WL284" s="38"/>
      <c r="WM284" s="38"/>
      <c r="WN284" s="38"/>
      <c r="WO284" s="38"/>
      <c r="WP284" s="38"/>
      <c r="WQ284" s="38"/>
      <c r="WR284" s="38"/>
      <c r="WS284" s="38"/>
      <c r="WT284" s="38"/>
      <c r="WU284" s="38"/>
      <c r="WV284" s="38"/>
      <c r="WW284" s="38"/>
      <c r="WX284" s="38"/>
      <c r="WY284" s="38"/>
      <c r="WZ284" s="38"/>
      <c r="XA284" s="38"/>
      <c r="XB284" s="38"/>
      <c r="XC284" s="38"/>
      <c r="XD284" s="38"/>
      <c r="XE284" s="38"/>
      <c r="XF284" s="38"/>
      <c r="XG284" s="38"/>
      <c r="XH284" s="38"/>
      <c r="XI284" s="38"/>
      <c r="XJ284" s="38"/>
      <c r="XK284" s="38"/>
      <c r="XL284" s="38"/>
      <c r="XM284" s="38"/>
      <c r="XN284" s="38"/>
      <c r="XO284" s="38"/>
      <c r="XP284" s="38"/>
      <c r="XQ284" s="38"/>
      <c r="XR284" s="38"/>
      <c r="XS284" s="38"/>
      <c r="XT284" s="38"/>
      <c r="XU284" s="38"/>
      <c r="XV284" s="38"/>
      <c r="XW284" s="38"/>
      <c r="XX284" s="38"/>
      <c r="XY284" s="38"/>
      <c r="XZ284" s="38"/>
      <c r="YA284" s="38"/>
      <c r="YB284" s="38"/>
      <c r="YC284" s="38"/>
      <c r="YD284" s="38"/>
      <c r="YE284" s="38"/>
      <c r="YF284" s="38"/>
      <c r="YG284" s="38"/>
      <c r="YH284" s="38"/>
      <c r="YI284" s="38"/>
      <c r="YJ284" s="38"/>
      <c r="YK284" s="38"/>
      <c r="YL284" s="38"/>
      <c r="YM284" s="38"/>
      <c r="YN284" s="38"/>
      <c r="YO284" s="38"/>
      <c r="YP284" s="38"/>
      <c r="YQ284" s="38"/>
      <c r="YR284" s="38"/>
      <c r="YS284" s="38"/>
    </row>
    <row r="285" spans="1:669" s="50" customFormat="1" ht="15.75" x14ac:dyDescent="0.25">
      <c r="A285" s="38"/>
      <c r="B285" s="2"/>
      <c r="C285" s="2"/>
      <c r="D285" s="2"/>
      <c r="E285" s="1"/>
      <c r="F285" s="1"/>
      <c r="G285" s="130"/>
      <c r="H285" s="131"/>
      <c r="I285" s="130"/>
      <c r="J285" s="130"/>
      <c r="K285" s="130"/>
      <c r="L285" s="130"/>
      <c r="M285" s="131"/>
      <c r="O285" s="86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38"/>
      <c r="FU285" s="38"/>
      <c r="FV285" s="38"/>
      <c r="FW285" s="38"/>
      <c r="FX285" s="38"/>
      <c r="FY285" s="38"/>
      <c r="FZ285" s="38"/>
      <c r="GA285" s="38"/>
      <c r="GB285" s="38"/>
      <c r="GC285" s="38"/>
      <c r="GD285" s="38"/>
      <c r="GE285" s="38"/>
      <c r="GF285" s="38"/>
      <c r="GG285" s="38"/>
      <c r="GH285" s="38"/>
      <c r="GI285" s="38"/>
      <c r="GJ285" s="38"/>
      <c r="GK285" s="38"/>
      <c r="GL285" s="38"/>
      <c r="GM285" s="38"/>
      <c r="GN285" s="38"/>
      <c r="GO285" s="38"/>
      <c r="GP285" s="38"/>
      <c r="GQ285" s="38"/>
      <c r="GR285" s="38"/>
      <c r="GS285" s="38"/>
      <c r="GT285" s="38"/>
      <c r="GU285" s="38"/>
      <c r="GV285" s="38"/>
      <c r="GW285" s="38"/>
      <c r="GX285" s="38"/>
      <c r="GY285" s="38"/>
      <c r="GZ285" s="38"/>
      <c r="HA285" s="38"/>
      <c r="HB285" s="38"/>
      <c r="HC285" s="38"/>
      <c r="HD285" s="38"/>
      <c r="HE285" s="38"/>
      <c r="HF285" s="38"/>
      <c r="HG285" s="38"/>
      <c r="HH285" s="38"/>
      <c r="HI285" s="38"/>
      <c r="HJ285" s="38"/>
      <c r="HK285" s="38"/>
      <c r="HL285" s="38"/>
      <c r="HM285" s="38"/>
      <c r="HN285" s="38"/>
      <c r="HO285" s="38"/>
      <c r="HP285" s="38"/>
      <c r="HQ285" s="38"/>
      <c r="HR285" s="38"/>
      <c r="HS285" s="38"/>
      <c r="HT285" s="38"/>
      <c r="HU285" s="38"/>
      <c r="HV285" s="38"/>
      <c r="HW285" s="38"/>
      <c r="HX285" s="38"/>
      <c r="HY285" s="38"/>
      <c r="HZ285" s="38"/>
      <c r="IA285" s="38"/>
      <c r="IB285" s="38"/>
      <c r="IC285" s="38"/>
      <c r="ID285" s="38"/>
      <c r="IE285" s="38"/>
      <c r="IF285" s="38"/>
      <c r="IG285" s="38"/>
      <c r="IH285" s="38"/>
      <c r="II285" s="38"/>
      <c r="IJ285" s="38"/>
      <c r="IK285" s="38"/>
      <c r="IL285" s="38"/>
      <c r="IM285" s="38"/>
      <c r="IN285" s="38"/>
      <c r="IO285" s="38"/>
      <c r="IP285" s="38"/>
      <c r="IQ285" s="38"/>
      <c r="IR285" s="38"/>
      <c r="IS285" s="38"/>
      <c r="IT285" s="38"/>
      <c r="IU285" s="38"/>
      <c r="IV285" s="38"/>
      <c r="IW285" s="38"/>
      <c r="IX285" s="38"/>
      <c r="IY285" s="38"/>
      <c r="IZ285" s="38"/>
      <c r="JA285" s="38"/>
      <c r="JB285" s="38"/>
      <c r="JC285" s="38"/>
      <c r="JD285" s="38"/>
      <c r="JE285" s="38"/>
      <c r="JF285" s="38"/>
      <c r="JG285" s="38"/>
      <c r="JH285" s="38"/>
      <c r="JI285" s="38"/>
      <c r="JJ285" s="38"/>
      <c r="JK285" s="38"/>
      <c r="JL285" s="38"/>
      <c r="JM285" s="38"/>
      <c r="JN285" s="38"/>
      <c r="JO285" s="38"/>
      <c r="JP285" s="38"/>
      <c r="JQ285" s="38"/>
      <c r="JR285" s="38"/>
      <c r="JS285" s="38"/>
      <c r="JT285" s="38"/>
      <c r="JU285" s="38"/>
      <c r="JV285" s="38"/>
      <c r="JW285" s="38"/>
      <c r="JX285" s="38"/>
      <c r="JY285" s="38"/>
      <c r="JZ285" s="38"/>
      <c r="KA285" s="38"/>
      <c r="KB285" s="38"/>
      <c r="KC285" s="38"/>
      <c r="KD285" s="38"/>
      <c r="KE285" s="38"/>
      <c r="KF285" s="38"/>
      <c r="KG285" s="38"/>
      <c r="KH285" s="38"/>
      <c r="KI285" s="38"/>
      <c r="KJ285" s="38"/>
      <c r="KK285" s="38"/>
      <c r="KL285" s="38"/>
      <c r="KM285" s="38"/>
      <c r="KN285" s="38"/>
      <c r="KO285" s="38"/>
      <c r="KP285" s="38"/>
      <c r="KQ285" s="38"/>
      <c r="KR285" s="38"/>
      <c r="KS285" s="38"/>
      <c r="KT285" s="38"/>
      <c r="KU285" s="38"/>
      <c r="KV285" s="38"/>
      <c r="KW285" s="38"/>
      <c r="KX285" s="38"/>
      <c r="KY285" s="38"/>
      <c r="KZ285" s="38"/>
      <c r="LA285" s="38"/>
      <c r="LB285" s="38"/>
      <c r="LC285" s="38"/>
      <c r="LD285" s="38"/>
      <c r="LE285" s="38"/>
      <c r="LF285" s="38"/>
      <c r="LG285" s="38"/>
      <c r="LH285" s="38"/>
      <c r="LI285" s="38"/>
      <c r="LJ285" s="38"/>
      <c r="LK285" s="38"/>
      <c r="LL285" s="38"/>
      <c r="LM285" s="38"/>
      <c r="LN285" s="38"/>
      <c r="LO285" s="38"/>
      <c r="LP285" s="38"/>
      <c r="LQ285" s="38"/>
      <c r="LR285" s="38"/>
      <c r="LS285" s="38"/>
      <c r="LT285" s="38"/>
      <c r="LU285" s="38"/>
      <c r="LV285" s="38"/>
      <c r="LW285" s="38"/>
      <c r="LX285" s="38"/>
      <c r="LY285" s="38"/>
      <c r="LZ285" s="38"/>
      <c r="MA285" s="38"/>
      <c r="MB285" s="38"/>
      <c r="MC285" s="38"/>
      <c r="MD285" s="38"/>
      <c r="ME285" s="38"/>
      <c r="MF285" s="38"/>
      <c r="MG285" s="38"/>
      <c r="MH285" s="38"/>
      <c r="MI285" s="38"/>
      <c r="MJ285" s="38"/>
      <c r="MK285" s="38"/>
      <c r="ML285" s="38"/>
      <c r="MM285" s="38"/>
      <c r="MN285" s="38"/>
      <c r="MO285" s="38"/>
      <c r="MP285" s="38"/>
      <c r="MQ285" s="38"/>
      <c r="MR285" s="38"/>
      <c r="MS285" s="38"/>
      <c r="MT285" s="38"/>
      <c r="MU285" s="38"/>
      <c r="MV285" s="38"/>
      <c r="MW285" s="38"/>
      <c r="MX285" s="38"/>
      <c r="MY285" s="38"/>
      <c r="MZ285" s="38"/>
      <c r="NA285" s="38"/>
      <c r="NB285" s="38"/>
      <c r="NC285" s="38"/>
      <c r="ND285" s="38"/>
      <c r="NE285" s="38"/>
      <c r="NF285" s="38"/>
      <c r="NG285" s="38"/>
      <c r="NH285" s="38"/>
      <c r="NI285" s="38"/>
      <c r="NJ285" s="38"/>
      <c r="NK285" s="38"/>
      <c r="NL285" s="38"/>
      <c r="NM285" s="38"/>
      <c r="NN285" s="38"/>
      <c r="NO285" s="38"/>
      <c r="NP285" s="38"/>
      <c r="NQ285" s="38"/>
      <c r="NR285" s="38"/>
      <c r="NS285" s="38"/>
      <c r="NT285" s="38"/>
      <c r="NU285" s="38"/>
      <c r="NV285" s="38"/>
      <c r="NW285" s="38"/>
      <c r="NX285" s="38"/>
      <c r="NY285" s="38"/>
      <c r="NZ285" s="38"/>
      <c r="OA285" s="38"/>
      <c r="OB285" s="38"/>
      <c r="OC285" s="38"/>
      <c r="OD285" s="38"/>
      <c r="OE285" s="38"/>
      <c r="OF285" s="38"/>
      <c r="OG285" s="38"/>
      <c r="OH285" s="38"/>
      <c r="OI285" s="38"/>
      <c r="OJ285" s="38"/>
      <c r="OK285" s="38"/>
      <c r="OL285" s="38"/>
      <c r="OM285" s="38"/>
      <c r="ON285" s="38"/>
      <c r="OO285" s="38"/>
      <c r="OP285" s="38"/>
      <c r="OQ285" s="38"/>
      <c r="OR285" s="38"/>
      <c r="OS285" s="38"/>
      <c r="OT285" s="38"/>
      <c r="OU285" s="38"/>
      <c r="OV285" s="38"/>
      <c r="OW285" s="38"/>
      <c r="OX285" s="38"/>
      <c r="OY285" s="38"/>
      <c r="OZ285" s="38"/>
      <c r="PA285" s="38"/>
      <c r="PB285" s="38"/>
      <c r="PC285" s="38"/>
      <c r="PD285" s="38"/>
      <c r="PE285" s="38"/>
      <c r="PF285" s="38"/>
      <c r="PG285" s="38"/>
      <c r="PH285" s="38"/>
      <c r="PI285" s="38"/>
      <c r="PJ285" s="38"/>
      <c r="PK285" s="38"/>
      <c r="PL285" s="38"/>
      <c r="PM285" s="38"/>
      <c r="PN285" s="38"/>
      <c r="PO285" s="38"/>
      <c r="PP285" s="38"/>
      <c r="PQ285" s="38"/>
      <c r="PR285" s="38"/>
      <c r="PS285" s="38"/>
      <c r="PT285" s="38"/>
      <c r="PU285" s="38"/>
      <c r="PV285" s="38"/>
      <c r="PW285" s="38"/>
      <c r="PX285" s="38"/>
      <c r="PY285" s="38"/>
      <c r="PZ285" s="38"/>
      <c r="QA285" s="38"/>
      <c r="QB285" s="38"/>
      <c r="QC285" s="38"/>
      <c r="QD285" s="38"/>
      <c r="QE285" s="38"/>
      <c r="QF285" s="38"/>
      <c r="QG285" s="38"/>
      <c r="QH285" s="38"/>
      <c r="QI285" s="38"/>
      <c r="QJ285" s="38"/>
      <c r="QK285" s="38"/>
      <c r="QL285" s="38"/>
      <c r="QM285" s="38"/>
      <c r="QN285" s="38"/>
      <c r="QO285" s="38"/>
      <c r="QP285" s="38"/>
      <c r="QQ285" s="38"/>
      <c r="QR285" s="38"/>
      <c r="QS285" s="38"/>
      <c r="QT285" s="38"/>
      <c r="QU285" s="38"/>
      <c r="QV285" s="38"/>
      <c r="QW285" s="38"/>
      <c r="QX285" s="38"/>
      <c r="QY285" s="38"/>
      <c r="QZ285" s="38"/>
      <c r="RA285" s="38"/>
      <c r="RB285" s="38"/>
      <c r="RC285" s="38"/>
      <c r="RD285" s="38"/>
      <c r="RE285" s="38"/>
      <c r="RF285" s="38"/>
      <c r="RG285" s="38"/>
      <c r="RH285" s="38"/>
      <c r="RI285" s="38"/>
      <c r="RJ285" s="38"/>
      <c r="RK285" s="38"/>
      <c r="RL285" s="38"/>
      <c r="RM285" s="38"/>
      <c r="RN285" s="38"/>
      <c r="RO285" s="38"/>
      <c r="RP285" s="38"/>
      <c r="RQ285" s="38"/>
      <c r="RR285" s="38"/>
      <c r="RS285" s="38"/>
      <c r="RT285" s="38"/>
      <c r="RU285" s="38"/>
      <c r="RV285" s="38"/>
      <c r="RW285" s="38"/>
      <c r="RX285" s="38"/>
      <c r="RY285" s="38"/>
      <c r="RZ285" s="38"/>
      <c r="SA285" s="38"/>
      <c r="SB285" s="38"/>
      <c r="SC285" s="38"/>
      <c r="SD285" s="38"/>
      <c r="SE285" s="38"/>
      <c r="SF285" s="38"/>
      <c r="SG285" s="38"/>
      <c r="SH285" s="38"/>
      <c r="SI285" s="38"/>
      <c r="SJ285" s="38"/>
      <c r="SK285" s="38"/>
      <c r="SL285" s="38"/>
      <c r="SM285" s="38"/>
      <c r="SN285" s="38"/>
      <c r="SO285" s="38"/>
      <c r="SP285" s="38"/>
      <c r="SQ285" s="38"/>
      <c r="SR285" s="38"/>
      <c r="SS285" s="38"/>
      <c r="ST285" s="38"/>
      <c r="SU285" s="38"/>
      <c r="SV285" s="38"/>
      <c r="SW285" s="38"/>
      <c r="SX285" s="38"/>
      <c r="SY285" s="38"/>
      <c r="SZ285" s="38"/>
      <c r="TA285" s="38"/>
      <c r="TB285" s="38"/>
      <c r="TC285" s="38"/>
      <c r="TD285" s="38"/>
      <c r="TE285" s="38"/>
      <c r="TF285" s="38"/>
      <c r="TG285" s="38"/>
      <c r="TH285" s="38"/>
      <c r="TI285" s="38"/>
      <c r="TJ285" s="38"/>
      <c r="TK285" s="38"/>
      <c r="TL285" s="38"/>
      <c r="TM285" s="38"/>
      <c r="TN285" s="38"/>
      <c r="TO285" s="38"/>
      <c r="TP285" s="38"/>
      <c r="TQ285" s="38"/>
      <c r="TR285" s="38"/>
      <c r="TS285" s="38"/>
      <c r="TT285" s="38"/>
      <c r="TU285" s="38"/>
      <c r="TV285" s="38"/>
      <c r="TW285" s="38"/>
      <c r="TX285" s="38"/>
      <c r="TY285" s="38"/>
      <c r="TZ285" s="38"/>
      <c r="UA285" s="38"/>
      <c r="UB285" s="38"/>
      <c r="UC285" s="38"/>
      <c r="UD285" s="38"/>
      <c r="UE285" s="38"/>
      <c r="UF285" s="38"/>
      <c r="UG285" s="38"/>
      <c r="UH285" s="38"/>
      <c r="UI285" s="38"/>
      <c r="UJ285" s="38"/>
      <c r="UK285" s="38"/>
      <c r="UL285" s="38"/>
      <c r="UM285" s="38"/>
      <c r="UN285" s="38"/>
      <c r="UO285" s="38"/>
      <c r="UP285" s="38"/>
      <c r="UQ285" s="38"/>
      <c r="UR285" s="38"/>
      <c r="US285" s="38"/>
      <c r="UT285" s="38"/>
      <c r="UU285" s="38"/>
      <c r="UV285" s="38"/>
      <c r="UW285" s="38"/>
      <c r="UX285" s="38"/>
      <c r="UY285" s="38"/>
      <c r="UZ285" s="38"/>
      <c r="VA285" s="38"/>
      <c r="VB285" s="38"/>
      <c r="VC285" s="38"/>
      <c r="VD285" s="38"/>
      <c r="VE285" s="38"/>
      <c r="VF285" s="38"/>
      <c r="VG285" s="38"/>
      <c r="VH285" s="38"/>
      <c r="VI285" s="38"/>
      <c r="VJ285" s="38"/>
      <c r="VK285" s="38"/>
      <c r="VL285" s="38"/>
      <c r="VM285" s="38"/>
      <c r="VN285" s="38"/>
      <c r="VO285" s="38"/>
      <c r="VP285" s="38"/>
      <c r="VQ285" s="38"/>
      <c r="VR285" s="38"/>
      <c r="VS285" s="38"/>
      <c r="VT285" s="38"/>
      <c r="VU285" s="38"/>
      <c r="VV285" s="38"/>
      <c r="VW285" s="38"/>
      <c r="VX285" s="38"/>
      <c r="VY285" s="38"/>
      <c r="VZ285" s="38"/>
      <c r="WA285" s="38"/>
      <c r="WB285" s="38"/>
      <c r="WC285" s="38"/>
      <c r="WD285" s="38"/>
      <c r="WE285" s="38"/>
      <c r="WF285" s="38"/>
      <c r="WG285" s="38"/>
      <c r="WH285" s="38"/>
      <c r="WI285" s="38"/>
      <c r="WJ285" s="38"/>
      <c r="WK285" s="38"/>
      <c r="WL285" s="38"/>
      <c r="WM285" s="38"/>
      <c r="WN285" s="38"/>
      <c r="WO285" s="38"/>
      <c r="WP285" s="38"/>
      <c r="WQ285" s="38"/>
      <c r="WR285" s="38"/>
      <c r="WS285" s="38"/>
      <c r="WT285" s="38"/>
      <c r="WU285" s="38"/>
      <c r="WV285" s="38"/>
      <c r="WW285" s="38"/>
      <c r="WX285" s="38"/>
      <c r="WY285" s="38"/>
      <c r="WZ285" s="38"/>
      <c r="XA285" s="38"/>
      <c r="XB285" s="38"/>
      <c r="XC285" s="38"/>
      <c r="XD285" s="38"/>
      <c r="XE285" s="38"/>
      <c r="XF285" s="38"/>
      <c r="XG285" s="38"/>
      <c r="XH285" s="38"/>
      <c r="XI285" s="38"/>
      <c r="XJ285" s="38"/>
      <c r="XK285" s="38"/>
      <c r="XL285" s="38"/>
      <c r="XM285" s="38"/>
      <c r="XN285" s="38"/>
      <c r="XO285" s="38"/>
      <c r="XP285" s="38"/>
      <c r="XQ285" s="38"/>
      <c r="XR285" s="38"/>
      <c r="XS285" s="38"/>
      <c r="XT285" s="38"/>
      <c r="XU285" s="38"/>
      <c r="XV285" s="38"/>
      <c r="XW285" s="38"/>
      <c r="XX285" s="38"/>
      <c r="XY285" s="38"/>
      <c r="XZ285" s="38"/>
      <c r="YA285" s="38"/>
      <c r="YB285" s="38"/>
      <c r="YC285" s="38"/>
      <c r="YD285" s="38"/>
      <c r="YE285" s="38"/>
      <c r="YF285" s="38"/>
      <c r="YG285" s="38"/>
      <c r="YH285" s="38"/>
      <c r="YI285" s="38"/>
      <c r="YJ285" s="38"/>
      <c r="YK285" s="38"/>
      <c r="YL285" s="38"/>
      <c r="YM285" s="38"/>
      <c r="YN285" s="38"/>
      <c r="YO285" s="38"/>
      <c r="YP285" s="38"/>
      <c r="YQ285" s="38"/>
      <c r="YR285" s="38"/>
      <c r="YS285" s="38"/>
    </row>
    <row r="286" spans="1:669" s="50" customFormat="1" ht="15.75" x14ac:dyDescent="0.25">
      <c r="A286" s="38"/>
      <c r="B286" s="2"/>
      <c r="C286" s="2"/>
      <c r="D286" s="2"/>
      <c r="E286" s="1"/>
      <c r="F286" s="1"/>
      <c r="G286" s="130"/>
      <c r="H286" s="131"/>
      <c r="I286" s="130"/>
      <c r="J286" s="130"/>
      <c r="K286" s="130"/>
      <c r="L286" s="130"/>
      <c r="M286" s="131"/>
      <c r="O286" s="86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38"/>
      <c r="FU286" s="38"/>
      <c r="FV286" s="38"/>
      <c r="FW286" s="38"/>
      <c r="FX286" s="38"/>
      <c r="FY286" s="38"/>
      <c r="FZ286" s="38"/>
      <c r="GA286" s="38"/>
      <c r="GB286" s="38"/>
      <c r="GC286" s="38"/>
      <c r="GD286" s="38"/>
      <c r="GE286" s="38"/>
      <c r="GF286" s="38"/>
      <c r="GG286" s="38"/>
      <c r="GH286" s="38"/>
      <c r="GI286" s="38"/>
      <c r="GJ286" s="38"/>
      <c r="GK286" s="38"/>
      <c r="GL286" s="38"/>
      <c r="GM286" s="38"/>
      <c r="GN286" s="38"/>
      <c r="GO286" s="38"/>
      <c r="GP286" s="38"/>
      <c r="GQ286" s="38"/>
      <c r="GR286" s="38"/>
      <c r="GS286" s="38"/>
      <c r="GT286" s="38"/>
      <c r="GU286" s="38"/>
      <c r="GV286" s="38"/>
      <c r="GW286" s="38"/>
      <c r="GX286" s="38"/>
      <c r="GY286" s="38"/>
      <c r="GZ286" s="38"/>
      <c r="HA286" s="38"/>
      <c r="HB286" s="38"/>
      <c r="HC286" s="38"/>
      <c r="HD286" s="38"/>
      <c r="HE286" s="38"/>
      <c r="HF286" s="38"/>
      <c r="HG286" s="38"/>
      <c r="HH286" s="38"/>
      <c r="HI286" s="38"/>
      <c r="HJ286" s="38"/>
      <c r="HK286" s="38"/>
      <c r="HL286" s="38"/>
      <c r="HM286" s="38"/>
      <c r="HN286" s="38"/>
      <c r="HO286" s="38"/>
      <c r="HP286" s="38"/>
      <c r="HQ286" s="38"/>
      <c r="HR286" s="38"/>
      <c r="HS286" s="38"/>
      <c r="HT286" s="38"/>
      <c r="HU286" s="38"/>
      <c r="HV286" s="38"/>
      <c r="HW286" s="38"/>
      <c r="HX286" s="38"/>
      <c r="HY286" s="38"/>
      <c r="HZ286" s="38"/>
      <c r="IA286" s="38"/>
      <c r="IB286" s="38"/>
      <c r="IC286" s="38"/>
      <c r="ID286" s="38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  <c r="IP286" s="38"/>
      <c r="IQ286" s="38"/>
      <c r="IR286" s="38"/>
      <c r="IS286" s="38"/>
      <c r="IT286" s="38"/>
      <c r="IU286" s="38"/>
      <c r="IV286" s="38"/>
      <c r="IW286" s="38"/>
      <c r="IX286" s="38"/>
      <c r="IY286" s="38"/>
      <c r="IZ286" s="38"/>
      <c r="JA286" s="38"/>
      <c r="JB286" s="38"/>
      <c r="JC286" s="38"/>
      <c r="JD286" s="38"/>
      <c r="JE286" s="38"/>
      <c r="JF286" s="38"/>
      <c r="JG286" s="38"/>
      <c r="JH286" s="38"/>
      <c r="JI286" s="38"/>
      <c r="JJ286" s="38"/>
      <c r="JK286" s="38"/>
      <c r="JL286" s="38"/>
      <c r="JM286" s="38"/>
      <c r="JN286" s="38"/>
      <c r="JO286" s="38"/>
      <c r="JP286" s="38"/>
      <c r="JQ286" s="38"/>
      <c r="JR286" s="38"/>
      <c r="JS286" s="38"/>
      <c r="JT286" s="38"/>
      <c r="JU286" s="38"/>
      <c r="JV286" s="38"/>
      <c r="JW286" s="38"/>
      <c r="JX286" s="38"/>
      <c r="JY286" s="38"/>
      <c r="JZ286" s="38"/>
      <c r="KA286" s="38"/>
      <c r="KB286" s="38"/>
      <c r="KC286" s="38"/>
      <c r="KD286" s="38"/>
      <c r="KE286" s="38"/>
      <c r="KF286" s="38"/>
      <c r="KG286" s="38"/>
      <c r="KH286" s="38"/>
      <c r="KI286" s="38"/>
      <c r="KJ286" s="38"/>
      <c r="KK286" s="38"/>
      <c r="KL286" s="38"/>
      <c r="KM286" s="38"/>
      <c r="KN286" s="38"/>
      <c r="KO286" s="38"/>
      <c r="KP286" s="38"/>
      <c r="KQ286" s="38"/>
      <c r="KR286" s="38"/>
      <c r="KS286" s="38"/>
      <c r="KT286" s="38"/>
      <c r="KU286" s="38"/>
      <c r="KV286" s="38"/>
      <c r="KW286" s="38"/>
      <c r="KX286" s="38"/>
      <c r="KY286" s="38"/>
      <c r="KZ286" s="38"/>
      <c r="LA286" s="38"/>
      <c r="LB286" s="38"/>
      <c r="LC286" s="38"/>
      <c r="LD286" s="38"/>
      <c r="LE286" s="38"/>
      <c r="LF286" s="38"/>
      <c r="LG286" s="38"/>
      <c r="LH286" s="38"/>
      <c r="LI286" s="38"/>
      <c r="LJ286" s="38"/>
      <c r="LK286" s="38"/>
      <c r="LL286" s="38"/>
      <c r="LM286" s="38"/>
      <c r="LN286" s="38"/>
      <c r="LO286" s="38"/>
      <c r="LP286" s="38"/>
      <c r="LQ286" s="38"/>
      <c r="LR286" s="38"/>
      <c r="LS286" s="38"/>
      <c r="LT286" s="38"/>
      <c r="LU286" s="38"/>
      <c r="LV286" s="38"/>
      <c r="LW286" s="38"/>
      <c r="LX286" s="38"/>
      <c r="LY286" s="38"/>
      <c r="LZ286" s="38"/>
      <c r="MA286" s="38"/>
      <c r="MB286" s="38"/>
      <c r="MC286" s="38"/>
      <c r="MD286" s="38"/>
      <c r="ME286" s="38"/>
      <c r="MF286" s="38"/>
      <c r="MG286" s="38"/>
      <c r="MH286" s="38"/>
      <c r="MI286" s="38"/>
      <c r="MJ286" s="38"/>
      <c r="MK286" s="38"/>
      <c r="ML286" s="38"/>
      <c r="MM286" s="38"/>
      <c r="MN286" s="38"/>
      <c r="MO286" s="38"/>
      <c r="MP286" s="38"/>
      <c r="MQ286" s="38"/>
      <c r="MR286" s="38"/>
      <c r="MS286" s="38"/>
      <c r="MT286" s="38"/>
      <c r="MU286" s="38"/>
      <c r="MV286" s="38"/>
      <c r="MW286" s="38"/>
      <c r="MX286" s="38"/>
      <c r="MY286" s="38"/>
      <c r="MZ286" s="38"/>
      <c r="NA286" s="38"/>
      <c r="NB286" s="38"/>
      <c r="NC286" s="38"/>
      <c r="ND286" s="38"/>
      <c r="NE286" s="38"/>
      <c r="NF286" s="38"/>
      <c r="NG286" s="38"/>
      <c r="NH286" s="38"/>
      <c r="NI286" s="38"/>
      <c r="NJ286" s="38"/>
      <c r="NK286" s="38"/>
      <c r="NL286" s="38"/>
      <c r="NM286" s="38"/>
      <c r="NN286" s="38"/>
      <c r="NO286" s="38"/>
      <c r="NP286" s="38"/>
      <c r="NQ286" s="38"/>
      <c r="NR286" s="38"/>
      <c r="NS286" s="38"/>
      <c r="NT286" s="38"/>
      <c r="NU286" s="38"/>
      <c r="NV286" s="38"/>
      <c r="NW286" s="38"/>
      <c r="NX286" s="38"/>
      <c r="NY286" s="38"/>
      <c r="NZ286" s="38"/>
      <c r="OA286" s="38"/>
      <c r="OB286" s="38"/>
      <c r="OC286" s="38"/>
      <c r="OD286" s="38"/>
      <c r="OE286" s="38"/>
      <c r="OF286" s="38"/>
      <c r="OG286" s="38"/>
      <c r="OH286" s="38"/>
      <c r="OI286" s="38"/>
      <c r="OJ286" s="38"/>
      <c r="OK286" s="38"/>
      <c r="OL286" s="38"/>
      <c r="OM286" s="38"/>
      <c r="ON286" s="38"/>
      <c r="OO286" s="38"/>
      <c r="OP286" s="38"/>
      <c r="OQ286" s="38"/>
      <c r="OR286" s="38"/>
      <c r="OS286" s="38"/>
      <c r="OT286" s="38"/>
      <c r="OU286" s="38"/>
      <c r="OV286" s="38"/>
      <c r="OW286" s="38"/>
      <c r="OX286" s="38"/>
      <c r="OY286" s="38"/>
      <c r="OZ286" s="38"/>
      <c r="PA286" s="38"/>
      <c r="PB286" s="38"/>
      <c r="PC286" s="38"/>
      <c r="PD286" s="38"/>
      <c r="PE286" s="38"/>
      <c r="PF286" s="38"/>
      <c r="PG286" s="38"/>
      <c r="PH286" s="38"/>
      <c r="PI286" s="38"/>
      <c r="PJ286" s="38"/>
      <c r="PK286" s="38"/>
      <c r="PL286" s="38"/>
      <c r="PM286" s="38"/>
      <c r="PN286" s="38"/>
      <c r="PO286" s="38"/>
      <c r="PP286" s="38"/>
      <c r="PQ286" s="38"/>
      <c r="PR286" s="38"/>
      <c r="PS286" s="38"/>
      <c r="PT286" s="38"/>
      <c r="PU286" s="38"/>
      <c r="PV286" s="38"/>
      <c r="PW286" s="38"/>
      <c r="PX286" s="38"/>
      <c r="PY286" s="38"/>
      <c r="PZ286" s="38"/>
      <c r="QA286" s="38"/>
      <c r="QB286" s="38"/>
      <c r="QC286" s="38"/>
      <c r="QD286" s="38"/>
      <c r="QE286" s="38"/>
      <c r="QF286" s="38"/>
      <c r="QG286" s="38"/>
      <c r="QH286" s="38"/>
      <c r="QI286" s="38"/>
      <c r="QJ286" s="38"/>
      <c r="QK286" s="38"/>
      <c r="QL286" s="38"/>
      <c r="QM286" s="38"/>
      <c r="QN286" s="38"/>
      <c r="QO286" s="38"/>
      <c r="QP286" s="38"/>
      <c r="QQ286" s="38"/>
      <c r="QR286" s="38"/>
      <c r="QS286" s="38"/>
      <c r="QT286" s="38"/>
      <c r="QU286" s="38"/>
      <c r="QV286" s="38"/>
      <c r="QW286" s="38"/>
      <c r="QX286" s="38"/>
      <c r="QY286" s="38"/>
      <c r="QZ286" s="38"/>
      <c r="RA286" s="38"/>
      <c r="RB286" s="38"/>
      <c r="RC286" s="38"/>
      <c r="RD286" s="38"/>
      <c r="RE286" s="38"/>
      <c r="RF286" s="38"/>
      <c r="RG286" s="38"/>
      <c r="RH286" s="38"/>
      <c r="RI286" s="38"/>
      <c r="RJ286" s="38"/>
      <c r="RK286" s="38"/>
      <c r="RL286" s="38"/>
      <c r="RM286" s="38"/>
      <c r="RN286" s="38"/>
      <c r="RO286" s="38"/>
      <c r="RP286" s="38"/>
      <c r="RQ286" s="38"/>
      <c r="RR286" s="38"/>
      <c r="RS286" s="38"/>
      <c r="RT286" s="38"/>
      <c r="RU286" s="38"/>
      <c r="RV286" s="38"/>
      <c r="RW286" s="38"/>
      <c r="RX286" s="38"/>
      <c r="RY286" s="38"/>
      <c r="RZ286" s="38"/>
      <c r="SA286" s="38"/>
      <c r="SB286" s="38"/>
      <c r="SC286" s="38"/>
      <c r="SD286" s="38"/>
      <c r="SE286" s="38"/>
      <c r="SF286" s="38"/>
      <c r="SG286" s="38"/>
      <c r="SH286" s="38"/>
      <c r="SI286" s="38"/>
      <c r="SJ286" s="38"/>
      <c r="SK286" s="38"/>
      <c r="SL286" s="38"/>
      <c r="SM286" s="38"/>
      <c r="SN286" s="38"/>
      <c r="SO286" s="38"/>
      <c r="SP286" s="38"/>
      <c r="SQ286" s="38"/>
      <c r="SR286" s="38"/>
      <c r="SS286" s="38"/>
      <c r="ST286" s="38"/>
      <c r="SU286" s="38"/>
      <c r="SV286" s="38"/>
      <c r="SW286" s="38"/>
      <c r="SX286" s="38"/>
      <c r="SY286" s="38"/>
      <c r="SZ286" s="38"/>
      <c r="TA286" s="38"/>
      <c r="TB286" s="38"/>
      <c r="TC286" s="38"/>
      <c r="TD286" s="38"/>
      <c r="TE286" s="38"/>
      <c r="TF286" s="38"/>
      <c r="TG286" s="38"/>
      <c r="TH286" s="38"/>
      <c r="TI286" s="38"/>
      <c r="TJ286" s="38"/>
      <c r="TK286" s="38"/>
      <c r="TL286" s="38"/>
      <c r="TM286" s="38"/>
      <c r="TN286" s="38"/>
      <c r="TO286" s="38"/>
      <c r="TP286" s="38"/>
      <c r="TQ286" s="38"/>
      <c r="TR286" s="38"/>
      <c r="TS286" s="38"/>
      <c r="TT286" s="38"/>
      <c r="TU286" s="38"/>
      <c r="TV286" s="38"/>
      <c r="TW286" s="38"/>
      <c r="TX286" s="38"/>
      <c r="TY286" s="38"/>
      <c r="TZ286" s="38"/>
      <c r="UA286" s="38"/>
      <c r="UB286" s="38"/>
      <c r="UC286" s="38"/>
      <c r="UD286" s="38"/>
      <c r="UE286" s="38"/>
      <c r="UF286" s="38"/>
      <c r="UG286" s="38"/>
      <c r="UH286" s="38"/>
      <c r="UI286" s="38"/>
      <c r="UJ286" s="38"/>
      <c r="UK286" s="38"/>
      <c r="UL286" s="38"/>
      <c r="UM286" s="38"/>
      <c r="UN286" s="38"/>
      <c r="UO286" s="38"/>
      <c r="UP286" s="38"/>
      <c r="UQ286" s="38"/>
      <c r="UR286" s="38"/>
      <c r="US286" s="38"/>
      <c r="UT286" s="38"/>
      <c r="UU286" s="38"/>
      <c r="UV286" s="38"/>
      <c r="UW286" s="38"/>
      <c r="UX286" s="38"/>
      <c r="UY286" s="38"/>
      <c r="UZ286" s="38"/>
      <c r="VA286" s="38"/>
      <c r="VB286" s="38"/>
      <c r="VC286" s="38"/>
      <c r="VD286" s="38"/>
      <c r="VE286" s="38"/>
      <c r="VF286" s="38"/>
      <c r="VG286" s="38"/>
      <c r="VH286" s="38"/>
      <c r="VI286" s="38"/>
      <c r="VJ286" s="38"/>
      <c r="VK286" s="38"/>
      <c r="VL286" s="38"/>
      <c r="VM286" s="38"/>
      <c r="VN286" s="38"/>
      <c r="VO286" s="38"/>
      <c r="VP286" s="38"/>
      <c r="VQ286" s="38"/>
      <c r="VR286" s="38"/>
      <c r="VS286" s="38"/>
      <c r="VT286" s="38"/>
      <c r="VU286" s="38"/>
      <c r="VV286" s="38"/>
      <c r="VW286" s="38"/>
      <c r="VX286" s="38"/>
      <c r="VY286" s="38"/>
      <c r="VZ286" s="38"/>
      <c r="WA286" s="38"/>
      <c r="WB286" s="38"/>
      <c r="WC286" s="38"/>
      <c r="WD286" s="38"/>
      <c r="WE286" s="38"/>
      <c r="WF286" s="38"/>
      <c r="WG286" s="38"/>
      <c r="WH286" s="38"/>
      <c r="WI286" s="38"/>
      <c r="WJ286" s="38"/>
      <c r="WK286" s="38"/>
      <c r="WL286" s="38"/>
      <c r="WM286" s="38"/>
      <c r="WN286" s="38"/>
      <c r="WO286" s="38"/>
      <c r="WP286" s="38"/>
      <c r="WQ286" s="38"/>
      <c r="WR286" s="38"/>
      <c r="WS286" s="38"/>
      <c r="WT286" s="38"/>
      <c r="WU286" s="38"/>
      <c r="WV286" s="38"/>
      <c r="WW286" s="38"/>
      <c r="WX286" s="38"/>
      <c r="WY286" s="38"/>
      <c r="WZ286" s="38"/>
      <c r="XA286" s="38"/>
      <c r="XB286" s="38"/>
      <c r="XC286" s="38"/>
      <c r="XD286" s="38"/>
      <c r="XE286" s="38"/>
      <c r="XF286" s="38"/>
      <c r="XG286" s="38"/>
      <c r="XH286" s="38"/>
      <c r="XI286" s="38"/>
      <c r="XJ286" s="38"/>
      <c r="XK286" s="38"/>
      <c r="XL286" s="38"/>
      <c r="XM286" s="38"/>
      <c r="XN286" s="38"/>
      <c r="XO286" s="38"/>
      <c r="XP286" s="38"/>
      <c r="XQ286" s="38"/>
      <c r="XR286" s="38"/>
      <c r="XS286" s="38"/>
      <c r="XT286" s="38"/>
      <c r="XU286" s="38"/>
      <c r="XV286" s="38"/>
      <c r="XW286" s="38"/>
      <c r="XX286" s="38"/>
      <c r="XY286" s="38"/>
      <c r="XZ286" s="38"/>
      <c r="YA286" s="38"/>
      <c r="YB286" s="38"/>
      <c r="YC286" s="38"/>
      <c r="YD286" s="38"/>
      <c r="YE286" s="38"/>
      <c r="YF286" s="38"/>
      <c r="YG286" s="38"/>
      <c r="YH286" s="38"/>
      <c r="YI286" s="38"/>
      <c r="YJ286" s="38"/>
      <c r="YK286" s="38"/>
      <c r="YL286" s="38"/>
      <c r="YM286" s="38"/>
      <c r="YN286" s="38"/>
      <c r="YO286" s="38"/>
      <c r="YP286" s="38"/>
      <c r="YQ286" s="38"/>
      <c r="YR286" s="38"/>
      <c r="YS286" s="38"/>
    </row>
    <row r="287" spans="1:669" s="50" customFormat="1" ht="15.75" x14ac:dyDescent="0.25">
      <c r="A287" s="38"/>
      <c r="B287" s="2"/>
      <c r="C287" s="2"/>
      <c r="D287" s="2"/>
      <c r="E287" s="1"/>
      <c r="F287" s="1"/>
      <c r="G287" s="130"/>
      <c r="H287" s="131"/>
      <c r="I287" s="130"/>
      <c r="J287" s="130"/>
      <c r="K287" s="130"/>
      <c r="L287" s="130"/>
      <c r="M287" s="131"/>
      <c r="O287" s="86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38"/>
      <c r="IR287" s="38"/>
      <c r="IS287" s="38"/>
      <c r="IT287" s="38"/>
      <c r="IU287" s="38"/>
      <c r="IV287" s="38"/>
      <c r="IW287" s="38"/>
      <c r="IX287" s="38"/>
      <c r="IY287" s="38"/>
      <c r="IZ287" s="38"/>
      <c r="JA287" s="38"/>
      <c r="JB287" s="38"/>
      <c r="JC287" s="38"/>
      <c r="JD287" s="38"/>
      <c r="JE287" s="38"/>
      <c r="JF287" s="38"/>
      <c r="JG287" s="38"/>
      <c r="JH287" s="38"/>
      <c r="JI287" s="38"/>
      <c r="JJ287" s="38"/>
      <c r="JK287" s="38"/>
      <c r="JL287" s="38"/>
      <c r="JM287" s="38"/>
      <c r="JN287" s="38"/>
      <c r="JO287" s="38"/>
      <c r="JP287" s="38"/>
      <c r="JQ287" s="38"/>
      <c r="JR287" s="38"/>
      <c r="JS287" s="38"/>
      <c r="JT287" s="38"/>
      <c r="JU287" s="38"/>
      <c r="JV287" s="38"/>
      <c r="JW287" s="38"/>
      <c r="JX287" s="38"/>
      <c r="JY287" s="38"/>
      <c r="JZ287" s="38"/>
      <c r="KA287" s="38"/>
      <c r="KB287" s="38"/>
      <c r="KC287" s="38"/>
      <c r="KD287" s="38"/>
      <c r="KE287" s="38"/>
      <c r="KF287" s="38"/>
      <c r="KG287" s="38"/>
      <c r="KH287" s="38"/>
      <c r="KI287" s="38"/>
      <c r="KJ287" s="38"/>
      <c r="KK287" s="38"/>
      <c r="KL287" s="38"/>
      <c r="KM287" s="38"/>
      <c r="KN287" s="38"/>
      <c r="KO287" s="38"/>
      <c r="KP287" s="38"/>
      <c r="KQ287" s="38"/>
      <c r="KR287" s="38"/>
      <c r="KS287" s="38"/>
      <c r="KT287" s="38"/>
      <c r="KU287" s="38"/>
      <c r="KV287" s="38"/>
      <c r="KW287" s="38"/>
      <c r="KX287" s="38"/>
      <c r="KY287" s="38"/>
      <c r="KZ287" s="38"/>
      <c r="LA287" s="38"/>
      <c r="LB287" s="38"/>
      <c r="LC287" s="38"/>
      <c r="LD287" s="38"/>
      <c r="LE287" s="38"/>
      <c r="LF287" s="38"/>
      <c r="LG287" s="38"/>
      <c r="LH287" s="38"/>
      <c r="LI287" s="38"/>
      <c r="LJ287" s="38"/>
      <c r="LK287" s="38"/>
      <c r="LL287" s="38"/>
      <c r="LM287" s="38"/>
      <c r="LN287" s="38"/>
      <c r="LO287" s="38"/>
      <c r="LP287" s="38"/>
      <c r="LQ287" s="38"/>
      <c r="LR287" s="38"/>
      <c r="LS287" s="38"/>
      <c r="LT287" s="38"/>
      <c r="LU287" s="38"/>
      <c r="LV287" s="38"/>
      <c r="LW287" s="38"/>
      <c r="LX287" s="38"/>
      <c r="LY287" s="38"/>
      <c r="LZ287" s="38"/>
      <c r="MA287" s="38"/>
      <c r="MB287" s="38"/>
      <c r="MC287" s="38"/>
      <c r="MD287" s="38"/>
      <c r="ME287" s="38"/>
      <c r="MF287" s="38"/>
      <c r="MG287" s="38"/>
      <c r="MH287" s="38"/>
      <c r="MI287" s="38"/>
      <c r="MJ287" s="38"/>
      <c r="MK287" s="38"/>
      <c r="ML287" s="38"/>
      <c r="MM287" s="38"/>
      <c r="MN287" s="38"/>
      <c r="MO287" s="38"/>
      <c r="MP287" s="38"/>
      <c r="MQ287" s="38"/>
      <c r="MR287" s="38"/>
      <c r="MS287" s="38"/>
      <c r="MT287" s="38"/>
      <c r="MU287" s="38"/>
      <c r="MV287" s="38"/>
      <c r="MW287" s="38"/>
      <c r="MX287" s="38"/>
      <c r="MY287" s="38"/>
      <c r="MZ287" s="38"/>
      <c r="NA287" s="38"/>
      <c r="NB287" s="38"/>
      <c r="NC287" s="38"/>
      <c r="ND287" s="38"/>
      <c r="NE287" s="38"/>
      <c r="NF287" s="38"/>
      <c r="NG287" s="38"/>
      <c r="NH287" s="38"/>
      <c r="NI287" s="38"/>
      <c r="NJ287" s="38"/>
      <c r="NK287" s="38"/>
      <c r="NL287" s="38"/>
      <c r="NM287" s="38"/>
      <c r="NN287" s="38"/>
      <c r="NO287" s="38"/>
      <c r="NP287" s="38"/>
      <c r="NQ287" s="38"/>
      <c r="NR287" s="38"/>
      <c r="NS287" s="38"/>
      <c r="NT287" s="38"/>
      <c r="NU287" s="38"/>
      <c r="NV287" s="38"/>
      <c r="NW287" s="38"/>
      <c r="NX287" s="38"/>
      <c r="NY287" s="38"/>
      <c r="NZ287" s="38"/>
      <c r="OA287" s="38"/>
      <c r="OB287" s="38"/>
      <c r="OC287" s="38"/>
      <c r="OD287" s="38"/>
      <c r="OE287" s="38"/>
      <c r="OF287" s="38"/>
      <c r="OG287" s="38"/>
      <c r="OH287" s="38"/>
      <c r="OI287" s="38"/>
      <c r="OJ287" s="38"/>
      <c r="OK287" s="38"/>
      <c r="OL287" s="38"/>
      <c r="OM287" s="38"/>
      <c r="ON287" s="38"/>
      <c r="OO287" s="38"/>
      <c r="OP287" s="38"/>
      <c r="OQ287" s="38"/>
      <c r="OR287" s="38"/>
      <c r="OS287" s="38"/>
      <c r="OT287" s="38"/>
      <c r="OU287" s="38"/>
      <c r="OV287" s="38"/>
      <c r="OW287" s="38"/>
      <c r="OX287" s="38"/>
      <c r="OY287" s="38"/>
      <c r="OZ287" s="38"/>
      <c r="PA287" s="38"/>
      <c r="PB287" s="38"/>
      <c r="PC287" s="38"/>
      <c r="PD287" s="38"/>
      <c r="PE287" s="38"/>
      <c r="PF287" s="38"/>
      <c r="PG287" s="38"/>
      <c r="PH287" s="38"/>
      <c r="PI287" s="38"/>
      <c r="PJ287" s="38"/>
      <c r="PK287" s="38"/>
      <c r="PL287" s="38"/>
      <c r="PM287" s="38"/>
      <c r="PN287" s="38"/>
      <c r="PO287" s="38"/>
      <c r="PP287" s="38"/>
      <c r="PQ287" s="38"/>
      <c r="PR287" s="38"/>
      <c r="PS287" s="38"/>
      <c r="PT287" s="38"/>
      <c r="PU287" s="38"/>
      <c r="PV287" s="38"/>
      <c r="PW287" s="38"/>
      <c r="PX287" s="38"/>
      <c r="PY287" s="38"/>
      <c r="PZ287" s="38"/>
      <c r="QA287" s="38"/>
      <c r="QB287" s="38"/>
      <c r="QC287" s="38"/>
      <c r="QD287" s="38"/>
      <c r="QE287" s="38"/>
      <c r="QF287" s="38"/>
      <c r="QG287" s="38"/>
      <c r="QH287" s="38"/>
      <c r="QI287" s="38"/>
      <c r="QJ287" s="38"/>
      <c r="QK287" s="38"/>
      <c r="QL287" s="38"/>
      <c r="QM287" s="38"/>
      <c r="QN287" s="38"/>
      <c r="QO287" s="38"/>
      <c r="QP287" s="38"/>
      <c r="QQ287" s="38"/>
      <c r="QR287" s="38"/>
      <c r="QS287" s="38"/>
      <c r="QT287" s="38"/>
      <c r="QU287" s="38"/>
      <c r="QV287" s="38"/>
      <c r="QW287" s="38"/>
      <c r="QX287" s="38"/>
      <c r="QY287" s="38"/>
      <c r="QZ287" s="38"/>
      <c r="RA287" s="38"/>
      <c r="RB287" s="38"/>
      <c r="RC287" s="38"/>
      <c r="RD287" s="38"/>
      <c r="RE287" s="38"/>
      <c r="RF287" s="38"/>
      <c r="RG287" s="38"/>
      <c r="RH287" s="38"/>
      <c r="RI287" s="38"/>
      <c r="RJ287" s="38"/>
      <c r="RK287" s="38"/>
      <c r="RL287" s="38"/>
      <c r="RM287" s="38"/>
      <c r="RN287" s="38"/>
      <c r="RO287" s="38"/>
      <c r="RP287" s="38"/>
      <c r="RQ287" s="38"/>
      <c r="RR287" s="38"/>
      <c r="RS287" s="38"/>
      <c r="RT287" s="38"/>
      <c r="RU287" s="38"/>
      <c r="RV287" s="38"/>
      <c r="RW287" s="38"/>
      <c r="RX287" s="38"/>
      <c r="RY287" s="38"/>
      <c r="RZ287" s="38"/>
      <c r="SA287" s="38"/>
      <c r="SB287" s="38"/>
      <c r="SC287" s="38"/>
      <c r="SD287" s="38"/>
      <c r="SE287" s="38"/>
      <c r="SF287" s="38"/>
      <c r="SG287" s="38"/>
      <c r="SH287" s="38"/>
      <c r="SI287" s="38"/>
      <c r="SJ287" s="38"/>
      <c r="SK287" s="38"/>
      <c r="SL287" s="38"/>
      <c r="SM287" s="38"/>
      <c r="SN287" s="38"/>
      <c r="SO287" s="38"/>
      <c r="SP287" s="38"/>
      <c r="SQ287" s="38"/>
      <c r="SR287" s="38"/>
      <c r="SS287" s="38"/>
      <c r="ST287" s="38"/>
      <c r="SU287" s="38"/>
      <c r="SV287" s="38"/>
      <c r="SW287" s="38"/>
      <c r="SX287" s="38"/>
      <c r="SY287" s="38"/>
      <c r="SZ287" s="38"/>
      <c r="TA287" s="38"/>
      <c r="TB287" s="38"/>
      <c r="TC287" s="38"/>
      <c r="TD287" s="38"/>
      <c r="TE287" s="38"/>
      <c r="TF287" s="38"/>
      <c r="TG287" s="38"/>
      <c r="TH287" s="38"/>
      <c r="TI287" s="38"/>
      <c r="TJ287" s="38"/>
      <c r="TK287" s="38"/>
      <c r="TL287" s="38"/>
      <c r="TM287" s="38"/>
      <c r="TN287" s="38"/>
      <c r="TO287" s="38"/>
      <c r="TP287" s="38"/>
      <c r="TQ287" s="38"/>
      <c r="TR287" s="38"/>
      <c r="TS287" s="38"/>
      <c r="TT287" s="38"/>
      <c r="TU287" s="38"/>
      <c r="TV287" s="38"/>
      <c r="TW287" s="38"/>
      <c r="TX287" s="38"/>
      <c r="TY287" s="38"/>
      <c r="TZ287" s="38"/>
      <c r="UA287" s="38"/>
      <c r="UB287" s="38"/>
      <c r="UC287" s="38"/>
      <c r="UD287" s="38"/>
      <c r="UE287" s="38"/>
      <c r="UF287" s="38"/>
      <c r="UG287" s="38"/>
      <c r="UH287" s="38"/>
      <c r="UI287" s="38"/>
      <c r="UJ287" s="38"/>
      <c r="UK287" s="38"/>
      <c r="UL287" s="38"/>
      <c r="UM287" s="38"/>
      <c r="UN287" s="38"/>
      <c r="UO287" s="38"/>
      <c r="UP287" s="38"/>
      <c r="UQ287" s="38"/>
      <c r="UR287" s="38"/>
      <c r="US287" s="38"/>
      <c r="UT287" s="38"/>
      <c r="UU287" s="38"/>
      <c r="UV287" s="38"/>
      <c r="UW287" s="38"/>
      <c r="UX287" s="38"/>
      <c r="UY287" s="38"/>
      <c r="UZ287" s="38"/>
      <c r="VA287" s="38"/>
      <c r="VB287" s="38"/>
      <c r="VC287" s="38"/>
      <c r="VD287" s="38"/>
      <c r="VE287" s="38"/>
      <c r="VF287" s="38"/>
      <c r="VG287" s="38"/>
      <c r="VH287" s="38"/>
      <c r="VI287" s="38"/>
      <c r="VJ287" s="38"/>
      <c r="VK287" s="38"/>
      <c r="VL287" s="38"/>
      <c r="VM287" s="38"/>
      <c r="VN287" s="38"/>
      <c r="VO287" s="38"/>
      <c r="VP287" s="38"/>
      <c r="VQ287" s="38"/>
      <c r="VR287" s="38"/>
      <c r="VS287" s="38"/>
      <c r="VT287" s="38"/>
      <c r="VU287" s="38"/>
      <c r="VV287" s="38"/>
      <c r="VW287" s="38"/>
      <c r="VX287" s="38"/>
      <c r="VY287" s="38"/>
      <c r="VZ287" s="38"/>
      <c r="WA287" s="38"/>
      <c r="WB287" s="38"/>
      <c r="WC287" s="38"/>
      <c r="WD287" s="38"/>
      <c r="WE287" s="38"/>
      <c r="WF287" s="38"/>
      <c r="WG287" s="38"/>
      <c r="WH287" s="38"/>
      <c r="WI287" s="38"/>
      <c r="WJ287" s="38"/>
      <c r="WK287" s="38"/>
      <c r="WL287" s="38"/>
      <c r="WM287" s="38"/>
      <c r="WN287" s="38"/>
      <c r="WO287" s="38"/>
      <c r="WP287" s="38"/>
      <c r="WQ287" s="38"/>
      <c r="WR287" s="38"/>
      <c r="WS287" s="38"/>
      <c r="WT287" s="38"/>
      <c r="WU287" s="38"/>
      <c r="WV287" s="38"/>
      <c r="WW287" s="38"/>
      <c r="WX287" s="38"/>
      <c r="WY287" s="38"/>
      <c r="WZ287" s="38"/>
      <c r="XA287" s="38"/>
      <c r="XB287" s="38"/>
      <c r="XC287" s="38"/>
      <c r="XD287" s="38"/>
      <c r="XE287" s="38"/>
      <c r="XF287" s="38"/>
      <c r="XG287" s="38"/>
      <c r="XH287" s="38"/>
      <c r="XI287" s="38"/>
      <c r="XJ287" s="38"/>
      <c r="XK287" s="38"/>
      <c r="XL287" s="38"/>
      <c r="XM287" s="38"/>
      <c r="XN287" s="38"/>
      <c r="XO287" s="38"/>
      <c r="XP287" s="38"/>
      <c r="XQ287" s="38"/>
      <c r="XR287" s="38"/>
      <c r="XS287" s="38"/>
      <c r="XT287" s="38"/>
      <c r="XU287" s="38"/>
      <c r="XV287" s="38"/>
      <c r="XW287" s="38"/>
      <c r="XX287" s="38"/>
      <c r="XY287" s="38"/>
      <c r="XZ287" s="38"/>
      <c r="YA287" s="38"/>
      <c r="YB287" s="38"/>
      <c r="YC287" s="38"/>
      <c r="YD287" s="38"/>
      <c r="YE287" s="38"/>
      <c r="YF287" s="38"/>
      <c r="YG287" s="38"/>
      <c r="YH287" s="38"/>
      <c r="YI287" s="38"/>
      <c r="YJ287" s="38"/>
      <c r="YK287" s="38"/>
      <c r="YL287" s="38"/>
      <c r="YM287" s="38"/>
      <c r="YN287" s="38"/>
      <c r="YO287" s="38"/>
      <c r="YP287" s="38"/>
      <c r="YQ287" s="38"/>
      <c r="YR287" s="38"/>
      <c r="YS287" s="38"/>
    </row>
    <row r="288" spans="1:669" s="50" customFormat="1" ht="15.75" x14ac:dyDescent="0.25">
      <c r="A288" s="38"/>
      <c r="B288" s="2"/>
      <c r="C288" s="2"/>
      <c r="D288" s="2"/>
      <c r="E288" s="1"/>
      <c r="F288" s="1"/>
      <c r="G288" s="130"/>
      <c r="H288" s="131"/>
      <c r="I288" s="130"/>
      <c r="J288" s="130"/>
      <c r="K288" s="130"/>
      <c r="L288" s="130"/>
      <c r="M288" s="131"/>
      <c r="O288" s="86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38"/>
      <c r="FU288" s="38"/>
      <c r="FV288" s="38"/>
      <c r="FW288" s="38"/>
      <c r="FX288" s="38"/>
      <c r="FY288" s="38"/>
      <c r="FZ288" s="38"/>
      <c r="GA288" s="38"/>
      <c r="GB288" s="38"/>
      <c r="GC288" s="38"/>
      <c r="GD288" s="38"/>
      <c r="GE288" s="38"/>
      <c r="GF288" s="38"/>
      <c r="GG288" s="38"/>
      <c r="GH288" s="38"/>
      <c r="GI288" s="38"/>
      <c r="GJ288" s="38"/>
      <c r="GK288" s="38"/>
      <c r="GL288" s="38"/>
      <c r="GM288" s="38"/>
      <c r="GN288" s="38"/>
      <c r="GO288" s="38"/>
      <c r="GP288" s="38"/>
      <c r="GQ288" s="38"/>
      <c r="GR288" s="38"/>
      <c r="GS288" s="38"/>
      <c r="GT288" s="38"/>
      <c r="GU288" s="38"/>
      <c r="GV288" s="38"/>
      <c r="GW288" s="38"/>
      <c r="GX288" s="38"/>
      <c r="GY288" s="38"/>
      <c r="GZ288" s="38"/>
      <c r="HA288" s="38"/>
      <c r="HB288" s="38"/>
      <c r="HC288" s="38"/>
      <c r="HD288" s="38"/>
      <c r="HE288" s="38"/>
      <c r="HF288" s="38"/>
      <c r="HG288" s="38"/>
      <c r="HH288" s="38"/>
      <c r="HI288" s="38"/>
      <c r="HJ288" s="38"/>
      <c r="HK288" s="38"/>
      <c r="HL288" s="38"/>
      <c r="HM288" s="38"/>
      <c r="HN288" s="38"/>
      <c r="HO288" s="38"/>
      <c r="HP288" s="38"/>
      <c r="HQ288" s="38"/>
      <c r="HR288" s="38"/>
      <c r="HS288" s="38"/>
      <c r="HT288" s="38"/>
      <c r="HU288" s="38"/>
      <c r="HV288" s="38"/>
      <c r="HW288" s="38"/>
      <c r="HX288" s="38"/>
      <c r="HY288" s="38"/>
      <c r="HZ288" s="38"/>
      <c r="IA288" s="38"/>
      <c r="IB288" s="38"/>
      <c r="IC288" s="38"/>
      <c r="ID288" s="38"/>
      <c r="IE288" s="38"/>
      <c r="IF288" s="38"/>
      <c r="IG288" s="38"/>
      <c r="IH288" s="38"/>
      <c r="II288" s="38"/>
      <c r="IJ288" s="38"/>
      <c r="IK288" s="38"/>
      <c r="IL288" s="38"/>
      <c r="IM288" s="38"/>
      <c r="IN288" s="38"/>
      <c r="IO288" s="38"/>
      <c r="IP288" s="38"/>
      <c r="IQ288" s="38"/>
      <c r="IR288" s="38"/>
      <c r="IS288" s="38"/>
      <c r="IT288" s="38"/>
      <c r="IU288" s="38"/>
      <c r="IV288" s="38"/>
      <c r="IW288" s="38"/>
      <c r="IX288" s="38"/>
      <c r="IY288" s="38"/>
      <c r="IZ288" s="38"/>
      <c r="JA288" s="38"/>
      <c r="JB288" s="38"/>
      <c r="JC288" s="38"/>
      <c r="JD288" s="38"/>
      <c r="JE288" s="38"/>
      <c r="JF288" s="38"/>
      <c r="JG288" s="38"/>
      <c r="JH288" s="38"/>
      <c r="JI288" s="38"/>
      <c r="JJ288" s="38"/>
      <c r="JK288" s="38"/>
      <c r="JL288" s="38"/>
      <c r="JM288" s="38"/>
      <c r="JN288" s="38"/>
      <c r="JO288" s="38"/>
      <c r="JP288" s="38"/>
      <c r="JQ288" s="38"/>
      <c r="JR288" s="38"/>
      <c r="JS288" s="38"/>
      <c r="JT288" s="38"/>
      <c r="JU288" s="38"/>
      <c r="JV288" s="38"/>
      <c r="JW288" s="38"/>
      <c r="JX288" s="38"/>
      <c r="JY288" s="38"/>
      <c r="JZ288" s="38"/>
      <c r="KA288" s="38"/>
      <c r="KB288" s="38"/>
      <c r="KC288" s="38"/>
      <c r="KD288" s="38"/>
      <c r="KE288" s="38"/>
      <c r="KF288" s="38"/>
      <c r="KG288" s="38"/>
      <c r="KH288" s="38"/>
      <c r="KI288" s="38"/>
      <c r="KJ288" s="38"/>
      <c r="KK288" s="38"/>
      <c r="KL288" s="38"/>
      <c r="KM288" s="38"/>
      <c r="KN288" s="38"/>
      <c r="KO288" s="38"/>
      <c r="KP288" s="38"/>
      <c r="KQ288" s="38"/>
      <c r="KR288" s="38"/>
      <c r="KS288" s="38"/>
      <c r="KT288" s="38"/>
      <c r="KU288" s="38"/>
      <c r="KV288" s="38"/>
      <c r="KW288" s="38"/>
      <c r="KX288" s="38"/>
      <c r="KY288" s="38"/>
      <c r="KZ288" s="38"/>
      <c r="LA288" s="38"/>
      <c r="LB288" s="38"/>
      <c r="LC288" s="38"/>
      <c r="LD288" s="38"/>
      <c r="LE288" s="38"/>
      <c r="LF288" s="38"/>
      <c r="LG288" s="38"/>
      <c r="LH288" s="38"/>
      <c r="LI288" s="38"/>
      <c r="LJ288" s="38"/>
      <c r="LK288" s="38"/>
      <c r="LL288" s="38"/>
      <c r="LM288" s="38"/>
      <c r="LN288" s="38"/>
      <c r="LO288" s="38"/>
      <c r="LP288" s="38"/>
      <c r="LQ288" s="38"/>
      <c r="LR288" s="38"/>
      <c r="LS288" s="38"/>
      <c r="LT288" s="38"/>
      <c r="LU288" s="38"/>
      <c r="LV288" s="38"/>
      <c r="LW288" s="38"/>
      <c r="LX288" s="38"/>
      <c r="LY288" s="38"/>
      <c r="LZ288" s="38"/>
      <c r="MA288" s="38"/>
      <c r="MB288" s="38"/>
      <c r="MC288" s="38"/>
      <c r="MD288" s="38"/>
      <c r="ME288" s="38"/>
      <c r="MF288" s="38"/>
      <c r="MG288" s="38"/>
      <c r="MH288" s="38"/>
      <c r="MI288" s="38"/>
      <c r="MJ288" s="38"/>
      <c r="MK288" s="38"/>
      <c r="ML288" s="38"/>
      <c r="MM288" s="38"/>
      <c r="MN288" s="38"/>
      <c r="MO288" s="38"/>
      <c r="MP288" s="38"/>
      <c r="MQ288" s="38"/>
      <c r="MR288" s="38"/>
      <c r="MS288" s="38"/>
      <c r="MT288" s="38"/>
      <c r="MU288" s="38"/>
      <c r="MV288" s="38"/>
      <c r="MW288" s="38"/>
      <c r="MX288" s="38"/>
      <c r="MY288" s="38"/>
      <c r="MZ288" s="38"/>
      <c r="NA288" s="38"/>
      <c r="NB288" s="38"/>
      <c r="NC288" s="38"/>
      <c r="ND288" s="38"/>
      <c r="NE288" s="38"/>
      <c r="NF288" s="38"/>
      <c r="NG288" s="38"/>
      <c r="NH288" s="38"/>
      <c r="NI288" s="38"/>
      <c r="NJ288" s="38"/>
      <c r="NK288" s="38"/>
      <c r="NL288" s="38"/>
      <c r="NM288" s="38"/>
      <c r="NN288" s="38"/>
      <c r="NO288" s="38"/>
      <c r="NP288" s="38"/>
      <c r="NQ288" s="38"/>
      <c r="NR288" s="38"/>
      <c r="NS288" s="38"/>
      <c r="NT288" s="38"/>
      <c r="NU288" s="38"/>
      <c r="NV288" s="38"/>
      <c r="NW288" s="38"/>
      <c r="NX288" s="38"/>
      <c r="NY288" s="38"/>
      <c r="NZ288" s="38"/>
      <c r="OA288" s="38"/>
      <c r="OB288" s="38"/>
      <c r="OC288" s="38"/>
      <c r="OD288" s="38"/>
      <c r="OE288" s="38"/>
      <c r="OF288" s="38"/>
      <c r="OG288" s="38"/>
      <c r="OH288" s="38"/>
      <c r="OI288" s="38"/>
      <c r="OJ288" s="38"/>
      <c r="OK288" s="38"/>
      <c r="OL288" s="38"/>
      <c r="OM288" s="38"/>
      <c r="ON288" s="38"/>
      <c r="OO288" s="38"/>
      <c r="OP288" s="38"/>
      <c r="OQ288" s="38"/>
      <c r="OR288" s="38"/>
      <c r="OS288" s="38"/>
      <c r="OT288" s="38"/>
      <c r="OU288" s="38"/>
      <c r="OV288" s="38"/>
      <c r="OW288" s="38"/>
      <c r="OX288" s="38"/>
      <c r="OY288" s="38"/>
      <c r="OZ288" s="38"/>
      <c r="PA288" s="38"/>
      <c r="PB288" s="38"/>
      <c r="PC288" s="38"/>
      <c r="PD288" s="38"/>
      <c r="PE288" s="38"/>
      <c r="PF288" s="38"/>
      <c r="PG288" s="38"/>
      <c r="PH288" s="38"/>
      <c r="PI288" s="38"/>
      <c r="PJ288" s="38"/>
      <c r="PK288" s="38"/>
      <c r="PL288" s="38"/>
      <c r="PM288" s="38"/>
      <c r="PN288" s="38"/>
      <c r="PO288" s="38"/>
      <c r="PP288" s="38"/>
      <c r="PQ288" s="38"/>
      <c r="PR288" s="38"/>
      <c r="PS288" s="38"/>
      <c r="PT288" s="38"/>
      <c r="PU288" s="38"/>
      <c r="PV288" s="38"/>
      <c r="PW288" s="38"/>
      <c r="PX288" s="38"/>
      <c r="PY288" s="38"/>
      <c r="PZ288" s="38"/>
      <c r="QA288" s="38"/>
      <c r="QB288" s="38"/>
      <c r="QC288" s="38"/>
      <c r="QD288" s="38"/>
      <c r="QE288" s="38"/>
      <c r="QF288" s="38"/>
      <c r="QG288" s="38"/>
      <c r="QH288" s="38"/>
      <c r="QI288" s="38"/>
      <c r="QJ288" s="38"/>
      <c r="QK288" s="38"/>
      <c r="QL288" s="38"/>
      <c r="QM288" s="38"/>
      <c r="QN288" s="38"/>
      <c r="QO288" s="38"/>
      <c r="QP288" s="38"/>
      <c r="QQ288" s="38"/>
      <c r="QR288" s="38"/>
      <c r="QS288" s="38"/>
      <c r="QT288" s="38"/>
      <c r="QU288" s="38"/>
      <c r="QV288" s="38"/>
      <c r="QW288" s="38"/>
      <c r="QX288" s="38"/>
      <c r="QY288" s="38"/>
      <c r="QZ288" s="38"/>
      <c r="RA288" s="38"/>
      <c r="RB288" s="38"/>
      <c r="RC288" s="38"/>
      <c r="RD288" s="38"/>
      <c r="RE288" s="38"/>
      <c r="RF288" s="38"/>
      <c r="RG288" s="38"/>
      <c r="RH288" s="38"/>
      <c r="RI288" s="38"/>
      <c r="RJ288" s="38"/>
      <c r="RK288" s="38"/>
      <c r="RL288" s="38"/>
      <c r="RM288" s="38"/>
      <c r="RN288" s="38"/>
      <c r="RO288" s="38"/>
      <c r="RP288" s="38"/>
      <c r="RQ288" s="38"/>
      <c r="RR288" s="38"/>
      <c r="RS288" s="38"/>
      <c r="RT288" s="38"/>
      <c r="RU288" s="38"/>
      <c r="RV288" s="38"/>
      <c r="RW288" s="38"/>
      <c r="RX288" s="38"/>
      <c r="RY288" s="38"/>
      <c r="RZ288" s="38"/>
      <c r="SA288" s="38"/>
      <c r="SB288" s="38"/>
      <c r="SC288" s="38"/>
      <c r="SD288" s="38"/>
      <c r="SE288" s="38"/>
      <c r="SF288" s="38"/>
      <c r="SG288" s="38"/>
      <c r="SH288" s="38"/>
      <c r="SI288" s="38"/>
      <c r="SJ288" s="38"/>
      <c r="SK288" s="38"/>
      <c r="SL288" s="38"/>
      <c r="SM288" s="38"/>
      <c r="SN288" s="38"/>
      <c r="SO288" s="38"/>
      <c r="SP288" s="38"/>
      <c r="SQ288" s="38"/>
      <c r="SR288" s="38"/>
      <c r="SS288" s="38"/>
      <c r="ST288" s="38"/>
      <c r="SU288" s="38"/>
      <c r="SV288" s="38"/>
      <c r="SW288" s="38"/>
      <c r="SX288" s="38"/>
      <c r="SY288" s="38"/>
      <c r="SZ288" s="38"/>
      <c r="TA288" s="38"/>
      <c r="TB288" s="38"/>
      <c r="TC288" s="38"/>
      <c r="TD288" s="38"/>
      <c r="TE288" s="38"/>
      <c r="TF288" s="38"/>
      <c r="TG288" s="38"/>
      <c r="TH288" s="38"/>
      <c r="TI288" s="38"/>
      <c r="TJ288" s="38"/>
      <c r="TK288" s="38"/>
      <c r="TL288" s="38"/>
      <c r="TM288" s="38"/>
      <c r="TN288" s="38"/>
      <c r="TO288" s="38"/>
      <c r="TP288" s="38"/>
      <c r="TQ288" s="38"/>
      <c r="TR288" s="38"/>
      <c r="TS288" s="38"/>
      <c r="TT288" s="38"/>
      <c r="TU288" s="38"/>
      <c r="TV288" s="38"/>
      <c r="TW288" s="38"/>
      <c r="TX288" s="38"/>
      <c r="TY288" s="38"/>
      <c r="TZ288" s="38"/>
      <c r="UA288" s="38"/>
      <c r="UB288" s="38"/>
      <c r="UC288" s="38"/>
      <c r="UD288" s="38"/>
      <c r="UE288" s="38"/>
      <c r="UF288" s="38"/>
      <c r="UG288" s="38"/>
      <c r="UH288" s="38"/>
      <c r="UI288" s="38"/>
      <c r="UJ288" s="38"/>
      <c r="UK288" s="38"/>
      <c r="UL288" s="38"/>
      <c r="UM288" s="38"/>
      <c r="UN288" s="38"/>
      <c r="UO288" s="38"/>
      <c r="UP288" s="38"/>
      <c r="UQ288" s="38"/>
      <c r="UR288" s="38"/>
      <c r="US288" s="38"/>
      <c r="UT288" s="38"/>
      <c r="UU288" s="38"/>
      <c r="UV288" s="38"/>
      <c r="UW288" s="38"/>
      <c r="UX288" s="38"/>
      <c r="UY288" s="38"/>
      <c r="UZ288" s="38"/>
      <c r="VA288" s="38"/>
      <c r="VB288" s="38"/>
      <c r="VC288" s="38"/>
      <c r="VD288" s="38"/>
      <c r="VE288" s="38"/>
      <c r="VF288" s="38"/>
      <c r="VG288" s="38"/>
      <c r="VH288" s="38"/>
      <c r="VI288" s="38"/>
      <c r="VJ288" s="38"/>
      <c r="VK288" s="38"/>
      <c r="VL288" s="38"/>
      <c r="VM288" s="38"/>
      <c r="VN288" s="38"/>
      <c r="VO288" s="38"/>
      <c r="VP288" s="38"/>
      <c r="VQ288" s="38"/>
      <c r="VR288" s="38"/>
      <c r="VS288" s="38"/>
      <c r="VT288" s="38"/>
      <c r="VU288" s="38"/>
      <c r="VV288" s="38"/>
      <c r="VW288" s="38"/>
      <c r="VX288" s="38"/>
      <c r="VY288" s="38"/>
      <c r="VZ288" s="38"/>
      <c r="WA288" s="38"/>
      <c r="WB288" s="38"/>
      <c r="WC288" s="38"/>
      <c r="WD288" s="38"/>
      <c r="WE288" s="38"/>
      <c r="WF288" s="38"/>
      <c r="WG288" s="38"/>
      <c r="WH288" s="38"/>
      <c r="WI288" s="38"/>
      <c r="WJ288" s="38"/>
      <c r="WK288" s="38"/>
      <c r="WL288" s="38"/>
      <c r="WM288" s="38"/>
      <c r="WN288" s="38"/>
      <c r="WO288" s="38"/>
      <c r="WP288" s="38"/>
      <c r="WQ288" s="38"/>
      <c r="WR288" s="38"/>
      <c r="WS288" s="38"/>
      <c r="WT288" s="38"/>
      <c r="WU288" s="38"/>
      <c r="WV288" s="38"/>
      <c r="WW288" s="38"/>
      <c r="WX288" s="38"/>
      <c r="WY288" s="38"/>
      <c r="WZ288" s="38"/>
      <c r="XA288" s="38"/>
      <c r="XB288" s="38"/>
      <c r="XC288" s="38"/>
      <c r="XD288" s="38"/>
      <c r="XE288" s="38"/>
      <c r="XF288" s="38"/>
      <c r="XG288" s="38"/>
      <c r="XH288" s="38"/>
      <c r="XI288" s="38"/>
      <c r="XJ288" s="38"/>
      <c r="XK288" s="38"/>
      <c r="XL288" s="38"/>
      <c r="XM288" s="38"/>
      <c r="XN288" s="38"/>
      <c r="XO288" s="38"/>
      <c r="XP288" s="38"/>
      <c r="XQ288" s="38"/>
      <c r="XR288" s="38"/>
      <c r="XS288" s="38"/>
      <c r="XT288" s="38"/>
      <c r="XU288" s="38"/>
      <c r="XV288" s="38"/>
      <c r="XW288" s="38"/>
      <c r="XX288" s="38"/>
      <c r="XY288" s="38"/>
      <c r="XZ288" s="38"/>
      <c r="YA288" s="38"/>
      <c r="YB288" s="38"/>
      <c r="YC288" s="38"/>
      <c r="YD288" s="38"/>
      <c r="YE288" s="38"/>
      <c r="YF288" s="38"/>
      <c r="YG288" s="38"/>
      <c r="YH288" s="38"/>
      <c r="YI288" s="38"/>
      <c r="YJ288" s="38"/>
      <c r="YK288" s="38"/>
      <c r="YL288" s="38"/>
      <c r="YM288" s="38"/>
      <c r="YN288" s="38"/>
      <c r="YO288" s="38"/>
      <c r="YP288" s="38"/>
      <c r="YQ288" s="38"/>
      <c r="YR288" s="38"/>
      <c r="YS288" s="38"/>
    </row>
    <row r="289" spans="1:669" s="50" customFormat="1" ht="15.75" x14ac:dyDescent="0.25">
      <c r="A289" s="38"/>
      <c r="B289" s="2"/>
      <c r="C289" s="2"/>
      <c r="D289" s="2"/>
      <c r="E289" s="1"/>
      <c r="F289" s="1"/>
      <c r="G289" s="130"/>
      <c r="H289" s="131"/>
      <c r="I289" s="130"/>
      <c r="J289" s="130"/>
      <c r="K289" s="130"/>
      <c r="L289" s="130"/>
      <c r="M289" s="131"/>
      <c r="O289" s="86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38"/>
      <c r="FU289" s="38"/>
      <c r="FV289" s="38"/>
      <c r="FW289" s="38"/>
      <c r="FX289" s="38"/>
      <c r="FY289" s="38"/>
      <c r="FZ289" s="38"/>
      <c r="GA289" s="38"/>
      <c r="GB289" s="38"/>
      <c r="GC289" s="38"/>
      <c r="GD289" s="38"/>
      <c r="GE289" s="38"/>
      <c r="GF289" s="38"/>
      <c r="GG289" s="38"/>
      <c r="GH289" s="38"/>
      <c r="GI289" s="38"/>
      <c r="GJ289" s="38"/>
      <c r="GK289" s="38"/>
      <c r="GL289" s="38"/>
      <c r="GM289" s="38"/>
      <c r="GN289" s="38"/>
      <c r="GO289" s="38"/>
      <c r="GP289" s="38"/>
      <c r="GQ289" s="38"/>
      <c r="GR289" s="38"/>
      <c r="GS289" s="38"/>
      <c r="GT289" s="38"/>
      <c r="GU289" s="38"/>
      <c r="GV289" s="38"/>
      <c r="GW289" s="38"/>
      <c r="GX289" s="38"/>
      <c r="GY289" s="38"/>
      <c r="GZ289" s="38"/>
      <c r="HA289" s="38"/>
      <c r="HB289" s="38"/>
      <c r="HC289" s="38"/>
      <c r="HD289" s="38"/>
      <c r="HE289" s="38"/>
      <c r="HF289" s="38"/>
      <c r="HG289" s="38"/>
      <c r="HH289" s="38"/>
      <c r="HI289" s="38"/>
      <c r="HJ289" s="38"/>
      <c r="HK289" s="38"/>
      <c r="HL289" s="38"/>
      <c r="HM289" s="38"/>
      <c r="HN289" s="38"/>
      <c r="HO289" s="38"/>
      <c r="HP289" s="38"/>
      <c r="HQ289" s="38"/>
      <c r="HR289" s="38"/>
      <c r="HS289" s="38"/>
      <c r="HT289" s="38"/>
      <c r="HU289" s="38"/>
      <c r="HV289" s="38"/>
      <c r="HW289" s="38"/>
      <c r="HX289" s="38"/>
      <c r="HY289" s="38"/>
      <c r="HZ289" s="38"/>
      <c r="IA289" s="38"/>
      <c r="IB289" s="38"/>
      <c r="IC289" s="38"/>
      <c r="ID289" s="38"/>
      <c r="IE289" s="38"/>
      <c r="IF289" s="38"/>
      <c r="IG289" s="38"/>
      <c r="IH289" s="38"/>
      <c r="II289" s="38"/>
      <c r="IJ289" s="38"/>
      <c r="IK289" s="38"/>
      <c r="IL289" s="38"/>
      <c r="IM289" s="38"/>
      <c r="IN289" s="38"/>
      <c r="IO289" s="38"/>
      <c r="IP289" s="38"/>
      <c r="IQ289" s="38"/>
      <c r="IR289" s="38"/>
      <c r="IS289" s="38"/>
      <c r="IT289" s="38"/>
      <c r="IU289" s="38"/>
      <c r="IV289" s="38"/>
      <c r="IW289" s="38"/>
      <c r="IX289" s="38"/>
      <c r="IY289" s="38"/>
      <c r="IZ289" s="38"/>
      <c r="JA289" s="38"/>
      <c r="JB289" s="38"/>
      <c r="JC289" s="38"/>
      <c r="JD289" s="38"/>
      <c r="JE289" s="38"/>
      <c r="JF289" s="38"/>
      <c r="JG289" s="38"/>
      <c r="JH289" s="38"/>
      <c r="JI289" s="38"/>
      <c r="JJ289" s="38"/>
      <c r="JK289" s="38"/>
      <c r="JL289" s="38"/>
      <c r="JM289" s="38"/>
      <c r="JN289" s="38"/>
      <c r="JO289" s="38"/>
      <c r="JP289" s="38"/>
      <c r="JQ289" s="38"/>
      <c r="JR289" s="38"/>
      <c r="JS289" s="38"/>
      <c r="JT289" s="38"/>
      <c r="JU289" s="38"/>
      <c r="JV289" s="38"/>
      <c r="JW289" s="38"/>
      <c r="JX289" s="38"/>
      <c r="JY289" s="38"/>
      <c r="JZ289" s="38"/>
      <c r="KA289" s="38"/>
      <c r="KB289" s="38"/>
      <c r="KC289" s="38"/>
      <c r="KD289" s="38"/>
      <c r="KE289" s="38"/>
      <c r="KF289" s="38"/>
      <c r="KG289" s="38"/>
      <c r="KH289" s="38"/>
      <c r="KI289" s="38"/>
      <c r="KJ289" s="38"/>
      <c r="KK289" s="38"/>
      <c r="KL289" s="38"/>
      <c r="KM289" s="38"/>
      <c r="KN289" s="38"/>
      <c r="KO289" s="38"/>
      <c r="KP289" s="38"/>
      <c r="KQ289" s="38"/>
      <c r="KR289" s="38"/>
      <c r="KS289" s="38"/>
      <c r="KT289" s="38"/>
      <c r="KU289" s="38"/>
      <c r="KV289" s="38"/>
      <c r="KW289" s="38"/>
      <c r="KX289" s="38"/>
      <c r="KY289" s="38"/>
      <c r="KZ289" s="38"/>
      <c r="LA289" s="38"/>
      <c r="LB289" s="38"/>
      <c r="LC289" s="38"/>
      <c r="LD289" s="38"/>
      <c r="LE289" s="38"/>
      <c r="LF289" s="38"/>
      <c r="LG289" s="38"/>
      <c r="LH289" s="38"/>
      <c r="LI289" s="38"/>
      <c r="LJ289" s="38"/>
      <c r="LK289" s="38"/>
      <c r="LL289" s="38"/>
      <c r="LM289" s="38"/>
      <c r="LN289" s="38"/>
      <c r="LO289" s="38"/>
      <c r="LP289" s="38"/>
      <c r="LQ289" s="38"/>
      <c r="LR289" s="38"/>
      <c r="LS289" s="38"/>
      <c r="LT289" s="38"/>
      <c r="LU289" s="38"/>
      <c r="LV289" s="38"/>
      <c r="LW289" s="38"/>
      <c r="LX289" s="38"/>
      <c r="LY289" s="38"/>
      <c r="LZ289" s="38"/>
      <c r="MA289" s="38"/>
      <c r="MB289" s="38"/>
      <c r="MC289" s="38"/>
      <c r="MD289" s="38"/>
      <c r="ME289" s="38"/>
      <c r="MF289" s="38"/>
      <c r="MG289" s="38"/>
      <c r="MH289" s="38"/>
      <c r="MI289" s="38"/>
      <c r="MJ289" s="38"/>
      <c r="MK289" s="38"/>
      <c r="ML289" s="38"/>
      <c r="MM289" s="38"/>
      <c r="MN289" s="38"/>
      <c r="MO289" s="38"/>
      <c r="MP289" s="38"/>
      <c r="MQ289" s="38"/>
      <c r="MR289" s="38"/>
      <c r="MS289" s="38"/>
      <c r="MT289" s="38"/>
      <c r="MU289" s="38"/>
      <c r="MV289" s="38"/>
      <c r="MW289" s="38"/>
      <c r="MX289" s="38"/>
      <c r="MY289" s="38"/>
      <c r="MZ289" s="38"/>
      <c r="NA289" s="38"/>
      <c r="NB289" s="38"/>
      <c r="NC289" s="38"/>
      <c r="ND289" s="38"/>
      <c r="NE289" s="38"/>
      <c r="NF289" s="38"/>
      <c r="NG289" s="38"/>
      <c r="NH289" s="38"/>
      <c r="NI289" s="38"/>
      <c r="NJ289" s="38"/>
      <c r="NK289" s="38"/>
      <c r="NL289" s="38"/>
      <c r="NM289" s="38"/>
      <c r="NN289" s="38"/>
      <c r="NO289" s="38"/>
      <c r="NP289" s="38"/>
      <c r="NQ289" s="38"/>
      <c r="NR289" s="38"/>
      <c r="NS289" s="38"/>
      <c r="NT289" s="38"/>
      <c r="NU289" s="38"/>
      <c r="NV289" s="38"/>
      <c r="NW289" s="38"/>
      <c r="NX289" s="38"/>
      <c r="NY289" s="38"/>
      <c r="NZ289" s="38"/>
      <c r="OA289" s="38"/>
      <c r="OB289" s="38"/>
      <c r="OC289" s="38"/>
      <c r="OD289" s="38"/>
      <c r="OE289" s="38"/>
      <c r="OF289" s="38"/>
      <c r="OG289" s="38"/>
      <c r="OH289" s="38"/>
      <c r="OI289" s="38"/>
      <c r="OJ289" s="38"/>
      <c r="OK289" s="38"/>
      <c r="OL289" s="38"/>
      <c r="OM289" s="38"/>
      <c r="ON289" s="38"/>
      <c r="OO289" s="38"/>
      <c r="OP289" s="38"/>
      <c r="OQ289" s="38"/>
      <c r="OR289" s="38"/>
      <c r="OS289" s="38"/>
      <c r="OT289" s="38"/>
      <c r="OU289" s="38"/>
      <c r="OV289" s="38"/>
      <c r="OW289" s="38"/>
      <c r="OX289" s="38"/>
      <c r="OY289" s="38"/>
      <c r="OZ289" s="38"/>
      <c r="PA289" s="38"/>
      <c r="PB289" s="38"/>
      <c r="PC289" s="38"/>
      <c r="PD289" s="38"/>
      <c r="PE289" s="38"/>
      <c r="PF289" s="38"/>
      <c r="PG289" s="38"/>
      <c r="PH289" s="38"/>
      <c r="PI289" s="38"/>
      <c r="PJ289" s="38"/>
      <c r="PK289" s="38"/>
      <c r="PL289" s="38"/>
      <c r="PM289" s="38"/>
      <c r="PN289" s="38"/>
      <c r="PO289" s="38"/>
      <c r="PP289" s="38"/>
      <c r="PQ289" s="38"/>
      <c r="PR289" s="38"/>
      <c r="PS289" s="38"/>
      <c r="PT289" s="38"/>
      <c r="PU289" s="38"/>
      <c r="PV289" s="38"/>
      <c r="PW289" s="38"/>
      <c r="PX289" s="38"/>
      <c r="PY289" s="38"/>
      <c r="PZ289" s="38"/>
      <c r="QA289" s="38"/>
      <c r="QB289" s="38"/>
      <c r="QC289" s="38"/>
      <c r="QD289" s="38"/>
      <c r="QE289" s="38"/>
      <c r="QF289" s="38"/>
      <c r="QG289" s="38"/>
      <c r="QH289" s="38"/>
      <c r="QI289" s="38"/>
      <c r="QJ289" s="38"/>
      <c r="QK289" s="38"/>
      <c r="QL289" s="38"/>
      <c r="QM289" s="38"/>
      <c r="QN289" s="38"/>
      <c r="QO289" s="38"/>
      <c r="QP289" s="38"/>
      <c r="QQ289" s="38"/>
      <c r="QR289" s="38"/>
      <c r="QS289" s="38"/>
      <c r="QT289" s="38"/>
      <c r="QU289" s="38"/>
      <c r="QV289" s="38"/>
      <c r="QW289" s="38"/>
      <c r="QX289" s="38"/>
      <c r="QY289" s="38"/>
      <c r="QZ289" s="38"/>
      <c r="RA289" s="38"/>
      <c r="RB289" s="38"/>
      <c r="RC289" s="38"/>
      <c r="RD289" s="38"/>
      <c r="RE289" s="38"/>
      <c r="RF289" s="38"/>
      <c r="RG289" s="38"/>
      <c r="RH289" s="38"/>
      <c r="RI289" s="38"/>
      <c r="RJ289" s="38"/>
      <c r="RK289" s="38"/>
      <c r="RL289" s="38"/>
      <c r="RM289" s="38"/>
      <c r="RN289" s="38"/>
      <c r="RO289" s="38"/>
      <c r="RP289" s="38"/>
      <c r="RQ289" s="38"/>
      <c r="RR289" s="38"/>
      <c r="RS289" s="38"/>
      <c r="RT289" s="38"/>
      <c r="RU289" s="38"/>
      <c r="RV289" s="38"/>
      <c r="RW289" s="38"/>
      <c r="RX289" s="38"/>
      <c r="RY289" s="38"/>
      <c r="RZ289" s="38"/>
      <c r="SA289" s="38"/>
      <c r="SB289" s="38"/>
      <c r="SC289" s="38"/>
      <c r="SD289" s="38"/>
      <c r="SE289" s="38"/>
      <c r="SF289" s="38"/>
      <c r="SG289" s="38"/>
      <c r="SH289" s="38"/>
      <c r="SI289" s="38"/>
      <c r="SJ289" s="38"/>
      <c r="SK289" s="38"/>
      <c r="SL289" s="38"/>
      <c r="SM289" s="38"/>
      <c r="SN289" s="38"/>
      <c r="SO289" s="38"/>
      <c r="SP289" s="38"/>
      <c r="SQ289" s="38"/>
      <c r="SR289" s="38"/>
      <c r="SS289" s="38"/>
      <c r="ST289" s="38"/>
      <c r="SU289" s="38"/>
      <c r="SV289" s="38"/>
      <c r="SW289" s="38"/>
      <c r="SX289" s="38"/>
      <c r="SY289" s="38"/>
      <c r="SZ289" s="38"/>
      <c r="TA289" s="38"/>
      <c r="TB289" s="38"/>
      <c r="TC289" s="38"/>
      <c r="TD289" s="38"/>
      <c r="TE289" s="38"/>
      <c r="TF289" s="38"/>
      <c r="TG289" s="38"/>
      <c r="TH289" s="38"/>
      <c r="TI289" s="38"/>
      <c r="TJ289" s="38"/>
      <c r="TK289" s="38"/>
      <c r="TL289" s="38"/>
      <c r="TM289" s="38"/>
      <c r="TN289" s="38"/>
      <c r="TO289" s="38"/>
      <c r="TP289" s="38"/>
      <c r="TQ289" s="38"/>
      <c r="TR289" s="38"/>
      <c r="TS289" s="38"/>
      <c r="TT289" s="38"/>
      <c r="TU289" s="38"/>
      <c r="TV289" s="38"/>
      <c r="TW289" s="38"/>
      <c r="TX289" s="38"/>
      <c r="TY289" s="38"/>
      <c r="TZ289" s="38"/>
      <c r="UA289" s="38"/>
      <c r="UB289" s="38"/>
      <c r="UC289" s="38"/>
      <c r="UD289" s="38"/>
      <c r="UE289" s="38"/>
      <c r="UF289" s="38"/>
      <c r="UG289" s="38"/>
      <c r="UH289" s="38"/>
      <c r="UI289" s="38"/>
      <c r="UJ289" s="38"/>
      <c r="UK289" s="38"/>
      <c r="UL289" s="38"/>
      <c r="UM289" s="38"/>
      <c r="UN289" s="38"/>
      <c r="UO289" s="38"/>
      <c r="UP289" s="38"/>
      <c r="UQ289" s="38"/>
      <c r="UR289" s="38"/>
      <c r="US289" s="38"/>
      <c r="UT289" s="38"/>
      <c r="UU289" s="38"/>
      <c r="UV289" s="38"/>
      <c r="UW289" s="38"/>
      <c r="UX289" s="38"/>
      <c r="UY289" s="38"/>
      <c r="UZ289" s="38"/>
      <c r="VA289" s="38"/>
      <c r="VB289" s="38"/>
      <c r="VC289" s="38"/>
      <c r="VD289" s="38"/>
      <c r="VE289" s="38"/>
      <c r="VF289" s="38"/>
      <c r="VG289" s="38"/>
      <c r="VH289" s="38"/>
      <c r="VI289" s="38"/>
      <c r="VJ289" s="38"/>
      <c r="VK289" s="38"/>
      <c r="VL289" s="38"/>
      <c r="VM289" s="38"/>
      <c r="VN289" s="38"/>
      <c r="VO289" s="38"/>
      <c r="VP289" s="38"/>
      <c r="VQ289" s="38"/>
      <c r="VR289" s="38"/>
      <c r="VS289" s="38"/>
      <c r="VT289" s="38"/>
      <c r="VU289" s="38"/>
      <c r="VV289" s="38"/>
      <c r="VW289" s="38"/>
      <c r="VX289" s="38"/>
      <c r="VY289" s="38"/>
      <c r="VZ289" s="38"/>
      <c r="WA289" s="38"/>
      <c r="WB289" s="38"/>
      <c r="WC289" s="38"/>
      <c r="WD289" s="38"/>
      <c r="WE289" s="38"/>
      <c r="WF289" s="38"/>
      <c r="WG289" s="38"/>
      <c r="WH289" s="38"/>
      <c r="WI289" s="38"/>
      <c r="WJ289" s="38"/>
      <c r="WK289" s="38"/>
      <c r="WL289" s="38"/>
      <c r="WM289" s="38"/>
      <c r="WN289" s="38"/>
      <c r="WO289" s="38"/>
      <c r="WP289" s="38"/>
      <c r="WQ289" s="38"/>
      <c r="WR289" s="38"/>
      <c r="WS289" s="38"/>
      <c r="WT289" s="38"/>
      <c r="WU289" s="38"/>
      <c r="WV289" s="38"/>
      <c r="WW289" s="38"/>
      <c r="WX289" s="38"/>
      <c r="WY289" s="38"/>
      <c r="WZ289" s="38"/>
      <c r="XA289" s="38"/>
      <c r="XB289" s="38"/>
      <c r="XC289" s="38"/>
      <c r="XD289" s="38"/>
      <c r="XE289" s="38"/>
      <c r="XF289" s="38"/>
      <c r="XG289" s="38"/>
      <c r="XH289" s="38"/>
      <c r="XI289" s="38"/>
      <c r="XJ289" s="38"/>
      <c r="XK289" s="38"/>
      <c r="XL289" s="38"/>
      <c r="XM289" s="38"/>
      <c r="XN289" s="38"/>
      <c r="XO289" s="38"/>
      <c r="XP289" s="38"/>
      <c r="XQ289" s="38"/>
      <c r="XR289" s="38"/>
      <c r="XS289" s="38"/>
      <c r="XT289" s="38"/>
      <c r="XU289" s="38"/>
      <c r="XV289" s="38"/>
      <c r="XW289" s="38"/>
      <c r="XX289" s="38"/>
      <c r="XY289" s="38"/>
      <c r="XZ289" s="38"/>
      <c r="YA289" s="38"/>
      <c r="YB289" s="38"/>
      <c r="YC289" s="38"/>
      <c r="YD289" s="38"/>
      <c r="YE289" s="38"/>
      <c r="YF289" s="38"/>
      <c r="YG289" s="38"/>
      <c r="YH289" s="38"/>
      <c r="YI289" s="38"/>
      <c r="YJ289" s="38"/>
      <c r="YK289" s="38"/>
      <c r="YL289" s="38"/>
      <c r="YM289" s="38"/>
      <c r="YN289" s="38"/>
      <c r="YO289" s="38"/>
      <c r="YP289" s="38"/>
      <c r="YQ289" s="38"/>
      <c r="YR289" s="38"/>
      <c r="YS289" s="38"/>
    </row>
    <row r="290" spans="1:669" s="50" customFormat="1" ht="15.75" x14ac:dyDescent="0.25">
      <c r="A290" s="38"/>
      <c r="B290" s="2"/>
      <c r="C290" s="2"/>
      <c r="D290" s="2"/>
      <c r="E290" s="1"/>
      <c r="F290" s="1"/>
      <c r="G290" s="130"/>
      <c r="H290" s="131"/>
      <c r="I290" s="130"/>
      <c r="J290" s="130"/>
      <c r="K290" s="130"/>
      <c r="L290" s="130"/>
      <c r="M290" s="131"/>
      <c r="O290" s="86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38"/>
      <c r="FU290" s="38"/>
      <c r="FV290" s="38"/>
      <c r="FW290" s="38"/>
      <c r="FX290" s="38"/>
      <c r="FY290" s="38"/>
      <c r="FZ290" s="38"/>
      <c r="GA290" s="38"/>
      <c r="GB290" s="38"/>
      <c r="GC290" s="38"/>
      <c r="GD290" s="38"/>
      <c r="GE290" s="38"/>
      <c r="GF290" s="38"/>
      <c r="GG290" s="38"/>
      <c r="GH290" s="38"/>
      <c r="GI290" s="38"/>
      <c r="GJ290" s="38"/>
      <c r="GK290" s="38"/>
      <c r="GL290" s="38"/>
      <c r="GM290" s="38"/>
      <c r="GN290" s="38"/>
      <c r="GO290" s="38"/>
      <c r="GP290" s="38"/>
      <c r="GQ290" s="38"/>
      <c r="GR290" s="38"/>
      <c r="GS290" s="38"/>
      <c r="GT290" s="38"/>
      <c r="GU290" s="38"/>
      <c r="GV290" s="38"/>
      <c r="GW290" s="38"/>
      <c r="GX290" s="38"/>
      <c r="GY290" s="38"/>
      <c r="GZ290" s="38"/>
      <c r="HA290" s="38"/>
      <c r="HB290" s="38"/>
      <c r="HC290" s="38"/>
      <c r="HD290" s="38"/>
      <c r="HE290" s="38"/>
      <c r="HF290" s="38"/>
      <c r="HG290" s="38"/>
      <c r="HH290" s="38"/>
      <c r="HI290" s="38"/>
      <c r="HJ290" s="38"/>
      <c r="HK290" s="38"/>
      <c r="HL290" s="38"/>
      <c r="HM290" s="38"/>
      <c r="HN290" s="38"/>
      <c r="HO290" s="38"/>
      <c r="HP290" s="38"/>
      <c r="HQ290" s="38"/>
      <c r="HR290" s="38"/>
      <c r="HS290" s="38"/>
      <c r="HT290" s="38"/>
      <c r="HU290" s="38"/>
      <c r="HV290" s="38"/>
      <c r="HW290" s="38"/>
      <c r="HX290" s="38"/>
      <c r="HY290" s="38"/>
      <c r="HZ290" s="38"/>
      <c r="IA290" s="38"/>
      <c r="IB290" s="38"/>
      <c r="IC290" s="38"/>
      <c r="ID290" s="38"/>
      <c r="IE290" s="38"/>
      <c r="IF290" s="38"/>
      <c r="IG290" s="38"/>
      <c r="IH290" s="38"/>
      <c r="II290" s="38"/>
      <c r="IJ290" s="38"/>
      <c r="IK290" s="38"/>
      <c r="IL290" s="38"/>
      <c r="IM290" s="38"/>
      <c r="IN290" s="38"/>
      <c r="IO290" s="38"/>
      <c r="IP290" s="38"/>
      <c r="IQ290" s="38"/>
      <c r="IR290" s="38"/>
      <c r="IS290" s="38"/>
      <c r="IT290" s="38"/>
      <c r="IU290" s="38"/>
      <c r="IV290" s="38"/>
      <c r="IW290" s="38"/>
      <c r="IX290" s="38"/>
      <c r="IY290" s="38"/>
      <c r="IZ290" s="38"/>
      <c r="JA290" s="38"/>
      <c r="JB290" s="38"/>
      <c r="JC290" s="38"/>
      <c r="JD290" s="38"/>
      <c r="JE290" s="38"/>
      <c r="JF290" s="38"/>
      <c r="JG290" s="38"/>
      <c r="JH290" s="38"/>
      <c r="JI290" s="38"/>
      <c r="JJ290" s="38"/>
      <c r="JK290" s="38"/>
      <c r="JL290" s="38"/>
      <c r="JM290" s="38"/>
      <c r="JN290" s="38"/>
      <c r="JO290" s="38"/>
      <c r="JP290" s="38"/>
      <c r="JQ290" s="38"/>
      <c r="JR290" s="38"/>
      <c r="JS290" s="38"/>
      <c r="JT290" s="38"/>
      <c r="JU290" s="38"/>
      <c r="JV290" s="38"/>
      <c r="JW290" s="38"/>
      <c r="JX290" s="38"/>
      <c r="JY290" s="38"/>
      <c r="JZ290" s="38"/>
      <c r="KA290" s="38"/>
      <c r="KB290" s="38"/>
      <c r="KC290" s="38"/>
      <c r="KD290" s="38"/>
      <c r="KE290" s="38"/>
      <c r="KF290" s="38"/>
      <c r="KG290" s="38"/>
      <c r="KH290" s="38"/>
      <c r="KI290" s="38"/>
      <c r="KJ290" s="38"/>
      <c r="KK290" s="38"/>
      <c r="KL290" s="38"/>
      <c r="KM290" s="38"/>
      <c r="KN290" s="38"/>
      <c r="KO290" s="38"/>
      <c r="KP290" s="38"/>
      <c r="KQ290" s="38"/>
      <c r="KR290" s="38"/>
      <c r="KS290" s="38"/>
      <c r="KT290" s="38"/>
      <c r="KU290" s="38"/>
      <c r="KV290" s="38"/>
      <c r="KW290" s="38"/>
      <c r="KX290" s="38"/>
      <c r="KY290" s="38"/>
      <c r="KZ290" s="38"/>
      <c r="LA290" s="38"/>
      <c r="LB290" s="38"/>
      <c r="LC290" s="38"/>
      <c r="LD290" s="38"/>
      <c r="LE290" s="38"/>
      <c r="LF290" s="38"/>
      <c r="LG290" s="38"/>
      <c r="LH290" s="38"/>
      <c r="LI290" s="38"/>
      <c r="LJ290" s="38"/>
      <c r="LK290" s="38"/>
      <c r="LL290" s="38"/>
      <c r="LM290" s="38"/>
      <c r="LN290" s="38"/>
      <c r="LO290" s="38"/>
      <c r="LP290" s="38"/>
      <c r="LQ290" s="38"/>
      <c r="LR290" s="38"/>
      <c r="LS290" s="38"/>
      <c r="LT290" s="38"/>
      <c r="LU290" s="38"/>
      <c r="LV290" s="38"/>
      <c r="LW290" s="38"/>
      <c r="LX290" s="38"/>
      <c r="LY290" s="38"/>
      <c r="LZ290" s="38"/>
      <c r="MA290" s="38"/>
      <c r="MB290" s="38"/>
      <c r="MC290" s="38"/>
      <c r="MD290" s="38"/>
      <c r="ME290" s="38"/>
      <c r="MF290" s="38"/>
      <c r="MG290" s="38"/>
      <c r="MH290" s="38"/>
      <c r="MI290" s="38"/>
      <c r="MJ290" s="38"/>
      <c r="MK290" s="38"/>
      <c r="ML290" s="38"/>
      <c r="MM290" s="38"/>
      <c r="MN290" s="38"/>
      <c r="MO290" s="38"/>
      <c r="MP290" s="38"/>
      <c r="MQ290" s="38"/>
      <c r="MR290" s="38"/>
      <c r="MS290" s="38"/>
      <c r="MT290" s="38"/>
      <c r="MU290" s="38"/>
      <c r="MV290" s="38"/>
      <c r="MW290" s="38"/>
      <c r="MX290" s="38"/>
      <c r="MY290" s="38"/>
      <c r="MZ290" s="38"/>
      <c r="NA290" s="38"/>
      <c r="NB290" s="38"/>
      <c r="NC290" s="38"/>
      <c r="ND290" s="38"/>
      <c r="NE290" s="38"/>
      <c r="NF290" s="38"/>
      <c r="NG290" s="38"/>
      <c r="NH290" s="38"/>
      <c r="NI290" s="38"/>
      <c r="NJ290" s="38"/>
      <c r="NK290" s="38"/>
      <c r="NL290" s="38"/>
      <c r="NM290" s="38"/>
      <c r="NN290" s="38"/>
      <c r="NO290" s="38"/>
      <c r="NP290" s="38"/>
      <c r="NQ290" s="38"/>
      <c r="NR290" s="38"/>
      <c r="NS290" s="38"/>
      <c r="NT290" s="38"/>
      <c r="NU290" s="38"/>
      <c r="NV290" s="38"/>
      <c r="NW290" s="38"/>
      <c r="NX290" s="38"/>
      <c r="NY290" s="38"/>
      <c r="NZ290" s="38"/>
      <c r="OA290" s="38"/>
      <c r="OB290" s="38"/>
      <c r="OC290" s="38"/>
      <c r="OD290" s="38"/>
      <c r="OE290" s="38"/>
      <c r="OF290" s="38"/>
      <c r="OG290" s="38"/>
      <c r="OH290" s="38"/>
      <c r="OI290" s="38"/>
      <c r="OJ290" s="38"/>
      <c r="OK290" s="38"/>
      <c r="OL290" s="38"/>
      <c r="OM290" s="38"/>
      <c r="ON290" s="38"/>
      <c r="OO290" s="38"/>
      <c r="OP290" s="38"/>
      <c r="OQ290" s="38"/>
      <c r="OR290" s="38"/>
      <c r="OS290" s="38"/>
      <c r="OT290" s="38"/>
      <c r="OU290" s="38"/>
      <c r="OV290" s="38"/>
      <c r="OW290" s="38"/>
      <c r="OX290" s="38"/>
      <c r="OY290" s="38"/>
      <c r="OZ290" s="38"/>
      <c r="PA290" s="38"/>
      <c r="PB290" s="38"/>
      <c r="PC290" s="38"/>
      <c r="PD290" s="38"/>
      <c r="PE290" s="38"/>
      <c r="PF290" s="38"/>
      <c r="PG290" s="38"/>
      <c r="PH290" s="38"/>
      <c r="PI290" s="38"/>
      <c r="PJ290" s="38"/>
      <c r="PK290" s="38"/>
      <c r="PL290" s="38"/>
      <c r="PM290" s="38"/>
      <c r="PN290" s="38"/>
      <c r="PO290" s="38"/>
      <c r="PP290" s="38"/>
      <c r="PQ290" s="38"/>
      <c r="PR290" s="38"/>
      <c r="PS290" s="38"/>
      <c r="PT290" s="38"/>
      <c r="PU290" s="38"/>
      <c r="PV290" s="38"/>
      <c r="PW290" s="38"/>
      <c r="PX290" s="38"/>
      <c r="PY290" s="38"/>
      <c r="PZ290" s="38"/>
      <c r="QA290" s="38"/>
      <c r="QB290" s="38"/>
      <c r="QC290" s="38"/>
      <c r="QD290" s="38"/>
      <c r="QE290" s="38"/>
      <c r="QF290" s="38"/>
      <c r="QG290" s="38"/>
      <c r="QH290" s="38"/>
      <c r="QI290" s="38"/>
      <c r="QJ290" s="38"/>
      <c r="QK290" s="38"/>
      <c r="QL290" s="38"/>
      <c r="QM290" s="38"/>
      <c r="QN290" s="38"/>
      <c r="QO290" s="38"/>
      <c r="QP290" s="38"/>
      <c r="QQ290" s="38"/>
      <c r="QR290" s="38"/>
      <c r="QS290" s="38"/>
      <c r="QT290" s="38"/>
      <c r="QU290" s="38"/>
      <c r="QV290" s="38"/>
      <c r="QW290" s="38"/>
      <c r="QX290" s="38"/>
      <c r="QY290" s="38"/>
      <c r="QZ290" s="38"/>
      <c r="RA290" s="38"/>
      <c r="RB290" s="38"/>
      <c r="RC290" s="38"/>
      <c r="RD290" s="38"/>
      <c r="RE290" s="38"/>
      <c r="RF290" s="38"/>
      <c r="RG290" s="38"/>
      <c r="RH290" s="38"/>
      <c r="RI290" s="38"/>
      <c r="RJ290" s="38"/>
      <c r="RK290" s="38"/>
      <c r="RL290" s="38"/>
      <c r="RM290" s="38"/>
      <c r="RN290" s="38"/>
      <c r="RO290" s="38"/>
      <c r="RP290" s="38"/>
      <c r="RQ290" s="38"/>
      <c r="RR290" s="38"/>
      <c r="RS290" s="38"/>
      <c r="RT290" s="38"/>
      <c r="RU290" s="38"/>
      <c r="RV290" s="38"/>
      <c r="RW290" s="38"/>
      <c r="RX290" s="38"/>
      <c r="RY290" s="38"/>
      <c r="RZ290" s="38"/>
      <c r="SA290" s="38"/>
      <c r="SB290" s="38"/>
      <c r="SC290" s="38"/>
      <c r="SD290" s="38"/>
      <c r="SE290" s="38"/>
      <c r="SF290" s="38"/>
      <c r="SG290" s="38"/>
      <c r="SH290" s="38"/>
      <c r="SI290" s="38"/>
      <c r="SJ290" s="38"/>
      <c r="SK290" s="38"/>
      <c r="SL290" s="38"/>
      <c r="SM290" s="38"/>
      <c r="SN290" s="38"/>
      <c r="SO290" s="38"/>
      <c r="SP290" s="38"/>
      <c r="SQ290" s="38"/>
      <c r="SR290" s="38"/>
      <c r="SS290" s="38"/>
      <c r="ST290" s="38"/>
      <c r="SU290" s="38"/>
      <c r="SV290" s="38"/>
      <c r="SW290" s="38"/>
      <c r="SX290" s="38"/>
      <c r="SY290" s="38"/>
      <c r="SZ290" s="38"/>
      <c r="TA290" s="38"/>
      <c r="TB290" s="38"/>
      <c r="TC290" s="38"/>
      <c r="TD290" s="38"/>
      <c r="TE290" s="38"/>
      <c r="TF290" s="38"/>
      <c r="TG290" s="38"/>
      <c r="TH290" s="38"/>
      <c r="TI290" s="38"/>
      <c r="TJ290" s="38"/>
      <c r="TK290" s="38"/>
      <c r="TL290" s="38"/>
      <c r="TM290" s="38"/>
      <c r="TN290" s="38"/>
      <c r="TO290" s="38"/>
      <c r="TP290" s="38"/>
      <c r="TQ290" s="38"/>
      <c r="TR290" s="38"/>
      <c r="TS290" s="38"/>
      <c r="TT290" s="38"/>
      <c r="TU290" s="38"/>
      <c r="TV290" s="38"/>
      <c r="TW290" s="38"/>
      <c r="TX290" s="38"/>
      <c r="TY290" s="38"/>
      <c r="TZ290" s="38"/>
      <c r="UA290" s="38"/>
      <c r="UB290" s="38"/>
      <c r="UC290" s="38"/>
      <c r="UD290" s="38"/>
      <c r="UE290" s="38"/>
      <c r="UF290" s="38"/>
      <c r="UG290" s="38"/>
      <c r="UH290" s="38"/>
      <c r="UI290" s="38"/>
      <c r="UJ290" s="38"/>
      <c r="UK290" s="38"/>
      <c r="UL290" s="38"/>
      <c r="UM290" s="38"/>
      <c r="UN290" s="38"/>
      <c r="UO290" s="38"/>
      <c r="UP290" s="38"/>
      <c r="UQ290" s="38"/>
      <c r="UR290" s="38"/>
      <c r="US290" s="38"/>
      <c r="UT290" s="38"/>
      <c r="UU290" s="38"/>
      <c r="UV290" s="38"/>
      <c r="UW290" s="38"/>
      <c r="UX290" s="38"/>
      <c r="UY290" s="38"/>
      <c r="UZ290" s="38"/>
      <c r="VA290" s="38"/>
      <c r="VB290" s="38"/>
      <c r="VC290" s="38"/>
      <c r="VD290" s="38"/>
      <c r="VE290" s="38"/>
      <c r="VF290" s="38"/>
      <c r="VG290" s="38"/>
      <c r="VH290" s="38"/>
      <c r="VI290" s="38"/>
      <c r="VJ290" s="38"/>
      <c r="VK290" s="38"/>
      <c r="VL290" s="38"/>
      <c r="VM290" s="38"/>
      <c r="VN290" s="38"/>
      <c r="VO290" s="38"/>
      <c r="VP290" s="38"/>
      <c r="VQ290" s="38"/>
      <c r="VR290" s="38"/>
      <c r="VS290" s="38"/>
      <c r="VT290" s="38"/>
      <c r="VU290" s="38"/>
      <c r="VV290" s="38"/>
      <c r="VW290" s="38"/>
      <c r="VX290" s="38"/>
      <c r="VY290" s="38"/>
      <c r="VZ290" s="38"/>
      <c r="WA290" s="38"/>
      <c r="WB290" s="38"/>
      <c r="WC290" s="38"/>
      <c r="WD290" s="38"/>
      <c r="WE290" s="38"/>
      <c r="WF290" s="38"/>
      <c r="WG290" s="38"/>
      <c r="WH290" s="38"/>
      <c r="WI290" s="38"/>
      <c r="WJ290" s="38"/>
      <c r="WK290" s="38"/>
      <c r="WL290" s="38"/>
      <c r="WM290" s="38"/>
      <c r="WN290" s="38"/>
      <c r="WO290" s="38"/>
      <c r="WP290" s="38"/>
      <c r="WQ290" s="38"/>
      <c r="WR290" s="38"/>
      <c r="WS290" s="38"/>
      <c r="WT290" s="38"/>
      <c r="WU290" s="38"/>
      <c r="WV290" s="38"/>
      <c r="WW290" s="38"/>
      <c r="WX290" s="38"/>
      <c r="WY290" s="38"/>
      <c r="WZ290" s="38"/>
      <c r="XA290" s="38"/>
      <c r="XB290" s="38"/>
      <c r="XC290" s="38"/>
      <c r="XD290" s="38"/>
      <c r="XE290" s="38"/>
      <c r="XF290" s="38"/>
      <c r="XG290" s="38"/>
      <c r="XH290" s="38"/>
      <c r="XI290" s="38"/>
      <c r="XJ290" s="38"/>
      <c r="XK290" s="38"/>
      <c r="XL290" s="38"/>
      <c r="XM290" s="38"/>
      <c r="XN290" s="38"/>
      <c r="XO290" s="38"/>
      <c r="XP290" s="38"/>
      <c r="XQ290" s="38"/>
      <c r="XR290" s="38"/>
      <c r="XS290" s="38"/>
      <c r="XT290" s="38"/>
      <c r="XU290" s="38"/>
      <c r="XV290" s="38"/>
      <c r="XW290" s="38"/>
      <c r="XX290" s="38"/>
      <c r="XY290" s="38"/>
      <c r="XZ290" s="38"/>
      <c r="YA290" s="38"/>
      <c r="YB290" s="38"/>
      <c r="YC290" s="38"/>
      <c r="YD290" s="38"/>
      <c r="YE290" s="38"/>
      <c r="YF290" s="38"/>
      <c r="YG290" s="38"/>
      <c r="YH290" s="38"/>
      <c r="YI290" s="38"/>
      <c r="YJ290" s="38"/>
      <c r="YK290" s="38"/>
      <c r="YL290" s="38"/>
      <c r="YM290" s="38"/>
      <c r="YN290" s="38"/>
      <c r="YO290" s="38"/>
      <c r="YP290" s="38"/>
      <c r="YQ290" s="38"/>
      <c r="YR290" s="38"/>
      <c r="YS290" s="38"/>
    </row>
    <row r="291" spans="1:669" x14ac:dyDescent="0.25">
      <c r="B291" s="2"/>
      <c r="C291" s="2"/>
      <c r="D291" s="2"/>
      <c r="E291" s="1"/>
      <c r="F291" s="1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</row>
    <row r="292" spans="1:669" x14ac:dyDescent="0.25">
      <c r="B292" s="2"/>
      <c r="C292" s="2"/>
      <c r="D292" s="2"/>
      <c r="E292" s="1"/>
      <c r="F292" s="1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</row>
    <row r="293" spans="1:669" x14ac:dyDescent="0.25">
      <c r="B293" s="2"/>
      <c r="C293" s="2"/>
      <c r="D293" s="2"/>
      <c r="E293" s="1"/>
      <c r="F293" s="1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</row>
    <row r="294" spans="1:669" x14ac:dyDescent="0.25">
      <c r="B294" s="2"/>
      <c r="C294" s="2"/>
      <c r="D294" s="2"/>
      <c r="E294" s="1"/>
      <c r="F294" s="1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</row>
    <row r="295" spans="1:669" x14ac:dyDescent="0.25">
      <c r="B295" s="2"/>
      <c r="C295" s="2"/>
      <c r="D295" s="2"/>
      <c r="E295" s="1"/>
      <c r="F295" s="1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</row>
    <row r="296" spans="1:669" x14ac:dyDescent="0.25">
      <c r="B296" s="2"/>
      <c r="C296" s="2"/>
      <c r="D296" s="2"/>
      <c r="E296" s="1"/>
      <c r="F296" s="1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</row>
    <row r="297" spans="1:669" x14ac:dyDescent="0.25">
      <c r="B297" s="2"/>
      <c r="C297" s="2"/>
      <c r="D297" s="2"/>
      <c r="E297" s="1"/>
      <c r="F297" s="1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</row>
    <row r="298" spans="1:669" x14ac:dyDescent="0.25"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</row>
    <row r="299" spans="1:669" x14ac:dyDescent="0.25"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</row>
    <row r="300" spans="1:669" x14ac:dyDescent="0.25"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</row>
    <row r="301" spans="1:669" x14ac:dyDescent="0.25"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</row>
    <row r="302" spans="1:669" x14ac:dyDescent="0.25"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</row>
    <row r="303" spans="1:669" x14ac:dyDescent="0.25"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</row>
    <row r="304" spans="1:669" x14ac:dyDescent="0.25"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</row>
    <row r="305" spans="15:175" x14ac:dyDescent="0.25"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</row>
    <row r="306" spans="15:175" x14ac:dyDescent="0.25"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</row>
    <row r="307" spans="15:175" x14ac:dyDescent="0.25"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</row>
    <row r="308" spans="15:175" x14ac:dyDescent="0.25"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</row>
    <row r="309" spans="15:175" x14ac:dyDescent="0.25"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</row>
    <row r="310" spans="15:175" x14ac:dyDescent="0.25"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</row>
    <row r="311" spans="15:175" x14ac:dyDescent="0.25"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</row>
    <row r="312" spans="15:175" x14ac:dyDescent="0.25"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</row>
    <row r="313" spans="15:175" x14ac:dyDescent="0.25"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</row>
    <row r="314" spans="15:175" x14ac:dyDescent="0.25"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</row>
    <row r="315" spans="15:175" x14ac:dyDescent="0.25"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</row>
    <row r="316" spans="15:175" x14ac:dyDescent="0.25"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</row>
    <row r="317" spans="15:175" x14ac:dyDescent="0.25"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</row>
    <row r="318" spans="15:175" x14ac:dyDescent="0.25"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</row>
    <row r="319" spans="15:175" x14ac:dyDescent="0.25"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</row>
    <row r="320" spans="15:175" x14ac:dyDescent="0.25"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</row>
    <row r="321" spans="15:175" x14ac:dyDescent="0.25"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</row>
    <row r="322" spans="15:175" x14ac:dyDescent="0.25"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</row>
    <row r="323" spans="15:175" x14ac:dyDescent="0.25"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</row>
    <row r="324" spans="15:175" x14ac:dyDescent="0.25"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</row>
    <row r="325" spans="15:175" x14ac:dyDescent="0.25"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</row>
    <row r="326" spans="15:175" x14ac:dyDescent="0.25"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</row>
    <row r="327" spans="15:175" x14ac:dyDescent="0.25"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</row>
    <row r="328" spans="15:175" x14ac:dyDescent="0.25"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</row>
    <row r="329" spans="15:175" x14ac:dyDescent="0.25"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</row>
    <row r="330" spans="15:175" x14ac:dyDescent="0.25"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</row>
    <row r="331" spans="15:175" x14ac:dyDescent="0.25"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</row>
    <row r="332" spans="15:175" x14ac:dyDescent="0.25"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</row>
    <row r="333" spans="15:175" x14ac:dyDescent="0.25"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</row>
    <row r="334" spans="15:175" x14ac:dyDescent="0.25"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</row>
    <row r="335" spans="15:175" x14ac:dyDescent="0.25"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</row>
    <row r="336" spans="15:175" x14ac:dyDescent="0.25"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</row>
    <row r="337" spans="15:175" x14ac:dyDescent="0.25"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</row>
    <row r="338" spans="15:175" x14ac:dyDescent="0.25"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</row>
    <row r="339" spans="15:175" x14ac:dyDescent="0.25"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</row>
    <row r="340" spans="15:175" x14ac:dyDescent="0.25"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</row>
    <row r="341" spans="15:175" x14ac:dyDescent="0.25"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</row>
    <row r="342" spans="15:175" x14ac:dyDescent="0.25"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</row>
    <row r="343" spans="15:175" x14ac:dyDescent="0.25"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</row>
    <row r="344" spans="15:175" x14ac:dyDescent="0.25"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</row>
    <row r="345" spans="15:175" x14ac:dyDescent="0.25"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</row>
    <row r="346" spans="15:175" x14ac:dyDescent="0.25"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</row>
    <row r="347" spans="15:175" x14ac:dyDescent="0.25"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</row>
    <row r="348" spans="15:175" x14ac:dyDescent="0.25"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</row>
    <row r="349" spans="15:175" x14ac:dyDescent="0.25"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</row>
    <row r="350" spans="15:175" x14ac:dyDescent="0.25"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</row>
    <row r="351" spans="15:175" x14ac:dyDescent="0.25"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</row>
    <row r="352" spans="15:175" x14ac:dyDescent="0.25"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</row>
    <row r="353" spans="15:175" x14ac:dyDescent="0.25"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</row>
    <row r="354" spans="15:175" x14ac:dyDescent="0.25"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</row>
    <row r="355" spans="15:175" x14ac:dyDescent="0.25"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</row>
    <row r="356" spans="15:175" x14ac:dyDescent="0.25"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</row>
    <row r="357" spans="15:175" x14ac:dyDescent="0.25"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</row>
    <row r="358" spans="15:175" x14ac:dyDescent="0.25"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</row>
    <row r="359" spans="15:175" x14ac:dyDescent="0.25"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</row>
    <row r="360" spans="15:175" x14ac:dyDescent="0.25"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</row>
    <row r="361" spans="15:175" x14ac:dyDescent="0.25"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</row>
    <row r="362" spans="15:175" x14ac:dyDescent="0.25"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</row>
    <row r="363" spans="15:175" x14ac:dyDescent="0.25"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</row>
    <row r="364" spans="15:175" x14ac:dyDescent="0.25"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</row>
    <row r="365" spans="15:175" x14ac:dyDescent="0.25"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</row>
    <row r="366" spans="15:175" x14ac:dyDescent="0.25"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</row>
    <row r="367" spans="15:175" x14ac:dyDescent="0.25"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</row>
    <row r="368" spans="15:175" x14ac:dyDescent="0.25"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</row>
    <row r="369" spans="43:175" x14ac:dyDescent="0.25"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</row>
    <row r="370" spans="43:175" x14ac:dyDescent="0.25"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</row>
    <row r="371" spans="43:175" x14ac:dyDescent="0.25"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</row>
    <row r="372" spans="43:175" x14ac:dyDescent="0.25"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</row>
    <row r="373" spans="43:175" x14ac:dyDescent="0.25"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</row>
    <row r="374" spans="43:175" x14ac:dyDescent="0.25"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</row>
    <row r="375" spans="43:175" x14ac:dyDescent="0.25"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</row>
    <row r="376" spans="43:175" x14ac:dyDescent="0.25"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</row>
    <row r="377" spans="43:175" x14ac:dyDescent="0.25"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</row>
    <row r="378" spans="43:175" x14ac:dyDescent="0.25"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</row>
    <row r="379" spans="43:175" x14ac:dyDescent="0.25"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</row>
    <row r="380" spans="43:175" x14ac:dyDescent="0.25"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</row>
    <row r="381" spans="43:175" x14ac:dyDescent="0.25"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</row>
    <row r="382" spans="43:175" x14ac:dyDescent="0.25"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</row>
    <row r="383" spans="43:175" x14ac:dyDescent="0.25"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</row>
    <row r="384" spans="43:175" x14ac:dyDescent="0.25"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</row>
    <row r="385" spans="43:175" x14ac:dyDescent="0.25"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</row>
    <row r="386" spans="43:175" x14ac:dyDescent="0.25"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</row>
    <row r="387" spans="43:175" x14ac:dyDescent="0.25"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</row>
    <row r="388" spans="43:175" x14ac:dyDescent="0.25"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</row>
    <row r="389" spans="43:175" x14ac:dyDescent="0.25"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</row>
    <row r="390" spans="43:175" x14ac:dyDescent="0.25"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</row>
    <row r="391" spans="43:175" x14ac:dyDescent="0.25"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</row>
    <row r="392" spans="43:175" x14ac:dyDescent="0.25"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</row>
    <row r="393" spans="43:175" x14ac:dyDescent="0.25"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</row>
    <row r="394" spans="43:175" x14ac:dyDescent="0.25"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</row>
    <row r="395" spans="43:175" x14ac:dyDescent="0.25"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</row>
    <row r="396" spans="43:175" x14ac:dyDescent="0.25"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</row>
    <row r="397" spans="43:175" x14ac:dyDescent="0.25"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</row>
    <row r="398" spans="43:175" x14ac:dyDescent="0.25"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</row>
    <row r="399" spans="43:175" x14ac:dyDescent="0.25"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</row>
    <row r="400" spans="43:175" x14ac:dyDescent="0.25"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</row>
    <row r="401" spans="43:175" x14ac:dyDescent="0.25"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</row>
    <row r="402" spans="43:175" x14ac:dyDescent="0.25"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</row>
    <row r="403" spans="43:175" x14ac:dyDescent="0.25"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</row>
    <row r="404" spans="43:175" x14ac:dyDescent="0.25"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9">
    <mergeCell ref="A9:M9"/>
    <mergeCell ref="C7:C8"/>
    <mergeCell ref="A6:M6"/>
    <mergeCell ref="A7:A8"/>
    <mergeCell ref="B7:B8"/>
    <mergeCell ref="G7:G8"/>
    <mergeCell ref="H7:H8"/>
    <mergeCell ref="I7:I8"/>
    <mergeCell ref="J7:J8"/>
    <mergeCell ref="K7:K8"/>
    <mergeCell ref="L7:L8"/>
    <mergeCell ref="M7:M8"/>
    <mergeCell ref="E7:E8"/>
    <mergeCell ref="F7:F8"/>
    <mergeCell ref="A2:M2"/>
    <mergeCell ref="A3:M3"/>
    <mergeCell ref="A4:M4"/>
    <mergeCell ref="A5:M5"/>
    <mergeCell ref="D7:D8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2022-01-03T18:14:17Z</cp:lastPrinted>
  <dcterms:created xsi:type="dcterms:W3CDTF">2017-01-31T14:28:02Z</dcterms:created>
  <dcterms:modified xsi:type="dcterms:W3CDTF">2022-11-15T18:38:18Z</dcterms:modified>
</cp:coreProperties>
</file>