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ismael.bautista\Desktop\PORTAL TRANSPARENCIA AGOSTO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Document'!$A$9:$M$320</definedName>
    <definedName name="_xlnm.Print_Area" localSheetId="0">'New Text Document'!$A$1:$M$269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Document'!$A$9:$M$320</definedName>
    <definedName name="Z_204BDDCD_F0EA_4D68_8827_ED13C8623E2D_.wvu.PrintArea" localSheetId="0" hidden="1">'New Text Document'!$A$1:$M$269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H248" i="1" l="1"/>
  <c r="H232" i="1" l="1"/>
  <c r="G229" i="1"/>
  <c r="G248" i="1"/>
  <c r="G11" i="1"/>
  <c r="I232" i="1"/>
  <c r="B250" i="1"/>
  <c r="M232" i="1"/>
  <c r="L232" i="1"/>
  <c r="K232" i="1"/>
  <c r="J232" i="1"/>
  <c r="M143" i="1" l="1"/>
  <c r="L151" i="1"/>
  <c r="K76" i="1" l="1"/>
  <c r="G89" i="1"/>
  <c r="G212" i="1"/>
  <c r="H212" i="1"/>
  <c r="I212" i="1"/>
  <c r="J212" i="1"/>
  <c r="K212" i="1"/>
  <c r="L212" i="1"/>
  <c r="M212" i="1"/>
  <c r="L182" i="1"/>
  <c r="M182" i="1"/>
  <c r="K182" i="1"/>
  <c r="J182" i="1"/>
  <c r="I182" i="1"/>
  <c r="H182" i="1"/>
  <c r="G182" i="1"/>
  <c r="M151" i="1"/>
  <c r="K151" i="1"/>
  <c r="J151" i="1"/>
  <c r="I151" i="1"/>
  <c r="H151" i="1"/>
  <c r="G151" i="1"/>
  <c r="M138" i="1"/>
  <c r="L138" i="1"/>
  <c r="K138" i="1"/>
  <c r="J138" i="1"/>
  <c r="I138" i="1"/>
  <c r="H138" i="1"/>
  <c r="G138" i="1"/>
  <c r="K37" i="1" l="1"/>
  <c r="M116" i="1" l="1"/>
  <c r="L116" i="1"/>
  <c r="K116" i="1"/>
  <c r="I116" i="1"/>
  <c r="L208" i="1"/>
  <c r="M208" i="1"/>
  <c r="K208" i="1"/>
  <c r="J208" i="1"/>
  <c r="I208" i="1"/>
  <c r="H208" i="1"/>
  <c r="G208" i="1"/>
  <c r="M160" i="1"/>
  <c r="L160" i="1"/>
  <c r="K160" i="1"/>
  <c r="J160" i="1"/>
  <c r="I160" i="1"/>
  <c r="H160" i="1"/>
  <c r="G160" i="1"/>
  <c r="G116" i="1"/>
  <c r="L72" i="1"/>
  <c r="K72" i="1"/>
  <c r="I72" i="1"/>
  <c r="G72" i="1"/>
  <c r="L201" i="1" l="1"/>
  <c r="K42" i="1"/>
  <c r="J223" i="1"/>
  <c r="I223" i="1"/>
  <c r="I129" i="1"/>
  <c r="G243" i="1" l="1"/>
  <c r="G223" i="1"/>
  <c r="G216" i="1"/>
  <c r="G173" i="1"/>
  <c r="G133" i="1"/>
  <c r="G129" i="1"/>
  <c r="G108" i="1"/>
  <c r="G104" i="1"/>
  <c r="G100" i="1"/>
  <c r="G62" i="1"/>
  <c r="G42" i="1"/>
  <c r="G32" i="1"/>
  <c r="G28" i="1"/>
  <c r="G24" i="1"/>
  <c r="G20" i="1"/>
  <c r="G14" i="1"/>
  <c r="H122" i="1"/>
  <c r="G177" i="1" l="1"/>
  <c r="G168" i="1"/>
  <c r="G143" i="1"/>
  <c r="G122" i="1"/>
  <c r="G201" i="1"/>
  <c r="K201" i="1"/>
  <c r="I201" i="1"/>
  <c r="H200" i="1"/>
  <c r="M199" i="1"/>
  <c r="H199" i="1"/>
  <c r="J199" i="1"/>
  <c r="J188" i="1"/>
  <c r="L188" i="1"/>
  <c r="M188" i="1"/>
  <c r="K188" i="1"/>
  <c r="I188" i="1"/>
  <c r="H188" i="1"/>
  <c r="G188" i="1"/>
  <c r="M122" i="1"/>
  <c r="L122" i="1"/>
  <c r="K122" i="1"/>
  <c r="J122" i="1"/>
  <c r="I122" i="1"/>
  <c r="M243" i="1" l="1"/>
  <c r="L243" i="1"/>
  <c r="K243" i="1"/>
  <c r="J243" i="1"/>
  <c r="I243" i="1"/>
  <c r="H243" i="1"/>
  <c r="M223" i="1"/>
  <c r="L223" i="1"/>
  <c r="K223" i="1"/>
  <c r="H223" i="1"/>
  <c r="M100" i="1"/>
  <c r="L100" i="1"/>
  <c r="K100" i="1"/>
  <c r="J100" i="1"/>
  <c r="I100" i="1"/>
  <c r="L32" i="1" l="1"/>
  <c r="K24" i="1"/>
  <c r="I93" i="1"/>
  <c r="H112" i="1" l="1"/>
  <c r="I248" i="1"/>
  <c r="J248" i="1"/>
  <c r="K248" i="1"/>
  <c r="L248" i="1"/>
  <c r="H216" i="1"/>
  <c r="I216" i="1"/>
  <c r="J216" i="1"/>
  <c r="K216" i="1"/>
  <c r="L216" i="1"/>
  <c r="M216" i="1"/>
  <c r="I173" i="1"/>
  <c r="K173" i="1"/>
  <c r="L173" i="1"/>
  <c r="M173" i="1"/>
  <c r="J171" i="1"/>
  <c r="H171" i="1"/>
  <c r="I168" i="1"/>
  <c r="K168" i="1"/>
  <c r="L168" i="1"/>
  <c r="M166" i="1"/>
  <c r="M165" i="1"/>
  <c r="M129" i="1"/>
  <c r="L129" i="1"/>
  <c r="K129" i="1"/>
  <c r="H126" i="1"/>
  <c r="H129" i="1" s="1"/>
  <c r="H108" i="1"/>
  <c r="I108" i="1"/>
  <c r="J108" i="1"/>
  <c r="K108" i="1"/>
  <c r="L108" i="1"/>
  <c r="M108" i="1"/>
  <c r="K89" i="1"/>
  <c r="I58" i="1"/>
  <c r="G58" i="1"/>
  <c r="J129" i="1" l="1"/>
  <c r="L27" i="1"/>
  <c r="M27" i="1" s="1"/>
  <c r="K143" i="1" l="1"/>
  <c r="I143" i="1"/>
  <c r="K133" i="1"/>
  <c r="L143" i="1"/>
  <c r="J142" i="1"/>
  <c r="J143" i="1" s="1"/>
  <c r="K58" i="1" l="1"/>
  <c r="L58" i="1"/>
  <c r="M20" i="1"/>
  <c r="H198" i="1" l="1"/>
  <c r="J198" i="1"/>
  <c r="H197" i="1"/>
  <c r="J197" i="1"/>
  <c r="M69" i="1"/>
  <c r="M72" i="1" s="1"/>
  <c r="M46" i="1"/>
  <c r="K20" i="1"/>
  <c r="J20" i="1"/>
  <c r="I20" i="1"/>
  <c r="H20" i="1"/>
  <c r="M14" i="1"/>
  <c r="L14" i="1"/>
  <c r="K14" i="1"/>
  <c r="J14" i="1"/>
  <c r="I14" i="1"/>
  <c r="H14" i="1"/>
  <c r="M28" i="1"/>
  <c r="L28" i="1"/>
  <c r="K28" i="1"/>
  <c r="J28" i="1"/>
  <c r="I28" i="1"/>
  <c r="H28" i="1"/>
  <c r="M198" i="1" l="1"/>
  <c r="M93" i="1"/>
  <c r="L93" i="1"/>
  <c r="K93" i="1"/>
  <c r="J93" i="1"/>
  <c r="G93" i="1"/>
  <c r="H24" i="1"/>
  <c r="I24" i="1"/>
  <c r="J24" i="1"/>
  <c r="L24" i="1"/>
  <c r="M24" i="1"/>
  <c r="M177" i="1" l="1"/>
  <c r="M84" i="1"/>
  <c r="M42" i="1"/>
  <c r="M37" i="1"/>
  <c r="M50" i="1"/>
  <c r="M32" i="1"/>
  <c r="M66" i="1" l="1"/>
  <c r="M133" i="1"/>
  <c r="M103" i="1"/>
  <c r="M104" i="1" s="1"/>
  <c r="L104" i="1"/>
  <c r="K104" i="1"/>
  <c r="J104" i="1"/>
  <c r="I104" i="1"/>
  <c r="H104" i="1"/>
  <c r="M167" i="1"/>
  <c r="M246" i="1"/>
  <c r="M248" i="1" s="1"/>
  <c r="H111" i="1" l="1"/>
  <c r="H116" i="1" s="1"/>
  <c r="H97" i="1" l="1"/>
  <c r="H96" i="1"/>
  <c r="H98" i="1"/>
  <c r="L42" i="1"/>
  <c r="I42" i="1"/>
  <c r="J40" i="1"/>
  <c r="H40" i="1"/>
  <c r="H100" i="1" l="1"/>
  <c r="L177" i="1"/>
  <c r="K177" i="1"/>
  <c r="J177" i="1"/>
  <c r="I177" i="1"/>
  <c r="H177" i="1"/>
  <c r="L84" i="1"/>
  <c r="K84" i="1"/>
  <c r="J84" i="1"/>
  <c r="I84" i="1"/>
  <c r="H84" i="1"/>
  <c r="G84" i="1"/>
  <c r="K50" i="1" l="1"/>
  <c r="J50" i="1"/>
  <c r="I50" i="1"/>
  <c r="H50" i="1"/>
  <c r="G50" i="1"/>
  <c r="K32" i="1"/>
  <c r="J32" i="1"/>
  <c r="I32" i="1"/>
  <c r="H32" i="1"/>
  <c r="I89" i="1" l="1"/>
  <c r="I11" i="1" l="1"/>
  <c r="K11" i="1"/>
  <c r="I37" i="1"/>
  <c r="I46" i="1"/>
  <c r="K46" i="1"/>
  <c r="J66" i="1"/>
  <c r="K66" i="1"/>
  <c r="H76" i="1"/>
  <c r="I76" i="1"/>
  <c r="J76" i="1"/>
  <c r="I80" i="1"/>
  <c r="K80" i="1"/>
  <c r="G80" i="1"/>
  <c r="G76" i="1"/>
  <c r="G66" i="1"/>
  <c r="G46" i="1"/>
  <c r="G37" i="1"/>
  <c r="J192" i="1"/>
  <c r="H192" i="1"/>
  <c r="J193" i="1"/>
  <c r="H193" i="1"/>
  <c r="J195" i="1"/>
  <c r="H195" i="1"/>
  <c r="J194" i="1"/>
  <c r="H194" i="1"/>
  <c r="J196" i="1"/>
  <c r="H196" i="1"/>
  <c r="J191" i="1"/>
  <c r="H191" i="1"/>
  <c r="L76" i="1"/>
  <c r="J69" i="1"/>
  <c r="H69" i="1"/>
  <c r="K62" i="1"/>
  <c r="I62" i="1"/>
  <c r="J61" i="1"/>
  <c r="J62" i="1" s="1"/>
  <c r="H61" i="1"/>
  <c r="H62" i="1" s="1"/>
  <c r="J53" i="1"/>
  <c r="J58" i="1" s="1"/>
  <c r="H53" i="1"/>
  <c r="H58" i="1" s="1"/>
  <c r="H36" i="1"/>
  <c r="G250" i="1" l="1"/>
  <c r="H201" i="1"/>
  <c r="J201" i="1"/>
  <c r="M196" i="1"/>
  <c r="M194" i="1"/>
  <c r="M195" i="1"/>
  <c r="M193" i="1"/>
  <c r="L61" i="1"/>
  <c r="M61" i="1" s="1"/>
  <c r="M62" i="1" s="1"/>
  <c r="J164" i="1"/>
  <c r="H164" i="1"/>
  <c r="H41" i="1"/>
  <c r="H42" i="1" s="1"/>
  <c r="J41" i="1"/>
  <c r="J42" i="1" s="1"/>
  <c r="H10" i="1"/>
  <c r="H11" i="1" s="1"/>
  <c r="M192" i="1" l="1"/>
  <c r="M201" i="1" s="1"/>
  <c r="L62" i="1"/>
  <c r="M53" i="1"/>
  <c r="M58" i="1" s="1"/>
  <c r="J163" i="1"/>
  <c r="J168" i="1" s="1"/>
  <c r="H163" i="1"/>
  <c r="H168" i="1" s="1"/>
  <c r="L20" i="1" l="1"/>
  <c r="M168" i="1"/>
  <c r="H140" i="1"/>
  <c r="J87" i="1"/>
  <c r="J89" i="1" s="1"/>
  <c r="H89" i="1"/>
  <c r="H35" i="1"/>
  <c r="H37" i="1" s="1"/>
  <c r="J37" i="1"/>
  <c r="J172" i="1"/>
  <c r="J173" i="1" s="1"/>
  <c r="H172" i="1"/>
  <c r="H173" i="1" s="1"/>
  <c r="H141" i="1"/>
  <c r="M76" i="1"/>
  <c r="J70" i="1"/>
  <c r="J72" i="1" s="1"/>
  <c r="H70" i="1"/>
  <c r="H72" i="1" s="1"/>
  <c r="H65" i="1"/>
  <c r="H66" i="1" s="1"/>
  <c r="H92" i="1"/>
  <c r="H143" i="1" l="1"/>
  <c r="H93" i="1"/>
  <c r="L11" i="1"/>
  <c r="J11" i="1"/>
  <c r="L89" i="1"/>
  <c r="L37" i="1"/>
  <c r="L66" i="1"/>
  <c r="M11" i="1" l="1"/>
  <c r="M89" i="1"/>
  <c r="J111" i="1" l="1"/>
  <c r="J112" i="1"/>
  <c r="J79" i="1"/>
  <c r="J80" i="1" s="1"/>
  <c r="H79" i="1"/>
  <c r="H80" i="1" s="1"/>
  <c r="J46" i="1"/>
  <c r="H45" i="1"/>
  <c r="H46" i="1" s="1"/>
  <c r="J116" i="1" l="1"/>
  <c r="L80" i="1"/>
  <c r="L46" i="1"/>
  <c r="M80" i="1" l="1"/>
  <c r="M79" i="1"/>
  <c r="K229" i="1" l="1"/>
  <c r="H229" i="1"/>
  <c r="M229" i="1"/>
  <c r="I229" i="1"/>
  <c r="L229" i="1"/>
  <c r="J229" i="1"/>
</calcChain>
</file>

<file path=xl/sharedStrings.xml><?xml version="1.0" encoding="utf-8"?>
<sst xmlns="http://schemas.openxmlformats.org/spreadsheetml/2006/main" count="693" uniqueCount="234">
  <si>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</si>
  <si>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</si>
  <si>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</si>
  <si>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</si>
  <si>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</si>
  <si>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</si>
  <si>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</si>
  <si>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</si>
  <si>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</si>
  <si>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</si>
  <si>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</si>
  <si>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</si>
  <si>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</si>
  <si>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</si>
  <si>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</si>
  <si>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</si>
  <si>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</si>
  <si>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</si>
  <si>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</si>
  <si>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</si>
  <si>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</si>
  <si>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</si>
  <si>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</si>
  <si>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</si>
  <si>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</si>
  <si>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</si>
  <si>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</si>
  <si>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</si>
  <si>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</si>
  <si>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</si>
  <si>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</si>
  <si>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</si>
  <si>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</si>
  <si>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</si>
  <si>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</si>
  <si>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</si>
  <si>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</si>
  <si>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</si>
  <si>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</si>
  <si>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</si>
  <si>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</si>
  <si>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</si>
  <si>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</si>
  <si>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</si>
  <si>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</si>
  <si>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</si>
  <si>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</si>
  <si>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</si>
  <si>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</si>
  <si>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</si>
  <si>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</si>
  <si>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</si>
  <si>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</si>
  <si>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</si>
  <si>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</si>
  <si>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</si>
  <si>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</si>
  <si>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</si>
  <si>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</si>
  <si>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</si>
  <si>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</si>
  <si>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</si>
  <si>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</si>
  <si>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</si>
  <si>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</si>
  <si>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</si>
  <si>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</si>
  <si>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</si>
  <si>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</si>
  <si>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</si>
  <si>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</si>
  <si>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</si>
  <si>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</si>
  <si>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</si>
  <si>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</si>
  <si>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</si>
  <si>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</si>
  <si>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</si>
  <si>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</si>
  <si>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</si>
  <si>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</si>
  <si>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</si>
  <si>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</si>
  <si>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</si>
  <si>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</si>
  <si>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</si>
  <si>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</si>
  <si>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</si>
  <si>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</si>
  <si>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</si>
  <si>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</si>
  <si>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</si>
  <si>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</si>
  <si>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</si>
  <si>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</si>
  <si>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</si>
  <si>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</si>
  <si>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</si>
  <si>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</si>
  <si>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</si>
  <si>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</si>
  <si>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</si>
  <si>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</si>
  <si>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</si>
  <si>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</si>
  <si>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</si>
  <si>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</si>
  <si>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</si>
  <si>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</si>
  <si>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</si>
  <si>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</si>
  <si>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</si>
  <si>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</si>
  <si>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</si>
  <si>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</si>
  <si>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</si>
  <si>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</si>
  <si>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</si>
  <si>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</si>
  <si>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</si>
  <si>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</si>
  <si>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</si>
  <si>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</si>
  <si>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</si>
  <si>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</si>
  <si>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</si>
  <si>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</si>
  <si>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</si>
  <si>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>Nómina de Empleados Temporales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</si>
  <si>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</si>
  <si>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</si>
  <si>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</si>
  <si>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</si>
  <si>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</si>
  <si>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</si>
  <si>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</si>
  <si>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</si>
  <si>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</si>
  <si>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</si>
  <si>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</si>
  <si>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</si>
  <si>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</si>
  <si>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</si>
  <si>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</si>
  <si>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</si>
  <si>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</si>
  <si>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</si>
  <si>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</si>
  <si>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</si>
  <si>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</si>
  <si>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</si>
  <si>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</si>
  <si>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</si>
  <si>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</si>
  <si>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</si>
  <si>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</si>
  <si>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</si>
  <si>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 xml:space="preserve">IVAN ROBINSON PEREZ FAMILIA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</si>
  <si>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</si>
  <si>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</si>
  <si>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</si>
  <si>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</si>
  <si>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</si>
  <si>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</si>
  <si>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</si>
  <si>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</si>
  <si>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</si>
  <si>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</si>
  <si>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</si>
  <si>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</si>
  <si>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</si>
  <si>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</si>
  <si>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</si>
  <si>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</si>
  <si>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</si>
  <si>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</si>
  <si>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</si>
  <si>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</si>
  <si>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</si>
  <si>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</si>
  <si>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</si>
  <si>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</si>
  <si>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</si>
  <si>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</si>
  <si>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</si>
  <si>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</si>
  <si>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</si>
  <si>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</si>
  <si>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</si>
  <si>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</si>
  <si>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>PATRICIA MARIA CRUZ CORNELIO</t>
  </si>
  <si>
    <t xml:space="preserve">PAOLA MELISSA ORTEGA BURGOS </t>
  </si>
  <si>
    <t>MERCEDES INES DE LOS SANTOS DIAZ</t>
  </si>
  <si>
    <t>GABRIEL ANTONIO ASCENCIO SANTOS</t>
  </si>
  <si>
    <t>GISSELLE JOHANNA ZORRILLA GREEN</t>
  </si>
  <si>
    <t>ANALISTA DE ESTADISTICA SECTO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</si>
  <si>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</si>
  <si>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</si>
  <si>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</si>
  <si>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</si>
  <si>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</si>
  <si>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</si>
  <si>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</si>
  <si>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LEONARDO JOSE EVE NUÑEZ</t>
  </si>
  <si>
    <t>LEIDY DARIHANA ZABALA DE LOS SANTOS</t>
  </si>
  <si>
    <t>COORDINADORA ADMINISTRATIVA</t>
  </si>
  <si>
    <t xml:space="preserve">KATTY MATILDE REYES PEREZ </t>
  </si>
  <si>
    <t>COORDINADOR ADMINISTRATIVO</t>
  </si>
  <si>
    <t>CRISTIAN PAREDES SILVERIO</t>
  </si>
  <si>
    <t>ANALISTA DE INVESTIGACIONES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</si>
  <si>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</si>
  <si>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</si>
  <si>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</si>
  <si>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</si>
  <si>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</si>
  <si>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Mes de Agosto 2022</t>
  </si>
  <si>
    <t>DIRECCION DE NORMATIVAS Y METODOLOGIA-ONE</t>
  </si>
  <si>
    <t>DEPARTAMENTO DE METODOLOGIA- ONE</t>
  </si>
  <si>
    <t>DIVISION DE CENTROS SERVICIO INFORMACION-ONE</t>
  </si>
  <si>
    <t>DIVISION DE CONGRUENCIA Y CALIDAD DE LA INFORMACION-ONE</t>
  </si>
  <si>
    <t xml:space="preserve">LAUDYS JERUSI ZAPATA </t>
  </si>
  <si>
    <t xml:space="preserve">LEIBY VIZCAINO TEJEDA </t>
  </si>
  <si>
    <t>1//8/2022</t>
  </si>
  <si>
    <t>FRANCISCO JOSE MEJIA CANELA</t>
  </si>
  <si>
    <t xml:space="preserve">NAURELSYS HERNANDEZ DURAN </t>
  </si>
  <si>
    <t xml:space="preserve">ANABEL DIROCHE TEJEDA </t>
  </si>
  <si>
    <t xml:space="preserve">JOSE RAMON VENTURA MEJIA </t>
  </si>
  <si>
    <t>ALEXIS ESTEVAN DE JESUS GOMEZ</t>
  </si>
  <si>
    <t xml:space="preserve">DIVISION DE ACCESO A LA INFORMACION PUBLICA -ONE </t>
  </si>
  <si>
    <t>DIVISION DE RELACIONES INTERNACIONALES -ONE</t>
  </si>
  <si>
    <t>DIVISION DE FORMULACION Y SEGUIMIENTO-ONE</t>
  </si>
  <si>
    <r>
      <rPr>
        <b/>
        <sz val="11"/>
        <color theme="1"/>
        <rFont val="Calibri"/>
        <family val="2"/>
        <scheme val="minor"/>
      </rPr>
      <t>Subtotal</t>
    </r>
    <r>
      <rPr>
        <sz val="11"/>
        <color theme="1"/>
        <rFont val="Calibri"/>
        <family val="2"/>
        <scheme val="minor"/>
      </rPr>
      <t xml:space="preserve"> </t>
    </r>
  </si>
  <si>
    <t>Estatus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</si>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</sst>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2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14" fontId="0" fillId="0" borderId="0" xfId="0" applyNumberFormat="1" applyFill="1" applyAlignment="1"/>
    <xf numFmtId="4" fontId="19" fillId="0" borderId="0" xfId="0" applyNumberFormat="1" applyFont="1" applyAlignme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16" fillId="0" borderId="0" xfId="0" applyFont="1" applyBorder="1" applyAlignment="1">
      <alignment horizontal="left" vertical="center"/>
    </xf>
    <xf numFmtId="0" fontId="0" fillId="38" borderId="0" xfId="0" applyFont="1" applyFill="1" applyAlignment="1">
      <alignment vertical="center"/>
    </xf>
    <xf numFmtId="14" fontId="0" fillId="38" borderId="0" xfId="0" applyNumberFormat="1" applyFont="1" applyFill="1" applyAlignment="1">
      <alignment horizontal="center" vertical="top"/>
    </xf>
    <xf numFmtId="0" fontId="0" fillId="38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NumberFormat="1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2" fontId="1" fillId="0" borderId="0" xfId="1" applyNumberFormat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16" fillId="33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6" fillId="0" borderId="0" xfId="0" applyFont="1" applyBorder="1" applyAlignment="1">
      <alignment vertical="top"/>
    </xf>
    <xf numFmtId="2" fontId="0" fillId="0" borderId="0" xfId="1" applyNumberFormat="1" applyFont="1" applyBorder="1" applyAlignment="1">
      <alignment vertical="top"/>
    </xf>
    <xf numFmtId="4" fontId="16" fillId="37" borderId="0" xfId="0" applyNumberFormat="1" applyFont="1" applyFill="1" applyAlignment="1">
      <alignment vertical="top"/>
    </xf>
    <xf numFmtId="4" fontId="16" fillId="38" borderId="0" xfId="0" applyNumberFormat="1" applyFont="1" applyFill="1" applyAlignment="1">
      <alignment vertical="top"/>
    </xf>
    <xf numFmtId="4" fontId="0" fillId="38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4" fontId="16" fillId="38" borderId="0" xfId="0" applyNumberFormat="1" applyFont="1" applyFill="1" applyAlignment="1">
      <alignment vertical="top" wrapText="1"/>
    </xf>
    <xf numFmtId="4" fontId="0" fillId="38" borderId="0" xfId="0" applyNumberFormat="1" applyFont="1" applyFill="1" applyAlignment="1">
      <alignment vertical="top" wrapText="1"/>
    </xf>
    <xf numFmtId="4" fontId="16" fillId="37" borderId="0" xfId="0" applyNumberFormat="1" applyFont="1" applyFill="1" applyAlignment="1">
      <alignment vertical="top" wrapText="1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4" fontId="16" fillId="33" borderId="0" xfId="0" applyNumberFormat="1" applyFont="1" applyFill="1" applyAlignment="1">
      <alignment vertical="top" wrapText="1"/>
    </xf>
    <xf numFmtId="0" fontId="16" fillId="0" borderId="0" xfId="0" applyFont="1" applyBorder="1" applyAlignment="1">
      <alignment vertical="top" wrapText="1"/>
    </xf>
    <xf numFmtId="4" fontId="16" fillId="11" borderId="0" xfId="21" applyNumberFormat="1" applyFont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0" fillId="0" borderId="0" xfId="1" applyFont="1" applyBorder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4" fontId="16" fillId="11" borderId="0" xfId="21" applyNumberFormat="1" applyFont="1" applyAlignment="1">
      <alignment vertical="top"/>
    </xf>
    <xf numFmtId="2" fontId="1" fillId="0" borderId="0" xfId="1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36" borderId="21" xfId="0" applyFill="1" applyBorder="1" applyAlignment="1">
      <alignment vertical="top" wrapText="1"/>
    </xf>
    <xf numFmtId="2" fontId="16" fillId="0" borderId="0" xfId="1" applyNumberFormat="1" applyFont="1" applyFill="1" applyAlignment="1">
      <alignment vertical="top" wrapText="1"/>
    </xf>
    <xf numFmtId="2" fontId="0" fillId="0" borderId="0" xfId="1" applyNumberFormat="1" applyFont="1" applyBorder="1" applyAlignment="1">
      <alignment vertical="top" wrapText="1"/>
    </xf>
    <xf numFmtId="2" fontId="16" fillId="37" borderId="0" xfId="1" applyNumberFormat="1" applyFont="1" applyFill="1" applyAlignment="1">
      <alignment vertical="top" wrapText="1"/>
    </xf>
    <xf numFmtId="2" fontId="1" fillId="38" borderId="0" xfId="1" applyNumberFormat="1" applyFont="1" applyFill="1" applyAlignment="1">
      <alignment vertical="top" wrapText="1"/>
    </xf>
    <xf numFmtId="2" fontId="16" fillId="33" borderId="0" xfId="1" applyNumberFormat="1" applyFont="1" applyFill="1" applyAlignment="1">
      <alignment vertical="top" wrapText="1"/>
    </xf>
    <xf numFmtId="4" fontId="0" fillId="38" borderId="0" xfId="0" applyNumberFormat="1" applyFont="1" applyFill="1" applyBorder="1" applyAlignment="1">
      <alignment vertical="top"/>
    </xf>
    <xf numFmtId="0" fontId="25" fillId="38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" fontId="0" fillId="0" borderId="0" xfId="0" applyNumberFormat="1" applyFont="1" applyAlignment="1"/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 wrapText="1"/>
    </xf>
    <xf numFmtId="0" fontId="16" fillId="39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wrapText="1"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/>
    <xf numFmtId="0" fontId="16" fillId="33" borderId="0" xfId="0" applyNumberFormat="1" applyFont="1" applyFill="1" applyAlignment="1">
      <alignment horizontal="center"/>
    </xf>
    <xf numFmtId="0" fontId="16" fillId="38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vertical="top"/>
    </xf>
    <xf numFmtId="4" fontId="18" fillId="34" borderId="16" xfId="1" applyNumberFormat="1" applyFont="1" applyFill="1" applyBorder="1" applyAlignment="1">
      <alignment vertical="top"/>
    </xf>
    <xf numFmtId="4" fontId="18" fillId="34" borderId="13" xfId="1" applyNumberFormat="1" applyFont="1" applyFill="1" applyBorder="1" applyAlignment="1">
      <alignment vertical="top" wrapText="1"/>
    </xf>
    <xf numFmtId="4" fontId="18" fillId="34" borderId="17" xfId="1" applyNumberFormat="1" applyFont="1" applyFill="1" applyBorder="1" applyAlignment="1">
      <alignment vertical="top" wrapText="1"/>
    </xf>
    <xf numFmtId="4" fontId="18" fillId="34" borderId="13" xfId="1" applyNumberFormat="1" applyFont="1" applyFill="1" applyBorder="1" applyAlignment="1">
      <alignment vertical="top"/>
    </xf>
    <xf numFmtId="4" fontId="18" fillId="34" borderId="17" xfId="1" applyNumberFormat="1" applyFont="1" applyFill="1" applyBorder="1" applyAlignment="1">
      <alignment vertical="top"/>
    </xf>
    <xf numFmtId="4" fontId="18" fillId="34" borderId="14" xfId="1" applyNumberFormat="1" applyFont="1" applyFill="1" applyBorder="1" applyAlignment="1">
      <alignment vertical="top" wrapText="1"/>
    </xf>
    <xf numFmtId="4" fontId="18" fillId="34" borderId="18" xfId="1" applyNumberFormat="1" applyFont="1" applyFill="1" applyBorder="1" applyAlignment="1">
      <alignment vertical="top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147297</xdr:colOff>
      <xdr:row>0</xdr:row>
      <xdr:rowOff>82916</xdr:rowOff>
    </xdr:from>
    <xdr:to>
      <xdr:col>12</xdr:col>
      <xdr:colOff>1173485</xdr:colOff>
      <xdr:row>4</xdr:row>
      <xdr:rowOff>162320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3274" y="82916"/>
          <a:ext cx="2350758" cy="118073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257</xdr:row>
      <xdr:rowOff>110151</xdr:rowOff>
    </xdr:from>
    <xdr:to>
      <xdr:col>8</xdr:col>
      <xdr:colOff>40533</xdr:colOff>
      <xdr:row>272</xdr:row>
      <xdr:rowOff>148485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S400"/>
  <sheetViews>
    <sheetView showGridLines="0" tabSelected="1" showWhiteSpace="0" zoomScale="64" zoomScaleNormal="64" zoomScaleSheetLayoutView="57" zoomScalePageLayoutView="70" workbookViewId="0">
      <selection activeCell="A2" sqref="A2:M2"/>
    </sheetView>
  </sheetViews>
  <sheetFormatPr baseColWidth="10" defaultRowHeight="15" x14ac:dyDescent="0.25"/>
  <cols>
    <col min="1" max="1" width="68.28515625" style="37" customWidth="1"/>
    <col min="2" max="2" width="39.85546875" style="14" customWidth="1"/>
    <col min="3" max="3" width="11.42578125" style="14" customWidth="1"/>
    <col min="4" max="4" width="9.42578125" style="14" customWidth="1"/>
    <col min="5" max="5" width="19.140625" style="42" customWidth="1"/>
    <col min="6" max="6" width="18" style="42" customWidth="1"/>
    <col min="7" max="7" width="20.7109375" style="129" customWidth="1"/>
    <col min="8" max="8" width="16.85546875" style="130" customWidth="1"/>
    <col min="9" max="9" width="17.42578125" style="129" customWidth="1"/>
    <col min="10" max="10" width="17.28515625" style="129" customWidth="1"/>
    <col min="11" max="11" width="16.42578125" style="129" customWidth="1"/>
    <col min="12" max="12" width="19.85546875" style="129" bestFit="1" customWidth="1"/>
    <col min="13" max="13" width="19.85546875" style="130" customWidth="1"/>
    <col min="14" max="14" width="17.7109375" style="37" customWidth="1"/>
    <col min="15" max="41" width="11.42578125" style="37"/>
    <col min="42" max="51" width="11.42578125" style="37" customWidth="1"/>
    <col min="52" max="52" width="11.42578125" style="37" hidden="1" customWidth="1"/>
    <col min="53" max="16384" width="11.42578125" style="37"/>
  </cols>
  <sheetData>
    <row r="1" spans="1:237" x14ac:dyDescent="0.25">
      <c r="A1" s="32"/>
      <c r="B1" s="33"/>
      <c r="C1" s="33"/>
      <c r="D1" s="33"/>
      <c r="E1" s="33"/>
      <c r="F1" s="33"/>
      <c r="G1" s="137"/>
      <c r="H1" s="167"/>
      <c r="I1" s="137"/>
      <c r="J1" s="137"/>
      <c r="K1" s="137"/>
      <c r="L1" s="137"/>
      <c r="M1" s="184"/>
    </row>
    <row r="2" spans="1:237" ht="26.25" x14ac:dyDescent="0.4">
      <c r="A2" s="226" t="s">
        <v>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</row>
    <row r="3" spans="1:237" ht="26.25" x14ac:dyDescent="0.4">
      <c r="A3" s="226" t="s">
        <v>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</row>
    <row r="4" spans="1:237" ht="20.25" x14ac:dyDescent="0.3">
      <c r="A4" s="229" t="s">
        <v>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</row>
    <row r="5" spans="1:237" ht="20.25" x14ac:dyDescent="0.3">
      <c r="A5" s="229" t="s">
        <v>128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</row>
    <row r="6" spans="1:237" ht="21" thickBot="1" x14ac:dyDescent="0.35">
      <c r="A6" s="211" t="s">
        <v>215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</row>
    <row r="7" spans="1:237" x14ac:dyDescent="0.25">
      <c r="A7" s="214" t="s">
        <v>13</v>
      </c>
      <c r="B7" s="209" t="s">
        <v>0</v>
      </c>
      <c r="C7" s="209" t="s">
        <v>100</v>
      </c>
      <c r="D7" s="224" t="s">
        <v>232</v>
      </c>
      <c r="E7" s="224" t="s">
        <v>11</v>
      </c>
      <c r="F7" s="224" t="s">
        <v>12</v>
      </c>
      <c r="G7" s="216" t="s">
        <v>7</v>
      </c>
      <c r="H7" s="218" t="s">
        <v>1</v>
      </c>
      <c r="I7" s="216" t="s">
        <v>2</v>
      </c>
      <c r="J7" s="220" t="s">
        <v>3</v>
      </c>
      <c r="K7" s="216" t="s">
        <v>4</v>
      </c>
      <c r="L7" s="216" t="s">
        <v>5</v>
      </c>
      <c r="M7" s="222" t="s">
        <v>6</v>
      </c>
      <c r="P7" s="38"/>
      <c r="Q7" s="39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</row>
    <row r="8" spans="1:237" ht="15.75" thickBot="1" x14ac:dyDescent="0.3">
      <c r="A8" s="215"/>
      <c r="B8" s="210"/>
      <c r="C8" s="210"/>
      <c r="D8" s="225"/>
      <c r="E8" s="225"/>
      <c r="F8" s="225"/>
      <c r="G8" s="217"/>
      <c r="H8" s="219"/>
      <c r="I8" s="217"/>
      <c r="J8" s="221"/>
      <c r="K8" s="217"/>
      <c r="L8" s="217"/>
      <c r="M8" s="223"/>
    </row>
    <row r="9" spans="1:237" x14ac:dyDescent="0.25">
      <c r="A9" s="208" t="s">
        <v>228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</row>
    <row r="10" spans="1:237" x14ac:dyDescent="0.25">
      <c r="A10" s="37" t="s">
        <v>33</v>
      </c>
      <c r="B10" s="3" t="s">
        <v>34</v>
      </c>
      <c r="C10" s="6" t="s">
        <v>72</v>
      </c>
      <c r="D10" s="6" t="s">
        <v>233</v>
      </c>
      <c r="E10" s="10">
        <v>44470</v>
      </c>
      <c r="F10" s="10" t="s">
        <v>110</v>
      </c>
      <c r="G10" s="129">
        <v>89500</v>
      </c>
      <c r="H10" s="173">
        <f>G10*0.0287</f>
        <v>2568.65</v>
      </c>
      <c r="I10" s="179">
        <v>8960.4500000000007</v>
      </c>
      <c r="J10" s="179">
        <v>2720.8</v>
      </c>
      <c r="K10" s="179">
        <v>2725.24</v>
      </c>
      <c r="L10" s="183">
        <v>16975.14</v>
      </c>
      <c r="M10" s="173">
        <v>72524.86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</row>
    <row r="11" spans="1:237" x14ac:dyDescent="0.25">
      <c r="A11" s="40" t="s">
        <v>14</v>
      </c>
      <c r="B11" s="12">
        <v>1</v>
      </c>
      <c r="C11" s="7"/>
      <c r="D11" s="7"/>
      <c r="E11" s="40"/>
      <c r="F11" s="40"/>
      <c r="G11" s="145">
        <f>SUM(G10:G10)</f>
        <v>89500</v>
      </c>
      <c r="H11" s="160">
        <f t="shared" ref="H11:L11" si="0">SUM(H10:H10)</f>
        <v>2568.65</v>
      </c>
      <c r="I11" s="145">
        <f t="shared" si="0"/>
        <v>8960.4500000000007</v>
      </c>
      <c r="J11" s="145">
        <f t="shared" si="0"/>
        <v>2720.8</v>
      </c>
      <c r="K11" s="145">
        <f t="shared" si="0"/>
        <v>2725.24</v>
      </c>
      <c r="L11" s="145">
        <f t="shared" si="0"/>
        <v>16975.14</v>
      </c>
      <c r="M11" s="160">
        <f>G11-L11</f>
        <v>72524.86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</row>
    <row r="12" spans="1:237" s="46" customFormat="1" x14ac:dyDescent="0.25">
      <c r="A12" s="38" t="s">
        <v>122</v>
      </c>
      <c r="B12" s="13"/>
      <c r="C12" s="11"/>
      <c r="D12" s="11"/>
      <c r="E12" s="38"/>
      <c r="F12" s="38"/>
      <c r="G12" s="144"/>
      <c r="H12" s="163"/>
      <c r="I12" s="144"/>
      <c r="J12" s="144"/>
      <c r="K12" s="144"/>
      <c r="L12" s="144"/>
      <c r="M12" s="163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</row>
    <row r="13" spans="1:237" s="43" customFormat="1" x14ac:dyDescent="0.25">
      <c r="A13" s="43" t="s">
        <v>123</v>
      </c>
      <c r="B13" s="22" t="s">
        <v>55</v>
      </c>
      <c r="C13" s="23" t="s">
        <v>72</v>
      </c>
      <c r="D13" s="23" t="s">
        <v>233</v>
      </c>
      <c r="E13" s="24">
        <v>44409</v>
      </c>
      <c r="F13" s="110" t="s">
        <v>110</v>
      </c>
      <c r="G13" s="146">
        <v>133000</v>
      </c>
      <c r="H13" s="164">
        <v>3817.1</v>
      </c>
      <c r="I13" s="146">
        <v>19867.79</v>
      </c>
      <c r="J13" s="146">
        <v>4043.2</v>
      </c>
      <c r="K13" s="146">
        <v>13415</v>
      </c>
      <c r="L13" s="146">
        <v>41143.089999999997</v>
      </c>
      <c r="M13" s="164">
        <v>91856.91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</row>
    <row r="14" spans="1:237" s="40" customFormat="1" x14ac:dyDescent="0.25">
      <c r="A14" s="40" t="s">
        <v>14</v>
      </c>
      <c r="B14" s="12">
        <v>1</v>
      </c>
      <c r="C14" s="7"/>
      <c r="D14" s="7"/>
      <c r="E14" s="109"/>
      <c r="G14" s="145">
        <f>G13</f>
        <v>133000</v>
      </c>
      <c r="H14" s="160">
        <f t="shared" ref="H14:M14" si="1">H13</f>
        <v>3817.1</v>
      </c>
      <c r="I14" s="145">
        <f t="shared" si="1"/>
        <v>19867.79</v>
      </c>
      <c r="J14" s="145">
        <f t="shared" si="1"/>
        <v>4043.2</v>
      </c>
      <c r="K14" s="145">
        <f t="shared" si="1"/>
        <v>13415</v>
      </c>
      <c r="L14" s="145">
        <f t="shared" si="1"/>
        <v>41143.089999999997</v>
      </c>
      <c r="M14" s="160">
        <f t="shared" si="1"/>
        <v>91856.91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</row>
    <row r="15" spans="1:237" x14ac:dyDescent="0.25"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</row>
    <row r="16" spans="1:237" ht="11.25" customHeight="1" x14ac:dyDescent="0.25">
      <c r="A16" s="36" t="s">
        <v>45</v>
      </c>
      <c r="B16" s="36"/>
      <c r="C16" s="36"/>
      <c r="D16" s="199"/>
      <c r="E16" s="58"/>
      <c r="F16" s="36"/>
      <c r="G16" s="147"/>
      <c r="H16" s="161"/>
      <c r="I16" s="147"/>
      <c r="J16" s="147"/>
      <c r="K16" s="147"/>
      <c r="L16" s="147"/>
      <c r="M16" s="161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</row>
    <row r="17" spans="1:237" s="31" customFormat="1" ht="11.25" customHeight="1" x14ac:dyDescent="0.25">
      <c r="A17" s="4" t="s">
        <v>76</v>
      </c>
      <c r="B17" s="5" t="s">
        <v>89</v>
      </c>
      <c r="C17" s="5" t="s">
        <v>72</v>
      </c>
      <c r="D17" s="5" t="s">
        <v>233</v>
      </c>
      <c r="E17" s="103" t="s">
        <v>98</v>
      </c>
      <c r="F17" s="10" t="s">
        <v>110</v>
      </c>
      <c r="G17" s="148">
        <v>40000</v>
      </c>
      <c r="H17" s="174">
        <v>1148</v>
      </c>
      <c r="I17" s="180">
        <v>0</v>
      </c>
      <c r="J17" s="180">
        <v>1216</v>
      </c>
      <c r="K17" s="180">
        <v>4025</v>
      </c>
      <c r="L17" s="180">
        <v>10766.88</v>
      </c>
      <c r="M17" s="186">
        <v>33611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</row>
    <row r="18" spans="1:237" s="31" customFormat="1" ht="11.25" customHeight="1" x14ac:dyDescent="0.25">
      <c r="A18" s="4" t="s">
        <v>129</v>
      </c>
      <c r="B18" s="5" t="s">
        <v>131</v>
      </c>
      <c r="C18" s="5" t="s">
        <v>72</v>
      </c>
      <c r="D18" s="5" t="s">
        <v>233</v>
      </c>
      <c r="E18" s="103" t="s">
        <v>130</v>
      </c>
      <c r="F18" s="10" t="s">
        <v>110</v>
      </c>
      <c r="G18" s="148">
        <v>87500</v>
      </c>
      <c r="H18" s="174">
        <v>2511.25</v>
      </c>
      <c r="I18" s="180">
        <v>8827.5300000000007</v>
      </c>
      <c r="J18" s="180">
        <v>2660</v>
      </c>
      <c r="K18" s="180">
        <v>10790.12</v>
      </c>
      <c r="L18" s="180">
        <v>24788.9</v>
      </c>
      <c r="M18" s="186">
        <v>62711.1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</row>
    <row r="19" spans="1:237" x14ac:dyDescent="0.25">
      <c r="A19" s="4" t="s">
        <v>69</v>
      </c>
      <c r="B19" s="5" t="s">
        <v>70</v>
      </c>
      <c r="C19" s="6" t="s">
        <v>71</v>
      </c>
      <c r="D19" s="6" t="s">
        <v>233</v>
      </c>
      <c r="E19" s="4" t="s">
        <v>99</v>
      </c>
      <c r="F19" s="10" t="s">
        <v>110</v>
      </c>
      <c r="G19" s="129">
        <v>75000</v>
      </c>
      <c r="H19" s="173">
        <v>2152.5</v>
      </c>
      <c r="I19" s="179">
        <v>6309.38</v>
      </c>
      <c r="J19" s="179">
        <v>2280</v>
      </c>
      <c r="K19" s="179">
        <v>25</v>
      </c>
      <c r="L19" s="179">
        <v>6389</v>
      </c>
      <c r="M19" s="173">
        <v>64233.120000000003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</row>
    <row r="20" spans="1:237" x14ac:dyDescent="0.25">
      <c r="A20" s="40" t="s">
        <v>14</v>
      </c>
      <c r="B20" s="12">
        <v>3</v>
      </c>
      <c r="C20" s="7"/>
      <c r="D20" s="7"/>
      <c r="E20" s="40"/>
      <c r="F20" s="40"/>
      <c r="G20" s="145">
        <f>G18+G17+G19</f>
        <v>202500</v>
      </c>
      <c r="H20" s="160">
        <f>SUM(H17:H19)</f>
        <v>5811.75</v>
      </c>
      <c r="I20" s="145">
        <f>SUM(I17:I19)</f>
        <v>15136.91</v>
      </c>
      <c r="J20" s="145">
        <f>SUM(J17:J19)</f>
        <v>6156</v>
      </c>
      <c r="K20" s="145">
        <f>SUM(K17:K19)</f>
        <v>14840.12</v>
      </c>
      <c r="L20" s="145">
        <f>SUM(L17:L19)</f>
        <v>41944.78</v>
      </c>
      <c r="M20" s="160">
        <f>M18+M17+M19</f>
        <v>160555.22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</row>
    <row r="21" spans="1:237" s="46" customFormat="1" x14ac:dyDescent="0.25">
      <c r="A21" s="38" t="s">
        <v>229</v>
      </c>
      <c r="B21" s="13"/>
      <c r="C21" s="11"/>
      <c r="D21" s="11"/>
      <c r="E21" s="38"/>
      <c r="F21" s="38"/>
      <c r="G21" s="146"/>
      <c r="H21" s="164"/>
      <c r="I21" s="146"/>
      <c r="J21" s="146"/>
      <c r="K21" s="146"/>
      <c r="L21" s="146"/>
      <c r="M21" s="164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</row>
    <row r="22" spans="1:237" s="46" customFormat="1" x14ac:dyDescent="0.25">
      <c r="A22" s="43" t="s">
        <v>77</v>
      </c>
      <c r="B22" s="22" t="s">
        <v>16</v>
      </c>
      <c r="C22" s="23" t="s">
        <v>72</v>
      </c>
      <c r="D22" s="23" t="s">
        <v>233</v>
      </c>
      <c r="E22" s="24">
        <v>44348</v>
      </c>
      <c r="F22" s="10" t="s">
        <v>110</v>
      </c>
      <c r="G22" s="146">
        <v>60000</v>
      </c>
      <c r="H22" s="164">
        <v>1722</v>
      </c>
      <c r="I22" s="146">
        <v>0</v>
      </c>
      <c r="J22" s="146">
        <v>1824</v>
      </c>
      <c r="K22" s="146">
        <v>25</v>
      </c>
      <c r="L22" s="146">
        <v>3571</v>
      </c>
      <c r="M22" s="164">
        <v>56429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</row>
    <row r="23" spans="1:237" s="46" customFormat="1" x14ac:dyDescent="0.25">
      <c r="A23" s="43" t="s">
        <v>115</v>
      </c>
      <c r="B23" s="22" t="s">
        <v>116</v>
      </c>
      <c r="C23" s="23" t="s">
        <v>71</v>
      </c>
      <c r="D23" s="23" t="s">
        <v>233</v>
      </c>
      <c r="E23" s="24">
        <v>44542</v>
      </c>
      <c r="F23" s="10" t="s">
        <v>110</v>
      </c>
      <c r="G23" s="146">
        <v>60000</v>
      </c>
      <c r="H23" s="164">
        <v>1722</v>
      </c>
      <c r="I23" s="146">
        <v>3486.68</v>
      </c>
      <c r="J23" s="146">
        <v>1824</v>
      </c>
      <c r="K23" s="146">
        <v>320</v>
      </c>
      <c r="L23" s="146">
        <v>7352.68</v>
      </c>
      <c r="M23" s="164">
        <v>52647.32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</row>
    <row r="24" spans="1:237" s="38" customFormat="1" x14ac:dyDescent="0.25">
      <c r="A24" s="40" t="s">
        <v>14</v>
      </c>
      <c r="B24" s="12">
        <v>2</v>
      </c>
      <c r="C24" s="7"/>
      <c r="D24" s="7"/>
      <c r="E24" s="40"/>
      <c r="F24" s="40"/>
      <c r="G24" s="145">
        <f>G22+G23</f>
        <v>120000</v>
      </c>
      <c r="H24" s="160">
        <f>H22+H23</f>
        <v>3444</v>
      </c>
      <c r="I24" s="145">
        <f>I22+I23</f>
        <v>3486.68</v>
      </c>
      <c r="J24" s="145">
        <f>J22+J23</f>
        <v>3648</v>
      </c>
      <c r="K24" s="145">
        <f>K22+K23</f>
        <v>345</v>
      </c>
      <c r="L24" s="145">
        <f>L23+L22</f>
        <v>10923.68</v>
      </c>
      <c r="M24" s="160">
        <f>M22+M23</f>
        <v>109076.32</v>
      </c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</row>
    <row r="26" spans="1:237" s="39" customFormat="1" x14ac:dyDescent="0.25">
      <c r="A26" s="39" t="s">
        <v>22</v>
      </c>
      <c r="B26" s="16"/>
      <c r="C26" s="17"/>
      <c r="D26" s="17"/>
      <c r="G26" s="150"/>
      <c r="H26" s="154"/>
      <c r="I26" s="150"/>
      <c r="J26" s="150"/>
      <c r="K26" s="150"/>
      <c r="L26" s="150"/>
      <c r="M26" s="15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</row>
    <row r="27" spans="1:237" s="45" customFormat="1" x14ac:dyDescent="0.25">
      <c r="A27" s="45" t="s">
        <v>54</v>
      </c>
      <c r="B27" s="18" t="s">
        <v>55</v>
      </c>
      <c r="C27" s="19" t="s">
        <v>72</v>
      </c>
      <c r="D27" s="19" t="s">
        <v>233</v>
      </c>
      <c r="E27" s="24">
        <v>44244</v>
      </c>
      <c r="F27" s="24" t="s">
        <v>110</v>
      </c>
      <c r="G27" s="151">
        <v>133000</v>
      </c>
      <c r="H27" s="155">
        <v>3817.1</v>
      </c>
      <c r="I27" s="151">
        <v>19192.73</v>
      </c>
      <c r="J27" s="151">
        <v>4043.2</v>
      </c>
      <c r="K27" s="151">
        <v>14307.44</v>
      </c>
      <c r="L27" s="151">
        <f>+H27+I27+J27+K27</f>
        <v>41360.47</v>
      </c>
      <c r="M27" s="155">
        <f>+G27-L27</f>
        <v>91639.53</v>
      </c>
    </row>
    <row r="28" spans="1:237" x14ac:dyDescent="0.25">
      <c r="A28" s="40" t="s">
        <v>14</v>
      </c>
      <c r="B28" s="12">
        <v>1</v>
      </c>
      <c r="C28" s="7"/>
      <c r="D28" s="7"/>
      <c r="E28" s="40"/>
      <c r="F28" s="40" t="s">
        <v>202</v>
      </c>
      <c r="G28" s="145">
        <f>G27</f>
        <v>133000</v>
      </c>
      <c r="H28" s="160">
        <f t="shared" ref="H28:M28" si="2">H27</f>
        <v>3817.1</v>
      </c>
      <c r="I28" s="145">
        <f t="shared" si="2"/>
        <v>19192.73</v>
      </c>
      <c r="J28" s="145">
        <f t="shared" si="2"/>
        <v>4043.2</v>
      </c>
      <c r="K28" s="145">
        <f t="shared" si="2"/>
        <v>14307.44</v>
      </c>
      <c r="L28" s="145">
        <f t="shared" si="2"/>
        <v>41360.47</v>
      </c>
      <c r="M28" s="160">
        <f t="shared" si="2"/>
        <v>91639.53</v>
      </c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</row>
    <row r="30" spans="1:237" s="44" customFormat="1" x14ac:dyDescent="0.25">
      <c r="A30" s="39" t="s">
        <v>163</v>
      </c>
      <c r="B30" s="16"/>
      <c r="C30" s="17"/>
      <c r="D30" s="17"/>
      <c r="E30" s="39"/>
      <c r="F30" s="39"/>
      <c r="G30" s="150"/>
      <c r="H30" s="154"/>
      <c r="I30" s="150"/>
      <c r="J30" s="150"/>
      <c r="K30" s="150"/>
      <c r="L30" s="150"/>
      <c r="M30" s="154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</row>
    <row r="31" spans="1:237" s="46" customFormat="1" x14ac:dyDescent="0.25">
      <c r="A31" s="43" t="s">
        <v>78</v>
      </c>
      <c r="B31" s="22" t="s">
        <v>79</v>
      </c>
      <c r="C31" s="23" t="s">
        <v>71</v>
      </c>
      <c r="D31" s="23" t="s">
        <v>233</v>
      </c>
      <c r="E31" s="24">
        <v>44287</v>
      </c>
      <c r="F31" s="10" t="s">
        <v>110</v>
      </c>
      <c r="G31" s="146">
        <v>44000</v>
      </c>
      <c r="H31" s="164">
        <v>1262.8</v>
      </c>
      <c r="I31" s="146">
        <v>0</v>
      </c>
      <c r="J31" s="146">
        <v>1337.6</v>
      </c>
      <c r="K31" s="146">
        <v>25</v>
      </c>
      <c r="L31" s="146">
        <v>2625.4</v>
      </c>
      <c r="M31" s="164">
        <v>41374.6</v>
      </c>
      <c r="P31" s="37"/>
      <c r="Q31" s="37"/>
      <c r="R31" s="37"/>
      <c r="S31" s="37"/>
      <c r="T31" s="37"/>
      <c r="U31" s="37"/>
      <c r="V31" s="37"/>
      <c r="W31" s="37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</row>
    <row r="32" spans="1:237" s="38" customFormat="1" x14ac:dyDescent="0.25">
      <c r="A32" s="40" t="s">
        <v>14</v>
      </c>
      <c r="B32" s="12">
        <v>1</v>
      </c>
      <c r="C32" s="7"/>
      <c r="D32" s="7"/>
      <c r="E32" s="40"/>
      <c r="F32" s="40"/>
      <c r="G32" s="145">
        <f>G31</f>
        <v>44000</v>
      </c>
      <c r="H32" s="160">
        <f t="shared" ref="H32:M32" si="3">H31</f>
        <v>1262.8</v>
      </c>
      <c r="I32" s="145">
        <f t="shared" si="3"/>
        <v>0</v>
      </c>
      <c r="J32" s="145">
        <f t="shared" si="3"/>
        <v>1337.6</v>
      </c>
      <c r="K32" s="145">
        <f t="shared" si="3"/>
        <v>25</v>
      </c>
      <c r="L32" s="145">
        <f t="shared" si="3"/>
        <v>2625.4</v>
      </c>
      <c r="M32" s="160">
        <f t="shared" si="3"/>
        <v>41374.6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</row>
    <row r="33" spans="1:237" s="38" customFormat="1" x14ac:dyDescent="0.25">
      <c r="B33" s="13"/>
      <c r="C33" s="11"/>
      <c r="D33" s="11"/>
      <c r="G33" s="144"/>
      <c r="H33" s="163"/>
      <c r="I33" s="144"/>
      <c r="J33" s="144"/>
      <c r="K33" s="144"/>
      <c r="L33" s="144"/>
      <c r="M33" s="163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1:237" s="38" customFormat="1" x14ac:dyDescent="0.25">
      <c r="A34" s="36" t="s">
        <v>53</v>
      </c>
      <c r="B34" s="36"/>
      <c r="C34" s="36"/>
      <c r="D34" s="199"/>
      <c r="E34" s="36"/>
      <c r="F34" s="36"/>
      <c r="G34" s="147"/>
      <c r="H34" s="161"/>
      <c r="I34" s="147"/>
      <c r="J34" s="147"/>
      <c r="K34" s="147"/>
      <c r="L34" s="147"/>
      <c r="M34" s="161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</row>
    <row r="35" spans="1:237" x14ac:dyDescent="0.25">
      <c r="A35" s="37" t="s">
        <v>35</v>
      </c>
      <c r="B35" s="3" t="s">
        <v>36</v>
      </c>
      <c r="C35" s="6" t="s">
        <v>72</v>
      </c>
      <c r="D35" s="6" t="s">
        <v>233</v>
      </c>
      <c r="E35" s="9">
        <v>44276</v>
      </c>
      <c r="F35" s="10" t="s">
        <v>110</v>
      </c>
      <c r="G35" s="129">
        <v>40000</v>
      </c>
      <c r="H35" s="173">
        <f>G35*0.0287</f>
        <v>1148</v>
      </c>
      <c r="I35" s="179">
        <v>0</v>
      </c>
      <c r="J35" s="179">
        <v>1216</v>
      </c>
      <c r="K35" s="179">
        <v>511</v>
      </c>
      <c r="L35" s="179">
        <v>2875</v>
      </c>
      <c r="M35" s="173">
        <v>37125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</row>
    <row r="36" spans="1:237" s="38" customFormat="1" x14ac:dyDescent="0.25">
      <c r="A36" s="4" t="s">
        <v>39</v>
      </c>
      <c r="B36" s="5" t="s">
        <v>16</v>
      </c>
      <c r="C36" s="6" t="s">
        <v>71</v>
      </c>
      <c r="D36" s="6" t="s">
        <v>233</v>
      </c>
      <c r="E36" s="9">
        <v>44276</v>
      </c>
      <c r="F36" s="10" t="s">
        <v>110</v>
      </c>
      <c r="G36" s="129">
        <v>40000</v>
      </c>
      <c r="H36" s="173">
        <f>G36*0.0287</f>
        <v>1148</v>
      </c>
      <c r="I36" s="179">
        <v>0</v>
      </c>
      <c r="J36" s="179">
        <v>1216</v>
      </c>
      <c r="K36" s="179">
        <v>597</v>
      </c>
      <c r="L36" s="179">
        <v>2961</v>
      </c>
      <c r="M36" s="173">
        <v>37039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</row>
    <row r="37" spans="1:237" s="38" customFormat="1" x14ac:dyDescent="0.25">
      <c r="A37" s="40" t="s">
        <v>14</v>
      </c>
      <c r="B37" s="12">
        <v>2</v>
      </c>
      <c r="C37" s="7"/>
      <c r="D37" s="7"/>
      <c r="E37" s="40"/>
      <c r="F37" s="40"/>
      <c r="G37" s="145">
        <f>SUM(G35:G36)</f>
        <v>80000</v>
      </c>
      <c r="H37" s="160">
        <f t="shared" ref="H37:L37" si="4">SUM(H35:H36)</f>
        <v>2296</v>
      </c>
      <c r="I37" s="145">
        <f t="shared" si="4"/>
        <v>0</v>
      </c>
      <c r="J37" s="145">
        <f t="shared" si="4"/>
        <v>2432</v>
      </c>
      <c r="K37" s="145">
        <f>K35+K36</f>
        <v>1108</v>
      </c>
      <c r="L37" s="145">
        <f t="shared" si="4"/>
        <v>5836</v>
      </c>
      <c r="M37" s="160">
        <f>SUM(M35:M36)</f>
        <v>74164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</row>
    <row r="38" spans="1:237" s="38" customFormat="1" x14ac:dyDescent="0.25">
      <c r="B38" s="13"/>
      <c r="G38" s="138"/>
      <c r="H38" s="168"/>
      <c r="I38" s="138"/>
      <c r="J38" s="138"/>
      <c r="K38" s="138"/>
      <c r="L38" s="138"/>
      <c r="M38" s="168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</row>
    <row r="39" spans="1:237" s="22" customFormat="1" x14ac:dyDescent="0.25">
      <c r="A39" s="36" t="s">
        <v>56</v>
      </c>
      <c r="B39" s="5"/>
      <c r="C39" s="5"/>
      <c r="D39" s="5"/>
      <c r="E39" s="5"/>
      <c r="F39" s="5"/>
      <c r="G39" s="152"/>
      <c r="H39" s="175"/>
      <c r="I39" s="152"/>
      <c r="J39" s="152"/>
      <c r="K39" s="152"/>
      <c r="L39" s="152"/>
      <c r="M39" s="175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</row>
    <row r="40" spans="1:237" s="38" customFormat="1" x14ac:dyDescent="0.25">
      <c r="A40" s="4" t="s">
        <v>91</v>
      </c>
      <c r="B40" s="5" t="s">
        <v>92</v>
      </c>
      <c r="C40" s="5" t="s">
        <v>72</v>
      </c>
      <c r="D40" s="5" t="s">
        <v>233</v>
      </c>
      <c r="E40" s="10">
        <v>44348</v>
      </c>
      <c r="F40" s="10" t="s">
        <v>110</v>
      </c>
      <c r="G40" s="129">
        <v>40000</v>
      </c>
      <c r="H40" s="173">
        <f>G40*0.0287</f>
        <v>1148</v>
      </c>
      <c r="I40" s="179">
        <v>442.65</v>
      </c>
      <c r="J40" s="179">
        <f>G40*0.0304</f>
        <v>1216</v>
      </c>
      <c r="K40" s="179">
        <v>5615</v>
      </c>
      <c r="L40" s="179">
        <v>8421.65</v>
      </c>
      <c r="M40" s="173">
        <v>31578.35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</row>
    <row r="41" spans="1:237" s="38" customFormat="1" x14ac:dyDescent="0.25">
      <c r="A41" s="4" t="s">
        <v>37</v>
      </c>
      <c r="B41" s="5" t="s">
        <v>38</v>
      </c>
      <c r="C41" s="6" t="s">
        <v>72</v>
      </c>
      <c r="D41" s="6" t="s">
        <v>233</v>
      </c>
      <c r="E41" s="9">
        <v>44276</v>
      </c>
      <c r="F41" s="10" t="s">
        <v>110</v>
      </c>
      <c r="G41" s="129">
        <v>40000</v>
      </c>
      <c r="H41" s="173">
        <f>G41*0.0287</f>
        <v>1148</v>
      </c>
      <c r="I41" s="179">
        <v>0</v>
      </c>
      <c r="J41" s="179">
        <f>G41*0.0304</f>
        <v>1216</v>
      </c>
      <c r="K41" s="179">
        <v>2548.12</v>
      </c>
      <c r="L41" s="179">
        <v>4912.12</v>
      </c>
      <c r="M41" s="173">
        <v>35087.879999999997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</row>
    <row r="42" spans="1:237" s="38" customFormat="1" x14ac:dyDescent="0.25">
      <c r="A42" s="40" t="s">
        <v>14</v>
      </c>
      <c r="B42" s="12">
        <v>2</v>
      </c>
      <c r="C42" s="7"/>
      <c r="D42" s="7"/>
      <c r="E42" s="40"/>
      <c r="F42" s="40"/>
      <c r="G42" s="145">
        <f>SUM(G40:G41)</f>
        <v>80000</v>
      </c>
      <c r="H42" s="160">
        <f t="shared" ref="H42:L42" si="5">SUM(H40:H41)</f>
        <v>2296</v>
      </c>
      <c r="I42" s="145">
        <f t="shared" si="5"/>
        <v>442.65</v>
      </c>
      <c r="J42" s="145">
        <f t="shared" si="5"/>
        <v>2432</v>
      </c>
      <c r="K42" s="145">
        <f>K40+K41</f>
        <v>8163.12</v>
      </c>
      <c r="L42" s="145">
        <f t="shared" si="5"/>
        <v>13333.77</v>
      </c>
      <c r="M42" s="160">
        <f>SUM(M41:M41)+M40</f>
        <v>66666.23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</row>
    <row r="43" spans="1:237" s="38" customFormat="1" x14ac:dyDescent="0.25">
      <c r="B43" s="13"/>
      <c r="G43" s="138"/>
      <c r="H43" s="168"/>
      <c r="I43" s="138"/>
      <c r="J43" s="138"/>
      <c r="K43" s="138"/>
      <c r="L43" s="138"/>
      <c r="M43" s="168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</row>
    <row r="44" spans="1:237" s="38" customFormat="1" x14ac:dyDescent="0.25">
      <c r="A44" s="36" t="s">
        <v>57</v>
      </c>
      <c r="B44" s="36"/>
      <c r="C44" s="36"/>
      <c r="D44" s="199"/>
      <c r="E44" s="36"/>
      <c r="F44" s="36"/>
      <c r="G44" s="147"/>
      <c r="H44" s="161"/>
      <c r="I44" s="147"/>
      <c r="J44" s="147"/>
      <c r="K44" s="147"/>
      <c r="L44" s="147"/>
      <c r="M44" s="161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</row>
    <row r="45" spans="1:237" s="38" customFormat="1" x14ac:dyDescent="0.25">
      <c r="A45" s="4" t="s">
        <v>18</v>
      </c>
      <c r="B45" s="5" t="s">
        <v>16</v>
      </c>
      <c r="C45" s="6" t="s">
        <v>72</v>
      </c>
      <c r="D45" s="6" t="s">
        <v>233</v>
      </c>
      <c r="E45" s="10">
        <v>44256</v>
      </c>
      <c r="F45" s="10" t="s">
        <v>110</v>
      </c>
      <c r="G45" s="129">
        <v>40000</v>
      </c>
      <c r="H45" s="173">
        <f>G45*0.0287</f>
        <v>1148</v>
      </c>
      <c r="I45" s="179">
        <v>442.65</v>
      </c>
      <c r="J45" s="179">
        <v>1216</v>
      </c>
      <c r="K45" s="179">
        <v>4073.33</v>
      </c>
      <c r="L45" s="179">
        <v>6879.98</v>
      </c>
      <c r="M45" s="173">
        <v>33120.019999999997</v>
      </c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</row>
    <row r="46" spans="1:237" s="38" customFormat="1" x14ac:dyDescent="0.25">
      <c r="A46" s="40" t="s">
        <v>14</v>
      </c>
      <c r="B46" s="12">
        <v>1</v>
      </c>
      <c r="C46" s="7"/>
      <c r="D46" s="7"/>
      <c r="E46" s="40"/>
      <c r="F46" s="40"/>
      <c r="G46" s="145">
        <f>SUM(G45:G45)</f>
        <v>40000</v>
      </c>
      <c r="H46" s="160">
        <f t="shared" ref="H46:L46" si="6">SUM(H45:H45)</f>
        <v>1148</v>
      </c>
      <c r="I46" s="145">
        <f t="shared" si="6"/>
        <v>442.65</v>
      </c>
      <c r="J46" s="145">
        <f t="shared" si="6"/>
        <v>1216</v>
      </c>
      <c r="K46" s="145">
        <f t="shared" si="6"/>
        <v>4073.33</v>
      </c>
      <c r="L46" s="145">
        <f t="shared" si="6"/>
        <v>6879.98</v>
      </c>
      <c r="M46" s="160">
        <f>SUM(M45:M45)</f>
        <v>33120.019999999997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</row>
    <row r="48" spans="1:237" s="38" customFormat="1" x14ac:dyDescent="0.25">
      <c r="A48" s="38" t="s">
        <v>80</v>
      </c>
      <c r="B48" s="22"/>
      <c r="C48" s="11"/>
      <c r="D48" s="11"/>
      <c r="G48" s="144"/>
      <c r="H48" s="163"/>
      <c r="I48" s="144"/>
      <c r="J48" s="144"/>
      <c r="K48" s="144"/>
      <c r="L48" s="144"/>
      <c r="M48" s="163"/>
      <c r="P48" s="37"/>
      <c r="Q48" s="37"/>
      <c r="R48" s="37"/>
      <c r="S48" s="37"/>
      <c r="T48" s="37"/>
      <c r="U48" s="37"/>
      <c r="V48" s="37"/>
      <c r="W48" s="37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237" s="38" customFormat="1" x14ac:dyDescent="0.25">
      <c r="A49" s="43" t="s">
        <v>81</v>
      </c>
      <c r="B49" s="22" t="s">
        <v>17</v>
      </c>
      <c r="C49" s="23" t="s">
        <v>71</v>
      </c>
      <c r="D49" s="23" t="s">
        <v>233</v>
      </c>
      <c r="E49" s="24">
        <v>44362</v>
      </c>
      <c r="F49" s="10" t="s">
        <v>110</v>
      </c>
      <c r="G49" s="146">
        <v>33000</v>
      </c>
      <c r="H49" s="164">
        <v>947.1</v>
      </c>
      <c r="I49" s="146">
        <v>0</v>
      </c>
      <c r="J49" s="146">
        <v>1003.2</v>
      </c>
      <c r="K49" s="146">
        <v>25</v>
      </c>
      <c r="L49" s="146">
        <v>1975.3</v>
      </c>
      <c r="M49" s="164">
        <v>31024.7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1:237" s="38" customFormat="1" x14ac:dyDescent="0.25">
      <c r="A50" s="40" t="s">
        <v>14</v>
      </c>
      <c r="B50" s="12">
        <v>1</v>
      </c>
      <c r="C50" s="7"/>
      <c r="D50" s="7"/>
      <c r="E50" s="25"/>
      <c r="F50" s="25"/>
      <c r="G50" s="145">
        <f>G49</f>
        <v>33000</v>
      </c>
      <c r="H50" s="160">
        <f>H49</f>
        <v>947.1</v>
      </c>
      <c r="I50" s="145">
        <f>I49</f>
        <v>0</v>
      </c>
      <c r="J50" s="145">
        <f>J49</f>
        <v>1003.2</v>
      </c>
      <c r="K50" s="145">
        <f>K49</f>
        <v>25</v>
      </c>
      <c r="L50" s="145">
        <v>1975.3</v>
      </c>
      <c r="M50" s="160">
        <f>M49</f>
        <v>31024.7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1:237" x14ac:dyDescent="0.25">
      <c r="A51" s="61"/>
      <c r="B51" s="118"/>
      <c r="C51" s="118"/>
      <c r="D51" s="199"/>
      <c r="E51" s="118"/>
      <c r="F51" s="118"/>
      <c r="G51" s="147"/>
      <c r="H51" s="161"/>
      <c r="I51" s="147"/>
      <c r="J51" s="147"/>
      <c r="K51" s="147"/>
      <c r="L51" s="147"/>
      <c r="M51" s="161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</row>
    <row r="52" spans="1:237" x14ac:dyDescent="0.25">
      <c r="A52" s="61" t="s">
        <v>58</v>
      </c>
      <c r="B52" s="36"/>
      <c r="C52" s="36"/>
      <c r="D52" s="199"/>
      <c r="E52" s="36"/>
      <c r="F52" s="36"/>
      <c r="G52" s="147"/>
      <c r="H52" s="161"/>
      <c r="I52" s="147"/>
      <c r="J52" s="147"/>
      <c r="K52" s="147"/>
      <c r="L52" s="147"/>
      <c r="M52" s="161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</row>
    <row r="53" spans="1:237" ht="12.75" customHeight="1" x14ac:dyDescent="0.25">
      <c r="A53" s="4" t="s">
        <v>27</v>
      </c>
      <c r="B53" s="5" t="s">
        <v>55</v>
      </c>
      <c r="C53" s="6" t="s">
        <v>72</v>
      </c>
      <c r="D53" s="6" t="s">
        <v>233</v>
      </c>
      <c r="E53" s="10">
        <v>44279</v>
      </c>
      <c r="F53" s="10" t="s">
        <v>110</v>
      </c>
      <c r="G53" s="129">
        <v>133000</v>
      </c>
      <c r="H53" s="173">
        <f>G53*0.0287</f>
        <v>3817.1</v>
      </c>
      <c r="I53" s="179">
        <v>19867.79</v>
      </c>
      <c r="J53" s="179">
        <f>G53*0.0304</f>
        <v>4043.2</v>
      </c>
      <c r="K53" s="179">
        <v>1392.02</v>
      </c>
      <c r="L53" s="179">
        <v>29120.11</v>
      </c>
      <c r="M53" s="173">
        <f>G53-L53</f>
        <v>103879.89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</row>
    <row r="54" spans="1:237" ht="12.75" customHeight="1" x14ac:dyDescent="0.25">
      <c r="A54" s="4" t="s">
        <v>73</v>
      </c>
      <c r="B54" s="5" t="s">
        <v>16</v>
      </c>
      <c r="C54" s="6" t="s">
        <v>72</v>
      </c>
      <c r="D54" s="6" t="s">
        <v>233</v>
      </c>
      <c r="E54" s="10">
        <v>44287</v>
      </c>
      <c r="F54" s="10" t="s">
        <v>110</v>
      </c>
      <c r="G54" s="129">
        <v>60000</v>
      </c>
      <c r="H54" s="173">
        <v>1722</v>
      </c>
      <c r="I54" s="179">
        <v>3486.68</v>
      </c>
      <c r="J54" s="179">
        <v>1824</v>
      </c>
      <c r="K54" s="179">
        <v>25</v>
      </c>
      <c r="L54" s="179">
        <v>7057.68</v>
      </c>
      <c r="M54" s="173">
        <v>52942.32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</row>
    <row r="55" spans="1:237" ht="12.75" customHeight="1" x14ac:dyDescent="0.25">
      <c r="A55" s="4" t="s">
        <v>132</v>
      </c>
      <c r="B55" s="5" t="s">
        <v>133</v>
      </c>
      <c r="C55" s="6" t="s">
        <v>72</v>
      </c>
      <c r="D55" s="6" t="s">
        <v>233</v>
      </c>
      <c r="E55" s="10">
        <v>44593</v>
      </c>
      <c r="F55" s="10" t="s">
        <v>110</v>
      </c>
      <c r="G55" s="129">
        <v>26700</v>
      </c>
      <c r="H55" s="173">
        <v>766.29</v>
      </c>
      <c r="I55" s="179">
        <v>0</v>
      </c>
      <c r="J55" s="179">
        <v>811.68</v>
      </c>
      <c r="K55" s="179">
        <v>25</v>
      </c>
      <c r="L55" s="179">
        <v>1602.97</v>
      </c>
      <c r="M55" s="173">
        <v>25097.03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</row>
    <row r="56" spans="1:237" ht="12.75" customHeight="1" x14ac:dyDescent="0.25">
      <c r="A56" s="4" t="s">
        <v>134</v>
      </c>
      <c r="B56" s="5" t="s">
        <v>135</v>
      </c>
      <c r="C56" s="6" t="s">
        <v>72</v>
      </c>
      <c r="D56" s="6" t="s">
        <v>233</v>
      </c>
      <c r="E56" s="10">
        <v>44593</v>
      </c>
      <c r="F56" s="10" t="s">
        <v>110</v>
      </c>
      <c r="G56" s="129">
        <v>85000</v>
      </c>
      <c r="H56" s="173">
        <v>2439.5</v>
      </c>
      <c r="I56" s="179">
        <v>8576.99</v>
      </c>
      <c r="J56" s="179">
        <v>2584</v>
      </c>
      <c r="K56" s="179">
        <v>25</v>
      </c>
      <c r="L56" s="179">
        <v>13625.49</v>
      </c>
      <c r="M56" s="173">
        <v>71374.509999999995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</row>
    <row r="57" spans="1:237" ht="12.75" customHeight="1" x14ac:dyDescent="0.25">
      <c r="A57" s="4" t="s">
        <v>136</v>
      </c>
      <c r="B57" s="5" t="s">
        <v>16</v>
      </c>
      <c r="C57" s="6" t="s">
        <v>72</v>
      </c>
      <c r="D57" s="6" t="s">
        <v>233</v>
      </c>
      <c r="E57" s="10">
        <v>44594</v>
      </c>
      <c r="F57" s="10" t="s">
        <v>110</v>
      </c>
      <c r="G57" s="129">
        <v>60000</v>
      </c>
      <c r="H57" s="173">
        <v>1722</v>
      </c>
      <c r="I57" s="179">
        <v>3486.68</v>
      </c>
      <c r="J57" s="179">
        <v>1824</v>
      </c>
      <c r="K57" s="179">
        <v>25</v>
      </c>
      <c r="L57" s="179">
        <v>7057.68</v>
      </c>
      <c r="M57" s="173">
        <v>52942.32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</row>
    <row r="58" spans="1:237" s="72" customFormat="1" ht="12.75" customHeight="1" x14ac:dyDescent="0.25">
      <c r="A58" s="40" t="s">
        <v>14</v>
      </c>
      <c r="B58" s="94">
        <v>5</v>
      </c>
      <c r="C58" s="70"/>
      <c r="D58" s="70"/>
      <c r="E58" s="71"/>
      <c r="F58" s="71"/>
      <c r="G58" s="145">
        <f>SUM(G53:G57)</f>
        <v>364700</v>
      </c>
      <c r="H58" s="160">
        <f>SUM(H53:H57)</f>
        <v>10466.89</v>
      </c>
      <c r="I58" s="145">
        <f>SUM(I53:I57)</f>
        <v>35418.14</v>
      </c>
      <c r="J58" s="145">
        <f>J57+J56+J55+J54+J53</f>
        <v>11086.880000000001</v>
      </c>
      <c r="K58" s="145">
        <f>SUM(K53:K53)+K54+K55+K56+K57</f>
        <v>1492.02</v>
      </c>
      <c r="L58" s="145">
        <f>SUM(L53:L53)+L54+L55+L56+L57</f>
        <v>58463.93</v>
      </c>
      <c r="M58" s="160">
        <f>SUM(M53:M53)+M54+M56+M55+M57</f>
        <v>306236.06999999995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</row>
    <row r="59" spans="1:237" s="46" customFormat="1" ht="12.75" customHeight="1" x14ac:dyDescent="0.25">
      <c r="A59" s="38"/>
      <c r="B59" s="104"/>
      <c r="C59" s="65"/>
      <c r="D59" s="65"/>
      <c r="E59" s="66"/>
      <c r="F59" s="66"/>
      <c r="G59" s="144"/>
      <c r="H59" s="163"/>
      <c r="I59" s="144"/>
      <c r="J59" s="144"/>
      <c r="K59" s="144"/>
      <c r="L59" s="144"/>
      <c r="M59" s="163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</row>
    <row r="60" spans="1:237" ht="18" customHeight="1" x14ac:dyDescent="0.25">
      <c r="A60" s="36" t="s">
        <v>218</v>
      </c>
      <c r="B60" s="82"/>
      <c r="C60" s="11"/>
      <c r="D60" s="11"/>
      <c r="E60" s="38"/>
      <c r="F60" s="38"/>
      <c r="G60" s="144"/>
      <c r="H60" s="163"/>
      <c r="I60" s="144"/>
      <c r="J60" s="144"/>
      <c r="K60" s="144"/>
      <c r="L60" s="144"/>
      <c r="M60" s="163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9"/>
      <c r="AR60" s="39"/>
      <c r="AS60" s="39"/>
      <c r="AT60" s="39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</row>
    <row r="61" spans="1:237" ht="12.75" customHeight="1" x14ac:dyDescent="0.25">
      <c r="A61" s="4" t="s">
        <v>42</v>
      </c>
      <c r="B61" s="5" t="s">
        <v>55</v>
      </c>
      <c r="C61" s="6" t="s">
        <v>72</v>
      </c>
      <c r="D61" s="6" t="s">
        <v>233</v>
      </c>
      <c r="E61" s="9">
        <v>44276</v>
      </c>
      <c r="F61" s="10" t="s">
        <v>110</v>
      </c>
      <c r="G61" s="129">
        <v>89500</v>
      </c>
      <c r="H61" s="173">
        <f>G61*0.0287</f>
        <v>2568.65</v>
      </c>
      <c r="I61" s="179">
        <v>9635.51</v>
      </c>
      <c r="J61" s="179">
        <f>G61*0.0304</f>
        <v>2720.8</v>
      </c>
      <c r="K61" s="179">
        <v>565</v>
      </c>
      <c r="L61" s="179">
        <f>+K61+J61+I61+H61</f>
        <v>15489.960000000001</v>
      </c>
      <c r="M61" s="173">
        <f>G61-L61</f>
        <v>74010.039999999994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</row>
    <row r="62" spans="1:237" ht="18" customHeight="1" x14ac:dyDescent="0.25">
      <c r="A62" s="40" t="s">
        <v>14</v>
      </c>
      <c r="B62" s="21">
        <v>1</v>
      </c>
      <c r="C62" s="7"/>
      <c r="D62" s="7"/>
      <c r="E62" s="40"/>
      <c r="F62" s="40"/>
      <c r="G62" s="145">
        <f>SUM(G61:G61)</f>
        <v>89500</v>
      </c>
      <c r="H62" s="160">
        <f t="shared" ref="H62:L62" si="7">SUM(H61:H61)</f>
        <v>2568.65</v>
      </c>
      <c r="I62" s="145">
        <f t="shared" si="7"/>
        <v>9635.51</v>
      </c>
      <c r="J62" s="145">
        <f t="shared" si="7"/>
        <v>2720.8</v>
      </c>
      <c r="K62" s="145">
        <f t="shared" si="7"/>
        <v>565</v>
      </c>
      <c r="L62" s="145">
        <f t="shared" si="7"/>
        <v>15489.960000000001</v>
      </c>
      <c r="M62" s="160">
        <f>SUM(M61:M61)</f>
        <v>74010.039999999994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9"/>
      <c r="AR62" s="39"/>
      <c r="AS62" s="39"/>
      <c r="AT62" s="39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</row>
    <row r="63" spans="1:237" s="38" customFormat="1" x14ac:dyDescent="0.25">
      <c r="B63" s="13"/>
      <c r="C63" s="11"/>
      <c r="D63" s="11"/>
      <c r="G63" s="144"/>
      <c r="H63" s="163"/>
      <c r="I63" s="144"/>
      <c r="J63" s="144"/>
      <c r="K63" s="144"/>
      <c r="L63" s="144"/>
      <c r="M63" s="163"/>
      <c r="AQ63" s="39"/>
      <c r="AR63" s="39"/>
      <c r="AS63" s="39"/>
      <c r="AT63" s="39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</row>
    <row r="64" spans="1:237" s="38" customFormat="1" x14ac:dyDescent="0.25">
      <c r="A64" s="36" t="s">
        <v>59</v>
      </c>
      <c r="B64" s="13"/>
      <c r="C64" s="11"/>
      <c r="D64" s="11"/>
      <c r="G64" s="144"/>
      <c r="H64" s="163"/>
      <c r="I64" s="144"/>
      <c r="J64" s="144"/>
      <c r="K64" s="144"/>
      <c r="L64" s="144"/>
      <c r="M64" s="163"/>
      <c r="AQ64" s="39"/>
      <c r="AR64" s="39"/>
      <c r="AS64" s="39"/>
      <c r="AT64" s="39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</row>
    <row r="65" spans="1:669" ht="12.75" customHeight="1" x14ac:dyDescent="0.25">
      <c r="A65" s="4" t="s">
        <v>23</v>
      </c>
      <c r="B65" s="5" t="s">
        <v>24</v>
      </c>
      <c r="C65" s="6" t="s">
        <v>72</v>
      </c>
      <c r="D65" s="6" t="s">
        <v>233</v>
      </c>
      <c r="E65" s="10">
        <v>44245</v>
      </c>
      <c r="F65" s="10" t="s">
        <v>110</v>
      </c>
      <c r="G65" s="129">
        <v>165000</v>
      </c>
      <c r="H65" s="173">
        <f>G65*0.0287</f>
        <v>4735.5</v>
      </c>
      <c r="I65" s="179">
        <v>27463.39</v>
      </c>
      <c r="J65" s="179">
        <v>4943.8</v>
      </c>
      <c r="K65" s="179">
        <v>25</v>
      </c>
      <c r="L65" s="179">
        <v>37117.339999999997</v>
      </c>
      <c r="M65" s="173">
        <v>127882.66</v>
      </c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</row>
    <row r="66" spans="1:669" ht="18" customHeight="1" x14ac:dyDescent="0.25">
      <c r="A66" s="40" t="s">
        <v>14</v>
      </c>
      <c r="B66" s="12">
        <v>1</v>
      </c>
      <c r="C66" s="7"/>
      <c r="D66" s="7"/>
      <c r="E66" s="40"/>
      <c r="F66" s="40"/>
      <c r="G66" s="145">
        <f>SUM(G65:G65)</f>
        <v>165000</v>
      </c>
      <c r="H66" s="160">
        <f t="shared" ref="H66:L66" si="8">SUM(H65:H65)</f>
        <v>4735.5</v>
      </c>
      <c r="I66" s="145">
        <v>27413.040000000001</v>
      </c>
      <c r="J66" s="145">
        <f t="shared" si="8"/>
        <v>4943.8</v>
      </c>
      <c r="K66" s="145">
        <f t="shared" si="8"/>
        <v>25</v>
      </c>
      <c r="L66" s="145">
        <f t="shared" si="8"/>
        <v>37117.339999999997</v>
      </c>
      <c r="M66" s="160">
        <f>SUM(M65:M65)</f>
        <v>127882.66</v>
      </c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</row>
    <row r="67" spans="1:669" ht="18" customHeight="1" x14ac:dyDescent="0.25">
      <c r="B67" s="13"/>
      <c r="C67" s="11"/>
      <c r="D67" s="11"/>
      <c r="E67" s="38"/>
      <c r="F67" s="38"/>
      <c r="G67" s="144"/>
      <c r="H67" s="163"/>
      <c r="I67" s="144"/>
      <c r="J67" s="144"/>
      <c r="K67" s="144"/>
      <c r="L67" s="144"/>
      <c r="M67" s="163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</row>
    <row r="68" spans="1:669" ht="18" customHeight="1" x14ac:dyDescent="0.25">
      <c r="A68" s="36" t="s">
        <v>60</v>
      </c>
      <c r="B68" s="13"/>
      <c r="C68" s="11"/>
      <c r="D68" s="11"/>
      <c r="E68" s="38"/>
      <c r="F68" s="38"/>
      <c r="G68" s="144"/>
      <c r="H68" s="163"/>
      <c r="I68" s="144"/>
      <c r="J68" s="144"/>
      <c r="K68" s="144"/>
      <c r="L68" s="144"/>
      <c r="M68" s="163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</row>
    <row r="69" spans="1:669" ht="12.75" customHeight="1" x14ac:dyDescent="0.25">
      <c r="A69" s="4" t="s">
        <v>25</v>
      </c>
      <c r="B69" s="5" t="s">
        <v>20</v>
      </c>
      <c r="C69" s="6" t="s">
        <v>72</v>
      </c>
      <c r="D69" s="6" t="s">
        <v>233</v>
      </c>
      <c r="E69" s="10">
        <v>44268</v>
      </c>
      <c r="F69" s="10" t="s">
        <v>110</v>
      </c>
      <c r="G69" s="129">
        <v>133000</v>
      </c>
      <c r="H69" s="173">
        <f>G69*0.0287</f>
        <v>3817.1</v>
      </c>
      <c r="I69" s="179">
        <v>19530.259999999998</v>
      </c>
      <c r="J69" s="179">
        <f>G69*0.0304</f>
        <v>4043.2</v>
      </c>
      <c r="K69" s="179">
        <v>3857.12</v>
      </c>
      <c r="L69" s="179">
        <v>31247.68</v>
      </c>
      <c r="M69" s="173">
        <f>G69-L69</f>
        <v>101752.32000000001</v>
      </c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</row>
    <row r="70" spans="1:669" ht="12.75" customHeight="1" x14ac:dyDescent="0.25">
      <c r="A70" s="4" t="s">
        <v>61</v>
      </c>
      <c r="B70" s="5" t="s">
        <v>62</v>
      </c>
      <c r="C70" s="6" t="s">
        <v>72</v>
      </c>
      <c r="D70" s="6" t="s">
        <v>233</v>
      </c>
      <c r="E70" s="10">
        <v>44242</v>
      </c>
      <c r="F70" s="10" t="s">
        <v>110</v>
      </c>
      <c r="G70" s="129">
        <v>37000</v>
      </c>
      <c r="H70" s="173">
        <f>G70*0.0287</f>
        <v>1061.9000000000001</v>
      </c>
      <c r="I70" s="179">
        <v>19.25</v>
      </c>
      <c r="J70" s="179">
        <f>G70*0.0304</f>
        <v>1124.8</v>
      </c>
      <c r="K70" s="179">
        <v>25</v>
      </c>
      <c r="L70" s="148">
        <v>2230.9499999999998</v>
      </c>
      <c r="M70" s="173">
        <v>34769.050000000003</v>
      </c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</row>
    <row r="71" spans="1:669" ht="12.75" customHeight="1" x14ac:dyDescent="0.25">
      <c r="A71" s="4" t="s">
        <v>206</v>
      </c>
      <c r="B71" s="5" t="s">
        <v>207</v>
      </c>
      <c r="C71" s="6" t="s">
        <v>72</v>
      </c>
      <c r="D71" s="6" t="s">
        <v>233</v>
      </c>
      <c r="E71" s="10">
        <v>44713</v>
      </c>
      <c r="F71" s="10" t="s">
        <v>110</v>
      </c>
      <c r="G71" s="129">
        <v>40000</v>
      </c>
      <c r="H71" s="173">
        <v>1148</v>
      </c>
      <c r="I71" s="179">
        <v>442.65</v>
      </c>
      <c r="J71" s="179">
        <v>1216</v>
      </c>
      <c r="K71" s="179">
        <v>25</v>
      </c>
      <c r="L71" s="148">
        <v>2831.65</v>
      </c>
      <c r="M71" s="173">
        <v>37168.35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</row>
    <row r="72" spans="1:669" ht="18" customHeight="1" x14ac:dyDescent="0.25">
      <c r="A72" s="40" t="s">
        <v>14</v>
      </c>
      <c r="B72" s="12">
        <v>3</v>
      </c>
      <c r="C72" s="7"/>
      <c r="D72" s="7"/>
      <c r="E72" s="40"/>
      <c r="F72" s="40"/>
      <c r="G72" s="145">
        <f t="shared" ref="G72:M72" si="9">SUM(G69:G71)</f>
        <v>210000</v>
      </c>
      <c r="H72" s="160">
        <f t="shared" si="9"/>
        <v>6027</v>
      </c>
      <c r="I72" s="145">
        <f t="shared" si="9"/>
        <v>19992.16</v>
      </c>
      <c r="J72" s="145">
        <f t="shared" si="9"/>
        <v>6384</v>
      </c>
      <c r="K72" s="145">
        <f t="shared" si="9"/>
        <v>3907.12</v>
      </c>
      <c r="L72" s="149">
        <f t="shared" si="9"/>
        <v>36310.28</v>
      </c>
      <c r="M72" s="160">
        <f t="shared" si="9"/>
        <v>173689.72</v>
      </c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</row>
    <row r="73" spans="1:669" s="38" customFormat="1" x14ac:dyDescent="0.25">
      <c r="B73" s="61"/>
      <c r="C73" s="61"/>
      <c r="D73" s="61"/>
      <c r="E73" s="61"/>
      <c r="F73" s="61"/>
      <c r="G73" s="153"/>
      <c r="H73" s="176"/>
      <c r="I73" s="153"/>
      <c r="J73" s="153"/>
      <c r="K73" s="153"/>
      <c r="L73" s="153"/>
      <c r="M73" s="176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</row>
    <row r="74" spans="1:669" s="38" customFormat="1" x14ac:dyDescent="0.25">
      <c r="A74" s="38" t="s">
        <v>121</v>
      </c>
      <c r="B74" s="61"/>
      <c r="C74" s="61"/>
      <c r="D74" s="61"/>
      <c r="E74" s="61"/>
      <c r="F74" s="61"/>
      <c r="G74" s="153"/>
      <c r="H74" s="176"/>
      <c r="I74" s="153"/>
      <c r="J74" s="153"/>
      <c r="K74" s="153"/>
      <c r="L74" s="153"/>
      <c r="M74" s="176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</row>
    <row r="75" spans="1:669" ht="15" customHeight="1" x14ac:dyDescent="0.25">
      <c r="A75" s="4" t="s">
        <v>26</v>
      </c>
      <c r="B75" s="5" t="s">
        <v>55</v>
      </c>
      <c r="C75" s="6" t="s">
        <v>72</v>
      </c>
      <c r="D75" s="6" t="s">
        <v>233</v>
      </c>
      <c r="E75" s="10">
        <v>44268</v>
      </c>
      <c r="F75" s="10" t="s">
        <v>110</v>
      </c>
      <c r="G75" s="129">
        <v>75000</v>
      </c>
      <c r="H75" s="173">
        <v>2152.5</v>
      </c>
      <c r="I75" s="179">
        <v>0</v>
      </c>
      <c r="J75" s="179">
        <v>2280</v>
      </c>
      <c r="K75" s="179">
        <v>125</v>
      </c>
      <c r="L75" s="179">
        <v>4557.5</v>
      </c>
      <c r="M75" s="173">
        <v>70442.5</v>
      </c>
      <c r="N75" s="44"/>
      <c r="O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</row>
    <row r="76" spans="1:669" ht="18" customHeight="1" x14ac:dyDescent="0.25">
      <c r="A76" s="40" t="s">
        <v>14</v>
      </c>
      <c r="B76" s="12">
        <v>1</v>
      </c>
      <c r="C76" s="7"/>
      <c r="D76" s="7"/>
      <c r="E76" s="40"/>
      <c r="F76" s="40"/>
      <c r="G76" s="145">
        <f>SUM(G75:G75)</f>
        <v>75000</v>
      </c>
      <c r="H76" s="160">
        <f t="shared" ref="H76:L76" si="10">SUM(H75:H75)</f>
        <v>2152.5</v>
      </c>
      <c r="I76" s="145">
        <f t="shared" si="10"/>
        <v>0</v>
      </c>
      <c r="J76" s="145">
        <f t="shared" si="10"/>
        <v>2280</v>
      </c>
      <c r="K76" s="145">
        <f>K75</f>
        <v>125</v>
      </c>
      <c r="L76" s="145">
        <f t="shared" si="10"/>
        <v>4557.5</v>
      </c>
      <c r="M76" s="160">
        <f>SUM(M75:M75)</f>
        <v>70442.5</v>
      </c>
      <c r="N76" s="44"/>
      <c r="O76" s="44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</row>
    <row r="77" spans="1:669" x14ac:dyDescent="0.25"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</row>
    <row r="78" spans="1:669" s="38" customFormat="1" x14ac:dyDescent="0.25">
      <c r="A78" s="36" t="s">
        <v>63</v>
      </c>
      <c r="B78" s="13"/>
      <c r="C78" s="11"/>
      <c r="D78" s="11"/>
      <c r="G78" s="144"/>
      <c r="H78" s="163"/>
      <c r="I78" s="144"/>
      <c r="J78" s="144"/>
      <c r="K78" s="144"/>
      <c r="L78" s="144"/>
      <c r="M78" s="163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JI78" s="37"/>
      <c r="JJ78" s="37"/>
      <c r="JK78" s="37"/>
      <c r="JL78" s="37"/>
      <c r="JM78" s="37"/>
      <c r="JN78" s="37"/>
      <c r="JO78" s="37"/>
      <c r="JP78" s="37"/>
      <c r="JQ78" s="37"/>
      <c r="JR78" s="37"/>
      <c r="JS78" s="37"/>
      <c r="JT78" s="37"/>
      <c r="JU78" s="37"/>
      <c r="JV78" s="37"/>
      <c r="JW78" s="37"/>
      <c r="JX78" s="37"/>
      <c r="JY78" s="37"/>
      <c r="JZ78" s="37"/>
      <c r="KA78" s="37"/>
      <c r="KB78" s="37"/>
      <c r="KC78" s="37"/>
      <c r="KD78" s="37"/>
      <c r="KE78" s="37"/>
      <c r="KF78" s="37"/>
      <c r="KG78" s="37"/>
      <c r="KH78" s="37"/>
      <c r="KI78" s="37"/>
      <c r="KJ78" s="37"/>
      <c r="KK78" s="37"/>
      <c r="KL78" s="37"/>
      <c r="KM78" s="37"/>
      <c r="KN78" s="37"/>
      <c r="KO78" s="37"/>
      <c r="KP78" s="37"/>
      <c r="KQ78" s="37"/>
      <c r="KR78" s="37"/>
      <c r="KS78" s="37"/>
      <c r="KT78" s="37"/>
      <c r="KU78" s="37"/>
      <c r="KV78" s="37"/>
      <c r="KW78" s="37"/>
      <c r="KX78" s="37"/>
      <c r="KY78" s="37"/>
      <c r="KZ78" s="37"/>
      <c r="LA78" s="37"/>
      <c r="LB78" s="37"/>
      <c r="LC78" s="37"/>
      <c r="LD78" s="37"/>
      <c r="LE78" s="37"/>
      <c r="LF78" s="37"/>
      <c r="LG78" s="37"/>
      <c r="LH78" s="37"/>
      <c r="LI78" s="37"/>
      <c r="LJ78" s="37"/>
      <c r="LK78" s="37"/>
      <c r="LL78" s="37"/>
      <c r="LM78" s="37"/>
      <c r="LN78" s="37"/>
      <c r="LO78" s="37"/>
      <c r="LP78" s="37"/>
      <c r="LQ78" s="37"/>
      <c r="LR78" s="37"/>
      <c r="LS78" s="37"/>
      <c r="LT78" s="37"/>
      <c r="LU78" s="37"/>
      <c r="LV78" s="37"/>
      <c r="LW78" s="37"/>
      <c r="LX78" s="37"/>
      <c r="LY78" s="37"/>
      <c r="LZ78" s="37"/>
      <c r="MA78" s="37"/>
      <c r="MB78" s="37"/>
      <c r="MC78" s="37"/>
      <c r="MD78" s="37"/>
      <c r="ME78" s="37"/>
      <c r="MF78" s="37"/>
      <c r="MG78" s="37"/>
      <c r="MH78" s="37"/>
      <c r="MI78" s="37"/>
      <c r="MJ78" s="37"/>
      <c r="MK78" s="37"/>
      <c r="ML78" s="37"/>
      <c r="MM78" s="37"/>
      <c r="MN78" s="37"/>
      <c r="MO78" s="37"/>
      <c r="MP78" s="37"/>
      <c r="MQ78" s="37"/>
      <c r="MR78" s="37"/>
      <c r="MS78" s="37"/>
      <c r="MT78" s="37"/>
      <c r="MU78" s="37"/>
      <c r="MV78" s="37"/>
      <c r="MW78" s="37"/>
      <c r="MX78" s="37"/>
      <c r="MY78" s="37"/>
      <c r="MZ78" s="37"/>
      <c r="NA78" s="37"/>
      <c r="NB78" s="37"/>
      <c r="NC78" s="37"/>
      <c r="ND78" s="37"/>
      <c r="NE78" s="37"/>
      <c r="NF78" s="37"/>
      <c r="NG78" s="37"/>
      <c r="NH78" s="37"/>
      <c r="NI78" s="37"/>
      <c r="NJ78" s="37"/>
      <c r="NK78" s="37"/>
      <c r="NL78" s="37"/>
      <c r="NM78" s="37"/>
      <c r="NN78" s="37"/>
      <c r="NO78" s="37"/>
      <c r="NP78" s="37"/>
      <c r="NQ78" s="37"/>
      <c r="NR78" s="37"/>
      <c r="NS78" s="37"/>
      <c r="NT78" s="37"/>
      <c r="NU78" s="37"/>
      <c r="NV78" s="37"/>
      <c r="NW78" s="37"/>
      <c r="NX78" s="37"/>
      <c r="NY78" s="37"/>
      <c r="NZ78" s="37"/>
      <c r="OA78" s="37"/>
      <c r="OB78" s="37"/>
      <c r="OC78" s="37"/>
      <c r="OD78" s="37"/>
      <c r="OE78" s="37"/>
      <c r="OF78" s="37"/>
      <c r="OG78" s="37"/>
      <c r="OH78" s="37"/>
      <c r="OI78" s="37"/>
      <c r="OJ78" s="37"/>
      <c r="OK78" s="37"/>
      <c r="OL78" s="37"/>
      <c r="OM78" s="37"/>
      <c r="ON78" s="37"/>
      <c r="OO78" s="37"/>
      <c r="OP78" s="37"/>
      <c r="OQ78" s="37"/>
      <c r="OR78" s="37"/>
      <c r="OS78" s="37"/>
      <c r="OT78" s="37"/>
      <c r="OU78" s="37"/>
      <c r="OV78" s="37"/>
      <c r="OW78" s="37"/>
      <c r="OX78" s="37"/>
      <c r="OY78" s="37"/>
      <c r="OZ78" s="37"/>
      <c r="PA78" s="37"/>
      <c r="PB78" s="37"/>
      <c r="PC78" s="37"/>
      <c r="PD78" s="37"/>
      <c r="PE78" s="37"/>
      <c r="PF78" s="37"/>
      <c r="PG78" s="37"/>
      <c r="PH78" s="37"/>
      <c r="PI78" s="37"/>
      <c r="PJ78" s="37"/>
      <c r="PK78" s="37"/>
      <c r="PL78" s="37"/>
      <c r="PM78" s="37"/>
      <c r="PN78" s="37"/>
      <c r="PO78" s="37"/>
      <c r="PP78" s="37"/>
      <c r="PQ78" s="37"/>
      <c r="PR78" s="37"/>
      <c r="PS78" s="37"/>
      <c r="PT78" s="37"/>
      <c r="PU78" s="37"/>
      <c r="PV78" s="37"/>
      <c r="PW78" s="37"/>
      <c r="PX78" s="37"/>
      <c r="PY78" s="37"/>
      <c r="PZ78" s="37"/>
      <c r="QA78" s="37"/>
      <c r="QB78" s="37"/>
      <c r="QC78" s="37"/>
      <c r="QD78" s="37"/>
      <c r="QE78" s="37"/>
      <c r="QF78" s="37"/>
      <c r="QG78" s="37"/>
      <c r="QH78" s="37"/>
      <c r="QI78" s="37"/>
      <c r="QJ78" s="37"/>
      <c r="QK78" s="37"/>
      <c r="QL78" s="37"/>
      <c r="QM78" s="37"/>
      <c r="QN78" s="37"/>
      <c r="QO78" s="37"/>
      <c r="QP78" s="37"/>
      <c r="QQ78" s="37"/>
      <c r="QR78" s="37"/>
      <c r="QS78" s="37"/>
      <c r="QT78" s="37"/>
      <c r="QU78" s="37"/>
      <c r="QV78" s="37"/>
      <c r="QW78" s="37"/>
      <c r="QX78" s="37"/>
      <c r="QY78" s="37"/>
      <c r="QZ78" s="37"/>
      <c r="RA78" s="37"/>
      <c r="RB78" s="37"/>
      <c r="RC78" s="37"/>
      <c r="RD78" s="37"/>
      <c r="RE78" s="37"/>
      <c r="RF78" s="37"/>
      <c r="RG78" s="37"/>
      <c r="RH78" s="37"/>
      <c r="RI78" s="37"/>
      <c r="RJ78" s="37"/>
      <c r="RK78" s="37"/>
      <c r="RL78" s="37"/>
      <c r="RM78" s="37"/>
      <c r="RN78" s="37"/>
      <c r="RO78" s="37"/>
      <c r="RP78" s="37"/>
      <c r="RQ78" s="37"/>
      <c r="RR78" s="37"/>
      <c r="RS78" s="37"/>
      <c r="RT78" s="37"/>
      <c r="RU78" s="37"/>
      <c r="RV78" s="37"/>
      <c r="RW78" s="37"/>
      <c r="RX78" s="37"/>
      <c r="RY78" s="37"/>
      <c r="RZ78" s="37"/>
      <c r="SA78" s="37"/>
      <c r="SB78" s="37"/>
      <c r="SC78" s="37"/>
      <c r="SD78" s="37"/>
      <c r="SE78" s="37"/>
      <c r="SF78" s="37"/>
      <c r="SG78" s="37"/>
      <c r="SH78" s="37"/>
      <c r="SI78" s="37"/>
      <c r="SJ78" s="37"/>
      <c r="SK78" s="37"/>
      <c r="SL78" s="37"/>
      <c r="SM78" s="37"/>
      <c r="SN78" s="37"/>
      <c r="SO78" s="37"/>
      <c r="SP78" s="37"/>
      <c r="SQ78" s="37"/>
      <c r="SR78" s="37"/>
      <c r="SS78" s="37"/>
      <c r="ST78" s="37"/>
      <c r="SU78" s="37"/>
      <c r="SV78" s="37"/>
      <c r="SW78" s="37"/>
      <c r="SX78" s="37"/>
      <c r="SY78" s="37"/>
      <c r="SZ78" s="37"/>
      <c r="TA78" s="37"/>
      <c r="TB78" s="37"/>
      <c r="TC78" s="37"/>
      <c r="TD78" s="37"/>
      <c r="TE78" s="37"/>
      <c r="TF78" s="37"/>
      <c r="TG78" s="37"/>
      <c r="TH78" s="37"/>
      <c r="TI78" s="37"/>
      <c r="TJ78" s="37"/>
      <c r="TK78" s="37"/>
      <c r="TL78" s="37"/>
      <c r="TM78" s="37"/>
      <c r="TN78" s="37"/>
      <c r="TO78" s="37"/>
      <c r="TP78" s="37"/>
      <c r="TQ78" s="37"/>
      <c r="TR78" s="37"/>
      <c r="TS78" s="37"/>
      <c r="TT78" s="37"/>
      <c r="TU78" s="37"/>
      <c r="TV78" s="37"/>
      <c r="TW78" s="37"/>
      <c r="TX78" s="37"/>
      <c r="TY78" s="37"/>
      <c r="TZ78" s="37"/>
      <c r="UA78" s="37"/>
      <c r="UB78" s="37"/>
      <c r="UC78" s="37"/>
      <c r="UD78" s="37"/>
      <c r="UE78" s="37"/>
      <c r="UF78" s="37"/>
      <c r="UG78" s="37"/>
      <c r="UH78" s="37"/>
      <c r="UI78" s="37"/>
      <c r="UJ78" s="37"/>
      <c r="UK78" s="37"/>
      <c r="UL78" s="37"/>
      <c r="UM78" s="37"/>
      <c r="UN78" s="37"/>
      <c r="UO78" s="37"/>
      <c r="UP78" s="37"/>
      <c r="UQ78" s="37"/>
      <c r="UR78" s="37"/>
      <c r="US78" s="37"/>
      <c r="UT78" s="37"/>
      <c r="UU78" s="37"/>
      <c r="UV78" s="37"/>
      <c r="UW78" s="37"/>
      <c r="UX78" s="37"/>
      <c r="UY78" s="37"/>
      <c r="UZ78" s="37"/>
      <c r="VA78" s="37"/>
      <c r="VB78" s="37"/>
      <c r="VC78" s="37"/>
      <c r="VD78" s="37"/>
      <c r="VE78" s="37"/>
      <c r="VF78" s="37"/>
      <c r="VG78" s="37"/>
      <c r="VH78" s="37"/>
      <c r="VI78" s="37"/>
      <c r="VJ78" s="37"/>
      <c r="VK78" s="37"/>
      <c r="VL78" s="37"/>
      <c r="VM78" s="37"/>
      <c r="VN78" s="37"/>
      <c r="VO78" s="37"/>
      <c r="VP78" s="37"/>
      <c r="VQ78" s="37"/>
      <c r="VR78" s="37"/>
      <c r="VS78" s="37"/>
      <c r="VT78" s="37"/>
      <c r="VU78" s="37"/>
      <c r="VV78" s="37"/>
      <c r="VW78" s="37"/>
      <c r="VX78" s="37"/>
      <c r="VY78" s="37"/>
      <c r="VZ78" s="37"/>
      <c r="WA78" s="37"/>
      <c r="WB78" s="37"/>
      <c r="WC78" s="37"/>
      <c r="WD78" s="37"/>
      <c r="WE78" s="37"/>
      <c r="WF78" s="37"/>
      <c r="WG78" s="37"/>
      <c r="WH78" s="37"/>
      <c r="WI78" s="37"/>
      <c r="WJ78" s="37"/>
      <c r="WK78" s="37"/>
      <c r="WL78" s="37"/>
      <c r="WM78" s="37"/>
      <c r="WN78" s="37"/>
      <c r="WO78" s="37"/>
      <c r="WP78" s="37"/>
      <c r="WQ78" s="37"/>
      <c r="WR78" s="37"/>
      <c r="WS78" s="37"/>
      <c r="WT78" s="37"/>
      <c r="WU78" s="37"/>
      <c r="WV78" s="37"/>
      <c r="WW78" s="37"/>
      <c r="WX78" s="37"/>
      <c r="WY78" s="37"/>
      <c r="WZ78" s="37"/>
      <c r="XA78" s="37"/>
      <c r="XB78" s="37"/>
      <c r="XC78" s="37"/>
      <c r="XD78" s="37"/>
      <c r="XE78" s="37"/>
      <c r="XF78" s="37"/>
      <c r="XG78" s="37"/>
      <c r="XH78" s="37"/>
      <c r="XI78" s="37"/>
      <c r="XJ78" s="37"/>
      <c r="XK78" s="37"/>
      <c r="XL78" s="37"/>
      <c r="XM78" s="37"/>
      <c r="XN78" s="37"/>
      <c r="XO78" s="37"/>
      <c r="XP78" s="37"/>
      <c r="XQ78" s="37"/>
      <c r="XR78" s="37"/>
      <c r="XS78" s="37"/>
      <c r="XT78" s="37"/>
      <c r="XU78" s="37"/>
      <c r="XV78" s="37"/>
      <c r="XW78" s="37"/>
      <c r="XX78" s="37"/>
      <c r="XY78" s="37"/>
      <c r="XZ78" s="37"/>
      <c r="YA78" s="37"/>
      <c r="YB78" s="37"/>
      <c r="YC78" s="37"/>
      <c r="YD78" s="37"/>
      <c r="YE78" s="37"/>
      <c r="YF78" s="37"/>
      <c r="YG78" s="37"/>
      <c r="YH78" s="37"/>
      <c r="YI78" s="37"/>
      <c r="YJ78" s="37"/>
      <c r="YK78" s="37"/>
      <c r="YL78" s="37"/>
      <c r="YM78" s="37"/>
      <c r="YN78" s="37"/>
      <c r="YO78" s="37"/>
      <c r="YP78" s="37"/>
      <c r="YQ78" s="37"/>
      <c r="YR78" s="37"/>
      <c r="YS78" s="37"/>
    </row>
    <row r="79" spans="1:669" ht="12.75" customHeight="1" x14ac:dyDescent="0.25">
      <c r="A79" s="4" t="s">
        <v>19</v>
      </c>
      <c r="B79" s="5" t="s">
        <v>20</v>
      </c>
      <c r="C79" s="6" t="s">
        <v>72</v>
      </c>
      <c r="D79" s="6" t="s">
        <v>233</v>
      </c>
      <c r="E79" s="10">
        <v>44256</v>
      </c>
      <c r="F79" s="10" t="s">
        <v>110</v>
      </c>
      <c r="G79" s="129">
        <v>133000</v>
      </c>
      <c r="H79" s="173">
        <f>G79*0.0287</f>
        <v>3817.1</v>
      </c>
      <c r="I79" s="179">
        <v>19867.79</v>
      </c>
      <c r="J79" s="179">
        <f>G79*0.0304</f>
        <v>4043.2</v>
      </c>
      <c r="K79" s="179">
        <v>25</v>
      </c>
      <c r="L79" s="179">
        <v>27753.09</v>
      </c>
      <c r="M79" s="173">
        <f>G79-L79</f>
        <v>105246.91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</row>
    <row r="80" spans="1:669" ht="18" customHeight="1" x14ac:dyDescent="0.25">
      <c r="A80" s="40" t="s">
        <v>14</v>
      </c>
      <c r="B80" s="12">
        <v>1</v>
      </c>
      <c r="C80" s="7"/>
      <c r="D80" s="7"/>
      <c r="E80" s="40"/>
      <c r="F80" s="40"/>
      <c r="G80" s="145">
        <f t="shared" ref="G80:L80" si="11">SUM(G79:G79)</f>
        <v>133000</v>
      </c>
      <c r="H80" s="160">
        <f t="shared" si="11"/>
        <v>3817.1</v>
      </c>
      <c r="I80" s="145">
        <f t="shared" si="11"/>
        <v>19867.79</v>
      </c>
      <c r="J80" s="145">
        <f t="shared" si="11"/>
        <v>4043.2</v>
      </c>
      <c r="K80" s="145">
        <f t="shared" si="11"/>
        <v>25</v>
      </c>
      <c r="L80" s="145">
        <f t="shared" si="11"/>
        <v>27753.09</v>
      </c>
      <c r="M80" s="160">
        <f>G80-L80</f>
        <v>105246.91</v>
      </c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</row>
    <row r="81" spans="1:669" s="46" customFormat="1" ht="12.75" customHeight="1" x14ac:dyDescent="0.25">
      <c r="A81" s="38"/>
      <c r="B81" s="104"/>
      <c r="C81" s="65"/>
      <c r="D81" s="65"/>
      <c r="E81" s="66"/>
      <c r="F81" s="66"/>
      <c r="G81" s="144"/>
      <c r="H81" s="163"/>
      <c r="I81" s="144"/>
      <c r="J81" s="144"/>
      <c r="K81" s="144"/>
      <c r="L81" s="144"/>
      <c r="M81" s="163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</row>
    <row r="82" spans="1:669" ht="18" customHeight="1" x14ac:dyDescent="0.25">
      <c r="A82" s="39" t="s">
        <v>90</v>
      </c>
      <c r="B82" s="13"/>
      <c r="C82" s="11"/>
      <c r="D82" s="11"/>
      <c r="E82" s="38"/>
      <c r="F82" s="38"/>
      <c r="G82" s="139"/>
      <c r="H82" s="169"/>
      <c r="I82" s="139"/>
      <c r="J82" s="139"/>
      <c r="K82" s="139"/>
      <c r="L82" s="139"/>
      <c r="M82" s="139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</row>
    <row r="83" spans="1:669" s="45" customFormat="1" ht="18" customHeight="1" x14ac:dyDescent="0.25">
      <c r="A83" s="45" t="s">
        <v>82</v>
      </c>
      <c r="B83" s="18" t="s">
        <v>20</v>
      </c>
      <c r="C83" s="19" t="s">
        <v>72</v>
      </c>
      <c r="D83" s="19" t="s">
        <v>233</v>
      </c>
      <c r="E83" s="20">
        <v>44348</v>
      </c>
      <c r="F83" s="10" t="s">
        <v>110</v>
      </c>
      <c r="G83" s="151">
        <v>110000</v>
      </c>
      <c r="H83" s="155">
        <v>3157</v>
      </c>
      <c r="I83" s="151">
        <v>14457.62</v>
      </c>
      <c r="J83" s="151">
        <v>3344</v>
      </c>
      <c r="K83" s="151">
        <v>25</v>
      </c>
      <c r="L83" s="151">
        <v>20983.62</v>
      </c>
      <c r="M83" s="155">
        <v>89016.38</v>
      </c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9"/>
      <c r="AR83" s="39"/>
      <c r="AS83" s="39"/>
      <c r="AT83" s="39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</row>
    <row r="84" spans="1:669" ht="18" customHeight="1" x14ac:dyDescent="0.25">
      <c r="A84" s="40" t="s">
        <v>14</v>
      </c>
      <c r="B84" s="21">
        <v>1</v>
      </c>
      <c r="C84" s="7"/>
      <c r="D84" s="7"/>
      <c r="E84" s="40"/>
      <c r="F84" s="40"/>
      <c r="G84" s="145">
        <f t="shared" ref="G84:L84" si="12">SUM(G83:G83)</f>
        <v>110000</v>
      </c>
      <c r="H84" s="160">
        <f t="shared" si="12"/>
        <v>3157</v>
      </c>
      <c r="I84" s="145">
        <f t="shared" si="12"/>
        <v>14457.62</v>
      </c>
      <c r="J84" s="145">
        <f t="shared" si="12"/>
        <v>3344</v>
      </c>
      <c r="K84" s="145">
        <f t="shared" si="12"/>
        <v>25</v>
      </c>
      <c r="L84" s="145">
        <f t="shared" si="12"/>
        <v>20983.62</v>
      </c>
      <c r="M84" s="160">
        <f>SUM(M83:M83)</f>
        <v>89016.38</v>
      </c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R84" s="39"/>
      <c r="AS84" s="39"/>
      <c r="AT84" s="39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</row>
    <row r="85" spans="1:669" s="46" customFormat="1" ht="12.75" customHeight="1" x14ac:dyDescent="0.25">
      <c r="A85" s="38"/>
      <c r="B85" s="104"/>
      <c r="C85" s="65"/>
      <c r="D85" s="65"/>
      <c r="E85" s="66"/>
      <c r="F85" s="66"/>
      <c r="G85" s="144"/>
      <c r="H85" s="163"/>
      <c r="I85" s="144"/>
      <c r="J85" s="144"/>
      <c r="K85" s="144"/>
      <c r="L85" s="144"/>
      <c r="M85" s="163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</row>
    <row r="86" spans="1:669" s="38" customFormat="1" x14ac:dyDescent="0.25">
      <c r="A86" s="36" t="s">
        <v>64</v>
      </c>
      <c r="B86" s="119"/>
      <c r="C86" s="119"/>
      <c r="D86" s="199"/>
      <c r="E86" s="119"/>
      <c r="F86" s="119"/>
      <c r="G86" s="147"/>
      <c r="H86" s="161"/>
      <c r="I86" s="147"/>
      <c r="J86" s="147"/>
      <c r="K86" s="147"/>
      <c r="L86" s="147"/>
      <c r="M86" s="161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  <c r="IW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JI86" s="37"/>
      <c r="JJ86" s="37"/>
      <c r="JK86" s="37"/>
      <c r="JL86" s="37"/>
      <c r="JM86" s="37"/>
      <c r="JN86" s="37"/>
      <c r="JO86" s="37"/>
      <c r="JP86" s="37"/>
      <c r="JQ86" s="37"/>
      <c r="JR86" s="37"/>
      <c r="JS86" s="37"/>
      <c r="JT86" s="37"/>
      <c r="JU86" s="37"/>
      <c r="JV86" s="37"/>
      <c r="JW86" s="37"/>
      <c r="JX86" s="37"/>
      <c r="JY86" s="37"/>
      <c r="JZ86" s="37"/>
      <c r="KA86" s="37"/>
      <c r="KB86" s="37"/>
      <c r="KC86" s="37"/>
      <c r="KD86" s="37"/>
      <c r="KE86" s="37"/>
      <c r="KF86" s="37"/>
      <c r="KG86" s="37"/>
      <c r="KH86" s="37"/>
      <c r="KI86" s="37"/>
      <c r="KJ86" s="37"/>
      <c r="KK86" s="37"/>
      <c r="KL86" s="37"/>
      <c r="KM86" s="37"/>
      <c r="KN86" s="37"/>
      <c r="KO86" s="37"/>
      <c r="KP86" s="37"/>
      <c r="KQ86" s="37"/>
      <c r="KR86" s="37"/>
      <c r="KS86" s="37"/>
      <c r="KT86" s="37"/>
      <c r="KU86" s="37"/>
      <c r="KV86" s="37"/>
      <c r="KW86" s="37"/>
      <c r="KX86" s="37"/>
      <c r="KY86" s="37"/>
      <c r="KZ86" s="37"/>
      <c r="LA86" s="37"/>
      <c r="LB86" s="37"/>
      <c r="LC86" s="37"/>
      <c r="LD86" s="37"/>
      <c r="LE86" s="37"/>
      <c r="LF86" s="37"/>
      <c r="LG86" s="37"/>
      <c r="LH86" s="37"/>
      <c r="LI86" s="37"/>
      <c r="LJ86" s="37"/>
      <c r="LK86" s="37"/>
      <c r="LL86" s="37"/>
      <c r="LM86" s="37"/>
      <c r="LN86" s="37"/>
      <c r="LO86" s="37"/>
      <c r="LP86" s="37"/>
      <c r="LQ86" s="37"/>
      <c r="LR86" s="37"/>
      <c r="LS86" s="37"/>
      <c r="LT86" s="37"/>
      <c r="LU86" s="37"/>
      <c r="LV86" s="37"/>
      <c r="LW86" s="37"/>
      <c r="LX86" s="37"/>
      <c r="LY86" s="37"/>
      <c r="LZ86" s="37"/>
      <c r="MA86" s="37"/>
      <c r="MB86" s="37"/>
      <c r="MC86" s="37"/>
      <c r="MD86" s="37"/>
      <c r="ME86" s="37"/>
      <c r="MF86" s="37"/>
      <c r="MG86" s="37"/>
      <c r="MH86" s="37"/>
      <c r="MI86" s="37"/>
      <c r="MJ86" s="37"/>
      <c r="MK86" s="37"/>
      <c r="ML86" s="37"/>
      <c r="MM86" s="37"/>
      <c r="MN86" s="37"/>
      <c r="MO86" s="37"/>
      <c r="MP86" s="37"/>
      <c r="MQ86" s="37"/>
      <c r="MR86" s="37"/>
      <c r="MS86" s="37"/>
      <c r="MT86" s="37"/>
      <c r="MU86" s="37"/>
      <c r="MV86" s="37"/>
      <c r="MW86" s="37"/>
      <c r="MX86" s="37"/>
      <c r="MY86" s="37"/>
      <c r="MZ86" s="37"/>
      <c r="NA86" s="37"/>
      <c r="NB86" s="37"/>
      <c r="NC86" s="37"/>
      <c r="ND86" s="37"/>
      <c r="NE86" s="37"/>
      <c r="NF86" s="37"/>
      <c r="NG86" s="37"/>
      <c r="NH86" s="37"/>
      <c r="NI86" s="37"/>
      <c r="NJ86" s="37"/>
      <c r="NK86" s="37"/>
      <c r="NL86" s="37"/>
      <c r="NM86" s="37"/>
      <c r="NN86" s="37"/>
      <c r="NO86" s="37"/>
      <c r="NP86" s="37"/>
      <c r="NQ86" s="37"/>
      <c r="NR86" s="37"/>
      <c r="NS86" s="37"/>
      <c r="NT86" s="37"/>
      <c r="NU86" s="37"/>
      <c r="NV86" s="37"/>
      <c r="NW86" s="37"/>
      <c r="NX86" s="37"/>
      <c r="NY86" s="37"/>
      <c r="NZ86" s="37"/>
      <c r="OA86" s="37"/>
      <c r="OB86" s="37"/>
      <c r="OC86" s="37"/>
      <c r="OD86" s="37"/>
      <c r="OE86" s="37"/>
      <c r="OF86" s="37"/>
      <c r="OG86" s="37"/>
      <c r="OH86" s="37"/>
      <c r="OI86" s="37"/>
      <c r="OJ86" s="37"/>
      <c r="OK86" s="37"/>
      <c r="OL86" s="37"/>
      <c r="OM86" s="37"/>
      <c r="ON86" s="37"/>
      <c r="OO86" s="37"/>
      <c r="OP86" s="37"/>
      <c r="OQ86" s="37"/>
      <c r="OR86" s="37"/>
      <c r="OS86" s="37"/>
      <c r="OT86" s="37"/>
      <c r="OU86" s="37"/>
      <c r="OV86" s="37"/>
      <c r="OW86" s="37"/>
      <c r="OX86" s="37"/>
      <c r="OY86" s="37"/>
      <c r="OZ86" s="37"/>
      <c r="PA86" s="37"/>
      <c r="PB86" s="37"/>
      <c r="PC86" s="37"/>
      <c r="PD86" s="37"/>
      <c r="PE86" s="37"/>
      <c r="PF86" s="37"/>
      <c r="PG86" s="37"/>
      <c r="PH86" s="37"/>
      <c r="PI86" s="37"/>
      <c r="PJ86" s="37"/>
      <c r="PK86" s="37"/>
      <c r="PL86" s="37"/>
      <c r="PM86" s="37"/>
      <c r="PN86" s="37"/>
      <c r="PO86" s="37"/>
      <c r="PP86" s="37"/>
      <c r="PQ86" s="37"/>
      <c r="PR86" s="37"/>
      <c r="PS86" s="37"/>
      <c r="PT86" s="37"/>
      <c r="PU86" s="37"/>
      <c r="PV86" s="37"/>
      <c r="PW86" s="37"/>
      <c r="PX86" s="37"/>
      <c r="PY86" s="37"/>
      <c r="PZ86" s="37"/>
      <c r="QA86" s="37"/>
      <c r="QB86" s="37"/>
      <c r="QC86" s="37"/>
      <c r="QD86" s="37"/>
      <c r="QE86" s="37"/>
      <c r="QF86" s="37"/>
      <c r="QG86" s="37"/>
      <c r="QH86" s="37"/>
      <c r="QI86" s="37"/>
      <c r="QJ86" s="37"/>
      <c r="QK86" s="37"/>
      <c r="QL86" s="37"/>
      <c r="QM86" s="37"/>
      <c r="QN86" s="37"/>
      <c r="QO86" s="37"/>
      <c r="QP86" s="37"/>
      <c r="QQ86" s="37"/>
      <c r="QR86" s="37"/>
      <c r="QS86" s="37"/>
      <c r="QT86" s="37"/>
      <c r="QU86" s="37"/>
      <c r="QV86" s="37"/>
      <c r="QW86" s="37"/>
      <c r="QX86" s="37"/>
      <c r="QY86" s="37"/>
      <c r="QZ86" s="37"/>
      <c r="RA86" s="37"/>
      <c r="RB86" s="37"/>
      <c r="RC86" s="37"/>
      <c r="RD86" s="37"/>
      <c r="RE86" s="37"/>
      <c r="RF86" s="37"/>
      <c r="RG86" s="37"/>
      <c r="RH86" s="37"/>
      <c r="RI86" s="37"/>
      <c r="RJ86" s="37"/>
      <c r="RK86" s="37"/>
      <c r="RL86" s="37"/>
      <c r="RM86" s="37"/>
      <c r="RN86" s="37"/>
      <c r="RO86" s="37"/>
      <c r="RP86" s="37"/>
      <c r="RQ86" s="37"/>
      <c r="RR86" s="37"/>
      <c r="RS86" s="37"/>
      <c r="RT86" s="37"/>
      <c r="RU86" s="37"/>
      <c r="RV86" s="37"/>
      <c r="RW86" s="37"/>
      <c r="RX86" s="37"/>
      <c r="RY86" s="37"/>
      <c r="RZ86" s="37"/>
      <c r="SA86" s="37"/>
      <c r="SB86" s="37"/>
      <c r="SC86" s="37"/>
      <c r="SD86" s="37"/>
      <c r="SE86" s="37"/>
      <c r="SF86" s="37"/>
      <c r="SG86" s="37"/>
      <c r="SH86" s="37"/>
      <c r="SI86" s="37"/>
      <c r="SJ86" s="37"/>
      <c r="SK86" s="37"/>
      <c r="SL86" s="37"/>
      <c r="SM86" s="37"/>
      <c r="SN86" s="37"/>
      <c r="SO86" s="37"/>
      <c r="SP86" s="37"/>
      <c r="SQ86" s="37"/>
      <c r="SR86" s="37"/>
      <c r="SS86" s="37"/>
      <c r="ST86" s="37"/>
      <c r="SU86" s="37"/>
      <c r="SV86" s="37"/>
      <c r="SW86" s="37"/>
      <c r="SX86" s="37"/>
      <c r="SY86" s="37"/>
      <c r="SZ86" s="37"/>
      <c r="TA86" s="37"/>
      <c r="TB86" s="37"/>
      <c r="TC86" s="37"/>
      <c r="TD86" s="37"/>
      <c r="TE86" s="37"/>
      <c r="TF86" s="37"/>
      <c r="TG86" s="37"/>
      <c r="TH86" s="37"/>
      <c r="TI86" s="37"/>
      <c r="TJ86" s="37"/>
      <c r="TK86" s="37"/>
      <c r="TL86" s="37"/>
      <c r="TM86" s="37"/>
      <c r="TN86" s="37"/>
      <c r="TO86" s="37"/>
      <c r="TP86" s="37"/>
      <c r="TQ86" s="37"/>
      <c r="TR86" s="37"/>
      <c r="TS86" s="37"/>
      <c r="TT86" s="37"/>
      <c r="TU86" s="37"/>
      <c r="TV86" s="37"/>
      <c r="TW86" s="37"/>
      <c r="TX86" s="37"/>
      <c r="TY86" s="37"/>
      <c r="TZ86" s="37"/>
      <c r="UA86" s="37"/>
      <c r="UB86" s="37"/>
      <c r="UC86" s="37"/>
      <c r="UD86" s="37"/>
      <c r="UE86" s="37"/>
      <c r="UF86" s="37"/>
      <c r="UG86" s="37"/>
      <c r="UH86" s="37"/>
      <c r="UI86" s="37"/>
      <c r="UJ86" s="37"/>
      <c r="UK86" s="37"/>
      <c r="UL86" s="37"/>
      <c r="UM86" s="37"/>
      <c r="UN86" s="37"/>
      <c r="UO86" s="37"/>
      <c r="UP86" s="37"/>
      <c r="UQ86" s="37"/>
      <c r="UR86" s="37"/>
      <c r="US86" s="37"/>
      <c r="UT86" s="37"/>
      <c r="UU86" s="37"/>
      <c r="UV86" s="37"/>
      <c r="UW86" s="37"/>
      <c r="UX86" s="37"/>
      <c r="UY86" s="37"/>
      <c r="UZ86" s="37"/>
      <c r="VA86" s="37"/>
      <c r="VB86" s="37"/>
      <c r="VC86" s="37"/>
      <c r="VD86" s="37"/>
      <c r="VE86" s="37"/>
      <c r="VF86" s="37"/>
      <c r="VG86" s="37"/>
      <c r="VH86" s="37"/>
      <c r="VI86" s="37"/>
      <c r="VJ86" s="37"/>
      <c r="VK86" s="37"/>
      <c r="VL86" s="37"/>
      <c r="VM86" s="37"/>
      <c r="VN86" s="37"/>
      <c r="VO86" s="37"/>
      <c r="VP86" s="37"/>
      <c r="VQ86" s="37"/>
      <c r="VR86" s="37"/>
      <c r="VS86" s="37"/>
      <c r="VT86" s="37"/>
      <c r="VU86" s="37"/>
      <c r="VV86" s="37"/>
      <c r="VW86" s="37"/>
      <c r="VX86" s="37"/>
      <c r="VY86" s="37"/>
      <c r="VZ86" s="37"/>
      <c r="WA86" s="37"/>
      <c r="WB86" s="37"/>
      <c r="WC86" s="37"/>
      <c r="WD86" s="37"/>
      <c r="WE86" s="37"/>
      <c r="WF86" s="37"/>
      <c r="WG86" s="37"/>
      <c r="WH86" s="37"/>
      <c r="WI86" s="37"/>
      <c r="WJ86" s="37"/>
      <c r="WK86" s="37"/>
      <c r="WL86" s="37"/>
      <c r="WM86" s="37"/>
      <c r="WN86" s="37"/>
      <c r="WO86" s="37"/>
      <c r="WP86" s="37"/>
      <c r="WQ86" s="37"/>
      <c r="WR86" s="37"/>
      <c r="WS86" s="37"/>
      <c r="WT86" s="37"/>
      <c r="WU86" s="37"/>
      <c r="WV86" s="37"/>
      <c r="WW86" s="37"/>
      <c r="WX86" s="37"/>
      <c r="WY86" s="37"/>
      <c r="WZ86" s="37"/>
      <c r="XA86" s="37"/>
      <c r="XB86" s="37"/>
      <c r="XC86" s="37"/>
      <c r="XD86" s="37"/>
      <c r="XE86" s="37"/>
      <c r="XF86" s="37"/>
      <c r="XG86" s="37"/>
      <c r="XH86" s="37"/>
      <c r="XI86" s="37"/>
      <c r="XJ86" s="37"/>
      <c r="XK86" s="37"/>
      <c r="XL86" s="37"/>
      <c r="XM86" s="37"/>
      <c r="XN86" s="37"/>
      <c r="XO86" s="37"/>
      <c r="XP86" s="37"/>
      <c r="XQ86" s="37"/>
      <c r="XR86" s="37"/>
      <c r="XS86" s="37"/>
      <c r="XT86" s="37"/>
      <c r="XU86" s="37"/>
      <c r="XV86" s="37"/>
      <c r="XW86" s="37"/>
      <c r="XX86" s="37"/>
      <c r="XY86" s="37"/>
      <c r="XZ86" s="37"/>
      <c r="YA86" s="37"/>
      <c r="YB86" s="37"/>
      <c r="YC86" s="37"/>
      <c r="YD86" s="37"/>
      <c r="YE86" s="37"/>
      <c r="YF86" s="37"/>
      <c r="YG86" s="37"/>
      <c r="YH86" s="37"/>
      <c r="YI86" s="37"/>
      <c r="YJ86" s="37"/>
      <c r="YK86" s="37"/>
      <c r="YL86" s="37"/>
      <c r="YM86" s="37"/>
      <c r="YN86" s="37"/>
      <c r="YO86" s="37"/>
      <c r="YP86" s="37"/>
      <c r="YQ86" s="37"/>
      <c r="YR86" s="37"/>
      <c r="YS86" s="37"/>
    </row>
    <row r="87" spans="1:669" ht="12.75" customHeight="1" x14ac:dyDescent="0.25">
      <c r="A87" s="4" t="s">
        <v>40</v>
      </c>
      <c r="B87" s="5" t="s">
        <v>41</v>
      </c>
      <c r="C87" s="6" t="s">
        <v>72</v>
      </c>
      <c r="D87" s="6" t="s">
        <v>233</v>
      </c>
      <c r="E87" s="10">
        <v>44286</v>
      </c>
      <c r="F87" s="10" t="s">
        <v>110</v>
      </c>
      <c r="G87" s="129">
        <v>50000</v>
      </c>
      <c r="H87" s="173">
        <v>1435</v>
      </c>
      <c r="I87" s="179">
        <v>0</v>
      </c>
      <c r="J87" s="179">
        <f>G87*0.0304</f>
        <v>1520</v>
      </c>
      <c r="K87" s="179">
        <v>25</v>
      </c>
      <c r="L87" s="179">
        <v>2980</v>
      </c>
      <c r="M87" s="173">
        <v>47020</v>
      </c>
      <c r="AQ87" s="44"/>
      <c r="AR87" s="44"/>
      <c r="AS87" s="44"/>
      <c r="AT87" s="44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</row>
    <row r="88" spans="1:669" ht="12.75" customHeight="1" x14ac:dyDescent="0.25">
      <c r="A88" s="4" t="s">
        <v>74</v>
      </c>
      <c r="B88" s="5" t="s">
        <v>41</v>
      </c>
      <c r="C88" s="6" t="s">
        <v>71</v>
      </c>
      <c r="D88" s="6" t="s">
        <v>233</v>
      </c>
      <c r="E88" s="10">
        <v>44256</v>
      </c>
      <c r="F88" s="10" t="s">
        <v>110</v>
      </c>
      <c r="G88" s="129">
        <v>44000</v>
      </c>
      <c r="H88" s="173">
        <v>1262.8</v>
      </c>
      <c r="I88" s="179">
        <v>0</v>
      </c>
      <c r="J88" s="179">
        <v>1337.6</v>
      </c>
      <c r="K88" s="179">
        <v>9453.59</v>
      </c>
      <c r="L88" s="179">
        <v>12053.99</v>
      </c>
      <c r="M88" s="173">
        <v>31946.01</v>
      </c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</row>
    <row r="89" spans="1:669" ht="18" customHeight="1" x14ac:dyDescent="0.25">
      <c r="A89" s="40" t="s">
        <v>14</v>
      </c>
      <c r="B89" s="12">
        <v>2</v>
      </c>
      <c r="C89" s="7"/>
      <c r="D89" s="7"/>
      <c r="E89" s="40"/>
      <c r="F89" s="40"/>
      <c r="G89" s="145">
        <f>SUM(G87:G87)+G88</f>
        <v>94000</v>
      </c>
      <c r="H89" s="160">
        <f>SUM(H87:H87)+H88</f>
        <v>2697.8</v>
      </c>
      <c r="I89" s="145">
        <f>SUM(I87:I87)+I88</f>
        <v>0</v>
      </c>
      <c r="J89" s="145">
        <f>SUM(J87:J87)+J88</f>
        <v>2857.6</v>
      </c>
      <c r="K89" s="145">
        <f>SUM(K87:K88)</f>
        <v>9478.59</v>
      </c>
      <c r="L89" s="145">
        <f>SUM(L87:L87)+L88</f>
        <v>15033.99</v>
      </c>
      <c r="M89" s="160">
        <f>SUM(M87:M87)+M88</f>
        <v>78966.009999999995</v>
      </c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IB89" s="49"/>
      <c r="IC89" s="49"/>
    </row>
    <row r="90" spans="1:669" x14ac:dyDescent="0.25"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</row>
    <row r="91" spans="1:669" s="44" customFormat="1" ht="18" customHeight="1" x14ac:dyDescent="0.25">
      <c r="A91" s="39" t="s">
        <v>117</v>
      </c>
      <c r="B91" s="16"/>
      <c r="C91" s="17"/>
      <c r="D91" s="17"/>
      <c r="E91" s="39"/>
      <c r="F91" s="39"/>
      <c r="G91" s="150"/>
      <c r="H91" s="154"/>
      <c r="I91" s="150"/>
      <c r="J91" s="150"/>
      <c r="K91" s="150"/>
      <c r="L91" s="150"/>
      <c r="M91" s="154"/>
      <c r="IB91" s="85"/>
      <c r="IC91" s="85"/>
    </row>
    <row r="92" spans="1:669" ht="12.75" customHeight="1" x14ac:dyDescent="0.25">
      <c r="A92" s="4" t="s">
        <v>102</v>
      </c>
      <c r="B92" s="5" t="s">
        <v>214</v>
      </c>
      <c r="C92" s="6" t="s">
        <v>71</v>
      </c>
      <c r="D92" s="6" t="s">
        <v>233</v>
      </c>
      <c r="E92" s="10">
        <v>44440</v>
      </c>
      <c r="F92" s="10" t="s">
        <v>110</v>
      </c>
      <c r="G92" s="129">
        <v>165000</v>
      </c>
      <c r="H92" s="173">
        <f>G92*0.0287</f>
        <v>4735.5</v>
      </c>
      <c r="I92" s="179">
        <v>27413.040000000001</v>
      </c>
      <c r="J92" s="179">
        <v>4943.8</v>
      </c>
      <c r="K92" s="179">
        <v>25</v>
      </c>
      <c r="L92" s="179">
        <v>37117.339999999997</v>
      </c>
      <c r="M92" s="173">
        <v>127882.66</v>
      </c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IB92" s="49"/>
      <c r="IC92" s="49"/>
    </row>
    <row r="93" spans="1:669" s="50" customFormat="1" ht="18" customHeight="1" x14ac:dyDescent="0.25">
      <c r="A93" s="67" t="s">
        <v>14</v>
      </c>
      <c r="B93" s="91">
        <v>1</v>
      </c>
      <c r="C93" s="73"/>
      <c r="D93" s="73"/>
      <c r="E93" s="67"/>
      <c r="F93" s="67"/>
      <c r="G93" s="149">
        <f t="shared" ref="G93:M93" si="13">G92</f>
        <v>165000</v>
      </c>
      <c r="H93" s="156">
        <f t="shared" si="13"/>
        <v>4735.5</v>
      </c>
      <c r="I93" s="149">
        <f>I92</f>
        <v>27413.040000000001</v>
      </c>
      <c r="J93" s="149">
        <f t="shared" si="13"/>
        <v>4943.8</v>
      </c>
      <c r="K93" s="149">
        <f t="shared" si="13"/>
        <v>25</v>
      </c>
      <c r="L93" s="149">
        <f t="shared" si="13"/>
        <v>37117.339999999997</v>
      </c>
      <c r="M93" s="156">
        <f t="shared" si="13"/>
        <v>127882.66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IB93" s="90"/>
      <c r="IC93" s="90"/>
    </row>
    <row r="94" spans="1:669" x14ac:dyDescent="0.25"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</row>
    <row r="95" spans="1:669" s="38" customFormat="1" ht="15.75" x14ac:dyDescent="0.25">
      <c r="A95" s="36" t="s">
        <v>101</v>
      </c>
      <c r="B95" s="36"/>
      <c r="C95" s="36"/>
      <c r="D95" s="199"/>
      <c r="E95" s="36"/>
      <c r="F95" s="36"/>
      <c r="G95" s="147"/>
      <c r="H95" s="161"/>
      <c r="I95" s="147"/>
      <c r="J95" s="147"/>
      <c r="K95" s="147"/>
      <c r="L95" s="147"/>
      <c r="M95" s="161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49"/>
      <c r="IC95" s="49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  <c r="JM95" s="37"/>
      <c r="JN95" s="37"/>
      <c r="JO95" s="37"/>
      <c r="JP95" s="37"/>
      <c r="JQ95" s="37"/>
      <c r="JR95" s="37"/>
      <c r="JS95" s="37"/>
      <c r="JT95" s="37"/>
      <c r="JU95" s="37"/>
      <c r="JV95" s="37"/>
      <c r="JW95" s="37"/>
      <c r="JX95" s="37"/>
      <c r="JY95" s="37"/>
      <c r="JZ95" s="37"/>
      <c r="KA95" s="37"/>
      <c r="KB95" s="37"/>
      <c r="KC95" s="37"/>
      <c r="KD95" s="37"/>
      <c r="KE95" s="37"/>
      <c r="KF95" s="37"/>
      <c r="KG95" s="37"/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/>
      <c r="KS95" s="37"/>
      <c r="KT95" s="37"/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/>
      <c r="LF95" s="37"/>
      <c r="LG95" s="37"/>
      <c r="LH95" s="37"/>
      <c r="LI95" s="37"/>
      <c r="LJ95" s="37"/>
      <c r="LK95" s="37"/>
      <c r="LL95" s="37"/>
      <c r="LM95" s="37"/>
      <c r="LN95" s="37"/>
      <c r="LO95" s="37"/>
      <c r="LP95" s="37"/>
      <c r="LQ95" s="37"/>
      <c r="LR95" s="37"/>
      <c r="LS95" s="37"/>
      <c r="LT95" s="37"/>
      <c r="LU95" s="37"/>
      <c r="LV95" s="37"/>
      <c r="LW95" s="37"/>
      <c r="LX95" s="37"/>
      <c r="LY95" s="37"/>
      <c r="LZ95" s="37"/>
      <c r="MA95" s="37"/>
      <c r="MB95" s="37"/>
      <c r="MC95" s="37"/>
      <c r="MD95" s="37"/>
      <c r="ME95" s="37"/>
      <c r="MF95" s="37"/>
      <c r="MG95" s="37"/>
      <c r="MH95" s="37"/>
      <c r="MI95" s="37"/>
      <c r="MJ95" s="37"/>
      <c r="MK95" s="37"/>
      <c r="ML95" s="37"/>
      <c r="MM95" s="37"/>
      <c r="MN95" s="37"/>
      <c r="MO95" s="37"/>
      <c r="MP95" s="37"/>
      <c r="MQ95" s="37"/>
      <c r="MR95" s="37"/>
      <c r="MS95" s="37"/>
      <c r="MT95" s="37"/>
      <c r="MU95" s="37"/>
      <c r="MV95" s="37"/>
      <c r="MW95" s="37"/>
      <c r="MX95" s="37"/>
      <c r="MY95" s="37"/>
      <c r="MZ95" s="37"/>
      <c r="NA95" s="37"/>
      <c r="NB95" s="37"/>
      <c r="NC95" s="37"/>
      <c r="ND95" s="37"/>
      <c r="NE95" s="37"/>
      <c r="NF95" s="37"/>
      <c r="NG95" s="37"/>
      <c r="NH95" s="37"/>
      <c r="NI95" s="37"/>
      <c r="NJ95" s="37"/>
      <c r="NK95" s="37"/>
      <c r="NL95" s="37"/>
      <c r="NM95" s="37"/>
      <c r="NN95" s="37"/>
      <c r="NO95" s="37"/>
      <c r="NP95" s="37"/>
      <c r="NQ95" s="37"/>
      <c r="NR95" s="37"/>
      <c r="NS95" s="37"/>
      <c r="NT95" s="37"/>
      <c r="NU95" s="37"/>
      <c r="NV95" s="37"/>
      <c r="NW95" s="37"/>
      <c r="NX95" s="37"/>
      <c r="NY95" s="37"/>
      <c r="NZ95" s="37"/>
      <c r="OA95" s="37"/>
      <c r="OB95" s="37"/>
      <c r="OC95" s="37"/>
      <c r="OD95" s="37"/>
      <c r="OE95" s="37"/>
      <c r="OF95" s="37"/>
      <c r="OG95" s="37"/>
      <c r="OH95" s="37"/>
      <c r="OI95" s="37"/>
      <c r="OJ95" s="37"/>
      <c r="OK95" s="37"/>
      <c r="OL95" s="37"/>
      <c r="OM95" s="37"/>
      <c r="ON95" s="37"/>
      <c r="OO95" s="37"/>
      <c r="OP95" s="37"/>
      <c r="OQ95" s="37"/>
      <c r="OR95" s="37"/>
      <c r="OS95" s="37"/>
      <c r="OT95" s="37"/>
      <c r="OU95" s="37"/>
      <c r="OV95" s="37"/>
      <c r="OW95" s="37"/>
      <c r="OX95" s="37"/>
      <c r="OY95" s="37"/>
      <c r="OZ95" s="37"/>
      <c r="PA95" s="37"/>
      <c r="PB95" s="37"/>
      <c r="PC95" s="37"/>
      <c r="PD95" s="37"/>
      <c r="PE95" s="37"/>
      <c r="PF95" s="37"/>
      <c r="PG95" s="37"/>
      <c r="PH95" s="37"/>
      <c r="PI95" s="37"/>
      <c r="PJ95" s="37"/>
      <c r="PK95" s="37"/>
      <c r="PL95" s="37"/>
      <c r="PM95" s="37"/>
      <c r="PN95" s="37"/>
      <c r="PO95" s="37"/>
      <c r="PP95" s="37"/>
      <c r="PQ95" s="37"/>
      <c r="PR95" s="37"/>
      <c r="PS95" s="37"/>
      <c r="PT95" s="37"/>
      <c r="PU95" s="37"/>
      <c r="PV95" s="37"/>
      <c r="PW95" s="37"/>
      <c r="PX95" s="37"/>
      <c r="PY95" s="37"/>
      <c r="PZ95" s="37"/>
      <c r="QA95" s="37"/>
      <c r="QB95" s="37"/>
      <c r="QC95" s="37"/>
      <c r="QD95" s="37"/>
      <c r="QE95" s="37"/>
      <c r="QF95" s="37"/>
      <c r="QG95" s="37"/>
      <c r="QH95" s="37"/>
      <c r="QI95" s="37"/>
      <c r="QJ95" s="37"/>
      <c r="QK95" s="37"/>
      <c r="QL95" s="37"/>
      <c r="QM95" s="37"/>
      <c r="QN95" s="37"/>
      <c r="QO95" s="37"/>
      <c r="QP95" s="37"/>
      <c r="QQ95" s="37"/>
      <c r="QR95" s="37"/>
      <c r="QS95" s="37"/>
      <c r="QT95" s="37"/>
      <c r="QU95" s="37"/>
      <c r="QV95" s="37"/>
      <c r="QW95" s="37"/>
      <c r="QX95" s="37"/>
      <c r="QY95" s="37"/>
      <c r="QZ95" s="37"/>
      <c r="RA95" s="37"/>
      <c r="RB95" s="37"/>
      <c r="RC95" s="37"/>
      <c r="RD95" s="37"/>
      <c r="RE95" s="37"/>
      <c r="RF95" s="37"/>
      <c r="RG95" s="37"/>
      <c r="RH95" s="37"/>
      <c r="RI95" s="37"/>
      <c r="RJ95" s="37"/>
      <c r="RK95" s="37"/>
      <c r="RL95" s="37"/>
      <c r="RM95" s="37"/>
      <c r="RN95" s="37"/>
      <c r="RO95" s="37"/>
      <c r="RP95" s="37"/>
      <c r="RQ95" s="37"/>
      <c r="RR95" s="37"/>
      <c r="RS95" s="37"/>
      <c r="RT95" s="37"/>
      <c r="RU95" s="37"/>
      <c r="RV95" s="37"/>
      <c r="RW95" s="37"/>
      <c r="RX95" s="37"/>
      <c r="RY95" s="37"/>
      <c r="RZ95" s="37"/>
      <c r="SA95" s="37"/>
      <c r="SB95" s="37"/>
      <c r="SC95" s="37"/>
      <c r="SD95" s="37"/>
      <c r="SE95" s="37"/>
      <c r="SF95" s="37"/>
      <c r="SG95" s="37"/>
      <c r="SH95" s="37"/>
      <c r="SI95" s="37"/>
      <c r="SJ95" s="37"/>
      <c r="SK95" s="37"/>
      <c r="SL95" s="37"/>
      <c r="SM95" s="37"/>
      <c r="SN95" s="37"/>
      <c r="SO95" s="37"/>
      <c r="SP95" s="37"/>
      <c r="SQ95" s="37"/>
      <c r="SR95" s="37"/>
      <c r="SS95" s="37"/>
      <c r="ST95" s="37"/>
      <c r="SU95" s="37"/>
      <c r="SV95" s="37"/>
      <c r="SW95" s="37"/>
      <c r="SX95" s="37"/>
      <c r="SY95" s="37"/>
      <c r="SZ95" s="37"/>
      <c r="TA95" s="37"/>
      <c r="TB95" s="37"/>
      <c r="TC95" s="37"/>
      <c r="TD95" s="37"/>
      <c r="TE95" s="37"/>
      <c r="TF95" s="37"/>
      <c r="TG95" s="37"/>
      <c r="TH95" s="37"/>
      <c r="TI95" s="37"/>
      <c r="TJ95" s="37"/>
      <c r="TK95" s="37"/>
      <c r="TL95" s="37"/>
      <c r="TM95" s="37"/>
      <c r="TN95" s="37"/>
      <c r="TO95" s="37"/>
      <c r="TP95" s="37"/>
      <c r="TQ95" s="37"/>
      <c r="TR95" s="37"/>
      <c r="TS95" s="37"/>
      <c r="TT95" s="37"/>
      <c r="TU95" s="37"/>
      <c r="TV95" s="37"/>
      <c r="TW95" s="37"/>
      <c r="TX95" s="37"/>
      <c r="TY95" s="37"/>
      <c r="TZ95" s="37"/>
      <c r="UA95" s="37"/>
      <c r="UB95" s="37"/>
      <c r="UC95" s="37"/>
      <c r="UD95" s="37"/>
      <c r="UE95" s="37"/>
      <c r="UF95" s="37"/>
      <c r="UG95" s="37"/>
      <c r="UH95" s="37"/>
      <c r="UI95" s="37"/>
      <c r="UJ95" s="37"/>
      <c r="UK95" s="37"/>
      <c r="UL95" s="37"/>
      <c r="UM95" s="37"/>
      <c r="UN95" s="37"/>
      <c r="UO95" s="37"/>
      <c r="UP95" s="37"/>
      <c r="UQ95" s="37"/>
      <c r="UR95" s="37"/>
      <c r="US95" s="37"/>
      <c r="UT95" s="37"/>
      <c r="UU95" s="37"/>
      <c r="UV95" s="37"/>
      <c r="UW95" s="37"/>
      <c r="UX95" s="37"/>
      <c r="UY95" s="37"/>
      <c r="UZ95" s="37"/>
      <c r="VA95" s="37"/>
      <c r="VB95" s="37"/>
      <c r="VC95" s="37"/>
      <c r="VD95" s="37"/>
      <c r="VE95" s="37"/>
      <c r="VF95" s="37"/>
      <c r="VG95" s="37"/>
      <c r="VH95" s="37"/>
      <c r="VI95" s="37"/>
      <c r="VJ95" s="37"/>
      <c r="VK95" s="37"/>
      <c r="VL95" s="37"/>
      <c r="VM95" s="37"/>
      <c r="VN95" s="37"/>
      <c r="VO95" s="37"/>
      <c r="VP95" s="37"/>
      <c r="VQ95" s="37"/>
      <c r="VR95" s="37"/>
      <c r="VS95" s="37"/>
      <c r="VT95" s="37"/>
      <c r="VU95" s="37"/>
      <c r="VV95" s="37"/>
      <c r="VW95" s="37"/>
      <c r="VX95" s="37"/>
      <c r="VY95" s="37"/>
      <c r="VZ95" s="37"/>
      <c r="WA95" s="37"/>
      <c r="WB95" s="37"/>
      <c r="WC95" s="37"/>
      <c r="WD95" s="37"/>
      <c r="WE95" s="37"/>
      <c r="WF95" s="37"/>
      <c r="WG95" s="37"/>
      <c r="WH95" s="37"/>
      <c r="WI95" s="37"/>
      <c r="WJ95" s="37"/>
      <c r="WK95" s="37"/>
      <c r="WL95" s="37"/>
      <c r="WM95" s="37"/>
      <c r="WN95" s="37"/>
      <c r="WO95" s="37"/>
      <c r="WP95" s="37"/>
      <c r="WQ95" s="37"/>
      <c r="WR95" s="37"/>
      <c r="WS95" s="37"/>
      <c r="WT95" s="37"/>
      <c r="WU95" s="37"/>
      <c r="WV95" s="37"/>
      <c r="WW95" s="37"/>
      <c r="WX95" s="37"/>
      <c r="WY95" s="37"/>
      <c r="WZ95" s="37"/>
      <c r="XA95" s="37"/>
      <c r="XB95" s="37"/>
      <c r="XC95" s="37"/>
      <c r="XD95" s="37"/>
      <c r="XE95" s="37"/>
      <c r="XF95" s="37"/>
      <c r="XG95" s="37"/>
      <c r="XH95" s="37"/>
      <c r="XI95" s="37"/>
      <c r="XJ95" s="37"/>
      <c r="XK95" s="37"/>
      <c r="XL95" s="37"/>
      <c r="XM95" s="37"/>
      <c r="XN95" s="37"/>
      <c r="XO95" s="37"/>
      <c r="XP95" s="37"/>
      <c r="XQ95" s="37"/>
      <c r="XR95" s="37"/>
      <c r="XS95" s="37"/>
      <c r="XT95" s="37"/>
      <c r="XU95" s="37"/>
      <c r="XV95" s="37"/>
      <c r="XW95" s="37"/>
      <c r="XX95" s="37"/>
      <c r="XY95" s="37"/>
      <c r="XZ95" s="37"/>
      <c r="YA95" s="37"/>
      <c r="YB95" s="37"/>
      <c r="YC95" s="37"/>
      <c r="YD95" s="37"/>
      <c r="YE95" s="37"/>
      <c r="YF95" s="37"/>
      <c r="YG95" s="37"/>
      <c r="YH95" s="37"/>
      <c r="YI95" s="37"/>
      <c r="YJ95" s="37"/>
      <c r="YK95" s="37"/>
      <c r="YL95" s="37"/>
      <c r="YM95" s="37"/>
      <c r="YN95" s="37"/>
      <c r="YO95" s="37"/>
      <c r="YP95" s="37"/>
      <c r="YQ95" s="37"/>
      <c r="YR95" s="37"/>
      <c r="YS95" s="37"/>
    </row>
    <row r="96" spans="1:669" s="38" customFormat="1" ht="15.75" x14ac:dyDescent="0.25">
      <c r="A96" s="4" t="s">
        <v>93</v>
      </c>
      <c r="B96" s="5" t="s">
        <v>94</v>
      </c>
      <c r="C96" s="5" t="s">
        <v>71</v>
      </c>
      <c r="D96" s="5" t="s">
        <v>233</v>
      </c>
      <c r="E96" s="10">
        <v>44317</v>
      </c>
      <c r="F96" s="10" t="s">
        <v>110</v>
      </c>
      <c r="G96" s="129">
        <v>32000</v>
      </c>
      <c r="H96" s="173">
        <f t="shared" ref="H96:H98" si="14">G96*0.0287</f>
        <v>918.4</v>
      </c>
      <c r="I96" s="179">
        <v>0</v>
      </c>
      <c r="J96" s="180">
        <v>972.8</v>
      </c>
      <c r="K96" s="182">
        <v>25</v>
      </c>
      <c r="L96" s="179">
        <v>1916.2</v>
      </c>
      <c r="M96" s="173">
        <v>30083.8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49"/>
      <c r="IC96" s="49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  <c r="ME96" s="37"/>
      <c r="MF96" s="37"/>
      <c r="MG96" s="37"/>
      <c r="MH96" s="37"/>
      <c r="MI96" s="37"/>
      <c r="MJ96" s="37"/>
      <c r="MK96" s="37"/>
      <c r="ML96" s="37"/>
      <c r="MM96" s="37"/>
      <c r="MN96" s="37"/>
      <c r="MO96" s="37"/>
      <c r="MP96" s="37"/>
      <c r="MQ96" s="37"/>
      <c r="MR96" s="37"/>
      <c r="MS96" s="37"/>
      <c r="MT96" s="37"/>
      <c r="MU96" s="37"/>
      <c r="MV96" s="37"/>
      <c r="MW96" s="37"/>
      <c r="MX96" s="37"/>
      <c r="MY96" s="37"/>
      <c r="MZ96" s="37"/>
      <c r="NA96" s="37"/>
      <c r="NB96" s="37"/>
      <c r="NC96" s="37"/>
      <c r="ND96" s="37"/>
      <c r="NE96" s="37"/>
      <c r="NF96" s="37"/>
      <c r="NG96" s="37"/>
      <c r="NH96" s="37"/>
      <c r="NI96" s="37"/>
      <c r="NJ96" s="37"/>
      <c r="NK96" s="37"/>
      <c r="NL96" s="37"/>
      <c r="NM96" s="37"/>
      <c r="NN96" s="37"/>
      <c r="NO96" s="37"/>
      <c r="NP96" s="37"/>
      <c r="NQ96" s="37"/>
      <c r="NR96" s="37"/>
      <c r="NS96" s="37"/>
      <c r="NT96" s="37"/>
      <c r="NU96" s="37"/>
      <c r="NV96" s="37"/>
      <c r="NW96" s="37"/>
      <c r="NX96" s="37"/>
      <c r="NY96" s="37"/>
      <c r="NZ96" s="37"/>
      <c r="OA96" s="37"/>
      <c r="OB96" s="37"/>
      <c r="OC96" s="37"/>
      <c r="OD96" s="37"/>
      <c r="OE96" s="37"/>
      <c r="OF96" s="37"/>
      <c r="OG96" s="37"/>
      <c r="OH96" s="37"/>
      <c r="OI96" s="37"/>
      <c r="OJ96" s="37"/>
      <c r="OK96" s="37"/>
      <c r="OL96" s="37"/>
      <c r="OM96" s="37"/>
      <c r="ON96" s="37"/>
      <c r="OO96" s="37"/>
      <c r="OP96" s="37"/>
      <c r="OQ96" s="37"/>
      <c r="OR96" s="37"/>
      <c r="OS96" s="37"/>
      <c r="OT96" s="37"/>
      <c r="OU96" s="37"/>
      <c r="OV96" s="37"/>
      <c r="OW96" s="37"/>
      <c r="OX96" s="37"/>
      <c r="OY96" s="37"/>
      <c r="OZ96" s="37"/>
      <c r="PA96" s="37"/>
      <c r="PB96" s="37"/>
      <c r="PC96" s="37"/>
      <c r="PD96" s="37"/>
      <c r="PE96" s="37"/>
      <c r="PF96" s="37"/>
      <c r="PG96" s="37"/>
      <c r="PH96" s="37"/>
      <c r="PI96" s="37"/>
      <c r="PJ96" s="37"/>
      <c r="PK96" s="37"/>
      <c r="PL96" s="37"/>
      <c r="PM96" s="37"/>
      <c r="PN96" s="37"/>
      <c r="PO96" s="37"/>
      <c r="PP96" s="37"/>
      <c r="PQ96" s="37"/>
      <c r="PR96" s="37"/>
      <c r="PS96" s="37"/>
      <c r="PT96" s="37"/>
      <c r="PU96" s="37"/>
      <c r="PV96" s="37"/>
      <c r="PW96" s="37"/>
      <c r="PX96" s="37"/>
      <c r="PY96" s="37"/>
      <c r="PZ96" s="37"/>
      <c r="QA96" s="37"/>
      <c r="QB96" s="37"/>
      <c r="QC96" s="37"/>
      <c r="QD96" s="37"/>
      <c r="QE96" s="37"/>
      <c r="QF96" s="37"/>
      <c r="QG96" s="37"/>
      <c r="QH96" s="37"/>
      <c r="QI96" s="37"/>
      <c r="QJ96" s="37"/>
      <c r="QK96" s="37"/>
      <c r="QL96" s="37"/>
      <c r="QM96" s="37"/>
      <c r="QN96" s="37"/>
      <c r="QO96" s="37"/>
      <c r="QP96" s="37"/>
      <c r="QQ96" s="37"/>
      <c r="QR96" s="37"/>
      <c r="QS96" s="37"/>
      <c r="QT96" s="37"/>
      <c r="QU96" s="37"/>
      <c r="QV96" s="37"/>
      <c r="QW96" s="37"/>
      <c r="QX96" s="37"/>
      <c r="QY96" s="37"/>
      <c r="QZ96" s="37"/>
      <c r="RA96" s="37"/>
      <c r="RB96" s="37"/>
      <c r="RC96" s="37"/>
      <c r="RD96" s="37"/>
      <c r="RE96" s="37"/>
      <c r="RF96" s="37"/>
      <c r="RG96" s="37"/>
      <c r="RH96" s="37"/>
      <c r="RI96" s="37"/>
      <c r="RJ96" s="37"/>
      <c r="RK96" s="37"/>
      <c r="RL96" s="37"/>
      <c r="RM96" s="37"/>
      <c r="RN96" s="37"/>
      <c r="RO96" s="37"/>
      <c r="RP96" s="37"/>
      <c r="RQ96" s="37"/>
      <c r="RR96" s="37"/>
      <c r="RS96" s="37"/>
      <c r="RT96" s="37"/>
      <c r="RU96" s="37"/>
      <c r="RV96" s="37"/>
      <c r="RW96" s="37"/>
      <c r="RX96" s="37"/>
      <c r="RY96" s="37"/>
      <c r="RZ96" s="37"/>
      <c r="SA96" s="37"/>
      <c r="SB96" s="37"/>
      <c r="SC96" s="37"/>
      <c r="SD96" s="37"/>
      <c r="SE96" s="37"/>
      <c r="SF96" s="37"/>
      <c r="SG96" s="37"/>
      <c r="SH96" s="37"/>
      <c r="SI96" s="37"/>
      <c r="SJ96" s="37"/>
      <c r="SK96" s="37"/>
      <c r="SL96" s="37"/>
      <c r="SM96" s="37"/>
      <c r="SN96" s="37"/>
      <c r="SO96" s="37"/>
      <c r="SP96" s="37"/>
      <c r="SQ96" s="37"/>
      <c r="SR96" s="37"/>
      <c r="SS96" s="37"/>
      <c r="ST96" s="37"/>
      <c r="SU96" s="37"/>
      <c r="SV96" s="37"/>
      <c r="SW96" s="37"/>
      <c r="SX96" s="37"/>
      <c r="SY96" s="37"/>
      <c r="SZ96" s="37"/>
      <c r="TA96" s="37"/>
      <c r="TB96" s="37"/>
      <c r="TC96" s="37"/>
      <c r="TD96" s="37"/>
      <c r="TE96" s="37"/>
      <c r="TF96" s="37"/>
      <c r="TG96" s="37"/>
      <c r="TH96" s="37"/>
      <c r="TI96" s="37"/>
      <c r="TJ96" s="37"/>
      <c r="TK96" s="37"/>
      <c r="TL96" s="37"/>
      <c r="TM96" s="37"/>
      <c r="TN96" s="37"/>
      <c r="TO96" s="37"/>
      <c r="TP96" s="37"/>
      <c r="TQ96" s="37"/>
      <c r="TR96" s="37"/>
      <c r="TS96" s="37"/>
      <c r="TT96" s="37"/>
      <c r="TU96" s="37"/>
      <c r="TV96" s="37"/>
      <c r="TW96" s="37"/>
      <c r="TX96" s="37"/>
      <c r="TY96" s="37"/>
      <c r="TZ96" s="37"/>
      <c r="UA96" s="37"/>
      <c r="UB96" s="37"/>
      <c r="UC96" s="37"/>
      <c r="UD96" s="37"/>
      <c r="UE96" s="37"/>
      <c r="UF96" s="37"/>
      <c r="UG96" s="37"/>
      <c r="UH96" s="37"/>
      <c r="UI96" s="37"/>
      <c r="UJ96" s="37"/>
      <c r="UK96" s="37"/>
      <c r="UL96" s="37"/>
      <c r="UM96" s="37"/>
      <c r="UN96" s="37"/>
      <c r="UO96" s="37"/>
      <c r="UP96" s="37"/>
      <c r="UQ96" s="37"/>
      <c r="UR96" s="37"/>
      <c r="US96" s="37"/>
      <c r="UT96" s="37"/>
      <c r="UU96" s="37"/>
      <c r="UV96" s="37"/>
      <c r="UW96" s="37"/>
      <c r="UX96" s="37"/>
      <c r="UY96" s="37"/>
      <c r="UZ96" s="37"/>
      <c r="VA96" s="37"/>
      <c r="VB96" s="37"/>
      <c r="VC96" s="37"/>
      <c r="VD96" s="37"/>
      <c r="VE96" s="37"/>
      <c r="VF96" s="37"/>
      <c r="VG96" s="37"/>
      <c r="VH96" s="37"/>
      <c r="VI96" s="37"/>
      <c r="VJ96" s="37"/>
      <c r="VK96" s="37"/>
      <c r="VL96" s="37"/>
      <c r="VM96" s="37"/>
      <c r="VN96" s="37"/>
      <c r="VO96" s="37"/>
      <c r="VP96" s="37"/>
      <c r="VQ96" s="37"/>
      <c r="VR96" s="37"/>
      <c r="VS96" s="37"/>
      <c r="VT96" s="37"/>
      <c r="VU96" s="37"/>
      <c r="VV96" s="37"/>
      <c r="VW96" s="37"/>
      <c r="VX96" s="37"/>
      <c r="VY96" s="37"/>
      <c r="VZ96" s="37"/>
      <c r="WA96" s="37"/>
      <c r="WB96" s="37"/>
      <c r="WC96" s="37"/>
      <c r="WD96" s="37"/>
      <c r="WE96" s="37"/>
      <c r="WF96" s="37"/>
      <c r="WG96" s="37"/>
      <c r="WH96" s="37"/>
      <c r="WI96" s="37"/>
      <c r="WJ96" s="37"/>
      <c r="WK96" s="37"/>
      <c r="WL96" s="37"/>
      <c r="WM96" s="37"/>
      <c r="WN96" s="37"/>
      <c r="WO96" s="37"/>
      <c r="WP96" s="37"/>
      <c r="WQ96" s="37"/>
      <c r="WR96" s="37"/>
      <c r="WS96" s="37"/>
      <c r="WT96" s="37"/>
      <c r="WU96" s="37"/>
      <c r="WV96" s="37"/>
      <c r="WW96" s="37"/>
      <c r="WX96" s="37"/>
      <c r="WY96" s="37"/>
      <c r="WZ96" s="37"/>
      <c r="XA96" s="37"/>
      <c r="XB96" s="37"/>
      <c r="XC96" s="37"/>
      <c r="XD96" s="37"/>
      <c r="XE96" s="37"/>
      <c r="XF96" s="37"/>
      <c r="XG96" s="37"/>
      <c r="XH96" s="37"/>
      <c r="XI96" s="37"/>
      <c r="XJ96" s="37"/>
      <c r="XK96" s="37"/>
      <c r="XL96" s="37"/>
      <c r="XM96" s="37"/>
      <c r="XN96" s="37"/>
      <c r="XO96" s="37"/>
      <c r="XP96" s="37"/>
      <c r="XQ96" s="37"/>
      <c r="XR96" s="37"/>
      <c r="XS96" s="37"/>
      <c r="XT96" s="37"/>
      <c r="XU96" s="37"/>
      <c r="XV96" s="37"/>
      <c r="XW96" s="37"/>
      <c r="XX96" s="37"/>
      <c r="XY96" s="37"/>
      <c r="XZ96" s="37"/>
      <c r="YA96" s="37"/>
      <c r="YB96" s="37"/>
      <c r="YC96" s="37"/>
      <c r="YD96" s="37"/>
      <c r="YE96" s="37"/>
      <c r="YF96" s="37"/>
      <c r="YG96" s="37"/>
      <c r="YH96" s="37"/>
      <c r="YI96" s="37"/>
      <c r="YJ96" s="37"/>
      <c r="YK96" s="37"/>
      <c r="YL96" s="37"/>
      <c r="YM96" s="37"/>
      <c r="YN96" s="37"/>
      <c r="YO96" s="37"/>
      <c r="YP96" s="37"/>
      <c r="YQ96" s="37"/>
      <c r="YR96" s="37"/>
      <c r="YS96" s="37"/>
    </row>
    <row r="97" spans="1:669" s="38" customFormat="1" ht="15.75" x14ac:dyDescent="0.25">
      <c r="A97" s="4" t="s">
        <v>95</v>
      </c>
      <c r="B97" s="5" t="s">
        <v>94</v>
      </c>
      <c r="C97" s="5" t="s">
        <v>71</v>
      </c>
      <c r="D97" s="5" t="s">
        <v>233</v>
      </c>
      <c r="E97" s="10">
        <v>44318</v>
      </c>
      <c r="F97" s="10" t="s">
        <v>110</v>
      </c>
      <c r="G97" s="129">
        <v>32000</v>
      </c>
      <c r="H97" s="173">
        <f t="shared" si="14"/>
        <v>918.4</v>
      </c>
      <c r="I97" s="179">
        <v>0</v>
      </c>
      <c r="J97" s="180">
        <v>972.8</v>
      </c>
      <c r="K97" s="182">
        <v>25</v>
      </c>
      <c r="L97" s="179">
        <v>1916.2</v>
      </c>
      <c r="M97" s="173">
        <v>30083.8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49"/>
      <c r="IC97" s="49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  <c r="JM97" s="37"/>
      <c r="JN97" s="37"/>
      <c r="JO97" s="37"/>
      <c r="JP97" s="37"/>
      <c r="JQ97" s="37"/>
      <c r="JR97" s="37"/>
      <c r="JS97" s="37"/>
      <c r="JT97" s="37"/>
      <c r="JU97" s="37"/>
      <c r="JV97" s="37"/>
      <c r="JW97" s="37"/>
      <c r="JX97" s="37"/>
      <c r="JY97" s="37"/>
      <c r="JZ97" s="37"/>
      <c r="KA97" s="37"/>
      <c r="KB97" s="37"/>
      <c r="KC97" s="37"/>
      <c r="KD97" s="37"/>
      <c r="KE97" s="37"/>
      <c r="KF97" s="37"/>
      <c r="KG97" s="37"/>
      <c r="KH97" s="37"/>
      <c r="KI97" s="37"/>
      <c r="KJ97" s="37"/>
      <c r="KK97" s="37"/>
      <c r="KL97" s="37"/>
      <c r="KM97" s="37"/>
      <c r="KN97" s="37"/>
      <c r="KO97" s="37"/>
      <c r="KP97" s="37"/>
      <c r="KQ97" s="37"/>
      <c r="KR97" s="37"/>
      <c r="KS97" s="37"/>
      <c r="KT97" s="37"/>
      <c r="KU97" s="37"/>
      <c r="KV97" s="37"/>
      <c r="KW97" s="37"/>
      <c r="KX97" s="37"/>
      <c r="KY97" s="37"/>
      <c r="KZ97" s="37"/>
      <c r="LA97" s="37"/>
      <c r="LB97" s="37"/>
      <c r="LC97" s="37"/>
      <c r="LD97" s="37"/>
      <c r="LE97" s="37"/>
      <c r="LF97" s="37"/>
      <c r="LG97" s="37"/>
      <c r="LH97" s="37"/>
      <c r="LI97" s="37"/>
      <c r="LJ97" s="37"/>
      <c r="LK97" s="37"/>
      <c r="LL97" s="37"/>
      <c r="LM97" s="37"/>
      <c r="LN97" s="37"/>
      <c r="LO97" s="37"/>
      <c r="LP97" s="37"/>
      <c r="LQ97" s="37"/>
      <c r="LR97" s="37"/>
      <c r="LS97" s="37"/>
      <c r="LT97" s="37"/>
      <c r="LU97" s="37"/>
      <c r="LV97" s="37"/>
      <c r="LW97" s="37"/>
      <c r="LX97" s="37"/>
      <c r="LY97" s="37"/>
      <c r="LZ97" s="37"/>
      <c r="MA97" s="37"/>
      <c r="MB97" s="37"/>
      <c r="MC97" s="37"/>
      <c r="MD97" s="37"/>
      <c r="ME97" s="37"/>
      <c r="MF97" s="37"/>
      <c r="MG97" s="37"/>
      <c r="MH97" s="37"/>
      <c r="MI97" s="37"/>
      <c r="MJ97" s="37"/>
      <c r="MK97" s="37"/>
      <c r="ML97" s="37"/>
      <c r="MM97" s="37"/>
      <c r="MN97" s="37"/>
      <c r="MO97" s="37"/>
      <c r="MP97" s="37"/>
      <c r="MQ97" s="37"/>
      <c r="MR97" s="37"/>
      <c r="MS97" s="37"/>
      <c r="MT97" s="37"/>
      <c r="MU97" s="37"/>
      <c r="MV97" s="37"/>
      <c r="MW97" s="37"/>
      <c r="MX97" s="37"/>
      <c r="MY97" s="37"/>
      <c r="MZ97" s="37"/>
      <c r="NA97" s="37"/>
      <c r="NB97" s="37"/>
      <c r="NC97" s="37"/>
      <c r="ND97" s="37"/>
      <c r="NE97" s="37"/>
      <c r="NF97" s="37"/>
      <c r="NG97" s="37"/>
      <c r="NH97" s="37"/>
      <c r="NI97" s="37"/>
      <c r="NJ97" s="37"/>
      <c r="NK97" s="37"/>
      <c r="NL97" s="37"/>
      <c r="NM97" s="37"/>
      <c r="NN97" s="37"/>
      <c r="NO97" s="37"/>
      <c r="NP97" s="37"/>
      <c r="NQ97" s="37"/>
      <c r="NR97" s="37"/>
      <c r="NS97" s="37"/>
      <c r="NT97" s="37"/>
      <c r="NU97" s="37"/>
      <c r="NV97" s="37"/>
      <c r="NW97" s="37"/>
      <c r="NX97" s="37"/>
      <c r="NY97" s="37"/>
      <c r="NZ97" s="37"/>
      <c r="OA97" s="37"/>
      <c r="OB97" s="37"/>
      <c r="OC97" s="37"/>
      <c r="OD97" s="37"/>
      <c r="OE97" s="37"/>
      <c r="OF97" s="37"/>
      <c r="OG97" s="37"/>
      <c r="OH97" s="37"/>
      <c r="OI97" s="37"/>
      <c r="OJ97" s="37"/>
      <c r="OK97" s="37"/>
      <c r="OL97" s="37"/>
      <c r="OM97" s="37"/>
      <c r="ON97" s="37"/>
      <c r="OO97" s="37"/>
      <c r="OP97" s="37"/>
      <c r="OQ97" s="37"/>
      <c r="OR97" s="37"/>
      <c r="OS97" s="37"/>
      <c r="OT97" s="37"/>
      <c r="OU97" s="37"/>
      <c r="OV97" s="37"/>
      <c r="OW97" s="37"/>
      <c r="OX97" s="37"/>
      <c r="OY97" s="37"/>
      <c r="OZ97" s="37"/>
      <c r="PA97" s="37"/>
      <c r="PB97" s="37"/>
      <c r="PC97" s="37"/>
      <c r="PD97" s="37"/>
      <c r="PE97" s="37"/>
      <c r="PF97" s="37"/>
      <c r="PG97" s="37"/>
      <c r="PH97" s="37"/>
      <c r="PI97" s="37"/>
      <c r="PJ97" s="37"/>
      <c r="PK97" s="37"/>
      <c r="PL97" s="37"/>
      <c r="PM97" s="37"/>
      <c r="PN97" s="37"/>
      <c r="PO97" s="37"/>
      <c r="PP97" s="37"/>
      <c r="PQ97" s="37"/>
      <c r="PR97" s="37"/>
      <c r="PS97" s="37"/>
      <c r="PT97" s="37"/>
      <c r="PU97" s="37"/>
      <c r="PV97" s="37"/>
      <c r="PW97" s="37"/>
      <c r="PX97" s="37"/>
      <c r="PY97" s="37"/>
      <c r="PZ97" s="37"/>
      <c r="QA97" s="37"/>
      <c r="QB97" s="37"/>
      <c r="QC97" s="37"/>
      <c r="QD97" s="37"/>
      <c r="QE97" s="37"/>
      <c r="QF97" s="37"/>
      <c r="QG97" s="37"/>
      <c r="QH97" s="37"/>
      <c r="QI97" s="37"/>
      <c r="QJ97" s="37"/>
      <c r="QK97" s="37"/>
      <c r="QL97" s="37"/>
      <c r="QM97" s="37"/>
      <c r="QN97" s="37"/>
      <c r="QO97" s="37"/>
      <c r="QP97" s="37"/>
      <c r="QQ97" s="37"/>
      <c r="QR97" s="37"/>
      <c r="QS97" s="37"/>
      <c r="QT97" s="37"/>
      <c r="QU97" s="37"/>
      <c r="QV97" s="37"/>
      <c r="QW97" s="37"/>
      <c r="QX97" s="37"/>
      <c r="QY97" s="37"/>
      <c r="QZ97" s="37"/>
      <c r="RA97" s="37"/>
      <c r="RB97" s="37"/>
      <c r="RC97" s="37"/>
      <c r="RD97" s="37"/>
      <c r="RE97" s="37"/>
      <c r="RF97" s="37"/>
      <c r="RG97" s="37"/>
      <c r="RH97" s="37"/>
      <c r="RI97" s="37"/>
      <c r="RJ97" s="37"/>
      <c r="RK97" s="37"/>
      <c r="RL97" s="37"/>
      <c r="RM97" s="37"/>
      <c r="RN97" s="37"/>
      <c r="RO97" s="37"/>
      <c r="RP97" s="37"/>
      <c r="RQ97" s="37"/>
      <c r="RR97" s="37"/>
      <c r="RS97" s="37"/>
      <c r="RT97" s="37"/>
      <c r="RU97" s="37"/>
      <c r="RV97" s="37"/>
      <c r="RW97" s="37"/>
      <c r="RX97" s="37"/>
      <c r="RY97" s="37"/>
      <c r="RZ97" s="37"/>
      <c r="SA97" s="37"/>
      <c r="SB97" s="37"/>
      <c r="SC97" s="37"/>
      <c r="SD97" s="37"/>
      <c r="SE97" s="37"/>
      <c r="SF97" s="37"/>
      <c r="SG97" s="37"/>
      <c r="SH97" s="37"/>
      <c r="SI97" s="37"/>
      <c r="SJ97" s="37"/>
      <c r="SK97" s="37"/>
      <c r="SL97" s="37"/>
      <c r="SM97" s="37"/>
      <c r="SN97" s="37"/>
      <c r="SO97" s="37"/>
      <c r="SP97" s="37"/>
      <c r="SQ97" s="37"/>
      <c r="SR97" s="37"/>
      <c r="SS97" s="37"/>
      <c r="ST97" s="37"/>
      <c r="SU97" s="37"/>
      <c r="SV97" s="37"/>
      <c r="SW97" s="37"/>
      <c r="SX97" s="37"/>
      <c r="SY97" s="37"/>
      <c r="SZ97" s="37"/>
      <c r="TA97" s="37"/>
      <c r="TB97" s="37"/>
      <c r="TC97" s="37"/>
      <c r="TD97" s="37"/>
      <c r="TE97" s="37"/>
      <c r="TF97" s="37"/>
      <c r="TG97" s="37"/>
      <c r="TH97" s="37"/>
      <c r="TI97" s="37"/>
      <c r="TJ97" s="37"/>
      <c r="TK97" s="37"/>
      <c r="TL97" s="37"/>
      <c r="TM97" s="37"/>
      <c r="TN97" s="37"/>
      <c r="TO97" s="37"/>
      <c r="TP97" s="37"/>
      <c r="TQ97" s="37"/>
      <c r="TR97" s="37"/>
      <c r="TS97" s="37"/>
      <c r="TT97" s="37"/>
      <c r="TU97" s="37"/>
      <c r="TV97" s="37"/>
      <c r="TW97" s="37"/>
      <c r="TX97" s="37"/>
      <c r="TY97" s="37"/>
      <c r="TZ97" s="37"/>
      <c r="UA97" s="37"/>
      <c r="UB97" s="37"/>
      <c r="UC97" s="37"/>
      <c r="UD97" s="37"/>
      <c r="UE97" s="37"/>
      <c r="UF97" s="37"/>
      <c r="UG97" s="37"/>
      <c r="UH97" s="37"/>
      <c r="UI97" s="37"/>
      <c r="UJ97" s="37"/>
      <c r="UK97" s="37"/>
      <c r="UL97" s="37"/>
      <c r="UM97" s="37"/>
      <c r="UN97" s="37"/>
      <c r="UO97" s="37"/>
      <c r="UP97" s="37"/>
      <c r="UQ97" s="37"/>
      <c r="UR97" s="37"/>
      <c r="US97" s="37"/>
      <c r="UT97" s="37"/>
      <c r="UU97" s="37"/>
      <c r="UV97" s="37"/>
      <c r="UW97" s="37"/>
      <c r="UX97" s="37"/>
      <c r="UY97" s="37"/>
      <c r="UZ97" s="37"/>
      <c r="VA97" s="37"/>
      <c r="VB97" s="37"/>
      <c r="VC97" s="37"/>
      <c r="VD97" s="37"/>
      <c r="VE97" s="37"/>
      <c r="VF97" s="37"/>
      <c r="VG97" s="37"/>
      <c r="VH97" s="37"/>
      <c r="VI97" s="37"/>
      <c r="VJ97" s="37"/>
      <c r="VK97" s="37"/>
      <c r="VL97" s="37"/>
      <c r="VM97" s="37"/>
      <c r="VN97" s="37"/>
      <c r="VO97" s="37"/>
      <c r="VP97" s="37"/>
      <c r="VQ97" s="37"/>
      <c r="VR97" s="37"/>
      <c r="VS97" s="37"/>
      <c r="VT97" s="37"/>
      <c r="VU97" s="37"/>
      <c r="VV97" s="37"/>
      <c r="VW97" s="37"/>
      <c r="VX97" s="37"/>
      <c r="VY97" s="37"/>
      <c r="VZ97" s="37"/>
      <c r="WA97" s="37"/>
      <c r="WB97" s="37"/>
      <c r="WC97" s="37"/>
      <c r="WD97" s="37"/>
      <c r="WE97" s="37"/>
      <c r="WF97" s="37"/>
      <c r="WG97" s="37"/>
      <c r="WH97" s="37"/>
      <c r="WI97" s="37"/>
      <c r="WJ97" s="37"/>
      <c r="WK97" s="37"/>
      <c r="WL97" s="37"/>
      <c r="WM97" s="37"/>
      <c r="WN97" s="37"/>
      <c r="WO97" s="37"/>
      <c r="WP97" s="37"/>
      <c r="WQ97" s="37"/>
      <c r="WR97" s="37"/>
      <c r="WS97" s="37"/>
      <c r="WT97" s="37"/>
      <c r="WU97" s="37"/>
      <c r="WV97" s="37"/>
      <c r="WW97" s="37"/>
      <c r="WX97" s="37"/>
      <c r="WY97" s="37"/>
      <c r="WZ97" s="37"/>
      <c r="XA97" s="37"/>
      <c r="XB97" s="37"/>
      <c r="XC97" s="37"/>
      <c r="XD97" s="37"/>
      <c r="XE97" s="37"/>
      <c r="XF97" s="37"/>
      <c r="XG97" s="37"/>
      <c r="XH97" s="37"/>
      <c r="XI97" s="37"/>
      <c r="XJ97" s="37"/>
      <c r="XK97" s="37"/>
      <c r="XL97" s="37"/>
      <c r="XM97" s="37"/>
      <c r="XN97" s="37"/>
      <c r="XO97" s="37"/>
      <c r="XP97" s="37"/>
      <c r="XQ97" s="37"/>
      <c r="XR97" s="37"/>
      <c r="XS97" s="37"/>
      <c r="XT97" s="37"/>
      <c r="XU97" s="37"/>
      <c r="XV97" s="37"/>
      <c r="XW97" s="37"/>
      <c r="XX97" s="37"/>
      <c r="XY97" s="37"/>
      <c r="XZ97" s="37"/>
      <c r="YA97" s="37"/>
      <c r="YB97" s="37"/>
      <c r="YC97" s="37"/>
      <c r="YD97" s="37"/>
      <c r="YE97" s="37"/>
      <c r="YF97" s="37"/>
      <c r="YG97" s="37"/>
      <c r="YH97" s="37"/>
      <c r="YI97" s="37"/>
      <c r="YJ97" s="37"/>
      <c r="YK97" s="37"/>
      <c r="YL97" s="37"/>
      <c r="YM97" s="37"/>
      <c r="YN97" s="37"/>
      <c r="YO97" s="37"/>
      <c r="YP97" s="37"/>
      <c r="YQ97" s="37"/>
      <c r="YR97" s="37"/>
      <c r="YS97" s="37"/>
    </row>
    <row r="98" spans="1:669" s="38" customFormat="1" ht="15.75" x14ac:dyDescent="0.25">
      <c r="A98" s="4" t="s">
        <v>96</v>
      </c>
      <c r="B98" s="5" t="s">
        <v>94</v>
      </c>
      <c r="C98" s="5" t="s">
        <v>71</v>
      </c>
      <c r="D98" s="5" t="s">
        <v>233</v>
      </c>
      <c r="E98" s="10">
        <v>44317</v>
      </c>
      <c r="F98" s="10" t="s">
        <v>110</v>
      </c>
      <c r="G98" s="129">
        <v>32000</v>
      </c>
      <c r="H98" s="173">
        <f t="shared" si="14"/>
        <v>918.4</v>
      </c>
      <c r="I98" s="179">
        <v>0</v>
      </c>
      <c r="J98" s="180">
        <v>972.8</v>
      </c>
      <c r="K98" s="182">
        <v>175</v>
      </c>
      <c r="L98" s="179">
        <v>2066.1999999999998</v>
      </c>
      <c r="M98" s="173">
        <v>29933.8</v>
      </c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49"/>
      <c r="IC98" s="49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7"/>
      <c r="KK98" s="37"/>
      <c r="KL98" s="37"/>
      <c r="KM98" s="37"/>
      <c r="KN98" s="37"/>
      <c r="KO98" s="37"/>
      <c r="KP98" s="37"/>
      <c r="KQ98" s="37"/>
      <c r="KR98" s="37"/>
      <c r="KS98" s="37"/>
      <c r="KT98" s="37"/>
      <c r="KU98" s="37"/>
      <c r="KV98" s="37"/>
      <c r="KW98" s="37"/>
      <c r="KX98" s="37"/>
      <c r="KY98" s="37"/>
      <c r="KZ98" s="37"/>
      <c r="LA98" s="37"/>
      <c r="LB98" s="37"/>
      <c r="LC98" s="37"/>
      <c r="LD98" s="37"/>
      <c r="LE98" s="37"/>
      <c r="LF98" s="37"/>
      <c r="LG98" s="37"/>
      <c r="LH98" s="37"/>
      <c r="LI98" s="37"/>
      <c r="LJ98" s="37"/>
      <c r="LK98" s="37"/>
      <c r="LL98" s="37"/>
      <c r="LM98" s="37"/>
      <c r="LN98" s="37"/>
      <c r="LO98" s="37"/>
      <c r="LP98" s="37"/>
      <c r="LQ98" s="37"/>
      <c r="LR98" s="37"/>
      <c r="LS98" s="37"/>
      <c r="LT98" s="37"/>
      <c r="LU98" s="37"/>
      <c r="LV98" s="37"/>
      <c r="LW98" s="37"/>
      <c r="LX98" s="37"/>
      <c r="LY98" s="37"/>
      <c r="LZ98" s="37"/>
      <c r="MA98" s="37"/>
      <c r="MB98" s="37"/>
      <c r="MC98" s="37"/>
      <c r="MD98" s="37"/>
      <c r="ME98" s="37"/>
      <c r="MF98" s="37"/>
      <c r="MG98" s="37"/>
      <c r="MH98" s="37"/>
      <c r="MI98" s="37"/>
      <c r="MJ98" s="37"/>
      <c r="MK98" s="37"/>
      <c r="ML98" s="37"/>
      <c r="MM98" s="37"/>
      <c r="MN98" s="37"/>
      <c r="MO98" s="37"/>
      <c r="MP98" s="37"/>
      <c r="MQ98" s="37"/>
      <c r="MR98" s="37"/>
      <c r="MS98" s="37"/>
      <c r="MT98" s="37"/>
      <c r="MU98" s="37"/>
      <c r="MV98" s="37"/>
      <c r="MW98" s="37"/>
      <c r="MX98" s="37"/>
      <c r="MY98" s="37"/>
      <c r="MZ98" s="37"/>
      <c r="NA98" s="37"/>
      <c r="NB98" s="37"/>
      <c r="NC98" s="37"/>
      <c r="ND98" s="37"/>
      <c r="NE98" s="37"/>
      <c r="NF98" s="37"/>
      <c r="NG98" s="37"/>
      <c r="NH98" s="37"/>
      <c r="NI98" s="37"/>
      <c r="NJ98" s="37"/>
      <c r="NK98" s="37"/>
      <c r="NL98" s="37"/>
      <c r="NM98" s="37"/>
      <c r="NN98" s="37"/>
      <c r="NO98" s="37"/>
      <c r="NP98" s="37"/>
      <c r="NQ98" s="37"/>
      <c r="NR98" s="37"/>
      <c r="NS98" s="37"/>
      <c r="NT98" s="37"/>
      <c r="NU98" s="37"/>
      <c r="NV98" s="37"/>
      <c r="NW98" s="37"/>
      <c r="NX98" s="37"/>
      <c r="NY98" s="37"/>
      <c r="NZ98" s="37"/>
      <c r="OA98" s="37"/>
      <c r="OB98" s="37"/>
      <c r="OC98" s="37"/>
      <c r="OD98" s="37"/>
      <c r="OE98" s="37"/>
      <c r="OF98" s="37"/>
      <c r="OG98" s="37"/>
      <c r="OH98" s="37"/>
      <c r="OI98" s="37"/>
      <c r="OJ98" s="37"/>
      <c r="OK98" s="37"/>
      <c r="OL98" s="37"/>
      <c r="OM98" s="37"/>
      <c r="ON98" s="37"/>
      <c r="OO98" s="37"/>
      <c r="OP98" s="37"/>
      <c r="OQ98" s="37"/>
      <c r="OR98" s="37"/>
      <c r="OS98" s="37"/>
      <c r="OT98" s="37"/>
      <c r="OU98" s="37"/>
      <c r="OV98" s="37"/>
      <c r="OW98" s="37"/>
      <c r="OX98" s="37"/>
      <c r="OY98" s="37"/>
      <c r="OZ98" s="37"/>
      <c r="PA98" s="37"/>
      <c r="PB98" s="37"/>
      <c r="PC98" s="37"/>
      <c r="PD98" s="37"/>
      <c r="PE98" s="37"/>
      <c r="PF98" s="37"/>
      <c r="PG98" s="37"/>
      <c r="PH98" s="37"/>
      <c r="PI98" s="37"/>
      <c r="PJ98" s="37"/>
      <c r="PK98" s="37"/>
      <c r="PL98" s="37"/>
      <c r="PM98" s="37"/>
      <c r="PN98" s="37"/>
      <c r="PO98" s="37"/>
      <c r="PP98" s="37"/>
      <c r="PQ98" s="37"/>
      <c r="PR98" s="37"/>
      <c r="PS98" s="37"/>
      <c r="PT98" s="37"/>
      <c r="PU98" s="37"/>
      <c r="PV98" s="37"/>
      <c r="PW98" s="37"/>
      <c r="PX98" s="37"/>
      <c r="PY98" s="37"/>
      <c r="PZ98" s="37"/>
      <c r="QA98" s="37"/>
      <c r="QB98" s="37"/>
      <c r="QC98" s="37"/>
      <c r="QD98" s="37"/>
      <c r="QE98" s="37"/>
      <c r="QF98" s="37"/>
      <c r="QG98" s="37"/>
      <c r="QH98" s="37"/>
      <c r="QI98" s="37"/>
      <c r="QJ98" s="37"/>
      <c r="QK98" s="37"/>
      <c r="QL98" s="37"/>
      <c r="QM98" s="37"/>
      <c r="QN98" s="37"/>
      <c r="QO98" s="37"/>
      <c r="QP98" s="37"/>
      <c r="QQ98" s="37"/>
      <c r="QR98" s="37"/>
      <c r="QS98" s="37"/>
      <c r="QT98" s="37"/>
      <c r="QU98" s="37"/>
      <c r="QV98" s="37"/>
      <c r="QW98" s="37"/>
      <c r="QX98" s="37"/>
      <c r="QY98" s="37"/>
      <c r="QZ98" s="37"/>
      <c r="RA98" s="37"/>
      <c r="RB98" s="37"/>
      <c r="RC98" s="37"/>
      <c r="RD98" s="37"/>
      <c r="RE98" s="37"/>
      <c r="RF98" s="37"/>
      <c r="RG98" s="37"/>
      <c r="RH98" s="37"/>
      <c r="RI98" s="37"/>
      <c r="RJ98" s="37"/>
      <c r="RK98" s="37"/>
      <c r="RL98" s="37"/>
      <c r="RM98" s="37"/>
      <c r="RN98" s="37"/>
      <c r="RO98" s="37"/>
      <c r="RP98" s="37"/>
      <c r="RQ98" s="37"/>
      <c r="RR98" s="37"/>
      <c r="RS98" s="37"/>
      <c r="RT98" s="37"/>
      <c r="RU98" s="37"/>
      <c r="RV98" s="37"/>
      <c r="RW98" s="37"/>
      <c r="RX98" s="37"/>
      <c r="RY98" s="37"/>
      <c r="RZ98" s="37"/>
      <c r="SA98" s="37"/>
      <c r="SB98" s="37"/>
      <c r="SC98" s="37"/>
      <c r="SD98" s="37"/>
      <c r="SE98" s="37"/>
      <c r="SF98" s="37"/>
      <c r="SG98" s="37"/>
      <c r="SH98" s="37"/>
      <c r="SI98" s="37"/>
      <c r="SJ98" s="37"/>
      <c r="SK98" s="37"/>
      <c r="SL98" s="37"/>
      <c r="SM98" s="37"/>
      <c r="SN98" s="37"/>
      <c r="SO98" s="37"/>
      <c r="SP98" s="37"/>
      <c r="SQ98" s="37"/>
      <c r="SR98" s="37"/>
      <c r="SS98" s="37"/>
      <c r="ST98" s="37"/>
      <c r="SU98" s="37"/>
      <c r="SV98" s="37"/>
      <c r="SW98" s="37"/>
      <c r="SX98" s="37"/>
      <c r="SY98" s="37"/>
      <c r="SZ98" s="37"/>
      <c r="TA98" s="37"/>
      <c r="TB98" s="37"/>
      <c r="TC98" s="37"/>
      <c r="TD98" s="37"/>
      <c r="TE98" s="37"/>
      <c r="TF98" s="37"/>
      <c r="TG98" s="37"/>
      <c r="TH98" s="37"/>
      <c r="TI98" s="37"/>
      <c r="TJ98" s="37"/>
      <c r="TK98" s="37"/>
      <c r="TL98" s="37"/>
      <c r="TM98" s="37"/>
      <c r="TN98" s="37"/>
      <c r="TO98" s="37"/>
      <c r="TP98" s="37"/>
      <c r="TQ98" s="37"/>
      <c r="TR98" s="37"/>
      <c r="TS98" s="37"/>
      <c r="TT98" s="37"/>
      <c r="TU98" s="37"/>
      <c r="TV98" s="37"/>
      <c r="TW98" s="37"/>
      <c r="TX98" s="37"/>
      <c r="TY98" s="37"/>
      <c r="TZ98" s="37"/>
      <c r="UA98" s="37"/>
      <c r="UB98" s="37"/>
      <c r="UC98" s="37"/>
      <c r="UD98" s="37"/>
      <c r="UE98" s="37"/>
      <c r="UF98" s="37"/>
      <c r="UG98" s="37"/>
      <c r="UH98" s="37"/>
      <c r="UI98" s="37"/>
      <c r="UJ98" s="37"/>
      <c r="UK98" s="37"/>
      <c r="UL98" s="37"/>
      <c r="UM98" s="37"/>
      <c r="UN98" s="37"/>
      <c r="UO98" s="37"/>
      <c r="UP98" s="37"/>
      <c r="UQ98" s="37"/>
      <c r="UR98" s="37"/>
      <c r="US98" s="37"/>
      <c r="UT98" s="37"/>
      <c r="UU98" s="37"/>
      <c r="UV98" s="37"/>
      <c r="UW98" s="37"/>
      <c r="UX98" s="37"/>
      <c r="UY98" s="37"/>
      <c r="UZ98" s="37"/>
      <c r="VA98" s="37"/>
      <c r="VB98" s="37"/>
      <c r="VC98" s="37"/>
      <c r="VD98" s="37"/>
      <c r="VE98" s="37"/>
      <c r="VF98" s="37"/>
      <c r="VG98" s="37"/>
      <c r="VH98" s="37"/>
      <c r="VI98" s="37"/>
      <c r="VJ98" s="37"/>
      <c r="VK98" s="37"/>
      <c r="VL98" s="37"/>
      <c r="VM98" s="37"/>
      <c r="VN98" s="37"/>
      <c r="VO98" s="37"/>
      <c r="VP98" s="37"/>
      <c r="VQ98" s="37"/>
      <c r="VR98" s="37"/>
      <c r="VS98" s="37"/>
      <c r="VT98" s="37"/>
      <c r="VU98" s="37"/>
      <c r="VV98" s="37"/>
      <c r="VW98" s="37"/>
      <c r="VX98" s="37"/>
      <c r="VY98" s="37"/>
      <c r="VZ98" s="37"/>
      <c r="WA98" s="37"/>
      <c r="WB98" s="37"/>
      <c r="WC98" s="37"/>
      <c r="WD98" s="37"/>
      <c r="WE98" s="37"/>
      <c r="WF98" s="37"/>
      <c r="WG98" s="37"/>
      <c r="WH98" s="37"/>
      <c r="WI98" s="37"/>
      <c r="WJ98" s="37"/>
      <c r="WK98" s="37"/>
      <c r="WL98" s="37"/>
      <c r="WM98" s="37"/>
      <c r="WN98" s="37"/>
      <c r="WO98" s="37"/>
      <c r="WP98" s="37"/>
      <c r="WQ98" s="37"/>
      <c r="WR98" s="37"/>
      <c r="WS98" s="37"/>
      <c r="WT98" s="37"/>
      <c r="WU98" s="37"/>
      <c r="WV98" s="37"/>
      <c r="WW98" s="37"/>
      <c r="WX98" s="37"/>
      <c r="WY98" s="37"/>
      <c r="WZ98" s="37"/>
      <c r="XA98" s="37"/>
      <c r="XB98" s="37"/>
      <c r="XC98" s="37"/>
      <c r="XD98" s="37"/>
      <c r="XE98" s="37"/>
      <c r="XF98" s="37"/>
      <c r="XG98" s="37"/>
      <c r="XH98" s="37"/>
      <c r="XI98" s="37"/>
      <c r="XJ98" s="37"/>
      <c r="XK98" s="37"/>
      <c r="XL98" s="37"/>
      <c r="XM98" s="37"/>
      <c r="XN98" s="37"/>
      <c r="XO98" s="37"/>
      <c r="XP98" s="37"/>
      <c r="XQ98" s="37"/>
      <c r="XR98" s="37"/>
      <c r="XS98" s="37"/>
      <c r="XT98" s="37"/>
      <c r="XU98" s="37"/>
      <c r="XV98" s="37"/>
      <c r="XW98" s="37"/>
      <c r="XX98" s="37"/>
      <c r="XY98" s="37"/>
      <c r="XZ98" s="37"/>
      <c r="YA98" s="37"/>
      <c r="YB98" s="37"/>
      <c r="YC98" s="37"/>
      <c r="YD98" s="37"/>
      <c r="YE98" s="37"/>
      <c r="YF98" s="37"/>
      <c r="YG98" s="37"/>
      <c r="YH98" s="37"/>
      <c r="YI98" s="37"/>
      <c r="YJ98" s="37"/>
      <c r="YK98" s="37"/>
      <c r="YL98" s="37"/>
      <c r="YM98" s="37"/>
      <c r="YN98" s="37"/>
      <c r="YO98" s="37"/>
      <c r="YP98" s="37"/>
      <c r="YQ98" s="37"/>
      <c r="YR98" s="37"/>
      <c r="YS98" s="37"/>
    </row>
    <row r="99" spans="1:669" s="38" customFormat="1" ht="15.75" x14ac:dyDescent="0.25">
      <c r="A99" s="4" t="s">
        <v>184</v>
      </c>
      <c r="B99" s="5" t="s">
        <v>213</v>
      </c>
      <c r="C99" s="5" t="s">
        <v>71</v>
      </c>
      <c r="D99" s="5" t="s">
        <v>233</v>
      </c>
      <c r="E99" s="10">
        <v>44652</v>
      </c>
      <c r="F99" s="10" t="s">
        <v>110</v>
      </c>
      <c r="G99" s="129">
        <v>32000</v>
      </c>
      <c r="H99" s="173">
        <v>918.4</v>
      </c>
      <c r="I99" s="179">
        <v>0</v>
      </c>
      <c r="J99" s="180">
        <v>972.8</v>
      </c>
      <c r="K99" s="182">
        <v>25</v>
      </c>
      <c r="L99" s="179">
        <v>1916.2</v>
      </c>
      <c r="M99" s="173">
        <v>30083.8</v>
      </c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49"/>
      <c r="IC99" s="49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7"/>
      <c r="KK99" s="37"/>
      <c r="KL99" s="37"/>
      <c r="KM99" s="37"/>
      <c r="KN99" s="37"/>
      <c r="KO99" s="37"/>
      <c r="KP99" s="37"/>
      <c r="KQ99" s="37"/>
      <c r="KR99" s="37"/>
      <c r="KS99" s="37"/>
      <c r="KT99" s="37"/>
      <c r="KU99" s="37"/>
      <c r="KV99" s="37"/>
      <c r="KW99" s="37"/>
      <c r="KX99" s="37"/>
      <c r="KY99" s="37"/>
      <c r="KZ99" s="37"/>
      <c r="LA99" s="37"/>
      <c r="LB99" s="37"/>
      <c r="LC99" s="37"/>
      <c r="LD99" s="37"/>
      <c r="LE99" s="37"/>
      <c r="LF99" s="37"/>
      <c r="LG99" s="37"/>
      <c r="LH99" s="37"/>
      <c r="LI99" s="37"/>
      <c r="LJ99" s="37"/>
      <c r="LK99" s="37"/>
      <c r="LL99" s="37"/>
      <c r="LM99" s="37"/>
      <c r="LN99" s="37"/>
      <c r="LO99" s="37"/>
      <c r="LP99" s="37"/>
      <c r="LQ99" s="37"/>
      <c r="LR99" s="37"/>
      <c r="LS99" s="37"/>
      <c r="LT99" s="37"/>
      <c r="LU99" s="37"/>
      <c r="LV99" s="37"/>
      <c r="LW99" s="37"/>
      <c r="LX99" s="37"/>
      <c r="LY99" s="37"/>
      <c r="LZ99" s="37"/>
      <c r="MA99" s="37"/>
      <c r="MB99" s="37"/>
      <c r="MC99" s="37"/>
      <c r="MD99" s="37"/>
      <c r="ME99" s="37"/>
      <c r="MF99" s="37"/>
      <c r="MG99" s="37"/>
      <c r="MH99" s="37"/>
      <c r="MI99" s="37"/>
      <c r="MJ99" s="37"/>
      <c r="MK99" s="37"/>
      <c r="ML99" s="37"/>
      <c r="MM99" s="37"/>
      <c r="MN99" s="37"/>
      <c r="MO99" s="37"/>
      <c r="MP99" s="37"/>
      <c r="MQ99" s="37"/>
      <c r="MR99" s="37"/>
      <c r="MS99" s="37"/>
      <c r="MT99" s="37"/>
      <c r="MU99" s="37"/>
      <c r="MV99" s="37"/>
      <c r="MW99" s="37"/>
      <c r="MX99" s="37"/>
      <c r="MY99" s="37"/>
      <c r="MZ99" s="37"/>
      <c r="NA99" s="37"/>
      <c r="NB99" s="37"/>
      <c r="NC99" s="37"/>
      <c r="ND99" s="37"/>
      <c r="NE99" s="37"/>
      <c r="NF99" s="37"/>
      <c r="NG99" s="37"/>
      <c r="NH99" s="37"/>
      <c r="NI99" s="37"/>
      <c r="NJ99" s="37"/>
      <c r="NK99" s="37"/>
      <c r="NL99" s="37"/>
      <c r="NM99" s="37"/>
      <c r="NN99" s="37"/>
      <c r="NO99" s="37"/>
      <c r="NP99" s="37"/>
      <c r="NQ99" s="37"/>
      <c r="NR99" s="37"/>
      <c r="NS99" s="37"/>
      <c r="NT99" s="37"/>
      <c r="NU99" s="37"/>
      <c r="NV99" s="37"/>
      <c r="NW99" s="37"/>
      <c r="NX99" s="37"/>
      <c r="NY99" s="37"/>
      <c r="NZ99" s="37"/>
      <c r="OA99" s="37"/>
      <c r="OB99" s="37"/>
      <c r="OC99" s="37"/>
      <c r="OD99" s="37"/>
      <c r="OE99" s="37"/>
      <c r="OF99" s="37"/>
      <c r="OG99" s="37"/>
      <c r="OH99" s="37"/>
      <c r="OI99" s="37"/>
      <c r="OJ99" s="37"/>
      <c r="OK99" s="37"/>
      <c r="OL99" s="37"/>
      <c r="OM99" s="37"/>
      <c r="ON99" s="37"/>
      <c r="OO99" s="37"/>
      <c r="OP99" s="37"/>
      <c r="OQ99" s="37"/>
      <c r="OR99" s="37"/>
      <c r="OS99" s="37"/>
      <c r="OT99" s="37"/>
      <c r="OU99" s="37"/>
      <c r="OV99" s="37"/>
      <c r="OW99" s="37"/>
      <c r="OX99" s="37"/>
      <c r="OY99" s="37"/>
      <c r="OZ99" s="37"/>
      <c r="PA99" s="37"/>
      <c r="PB99" s="37"/>
      <c r="PC99" s="37"/>
      <c r="PD99" s="37"/>
      <c r="PE99" s="37"/>
      <c r="PF99" s="37"/>
      <c r="PG99" s="37"/>
      <c r="PH99" s="37"/>
      <c r="PI99" s="37"/>
      <c r="PJ99" s="37"/>
      <c r="PK99" s="37"/>
      <c r="PL99" s="37"/>
      <c r="PM99" s="37"/>
      <c r="PN99" s="37"/>
      <c r="PO99" s="37"/>
      <c r="PP99" s="37"/>
      <c r="PQ99" s="37"/>
      <c r="PR99" s="37"/>
      <c r="PS99" s="37"/>
      <c r="PT99" s="37"/>
      <c r="PU99" s="37"/>
      <c r="PV99" s="37"/>
      <c r="PW99" s="37"/>
      <c r="PX99" s="37"/>
      <c r="PY99" s="37"/>
      <c r="PZ99" s="37"/>
      <c r="QA99" s="37"/>
      <c r="QB99" s="37"/>
      <c r="QC99" s="37"/>
      <c r="QD99" s="37"/>
      <c r="QE99" s="37"/>
      <c r="QF99" s="37"/>
      <c r="QG99" s="37"/>
      <c r="QH99" s="37"/>
      <c r="QI99" s="37"/>
      <c r="QJ99" s="37"/>
      <c r="QK99" s="37"/>
      <c r="QL99" s="37"/>
      <c r="QM99" s="37"/>
      <c r="QN99" s="37"/>
      <c r="QO99" s="37"/>
      <c r="QP99" s="37"/>
      <c r="QQ99" s="37"/>
      <c r="QR99" s="37"/>
      <c r="QS99" s="37"/>
      <c r="QT99" s="37"/>
      <c r="QU99" s="37"/>
      <c r="QV99" s="37"/>
      <c r="QW99" s="37"/>
      <c r="QX99" s="37"/>
      <c r="QY99" s="37"/>
      <c r="QZ99" s="37"/>
      <c r="RA99" s="37"/>
      <c r="RB99" s="37"/>
      <c r="RC99" s="37"/>
      <c r="RD99" s="37"/>
      <c r="RE99" s="37"/>
      <c r="RF99" s="37"/>
      <c r="RG99" s="37"/>
      <c r="RH99" s="37"/>
      <c r="RI99" s="37"/>
      <c r="RJ99" s="37"/>
      <c r="RK99" s="37"/>
      <c r="RL99" s="37"/>
      <c r="RM99" s="37"/>
      <c r="RN99" s="37"/>
      <c r="RO99" s="37"/>
      <c r="RP99" s="37"/>
      <c r="RQ99" s="37"/>
      <c r="RR99" s="37"/>
      <c r="RS99" s="37"/>
      <c r="RT99" s="37"/>
      <c r="RU99" s="37"/>
      <c r="RV99" s="37"/>
      <c r="RW99" s="37"/>
      <c r="RX99" s="37"/>
      <c r="RY99" s="37"/>
      <c r="RZ99" s="37"/>
      <c r="SA99" s="37"/>
      <c r="SB99" s="37"/>
      <c r="SC99" s="37"/>
      <c r="SD99" s="37"/>
      <c r="SE99" s="37"/>
      <c r="SF99" s="37"/>
      <c r="SG99" s="37"/>
      <c r="SH99" s="37"/>
      <c r="SI99" s="37"/>
      <c r="SJ99" s="37"/>
      <c r="SK99" s="37"/>
      <c r="SL99" s="37"/>
      <c r="SM99" s="37"/>
      <c r="SN99" s="37"/>
      <c r="SO99" s="37"/>
      <c r="SP99" s="37"/>
      <c r="SQ99" s="37"/>
      <c r="SR99" s="37"/>
      <c r="SS99" s="37"/>
      <c r="ST99" s="37"/>
      <c r="SU99" s="37"/>
      <c r="SV99" s="37"/>
      <c r="SW99" s="37"/>
      <c r="SX99" s="37"/>
      <c r="SY99" s="37"/>
      <c r="SZ99" s="37"/>
      <c r="TA99" s="37"/>
      <c r="TB99" s="37"/>
      <c r="TC99" s="37"/>
      <c r="TD99" s="37"/>
      <c r="TE99" s="37"/>
      <c r="TF99" s="37"/>
      <c r="TG99" s="37"/>
      <c r="TH99" s="37"/>
      <c r="TI99" s="37"/>
      <c r="TJ99" s="37"/>
      <c r="TK99" s="37"/>
      <c r="TL99" s="37"/>
      <c r="TM99" s="37"/>
      <c r="TN99" s="37"/>
      <c r="TO99" s="37"/>
      <c r="TP99" s="37"/>
      <c r="TQ99" s="37"/>
      <c r="TR99" s="37"/>
      <c r="TS99" s="37"/>
      <c r="TT99" s="37"/>
      <c r="TU99" s="37"/>
      <c r="TV99" s="37"/>
      <c r="TW99" s="37"/>
      <c r="TX99" s="37"/>
      <c r="TY99" s="37"/>
      <c r="TZ99" s="37"/>
      <c r="UA99" s="37"/>
      <c r="UB99" s="37"/>
      <c r="UC99" s="37"/>
      <c r="UD99" s="37"/>
      <c r="UE99" s="37"/>
      <c r="UF99" s="37"/>
      <c r="UG99" s="37"/>
      <c r="UH99" s="37"/>
      <c r="UI99" s="37"/>
      <c r="UJ99" s="37"/>
      <c r="UK99" s="37"/>
      <c r="UL99" s="37"/>
      <c r="UM99" s="37"/>
      <c r="UN99" s="37"/>
      <c r="UO99" s="37"/>
      <c r="UP99" s="37"/>
      <c r="UQ99" s="37"/>
      <c r="UR99" s="37"/>
      <c r="US99" s="37"/>
      <c r="UT99" s="37"/>
      <c r="UU99" s="37"/>
      <c r="UV99" s="37"/>
      <c r="UW99" s="37"/>
      <c r="UX99" s="37"/>
      <c r="UY99" s="37"/>
      <c r="UZ99" s="37"/>
      <c r="VA99" s="37"/>
      <c r="VB99" s="37"/>
      <c r="VC99" s="37"/>
      <c r="VD99" s="37"/>
      <c r="VE99" s="37"/>
      <c r="VF99" s="37"/>
      <c r="VG99" s="37"/>
      <c r="VH99" s="37"/>
      <c r="VI99" s="37"/>
      <c r="VJ99" s="37"/>
      <c r="VK99" s="37"/>
      <c r="VL99" s="37"/>
      <c r="VM99" s="37"/>
      <c r="VN99" s="37"/>
      <c r="VO99" s="37"/>
      <c r="VP99" s="37"/>
      <c r="VQ99" s="37"/>
      <c r="VR99" s="37"/>
      <c r="VS99" s="37"/>
      <c r="VT99" s="37"/>
      <c r="VU99" s="37"/>
      <c r="VV99" s="37"/>
      <c r="VW99" s="37"/>
      <c r="VX99" s="37"/>
      <c r="VY99" s="37"/>
      <c r="VZ99" s="37"/>
      <c r="WA99" s="37"/>
      <c r="WB99" s="37"/>
      <c r="WC99" s="37"/>
      <c r="WD99" s="37"/>
      <c r="WE99" s="37"/>
      <c r="WF99" s="37"/>
      <c r="WG99" s="37"/>
      <c r="WH99" s="37"/>
      <c r="WI99" s="37"/>
      <c r="WJ99" s="37"/>
      <c r="WK99" s="37"/>
      <c r="WL99" s="37"/>
      <c r="WM99" s="37"/>
      <c r="WN99" s="37"/>
      <c r="WO99" s="37"/>
      <c r="WP99" s="37"/>
      <c r="WQ99" s="37"/>
      <c r="WR99" s="37"/>
      <c r="WS99" s="37"/>
      <c r="WT99" s="37"/>
      <c r="WU99" s="37"/>
      <c r="WV99" s="37"/>
      <c r="WW99" s="37"/>
      <c r="WX99" s="37"/>
      <c r="WY99" s="37"/>
      <c r="WZ99" s="37"/>
      <c r="XA99" s="37"/>
      <c r="XB99" s="37"/>
      <c r="XC99" s="37"/>
      <c r="XD99" s="37"/>
      <c r="XE99" s="37"/>
      <c r="XF99" s="37"/>
      <c r="XG99" s="37"/>
      <c r="XH99" s="37"/>
      <c r="XI99" s="37"/>
      <c r="XJ99" s="37"/>
      <c r="XK99" s="37"/>
      <c r="XL99" s="37"/>
      <c r="XM99" s="37"/>
      <c r="XN99" s="37"/>
      <c r="XO99" s="37"/>
      <c r="XP99" s="37"/>
      <c r="XQ99" s="37"/>
      <c r="XR99" s="37"/>
      <c r="XS99" s="37"/>
      <c r="XT99" s="37"/>
      <c r="XU99" s="37"/>
      <c r="XV99" s="37"/>
      <c r="XW99" s="37"/>
      <c r="XX99" s="37"/>
      <c r="XY99" s="37"/>
      <c r="XZ99" s="37"/>
      <c r="YA99" s="37"/>
      <c r="YB99" s="37"/>
      <c r="YC99" s="37"/>
      <c r="YD99" s="37"/>
      <c r="YE99" s="37"/>
      <c r="YF99" s="37"/>
      <c r="YG99" s="37"/>
      <c r="YH99" s="37"/>
      <c r="YI99" s="37"/>
      <c r="YJ99" s="37"/>
      <c r="YK99" s="37"/>
      <c r="YL99" s="37"/>
      <c r="YM99" s="37"/>
      <c r="YN99" s="37"/>
      <c r="YO99" s="37"/>
      <c r="YP99" s="37"/>
      <c r="YQ99" s="37"/>
      <c r="YR99" s="37"/>
      <c r="YS99" s="37"/>
    </row>
    <row r="100" spans="1:669" ht="18" customHeight="1" x14ac:dyDescent="0.25">
      <c r="A100" s="40" t="s">
        <v>14</v>
      </c>
      <c r="B100" s="12">
        <v>4</v>
      </c>
      <c r="C100" s="7"/>
      <c r="D100" s="7"/>
      <c r="E100" s="40"/>
      <c r="F100" s="40"/>
      <c r="G100" s="145">
        <f>SUM(G96:G99)</f>
        <v>128000</v>
      </c>
      <c r="H100" s="160">
        <f t="shared" ref="H100:M100" si="15">SUM(H96:H99)</f>
        <v>3673.6</v>
      </c>
      <c r="I100" s="145">
        <f t="shared" si="15"/>
        <v>0</v>
      </c>
      <c r="J100" s="145">
        <f t="shared" si="15"/>
        <v>3891.2</v>
      </c>
      <c r="K100" s="145">
        <f t="shared" si="15"/>
        <v>250</v>
      </c>
      <c r="L100" s="145">
        <f t="shared" si="15"/>
        <v>7814.8</v>
      </c>
      <c r="M100" s="160">
        <f t="shared" si="15"/>
        <v>120185.2</v>
      </c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IB100" s="49"/>
      <c r="IC100" s="49"/>
    </row>
    <row r="101" spans="1:669" s="46" customFormat="1" ht="12.75" customHeight="1" x14ac:dyDescent="0.25">
      <c r="A101" s="38"/>
      <c r="B101" s="104"/>
      <c r="C101" s="65"/>
      <c r="D101" s="65"/>
      <c r="E101" s="66"/>
      <c r="F101" s="66"/>
      <c r="G101" s="144"/>
      <c r="H101" s="163"/>
      <c r="I101" s="144"/>
      <c r="J101" s="144"/>
      <c r="K101" s="144"/>
      <c r="L101" s="144"/>
      <c r="M101" s="163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</row>
    <row r="102" spans="1:669" s="44" customFormat="1" ht="17.25" customHeight="1" x14ac:dyDescent="0.25">
      <c r="A102" s="39" t="s">
        <v>113</v>
      </c>
      <c r="B102" s="16"/>
      <c r="C102" s="17"/>
      <c r="D102" s="17"/>
      <c r="E102" s="39"/>
      <c r="F102" s="39"/>
      <c r="G102" s="154"/>
      <c r="H102" s="154"/>
      <c r="I102" s="150"/>
      <c r="J102" s="150"/>
      <c r="K102" s="154"/>
      <c r="L102" s="150"/>
      <c r="M102" s="154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</row>
    <row r="103" spans="1:669" s="45" customFormat="1" ht="15.75" x14ac:dyDescent="0.25">
      <c r="A103" s="45" t="s">
        <v>114</v>
      </c>
      <c r="B103" s="18" t="s">
        <v>212</v>
      </c>
      <c r="C103" s="19" t="s">
        <v>71</v>
      </c>
      <c r="D103" s="19" t="s">
        <v>233</v>
      </c>
      <c r="E103" s="20">
        <v>44487</v>
      </c>
      <c r="F103" s="18" t="s">
        <v>110</v>
      </c>
      <c r="G103" s="155">
        <v>90000</v>
      </c>
      <c r="H103" s="155">
        <v>2583</v>
      </c>
      <c r="I103" s="151">
        <v>9753.1200000000008</v>
      </c>
      <c r="J103" s="151">
        <v>2736</v>
      </c>
      <c r="K103" s="155">
        <v>25</v>
      </c>
      <c r="L103" s="151">
        <v>15097.12</v>
      </c>
      <c r="M103" s="155">
        <f>G103-L103</f>
        <v>74902.880000000005</v>
      </c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</row>
    <row r="104" spans="1:669" s="86" customFormat="1" ht="15.75" x14ac:dyDescent="0.25">
      <c r="A104" s="67" t="s">
        <v>14</v>
      </c>
      <c r="B104" s="91">
        <v>1</v>
      </c>
      <c r="C104" s="88"/>
      <c r="D104" s="88"/>
      <c r="E104" s="89"/>
      <c r="F104" s="87"/>
      <c r="G104" s="156">
        <f>G103</f>
        <v>90000</v>
      </c>
      <c r="H104" s="156">
        <f t="shared" ref="H104:L104" si="16">H103</f>
        <v>2583</v>
      </c>
      <c r="I104" s="149">
        <f t="shared" si="16"/>
        <v>9753.1200000000008</v>
      </c>
      <c r="J104" s="149">
        <f t="shared" si="16"/>
        <v>2736</v>
      </c>
      <c r="K104" s="156">
        <f t="shared" si="16"/>
        <v>25</v>
      </c>
      <c r="L104" s="149">
        <f t="shared" si="16"/>
        <v>15097.12</v>
      </c>
      <c r="M104" s="156">
        <f>M103</f>
        <v>74902.880000000005</v>
      </c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45"/>
      <c r="AP104" s="45"/>
      <c r="AQ104" s="45"/>
      <c r="AR104" s="45"/>
      <c r="AS104" s="45"/>
      <c r="AT104" s="4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</row>
    <row r="105" spans="1:669" s="46" customFormat="1" ht="12.75" customHeight="1" x14ac:dyDescent="0.25">
      <c r="A105" s="38"/>
      <c r="B105" s="104"/>
      <c r="C105" s="65"/>
      <c r="D105" s="65"/>
      <c r="E105" s="66"/>
      <c r="F105" s="66"/>
      <c r="G105" s="144"/>
      <c r="H105" s="163"/>
      <c r="I105" s="144"/>
      <c r="J105" s="144"/>
      <c r="K105" s="144"/>
      <c r="L105" s="144"/>
      <c r="M105" s="163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</row>
    <row r="106" spans="1:669" s="44" customFormat="1" ht="17.25" customHeight="1" x14ac:dyDescent="0.25">
      <c r="A106" s="39" t="s">
        <v>164</v>
      </c>
      <c r="B106" s="16"/>
      <c r="C106" s="17"/>
      <c r="D106" s="17"/>
      <c r="E106" s="39"/>
      <c r="F106" s="39"/>
      <c r="G106" s="154"/>
      <c r="H106" s="154"/>
      <c r="I106" s="150"/>
      <c r="J106" s="150"/>
      <c r="K106" s="154"/>
      <c r="L106" s="150"/>
      <c r="M106" s="154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</row>
    <row r="107" spans="1:669" s="43" customFormat="1" ht="12.75" customHeight="1" x14ac:dyDescent="0.25">
      <c r="A107" s="43" t="s">
        <v>143</v>
      </c>
      <c r="B107" s="64" t="s">
        <v>144</v>
      </c>
      <c r="C107" s="65" t="s">
        <v>71</v>
      </c>
      <c r="D107" s="65" t="s">
        <v>233</v>
      </c>
      <c r="E107" s="66">
        <v>44593</v>
      </c>
      <c r="F107" s="66" t="s">
        <v>110</v>
      </c>
      <c r="G107" s="146">
        <v>110000</v>
      </c>
      <c r="H107" s="164">
        <v>3157</v>
      </c>
      <c r="I107" s="146">
        <v>14457.62</v>
      </c>
      <c r="J107" s="146">
        <v>3344</v>
      </c>
      <c r="K107" s="146">
        <v>6625</v>
      </c>
      <c r="L107" s="146">
        <v>27583.62</v>
      </c>
      <c r="M107" s="164">
        <v>82416.38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</row>
    <row r="108" spans="1:669" s="86" customFormat="1" ht="15.75" x14ac:dyDescent="0.25">
      <c r="A108" s="67" t="s">
        <v>14</v>
      </c>
      <c r="B108" s="91">
        <v>1</v>
      </c>
      <c r="C108" s="88"/>
      <c r="D108" s="88"/>
      <c r="E108" s="89"/>
      <c r="F108" s="87"/>
      <c r="G108" s="156">
        <f>SUM(G107)</f>
        <v>110000</v>
      </c>
      <c r="H108" s="156">
        <f t="shared" ref="H108:M108" si="17">SUM(H107)</f>
        <v>3157</v>
      </c>
      <c r="I108" s="156">
        <f t="shared" si="17"/>
        <v>14457.62</v>
      </c>
      <c r="J108" s="156">
        <f t="shared" si="17"/>
        <v>3344</v>
      </c>
      <c r="K108" s="156">
        <f t="shared" si="17"/>
        <v>6625</v>
      </c>
      <c r="L108" s="156">
        <f t="shared" si="17"/>
        <v>27583.62</v>
      </c>
      <c r="M108" s="156">
        <f t="shared" si="17"/>
        <v>82416.38</v>
      </c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45"/>
      <c r="AP108" s="45"/>
      <c r="AQ108" s="45"/>
      <c r="AR108" s="45"/>
      <c r="AS108" s="45"/>
      <c r="AT108" s="4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  <c r="HQ108" s="90"/>
      <c r="HR108" s="90"/>
      <c r="HS108" s="90"/>
      <c r="HT108" s="90"/>
      <c r="HU108" s="90"/>
      <c r="HV108" s="90"/>
      <c r="HW108" s="90"/>
      <c r="HX108" s="90"/>
      <c r="HY108" s="90"/>
      <c r="HZ108" s="90"/>
      <c r="IA108" s="90"/>
    </row>
    <row r="109" spans="1:669" s="46" customFormat="1" ht="12.75" customHeight="1" x14ac:dyDescent="0.25">
      <c r="A109" s="38"/>
      <c r="B109" s="104"/>
      <c r="C109" s="65"/>
      <c r="D109" s="65"/>
      <c r="E109" s="66"/>
      <c r="F109" s="66"/>
      <c r="G109" s="144"/>
      <c r="H109" s="163"/>
      <c r="I109" s="144"/>
      <c r="J109" s="144"/>
      <c r="K109" s="144"/>
      <c r="L109" s="144"/>
      <c r="M109" s="163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</row>
    <row r="110" spans="1:669" s="50" customFormat="1" ht="18" customHeight="1" x14ac:dyDescent="0.25">
      <c r="A110" s="62" t="s">
        <v>47</v>
      </c>
      <c r="B110" s="83"/>
      <c r="C110" s="84"/>
      <c r="D110" s="84"/>
      <c r="E110" s="84"/>
      <c r="F110" s="84"/>
      <c r="G110" s="157"/>
      <c r="H110" s="177"/>
      <c r="I110" s="177"/>
      <c r="J110" s="177"/>
      <c r="K110" s="177"/>
      <c r="L110" s="177"/>
      <c r="M110" s="177"/>
      <c r="N110" s="44"/>
      <c r="O110" s="44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49"/>
      <c r="JO110" s="49"/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9"/>
      <c r="KD110" s="49"/>
      <c r="KE110" s="49"/>
      <c r="KF110" s="49"/>
      <c r="KG110" s="49"/>
      <c r="KH110" s="49"/>
      <c r="KI110" s="49"/>
      <c r="KJ110" s="49"/>
      <c r="KK110" s="49"/>
      <c r="KL110" s="49"/>
      <c r="KM110" s="49"/>
      <c r="KN110" s="49"/>
      <c r="KO110" s="49"/>
      <c r="KP110" s="49"/>
      <c r="KQ110" s="49"/>
      <c r="KR110" s="49"/>
      <c r="KS110" s="49"/>
      <c r="KT110" s="49"/>
      <c r="KU110" s="49"/>
      <c r="KV110" s="49"/>
      <c r="KW110" s="49"/>
      <c r="KX110" s="49"/>
      <c r="KY110" s="49"/>
      <c r="KZ110" s="49"/>
      <c r="LA110" s="49"/>
      <c r="LB110" s="49"/>
      <c r="LC110" s="49"/>
      <c r="LD110" s="49"/>
      <c r="LE110" s="49"/>
      <c r="LF110" s="49"/>
      <c r="LG110" s="49"/>
      <c r="LH110" s="49"/>
      <c r="LI110" s="49"/>
      <c r="LJ110" s="49"/>
      <c r="LK110" s="49"/>
      <c r="LL110" s="49"/>
      <c r="LM110" s="49"/>
      <c r="LN110" s="49"/>
      <c r="LO110" s="49"/>
      <c r="LP110" s="49"/>
      <c r="LQ110" s="49"/>
      <c r="LR110" s="49"/>
      <c r="LS110" s="49"/>
      <c r="LT110" s="49"/>
      <c r="LU110" s="49"/>
      <c r="LV110" s="49"/>
      <c r="LW110" s="49"/>
      <c r="LX110" s="49"/>
      <c r="LY110" s="49"/>
      <c r="LZ110" s="49"/>
      <c r="MA110" s="49"/>
      <c r="MB110" s="49"/>
      <c r="MC110" s="49"/>
      <c r="MD110" s="49"/>
      <c r="ME110" s="49"/>
      <c r="MF110" s="49"/>
      <c r="MG110" s="49"/>
      <c r="MH110" s="49"/>
      <c r="MI110" s="49"/>
      <c r="MJ110" s="49"/>
      <c r="MK110" s="49"/>
      <c r="ML110" s="49"/>
      <c r="MM110" s="49"/>
      <c r="MN110" s="49"/>
      <c r="MO110" s="49"/>
      <c r="MP110" s="49"/>
      <c r="MQ110" s="49"/>
      <c r="MR110" s="49"/>
      <c r="MS110" s="49"/>
      <c r="MT110" s="49"/>
      <c r="MU110" s="49"/>
      <c r="MV110" s="49"/>
      <c r="MW110" s="49"/>
      <c r="MX110" s="49"/>
      <c r="MY110" s="49"/>
      <c r="MZ110" s="49"/>
      <c r="NA110" s="49"/>
      <c r="NB110" s="49"/>
      <c r="NC110" s="49"/>
      <c r="ND110" s="49"/>
      <c r="NE110" s="49"/>
      <c r="NF110" s="49"/>
      <c r="NG110" s="49"/>
      <c r="NH110" s="49"/>
      <c r="NI110" s="49"/>
      <c r="NJ110" s="49"/>
      <c r="NK110" s="49"/>
      <c r="NL110" s="49"/>
      <c r="NM110" s="49"/>
      <c r="NN110" s="49"/>
      <c r="NO110" s="49"/>
      <c r="NP110" s="49"/>
      <c r="NQ110" s="49"/>
      <c r="NR110" s="49"/>
      <c r="NS110" s="49"/>
      <c r="NT110" s="49"/>
      <c r="NU110" s="49"/>
      <c r="NV110" s="49"/>
      <c r="NW110" s="49"/>
      <c r="NX110" s="49"/>
      <c r="NY110" s="49"/>
      <c r="NZ110" s="49"/>
      <c r="OA110" s="49"/>
      <c r="OB110" s="49"/>
      <c r="OC110" s="49"/>
      <c r="OD110" s="49"/>
      <c r="OE110" s="49"/>
      <c r="OF110" s="49"/>
      <c r="OG110" s="49"/>
      <c r="OH110" s="49"/>
      <c r="OI110" s="49"/>
      <c r="OJ110" s="49"/>
      <c r="OK110" s="49"/>
      <c r="OL110" s="49"/>
      <c r="OM110" s="49"/>
      <c r="ON110" s="49"/>
      <c r="OO110" s="49"/>
      <c r="OP110" s="49"/>
      <c r="OQ110" s="49"/>
      <c r="OR110" s="49"/>
      <c r="OS110" s="49"/>
      <c r="OT110" s="49"/>
      <c r="OU110" s="49"/>
      <c r="OV110" s="49"/>
      <c r="OW110" s="49"/>
      <c r="OX110" s="49"/>
      <c r="OY110" s="49"/>
      <c r="OZ110" s="49"/>
      <c r="PA110" s="49"/>
      <c r="PB110" s="49"/>
      <c r="PC110" s="49"/>
      <c r="PD110" s="49"/>
      <c r="PE110" s="49"/>
      <c r="PF110" s="49"/>
      <c r="PG110" s="49"/>
      <c r="PH110" s="49"/>
      <c r="PI110" s="49"/>
      <c r="PJ110" s="49"/>
      <c r="PK110" s="49"/>
      <c r="PL110" s="49"/>
      <c r="PM110" s="49"/>
      <c r="PN110" s="49"/>
      <c r="PO110" s="49"/>
      <c r="PP110" s="49"/>
      <c r="PQ110" s="49"/>
      <c r="PR110" s="49"/>
      <c r="PS110" s="49"/>
      <c r="PT110" s="49"/>
      <c r="PU110" s="49"/>
      <c r="PV110" s="49"/>
      <c r="PW110" s="49"/>
      <c r="PX110" s="49"/>
      <c r="PY110" s="49"/>
      <c r="PZ110" s="49"/>
      <c r="QA110" s="49"/>
      <c r="QB110" s="49"/>
      <c r="QC110" s="49"/>
      <c r="QD110" s="49"/>
      <c r="QE110" s="49"/>
      <c r="QF110" s="49"/>
      <c r="QG110" s="49"/>
      <c r="QH110" s="49"/>
      <c r="QI110" s="49"/>
      <c r="QJ110" s="49"/>
      <c r="QK110" s="49"/>
      <c r="QL110" s="49"/>
      <c r="QM110" s="49"/>
      <c r="QN110" s="49"/>
      <c r="QO110" s="49"/>
      <c r="QP110" s="49"/>
      <c r="QQ110" s="49"/>
      <c r="QR110" s="49"/>
      <c r="QS110" s="49"/>
      <c r="QT110" s="49"/>
      <c r="QU110" s="49"/>
      <c r="QV110" s="49"/>
      <c r="QW110" s="49"/>
      <c r="QX110" s="49"/>
      <c r="QY110" s="49"/>
      <c r="QZ110" s="49"/>
      <c r="RA110" s="49"/>
      <c r="RB110" s="49"/>
      <c r="RC110" s="49"/>
      <c r="RD110" s="49"/>
      <c r="RE110" s="49"/>
      <c r="RF110" s="49"/>
      <c r="RG110" s="49"/>
      <c r="RH110" s="49"/>
      <c r="RI110" s="49"/>
      <c r="RJ110" s="49"/>
      <c r="RK110" s="49"/>
      <c r="RL110" s="49"/>
      <c r="RM110" s="49"/>
      <c r="RN110" s="49"/>
      <c r="RO110" s="49"/>
      <c r="RP110" s="49"/>
      <c r="RQ110" s="49"/>
      <c r="RR110" s="49"/>
      <c r="RS110" s="49"/>
      <c r="RT110" s="49"/>
      <c r="RU110" s="49"/>
      <c r="RV110" s="49"/>
      <c r="RW110" s="49"/>
      <c r="RX110" s="49"/>
      <c r="RY110" s="49"/>
      <c r="RZ110" s="49"/>
      <c r="SA110" s="49"/>
      <c r="SB110" s="49"/>
      <c r="SC110" s="49"/>
      <c r="SD110" s="49"/>
      <c r="SE110" s="49"/>
      <c r="SF110" s="49"/>
      <c r="SG110" s="49"/>
      <c r="SH110" s="49"/>
      <c r="SI110" s="49"/>
      <c r="SJ110" s="49"/>
      <c r="SK110" s="49"/>
      <c r="SL110" s="49"/>
      <c r="SM110" s="49"/>
      <c r="SN110" s="49"/>
      <c r="SO110" s="49"/>
      <c r="SP110" s="49"/>
      <c r="SQ110" s="49"/>
      <c r="SR110" s="49"/>
      <c r="SS110" s="49"/>
      <c r="ST110" s="49"/>
      <c r="SU110" s="49"/>
      <c r="SV110" s="49"/>
      <c r="SW110" s="49"/>
      <c r="SX110" s="49"/>
      <c r="SY110" s="49"/>
      <c r="SZ110" s="49"/>
      <c r="TA110" s="49"/>
      <c r="TB110" s="49"/>
      <c r="TC110" s="49"/>
      <c r="TD110" s="49"/>
      <c r="TE110" s="49"/>
      <c r="TF110" s="49"/>
      <c r="TG110" s="49"/>
      <c r="TH110" s="49"/>
      <c r="TI110" s="49"/>
      <c r="TJ110" s="49"/>
      <c r="TK110" s="49"/>
      <c r="TL110" s="49"/>
      <c r="TM110" s="49"/>
      <c r="TN110" s="49"/>
      <c r="TO110" s="49"/>
      <c r="TP110" s="49"/>
      <c r="TQ110" s="49"/>
      <c r="TR110" s="49"/>
      <c r="TS110" s="49"/>
      <c r="TT110" s="49"/>
      <c r="TU110" s="49"/>
      <c r="TV110" s="49"/>
      <c r="TW110" s="49"/>
      <c r="TX110" s="49"/>
      <c r="TY110" s="49"/>
      <c r="TZ110" s="49"/>
      <c r="UA110" s="49"/>
      <c r="UB110" s="49"/>
      <c r="UC110" s="49"/>
      <c r="UD110" s="49"/>
      <c r="UE110" s="49"/>
      <c r="UF110" s="49"/>
      <c r="UG110" s="49"/>
      <c r="UH110" s="49"/>
      <c r="UI110" s="49"/>
      <c r="UJ110" s="49"/>
      <c r="UK110" s="49"/>
      <c r="UL110" s="49"/>
      <c r="UM110" s="49"/>
      <c r="UN110" s="49"/>
      <c r="UO110" s="49"/>
      <c r="UP110" s="49"/>
      <c r="UQ110" s="49"/>
      <c r="UR110" s="49"/>
      <c r="US110" s="49"/>
      <c r="UT110" s="49"/>
      <c r="UU110" s="49"/>
      <c r="UV110" s="49"/>
      <c r="UW110" s="49"/>
      <c r="UX110" s="49"/>
      <c r="UY110" s="49"/>
      <c r="UZ110" s="49"/>
      <c r="VA110" s="49"/>
      <c r="VB110" s="49"/>
      <c r="VC110" s="49"/>
      <c r="VD110" s="49"/>
      <c r="VE110" s="49"/>
      <c r="VF110" s="49"/>
      <c r="VG110" s="49"/>
      <c r="VH110" s="49"/>
      <c r="VI110" s="49"/>
      <c r="VJ110" s="49"/>
      <c r="VK110" s="49"/>
      <c r="VL110" s="49"/>
      <c r="VM110" s="49"/>
      <c r="VN110" s="49"/>
      <c r="VO110" s="49"/>
      <c r="VP110" s="49"/>
      <c r="VQ110" s="49"/>
      <c r="VR110" s="49"/>
      <c r="VS110" s="49"/>
      <c r="VT110" s="49"/>
      <c r="VU110" s="49"/>
      <c r="VV110" s="49"/>
      <c r="VW110" s="49"/>
      <c r="VX110" s="49"/>
      <c r="VY110" s="49"/>
      <c r="VZ110" s="49"/>
      <c r="WA110" s="49"/>
      <c r="WB110" s="49"/>
      <c r="WC110" s="49"/>
      <c r="WD110" s="49"/>
      <c r="WE110" s="49"/>
      <c r="WF110" s="49"/>
      <c r="WG110" s="49"/>
      <c r="WH110" s="49"/>
      <c r="WI110" s="49"/>
      <c r="WJ110" s="49"/>
      <c r="WK110" s="49"/>
      <c r="WL110" s="49"/>
      <c r="WM110" s="49"/>
      <c r="WN110" s="49"/>
      <c r="WO110" s="49"/>
      <c r="WP110" s="49"/>
      <c r="WQ110" s="49"/>
      <c r="WR110" s="49"/>
      <c r="WS110" s="49"/>
      <c r="WT110" s="49"/>
      <c r="WU110" s="49"/>
      <c r="WV110" s="49"/>
      <c r="WW110" s="49"/>
      <c r="WX110" s="49"/>
      <c r="WY110" s="49"/>
      <c r="WZ110" s="49"/>
      <c r="XA110" s="49"/>
      <c r="XB110" s="49"/>
      <c r="XC110" s="49"/>
      <c r="XD110" s="49"/>
      <c r="XE110" s="49"/>
      <c r="XF110" s="49"/>
      <c r="XG110" s="49"/>
      <c r="XH110" s="49"/>
      <c r="XI110" s="49"/>
      <c r="XJ110" s="49"/>
      <c r="XK110" s="49"/>
      <c r="XL110" s="49"/>
      <c r="XM110" s="49"/>
      <c r="XN110" s="49"/>
      <c r="XO110" s="49"/>
      <c r="XP110" s="49"/>
      <c r="XQ110" s="49"/>
      <c r="XR110" s="49"/>
      <c r="XS110" s="49"/>
      <c r="XT110" s="49"/>
      <c r="XU110" s="49"/>
      <c r="XV110" s="49"/>
      <c r="XW110" s="49"/>
      <c r="XX110" s="49"/>
      <c r="XY110" s="49"/>
      <c r="XZ110" s="49"/>
      <c r="YA110" s="49"/>
      <c r="YB110" s="49"/>
      <c r="YC110" s="49"/>
      <c r="YD110" s="49"/>
      <c r="YE110" s="49"/>
      <c r="YF110" s="49"/>
      <c r="YG110" s="49"/>
      <c r="YH110" s="49"/>
      <c r="YI110" s="49"/>
      <c r="YJ110" s="49"/>
      <c r="YK110" s="49"/>
      <c r="YL110" s="49"/>
      <c r="YM110" s="49"/>
      <c r="YN110" s="49"/>
      <c r="YO110" s="49"/>
      <c r="YP110" s="49"/>
      <c r="YQ110" s="49"/>
      <c r="YR110" s="49"/>
      <c r="YS110" s="49"/>
    </row>
    <row r="111" spans="1:669" ht="18" customHeight="1" x14ac:dyDescent="0.25">
      <c r="A111" s="30" t="s">
        <v>165</v>
      </c>
      <c r="B111" s="26" t="s">
        <v>16</v>
      </c>
      <c r="C111" s="56" t="s">
        <v>72</v>
      </c>
      <c r="D111" s="56" t="s">
        <v>233</v>
      </c>
      <c r="E111" s="59">
        <v>44564</v>
      </c>
      <c r="F111" s="10" t="s">
        <v>110</v>
      </c>
      <c r="G111" s="158">
        <v>45000</v>
      </c>
      <c r="H111" s="178">
        <f>G111*0.0287</f>
        <v>1291.5</v>
      </c>
      <c r="I111" s="178">
        <v>1148.33</v>
      </c>
      <c r="J111" s="178">
        <f>G111*0.0304</f>
        <v>1368</v>
      </c>
      <c r="K111" s="178">
        <v>25</v>
      </c>
      <c r="L111" s="178">
        <v>3832.83</v>
      </c>
      <c r="M111" s="186">
        <v>41167.17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  <c r="IW111" s="49"/>
      <c r="IX111" s="49"/>
      <c r="IY111" s="49"/>
      <c r="IZ111" s="49"/>
      <c r="JA111" s="49"/>
      <c r="JB111" s="49"/>
      <c r="JC111" s="49"/>
      <c r="JD111" s="49"/>
      <c r="JE111" s="49"/>
      <c r="JF111" s="49"/>
      <c r="JG111" s="49"/>
      <c r="JH111" s="49"/>
      <c r="JI111" s="49"/>
      <c r="JJ111" s="49"/>
      <c r="JK111" s="49"/>
      <c r="JL111" s="49"/>
      <c r="JM111" s="49"/>
      <c r="JN111" s="49"/>
      <c r="JO111" s="49"/>
      <c r="JP111" s="49"/>
      <c r="JQ111" s="49"/>
      <c r="JR111" s="49"/>
      <c r="JS111" s="49"/>
      <c r="JT111" s="49"/>
      <c r="JU111" s="49"/>
      <c r="JV111" s="49"/>
      <c r="JW111" s="49"/>
      <c r="JX111" s="49"/>
      <c r="JY111" s="49"/>
      <c r="JZ111" s="49"/>
      <c r="KA111" s="49"/>
      <c r="KB111" s="49"/>
      <c r="KC111" s="49"/>
      <c r="KD111" s="49"/>
      <c r="KE111" s="49"/>
      <c r="KF111" s="49"/>
      <c r="KG111" s="49"/>
      <c r="KH111" s="49"/>
      <c r="KI111" s="49"/>
      <c r="KJ111" s="49"/>
      <c r="KK111" s="49"/>
      <c r="KL111" s="49"/>
      <c r="KM111" s="49"/>
      <c r="KN111" s="49"/>
      <c r="KO111" s="49"/>
      <c r="KP111" s="49"/>
      <c r="KQ111" s="49"/>
      <c r="KR111" s="49"/>
      <c r="KS111" s="49"/>
      <c r="KT111" s="49"/>
      <c r="KU111" s="49"/>
      <c r="KV111" s="49"/>
      <c r="KW111" s="49"/>
      <c r="KX111" s="49"/>
      <c r="KY111" s="49"/>
      <c r="KZ111" s="49"/>
      <c r="LA111" s="49"/>
      <c r="LB111" s="49"/>
      <c r="LC111" s="49"/>
      <c r="LD111" s="49"/>
      <c r="LE111" s="49"/>
      <c r="LF111" s="49"/>
      <c r="LG111" s="49"/>
      <c r="LH111" s="49"/>
      <c r="LI111" s="49"/>
      <c r="LJ111" s="49"/>
      <c r="LK111" s="49"/>
      <c r="LL111" s="49"/>
      <c r="LM111" s="49"/>
      <c r="LN111" s="49"/>
      <c r="LO111" s="49"/>
      <c r="LP111" s="49"/>
      <c r="LQ111" s="49"/>
      <c r="LR111" s="49"/>
      <c r="LS111" s="49"/>
      <c r="LT111" s="49"/>
      <c r="LU111" s="49"/>
      <c r="LV111" s="49"/>
      <c r="LW111" s="49"/>
      <c r="LX111" s="49"/>
      <c r="LY111" s="49"/>
      <c r="LZ111" s="49"/>
      <c r="MA111" s="49"/>
      <c r="MB111" s="49"/>
      <c r="MC111" s="49"/>
      <c r="MD111" s="49"/>
      <c r="ME111" s="49"/>
      <c r="MF111" s="49"/>
      <c r="MG111" s="49"/>
      <c r="MH111" s="49"/>
      <c r="MI111" s="49"/>
      <c r="MJ111" s="49"/>
      <c r="MK111" s="49"/>
      <c r="ML111" s="49"/>
      <c r="MM111" s="49"/>
      <c r="MN111" s="49"/>
      <c r="MO111" s="49"/>
      <c r="MP111" s="49"/>
      <c r="MQ111" s="49"/>
      <c r="MR111" s="49"/>
      <c r="MS111" s="49"/>
      <c r="MT111" s="49"/>
      <c r="MU111" s="49"/>
      <c r="MV111" s="49"/>
      <c r="MW111" s="49"/>
      <c r="MX111" s="49"/>
      <c r="MY111" s="49"/>
      <c r="MZ111" s="49"/>
      <c r="NA111" s="49"/>
      <c r="NB111" s="49"/>
      <c r="NC111" s="49"/>
      <c r="ND111" s="49"/>
      <c r="NE111" s="49"/>
      <c r="NF111" s="49"/>
      <c r="NG111" s="49"/>
      <c r="NH111" s="49"/>
      <c r="NI111" s="49"/>
      <c r="NJ111" s="49"/>
      <c r="NK111" s="49"/>
      <c r="NL111" s="49"/>
      <c r="NM111" s="49"/>
      <c r="NN111" s="49"/>
      <c r="NO111" s="49"/>
      <c r="NP111" s="49"/>
      <c r="NQ111" s="49"/>
      <c r="NR111" s="49"/>
      <c r="NS111" s="49"/>
      <c r="NT111" s="49"/>
      <c r="NU111" s="49"/>
      <c r="NV111" s="49"/>
      <c r="NW111" s="49"/>
      <c r="NX111" s="49"/>
      <c r="NY111" s="49"/>
      <c r="NZ111" s="49"/>
      <c r="OA111" s="49"/>
      <c r="OB111" s="49"/>
      <c r="OC111" s="49"/>
      <c r="OD111" s="49"/>
      <c r="OE111" s="49"/>
      <c r="OF111" s="49"/>
      <c r="OG111" s="49"/>
      <c r="OH111" s="49"/>
      <c r="OI111" s="49"/>
      <c r="OJ111" s="49"/>
      <c r="OK111" s="49"/>
      <c r="OL111" s="49"/>
      <c r="OM111" s="49"/>
      <c r="ON111" s="49"/>
      <c r="OO111" s="49"/>
      <c r="OP111" s="49"/>
      <c r="OQ111" s="49"/>
      <c r="OR111" s="49"/>
      <c r="OS111" s="49"/>
      <c r="OT111" s="49"/>
      <c r="OU111" s="49"/>
      <c r="OV111" s="49"/>
      <c r="OW111" s="49"/>
      <c r="OX111" s="49"/>
      <c r="OY111" s="49"/>
      <c r="OZ111" s="49"/>
      <c r="PA111" s="49"/>
      <c r="PB111" s="49"/>
      <c r="PC111" s="49"/>
      <c r="PD111" s="49"/>
      <c r="PE111" s="49"/>
      <c r="PF111" s="49"/>
      <c r="PG111" s="49"/>
      <c r="PH111" s="49"/>
      <c r="PI111" s="49"/>
      <c r="PJ111" s="49"/>
      <c r="PK111" s="49"/>
      <c r="PL111" s="49"/>
      <c r="PM111" s="49"/>
      <c r="PN111" s="49"/>
      <c r="PO111" s="49"/>
      <c r="PP111" s="49"/>
      <c r="PQ111" s="49"/>
      <c r="PR111" s="49"/>
      <c r="PS111" s="49"/>
      <c r="PT111" s="49"/>
      <c r="PU111" s="49"/>
      <c r="PV111" s="49"/>
      <c r="PW111" s="49"/>
      <c r="PX111" s="49"/>
      <c r="PY111" s="49"/>
      <c r="PZ111" s="49"/>
      <c r="QA111" s="49"/>
      <c r="QB111" s="49"/>
      <c r="QC111" s="49"/>
      <c r="QD111" s="49"/>
      <c r="QE111" s="49"/>
      <c r="QF111" s="49"/>
      <c r="QG111" s="49"/>
      <c r="QH111" s="49"/>
      <c r="QI111" s="49"/>
      <c r="QJ111" s="49"/>
      <c r="QK111" s="49"/>
      <c r="QL111" s="49"/>
      <c r="QM111" s="49"/>
      <c r="QN111" s="49"/>
      <c r="QO111" s="49"/>
      <c r="QP111" s="49"/>
      <c r="QQ111" s="49"/>
      <c r="QR111" s="49"/>
      <c r="QS111" s="49"/>
      <c r="QT111" s="49"/>
      <c r="QU111" s="49"/>
      <c r="QV111" s="49"/>
      <c r="QW111" s="49"/>
      <c r="QX111" s="49"/>
      <c r="QY111" s="49"/>
      <c r="QZ111" s="49"/>
      <c r="RA111" s="49"/>
      <c r="RB111" s="49"/>
      <c r="RC111" s="49"/>
      <c r="RD111" s="49"/>
      <c r="RE111" s="49"/>
      <c r="RF111" s="49"/>
      <c r="RG111" s="49"/>
      <c r="RH111" s="49"/>
      <c r="RI111" s="49"/>
      <c r="RJ111" s="49"/>
      <c r="RK111" s="49"/>
      <c r="RL111" s="49"/>
      <c r="RM111" s="49"/>
      <c r="RN111" s="49"/>
      <c r="RO111" s="49"/>
      <c r="RP111" s="49"/>
      <c r="RQ111" s="49"/>
      <c r="RR111" s="49"/>
      <c r="RS111" s="49"/>
      <c r="RT111" s="49"/>
      <c r="RU111" s="49"/>
      <c r="RV111" s="49"/>
      <c r="RW111" s="49"/>
      <c r="RX111" s="49"/>
      <c r="RY111" s="49"/>
      <c r="RZ111" s="49"/>
      <c r="SA111" s="49"/>
      <c r="SB111" s="49"/>
      <c r="SC111" s="49"/>
      <c r="SD111" s="49"/>
      <c r="SE111" s="49"/>
      <c r="SF111" s="49"/>
      <c r="SG111" s="49"/>
      <c r="SH111" s="49"/>
      <c r="SI111" s="49"/>
      <c r="SJ111" s="49"/>
      <c r="SK111" s="49"/>
      <c r="SL111" s="49"/>
      <c r="SM111" s="49"/>
      <c r="SN111" s="49"/>
      <c r="SO111" s="49"/>
      <c r="SP111" s="49"/>
      <c r="SQ111" s="49"/>
      <c r="SR111" s="49"/>
      <c r="SS111" s="49"/>
      <c r="ST111" s="49"/>
      <c r="SU111" s="49"/>
      <c r="SV111" s="49"/>
      <c r="SW111" s="49"/>
      <c r="SX111" s="49"/>
      <c r="SY111" s="49"/>
      <c r="SZ111" s="49"/>
      <c r="TA111" s="49"/>
      <c r="TB111" s="49"/>
      <c r="TC111" s="49"/>
      <c r="TD111" s="49"/>
      <c r="TE111" s="49"/>
      <c r="TF111" s="49"/>
      <c r="TG111" s="49"/>
      <c r="TH111" s="49"/>
      <c r="TI111" s="49"/>
      <c r="TJ111" s="49"/>
      <c r="TK111" s="49"/>
      <c r="TL111" s="49"/>
      <c r="TM111" s="49"/>
      <c r="TN111" s="49"/>
      <c r="TO111" s="49"/>
      <c r="TP111" s="49"/>
      <c r="TQ111" s="49"/>
      <c r="TR111" s="49"/>
      <c r="TS111" s="49"/>
      <c r="TT111" s="49"/>
      <c r="TU111" s="49"/>
      <c r="TV111" s="49"/>
      <c r="TW111" s="49"/>
      <c r="TX111" s="49"/>
      <c r="TY111" s="49"/>
      <c r="TZ111" s="49"/>
      <c r="UA111" s="49"/>
      <c r="UB111" s="49"/>
      <c r="UC111" s="49"/>
      <c r="UD111" s="49"/>
      <c r="UE111" s="49"/>
      <c r="UF111" s="49"/>
      <c r="UG111" s="49"/>
      <c r="UH111" s="49"/>
      <c r="UI111" s="49"/>
      <c r="UJ111" s="49"/>
      <c r="UK111" s="49"/>
      <c r="UL111" s="49"/>
      <c r="UM111" s="49"/>
      <c r="UN111" s="49"/>
      <c r="UO111" s="49"/>
      <c r="UP111" s="49"/>
      <c r="UQ111" s="49"/>
      <c r="UR111" s="49"/>
      <c r="US111" s="49"/>
      <c r="UT111" s="49"/>
      <c r="UU111" s="49"/>
      <c r="UV111" s="49"/>
      <c r="UW111" s="49"/>
      <c r="UX111" s="49"/>
      <c r="UY111" s="49"/>
      <c r="UZ111" s="49"/>
      <c r="VA111" s="49"/>
      <c r="VB111" s="49"/>
      <c r="VC111" s="49"/>
      <c r="VD111" s="49"/>
      <c r="VE111" s="49"/>
      <c r="VF111" s="49"/>
      <c r="VG111" s="49"/>
      <c r="VH111" s="49"/>
      <c r="VI111" s="49"/>
      <c r="VJ111" s="49"/>
      <c r="VK111" s="49"/>
      <c r="VL111" s="49"/>
      <c r="VM111" s="49"/>
      <c r="VN111" s="49"/>
      <c r="VO111" s="49"/>
      <c r="VP111" s="49"/>
      <c r="VQ111" s="49"/>
      <c r="VR111" s="49"/>
      <c r="VS111" s="49"/>
      <c r="VT111" s="49"/>
      <c r="VU111" s="49"/>
      <c r="VV111" s="49"/>
      <c r="VW111" s="49"/>
      <c r="VX111" s="49"/>
      <c r="VY111" s="49"/>
      <c r="VZ111" s="49"/>
      <c r="WA111" s="49"/>
      <c r="WB111" s="49"/>
      <c r="WC111" s="49"/>
      <c r="WD111" s="49"/>
      <c r="WE111" s="49"/>
      <c r="WF111" s="49"/>
      <c r="WG111" s="49"/>
      <c r="WH111" s="49"/>
      <c r="WI111" s="49"/>
      <c r="WJ111" s="49"/>
      <c r="WK111" s="49"/>
      <c r="WL111" s="49"/>
      <c r="WM111" s="49"/>
      <c r="WN111" s="49"/>
      <c r="WO111" s="49"/>
      <c r="WP111" s="49"/>
      <c r="WQ111" s="49"/>
      <c r="WR111" s="49"/>
      <c r="WS111" s="49"/>
      <c r="WT111" s="49"/>
      <c r="WU111" s="49"/>
      <c r="WV111" s="49"/>
      <c r="WW111" s="49"/>
      <c r="WX111" s="49"/>
      <c r="WY111" s="49"/>
      <c r="WZ111" s="49"/>
      <c r="XA111" s="49"/>
      <c r="XB111" s="49"/>
      <c r="XC111" s="49"/>
      <c r="XD111" s="49"/>
      <c r="XE111" s="49"/>
      <c r="XF111" s="49"/>
      <c r="XG111" s="49"/>
      <c r="XH111" s="49"/>
      <c r="XI111" s="49"/>
      <c r="XJ111" s="49"/>
      <c r="XK111" s="49"/>
      <c r="XL111" s="49"/>
      <c r="XM111" s="49"/>
      <c r="XN111" s="49"/>
      <c r="XO111" s="49"/>
      <c r="XP111" s="49"/>
      <c r="XQ111" s="49"/>
      <c r="XR111" s="49"/>
      <c r="XS111" s="49"/>
      <c r="XT111" s="49"/>
      <c r="XU111" s="49"/>
      <c r="XV111" s="49"/>
      <c r="XW111" s="49"/>
      <c r="XX111" s="49"/>
      <c r="XY111" s="49"/>
      <c r="XZ111" s="49"/>
      <c r="YA111" s="49"/>
      <c r="YB111" s="49"/>
      <c r="YC111" s="49"/>
      <c r="YD111" s="49"/>
      <c r="YE111" s="49"/>
      <c r="YF111" s="49"/>
      <c r="YG111" s="49"/>
      <c r="YH111" s="49"/>
      <c r="YI111" s="49"/>
      <c r="YJ111" s="49"/>
      <c r="YK111" s="49"/>
      <c r="YL111" s="49"/>
      <c r="YM111" s="49"/>
      <c r="YN111" s="49"/>
      <c r="YO111" s="49"/>
      <c r="YP111" s="49"/>
      <c r="YQ111" s="49"/>
      <c r="YR111" s="49"/>
      <c r="YS111" s="49"/>
    </row>
    <row r="112" spans="1:669" ht="15.75" x14ac:dyDescent="0.25">
      <c r="A112" s="30" t="s">
        <v>21</v>
      </c>
      <c r="B112" s="26" t="s">
        <v>16</v>
      </c>
      <c r="C112" s="56" t="s">
        <v>72</v>
      </c>
      <c r="D112" s="56" t="s">
        <v>233</v>
      </c>
      <c r="E112" s="59">
        <v>44440</v>
      </c>
      <c r="F112" s="10" t="s">
        <v>110</v>
      </c>
      <c r="G112" s="158">
        <v>45000</v>
      </c>
      <c r="H112" s="178">
        <f>G112*0.0287</f>
        <v>1291.5</v>
      </c>
      <c r="I112" s="178">
        <v>1148.33</v>
      </c>
      <c r="J112" s="178">
        <f>G112*0.0304</f>
        <v>1368</v>
      </c>
      <c r="K112" s="178">
        <v>25</v>
      </c>
      <c r="L112" s="178">
        <v>3832.83</v>
      </c>
      <c r="M112" s="186">
        <v>41167.17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85"/>
      <c r="AR112" s="85"/>
      <c r="AS112" s="85"/>
      <c r="AT112" s="85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  <c r="IV112" s="49"/>
      <c r="IW112" s="49"/>
      <c r="IX112" s="49"/>
      <c r="IY112" s="49"/>
      <c r="IZ112" s="49"/>
      <c r="JA112" s="49"/>
      <c r="JB112" s="49"/>
      <c r="JC112" s="49"/>
      <c r="JD112" s="49"/>
      <c r="JE112" s="49"/>
      <c r="JF112" s="49"/>
      <c r="JG112" s="49"/>
      <c r="JH112" s="49"/>
      <c r="JI112" s="49"/>
      <c r="JJ112" s="49"/>
      <c r="JK112" s="49"/>
      <c r="JL112" s="49"/>
      <c r="JM112" s="49"/>
      <c r="JN112" s="49"/>
      <c r="JO112" s="49"/>
      <c r="JP112" s="49"/>
      <c r="JQ112" s="49"/>
      <c r="JR112" s="49"/>
      <c r="JS112" s="49"/>
      <c r="JT112" s="49"/>
      <c r="JU112" s="49"/>
      <c r="JV112" s="49"/>
      <c r="JW112" s="49"/>
      <c r="JX112" s="49"/>
      <c r="JY112" s="49"/>
      <c r="JZ112" s="49"/>
      <c r="KA112" s="49"/>
      <c r="KB112" s="49"/>
      <c r="KC112" s="49"/>
      <c r="KD112" s="49"/>
      <c r="KE112" s="49"/>
      <c r="KF112" s="49"/>
      <c r="KG112" s="49"/>
      <c r="KH112" s="49"/>
      <c r="KI112" s="49"/>
      <c r="KJ112" s="49"/>
      <c r="KK112" s="49"/>
      <c r="KL112" s="49"/>
      <c r="KM112" s="49"/>
      <c r="KN112" s="49"/>
      <c r="KO112" s="49"/>
      <c r="KP112" s="49"/>
      <c r="KQ112" s="49"/>
      <c r="KR112" s="49"/>
      <c r="KS112" s="49"/>
      <c r="KT112" s="49"/>
      <c r="KU112" s="49"/>
      <c r="KV112" s="49"/>
      <c r="KW112" s="49"/>
      <c r="KX112" s="49"/>
      <c r="KY112" s="49"/>
      <c r="KZ112" s="49"/>
      <c r="LA112" s="49"/>
      <c r="LB112" s="49"/>
      <c r="LC112" s="49"/>
      <c r="LD112" s="49"/>
      <c r="LE112" s="49"/>
      <c r="LF112" s="49"/>
      <c r="LG112" s="49"/>
      <c r="LH112" s="49"/>
      <c r="LI112" s="49"/>
      <c r="LJ112" s="49"/>
      <c r="LK112" s="49"/>
      <c r="LL112" s="49"/>
      <c r="LM112" s="49"/>
      <c r="LN112" s="49"/>
      <c r="LO112" s="49"/>
      <c r="LP112" s="49"/>
      <c r="LQ112" s="49"/>
      <c r="LR112" s="49"/>
      <c r="LS112" s="49"/>
      <c r="LT112" s="49"/>
      <c r="LU112" s="49"/>
      <c r="LV112" s="49"/>
      <c r="LW112" s="49"/>
      <c r="LX112" s="49"/>
      <c r="LY112" s="49"/>
      <c r="LZ112" s="49"/>
      <c r="MA112" s="49"/>
      <c r="MB112" s="49"/>
      <c r="MC112" s="49"/>
      <c r="MD112" s="49"/>
      <c r="ME112" s="49"/>
      <c r="MF112" s="49"/>
      <c r="MG112" s="49"/>
      <c r="MH112" s="49"/>
      <c r="MI112" s="49"/>
      <c r="MJ112" s="49"/>
      <c r="MK112" s="49"/>
      <c r="ML112" s="49"/>
      <c r="MM112" s="49"/>
      <c r="MN112" s="49"/>
      <c r="MO112" s="49"/>
      <c r="MP112" s="49"/>
      <c r="MQ112" s="49"/>
      <c r="MR112" s="49"/>
      <c r="MS112" s="49"/>
      <c r="MT112" s="49"/>
      <c r="MU112" s="49"/>
      <c r="MV112" s="49"/>
      <c r="MW112" s="49"/>
      <c r="MX112" s="49"/>
      <c r="MY112" s="49"/>
      <c r="MZ112" s="49"/>
      <c r="NA112" s="49"/>
      <c r="NB112" s="49"/>
      <c r="NC112" s="49"/>
      <c r="ND112" s="49"/>
      <c r="NE112" s="49"/>
      <c r="NF112" s="49"/>
      <c r="NG112" s="49"/>
      <c r="NH112" s="49"/>
      <c r="NI112" s="49"/>
      <c r="NJ112" s="49"/>
      <c r="NK112" s="49"/>
      <c r="NL112" s="49"/>
      <c r="NM112" s="49"/>
      <c r="NN112" s="49"/>
      <c r="NO112" s="49"/>
      <c r="NP112" s="49"/>
      <c r="NQ112" s="49"/>
      <c r="NR112" s="49"/>
      <c r="NS112" s="49"/>
      <c r="NT112" s="49"/>
      <c r="NU112" s="49"/>
      <c r="NV112" s="49"/>
      <c r="NW112" s="49"/>
      <c r="NX112" s="49"/>
      <c r="NY112" s="49"/>
      <c r="NZ112" s="49"/>
      <c r="OA112" s="49"/>
      <c r="OB112" s="49"/>
      <c r="OC112" s="49"/>
      <c r="OD112" s="49"/>
      <c r="OE112" s="49"/>
      <c r="OF112" s="49"/>
      <c r="OG112" s="49"/>
      <c r="OH112" s="49"/>
      <c r="OI112" s="49"/>
      <c r="OJ112" s="49"/>
      <c r="OK112" s="49"/>
      <c r="OL112" s="49"/>
      <c r="OM112" s="49"/>
      <c r="ON112" s="49"/>
      <c r="OO112" s="49"/>
      <c r="OP112" s="49"/>
      <c r="OQ112" s="49"/>
      <c r="OR112" s="49"/>
      <c r="OS112" s="49"/>
      <c r="OT112" s="49"/>
      <c r="OU112" s="49"/>
      <c r="OV112" s="49"/>
      <c r="OW112" s="49"/>
      <c r="OX112" s="49"/>
      <c r="OY112" s="49"/>
      <c r="OZ112" s="49"/>
      <c r="PA112" s="49"/>
      <c r="PB112" s="49"/>
      <c r="PC112" s="49"/>
      <c r="PD112" s="49"/>
      <c r="PE112" s="49"/>
      <c r="PF112" s="49"/>
      <c r="PG112" s="49"/>
      <c r="PH112" s="49"/>
      <c r="PI112" s="49"/>
      <c r="PJ112" s="49"/>
      <c r="PK112" s="49"/>
      <c r="PL112" s="49"/>
      <c r="PM112" s="49"/>
      <c r="PN112" s="49"/>
      <c r="PO112" s="49"/>
      <c r="PP112" s="49"/>
      <c r="PQ112" s="49"/>
      <c r="PR112" s="49"/>
      <c r="PS112" s="49"/>
      <c r="PT112" s="49"/>
      <c r="PU112" s="49"/>
      <c r="PV112" s="49"/>
      <c r="PW112" s="49"/>
      <c r="PX112" s="49"/>
      <c r="PY112" s="49"/>
      <c r="PZ112" s="49"/>
      <c r="QA112" s="49"/>
      <c r="QB112" s="49"/>
      <c r="QC112" s="49"/>
      <c r="QD112" s="49"/>
      <c r="QE112" s="49"/>
      <c r="QF112" s="49"/>
      <c r="QG112" s="49"/>
      <c r="QH112" s="49"/>
      <c r="QI112" s="49"/>
      <c r="QJ112" s="49"/>
      <c r="QK112" s="49"/>
      <c r="QL112" s="49"/>
      <c r="QM112" s="49"/>
      <c r="QN112" s="49"/>
      <c r="QO112" s="49"/>
      <c r="QP112" s="49"/>
      <c r="QQ112" s="49"/>
      <c r="QR112" s="49"/>
      <c r="QS112" s="49"/>
      <c r="QT112" s="49"/>
      <c r="QU112" s="49"/>
      <c r="QV112" s="49"/>
      <c r="QW112" s="49"/>
      <c r="QX112" s="49"/>
      <c r="QY112" s="49"/>
      <c r="QZ112" s="49"/>
      <c r="RA112" s="49"/>
      <c r="RB112" s="49"/>
      <c r="RC112" s="49"/>
      <c r="RD112" s="49"/>
      <c r="RE112" s="49"/>
      <c r="RF112" s="49"/>
      <c r="RG112" s="49"/>
      <c r="RH112" s="49"/>
      <c r="RI112" s="49"/>
      <c r="RJ112" s="49"/>
      <c r="RK112" s="49"/>
      <c r="RL112" s="49"/>
      <c r="RM112" s="49"/>
      <c r="RN112" s="49"/>
      <c r="RO112" s="49"/>
      <c r="RP112" s="49"/>
      <c r="RQ112" s="49"/>
      <c r="RR112" s="49"/>
      <c r="RS112" s="49"/>
      <c r="RT112" s="49"/>
      <c r="RU112" s="49"/>
      <c r="RV112" s="49"/>
      <c r="RW112" s="49"/>
      <c r="RX112" s="49"/>
      <c r="RY112" s="49"/>
      <c r="RZ112" s="49"/>
      <c r="SA112" s="49"/>
      <c r="SB112" s="49"/>
      <c r="SC112" s="49"/>
      <c r="SD112" s="49"/>
      <c r="SE112" s="49"/>
      <c r="SF112" s="49"/>
      <c r="SG112" s="49"/>
      <c r="SH112" s="49"/>
      <c r="SI112" s="49"/>
      <c r="SJ112" s="49"/>
      <c r="SK112" s="49"/>
      <c r="SL112" s="49"/>
      <c r="SM112" s="49"/>
      <c r="SN112" s="49"/>
      <c r="SO112" s="49"/>
      <c r="SP112" s="49"/>
      <c r="SQ112" s="49"/>
      <c r="SR112" s="49"/>
      <c r="SS112" s="49"/>
      <c r="ST112" s="49"/>
      <c r="SU112" s="49"/>
      <c r="SV112" s="49"/>
      <c r="SW112" s="49"/>
      <c r="SX112" s="49"/>
      <c r="SY112" s="49"/>
      <c r="SZ112" s="49"/>
      <c r="TA112" s="49"/>
      <c r="TB112" s="49"/>
      <c r="TC112" s="49"/>
      <c r="TD112" s="49"/>
      <c r="TE112" s="49"/>
      <c r="TF112" s="49"/>
      <c r="TG112" s="49"/>
      <c r="TH112" s="49"/>
      <c r="TI112" s="49"/>
      <c r="TJ112" s="49"/>
      <c r="TK112" s="49"/>
      <c r="TL112" s="49"/>
      <c r="TM112" s="49"/>
      <c r="TN112" s="49"/>
      <c r="TO112" s="49"/>
      <c r="TP112" s="49"/>
      <c r="TQ112" s="49"/>
      <c r="TR112" s="49"/>
      <c r="TS112" s="49"/>
      <c r="TT112" s="49"/>
      <c r="TU112" s="49"/>
      <c r="TV112" s="49"/>
      <c r="TW112" s="49"/>
      <c r="TX112" s="49"/>
      <c r="TY112" s="49"/>
      <c r="TZ112" s="49"/>
      <c r="UA112" s="49"/>
      <c r="UB112" s="49"/>
      <c r="UC112" s="49"/>
      <c r="UD112" s="49"/>
      <c r="UE112" s="49"/>
      <c r="UF112" s="49"/>
      <c r="UG112" s="49"/>
      <c r="UH112" s="49"/>
      <c r="UI112" s="49"/>
      <c r="UJ112" s="49"/>
      <c r="UK112" s="49"/>
      <c r="UL112" s="49"/>
      <c r="UM112" s="49"/>
      <c r="UN112" s="49"/>
      <c r="UO112" s="49"/>
      <c r="UP112" s="49"/>
      <c r="UQ112" s="49"/>
      <c r="UR112" s="49"/>
      <c r="US112" s="49"/>
      <c r="UT112" s="49"/>
      <c r="UU112" s="49"/>
      <c r="UV112" s="49"/>
      <c r="UW112" s="49"/>
      <c r="UX112" s="49"/>
      <c r="UY112" s="49"/>
      <c r="UZ112" s="49"/>
      <c r="VA112" s="49"/>
      <c r="VB112" s="49"/>
      <c r="VC112" s="49"/>
      <c r="VD112" s="49"/>
      <c r="VE112" s="49"/>
      <c r="VF112" s="49"/>
      <c r="VG112" s="49"/>
      <c r="VH112" s="49"/>
      <c r="VI112" s="49"/>
      <c r="VJ112" s="49"/>
      <c r="VK112" s="49"/>
      <c r="VL112" s="49"/>
      <c r="VM112" s="49"/>
      <c r="VN112" s="49"/>
      <c r="VO112" s="49"/>
      <c r="VP112" s="49"/>
      <c r="VQ112" s="49"/>
      <c r="VR112" s="49"/>
      <c r="VS112" s="49"/>
      <c r="VT112" s="49"/>
      <c r="VU112" s="49"/>
      <c r="VV112" s="49"/>
      <c r="VW112" s="49"/>
      <c r="VX112" s="49"/>
      <c r="VY112" s="49"/>
      <c r="VZ112" s="49"/>
      <c r="WA112" s="49"/>
      <c r="WB112" s="49"/>
      <c r="WC112" s="49"/>
      <c r="WD112" s="49"/>
      <c r="WE112" s="49"/>
      <c r="WF112" s="49"/>
      <c r="WG112" s="49"/>
      <c r="WH112" s="49"/>
      <c r="WI112" s="49"/>
      <c r="WJ112" s="49"/>
      <c r="WK112" s="49"/>
      <c r="WL112" s="49"/>
      <c r="WM112" s="49"/>
      <c r="WN112" s="49"/>
      <c r="WO112" s="49"/>
      <c r="WP112" s="49"/>
      <c r="WQ112" s="49"/>
      <c r="WR112" s="49"/>
      <c r="WS112" s="49"/>
      <c r="WT112" s="49"/>
      <c r="WU112" s="49"/>
      <c r="WV112" s="49"/>
      <c r="WW112" s="49"/>
      <c r="WX112" s="49"/>
      <c r="WY112" s="49"/>
      <c r="WZ112" s="49"/>
      <c r="XA112" s="49"/>
      <c r="XB112" s="49"/>
      <c r="XC112" s="49"/>
      <c r="XD112" s="49"/>
      <c r="XE112" s="49"/>
      <c r="XF112" s="49"/>
      <c r="XG112" s="49"/>
      <c r="XH112" s="49"/>
      <c r="XI112" s="49"/>
      <c r="XJ112" s="49"/>
      <c r="XK112" s="49"/>
      <c r="XL112" s="49"/>
      <c r="XM112" s="49"/>
      <c r="XN112" s="49"/>
      <c r="XO112" s="49"/>
      <c r="XP112" s="49"/>
      <c r="XQ112" s="49"/>
      <c r="XR112" s="49"/>
      <c r="XS112" s="49"/>
      <c r="XT112" s="49"/>
      <c r="XU112" s="49"/>
      <c r="XV112" s="49"/>
      <c r="XW112" s="49"/>
      <c r="XX112" s="49"/>
      <c r="XY112" s="49"/>
      <c r="XZ112" s="49"/>
      <c r="YA112" s="49"/>
      <c r="YB112" s="49"/>
      <c r="YC112" s="49"/>
      <c r="YD112" s="49"/>
      <c r="YE112" s="49"/>
      <c r="YF112" s="49"/>
      <c r="YG112" s="49"/>
      <c r="YH112" s="49"/>
      <c r="YI112" s="49"/>
      <c r="YJ112" s="49"/>
      <c r="YK112" s="49"/>
      <c r="YL112" s="49"/>
      <c r="YM112" s="49"/>
      <c r="YN112" s="49"/>
      <c r="YO112" s="49"/>
      <c r="YP112" s="49"/>
      <c r="YQ112" s="49"/>
      <c r="YR112" s="49"/>
      <c r="YS112" s="49"/>
    </row>
    <row r="113" spans="1:669" ht="15.75" x14ac:dyDescent="0.25">
      <c r="A113" s="30" t="s">
        <v>137</v>
      </c>
      <c r="B113" s="26" t="s">
        <v>139</v>
      </c>
      <c r="C113" s="56" t="s">
        <v>72</v>
      </c>
      <c r="D113" s="56" t="s">
        <v>233</v>
      </c>
      <c r="E113" s="59">
        <v>44593</v>
      </c>
      <c r="F113" s="10" t="s">
        <v>110</v>
      </c>
      <c r="G113" s="158">
        <v>45000</v>
      </c>
      <c r="H113" s="178">
        <v>1291.5</v>
      </c>
      <c r="I113" s="178">
        <v>1148.33</v>
      </c>
      <c r="J113" s="178">
        <v>1368</v>
      </c>
      <c r="K113" s="178">
        <v>1375</v>
      </c>
      <c r="L113" s="178">
        <v>5182.83</v>
      </c>
      <c r="M113" s="186">
        <v>39817.17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85"/>
      <c r="AR113" s="85"/>
      <c r="AS113" s="85"/>
      <c r="AT113" s="85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  <c r="IV113" s="49"/>
      <c r="IW113" s="49"/>
      <c r="IX113" s="49"/>
      <c r="IY113" s="49"/>
      <c r="IZ113" s="49"/>
      <c r="JA113" s="49"/>
      <c r="JB113" s="49"/>
      <c r="JC113" s="49"/>
      <c r="JD113" s="49"/>
      <c r="JE113" s="49"/>
      <c r="JF113" s="49"/>
      <c r="JG113" s="49"/>
      <c r="JH113" s="49"/>
      <c r="JI113" s="49"/>
      <c r="JJ113" s="49"/>
      <c r="JK113" s="49"/>
      <c r="JL113" s="49"/>
      <c r="JM113" s="49"/>
      <c r="JN113" s="49"/>
      <c r="JO113" s="49"/>
      <c r="JP113" s="49"/>
      <c r="JQ113" s="49"/>
      <c r="JR113" s="49"/>
      <c r="JS113" s="49"/>
      <c r="JT113" s="49"/>
      <c r="JU113" s="49"/>
      <c r="JV113" s="49"/>
      <c r="JW113" s="49"/>
      <c r="JX113" s="49"/>
      <c r="JY113" s="49"/>
      <c r="JZ113" s="49"/>
      <c r="KA113" s="49"/>
      <c r="KB113" s="49"/>
      <c r="KC113" s="49"/>
      <c r="KD113" s="49"/>
      <c r="KE113" s="49"/>
      <c r="KF113" s="49"/>
      <c r="KG113" s="49"/>
      <c r="KH113" s="49"/>
      <c r="KI113" s="49"/>
      <c r="KJ113" s="49"/>
      <c r="KK113" s="49"/>
      <c r="KL113" s="49"/>
      <c r="KM113" s="49"/>
      <c r="KN113" s="49"/>
      <c r="KO113" s="49"/>
      <c r="KP113" s="49"/>
      <c r="KQ113" s="49"/>
      <c r="KR113" s="49"/>
      <c r="KS113" s="49"/>
      <c r="KT113" s="49"/>
      <c r="KU113" s="49"/>
      <c r="KV113" s="49"/>
      <c r="KW113" s="49"/>
      <c r="KX113" s="49"/>
      <c r="KY113" s="49"/>
      <c r="KZ113" s="49"/>
      <c r="LA113" s="49"/>
      <c r="LB113" s="49"/>
      <c r="LC113" s="49"/>
      <c r="LD113" s="49"/>
      <c r="LE113" s="49"/>
      <c r="LF113" s="49"/>
      <c r="LG113" s="49"/>
      <c r="LH113" s="49"/>
      <c r="LI113" s="49"/>
      <c r="LJ113" s="49"/>
      <c r="LK113" s="49"/>
      <c r="LL113" s="49"/>
      <c r="LM113" s="49"/>
      <c r="LN113" s="49"/>
      <c r="LO113" s="49"/>
      <c r="LP113" s="49"/>
      <c r="LQ113" s="49"/>
      <c r="LR113" s="49"/>
      <c r="LS113" s="49"/>
      <c r="LT113" s="49"/>
      <c r="LU113" s="49"/>
      <c r="LV113" s="49"/>
      <c r="LW113" s="49"/>
      <c r="LX113" s="49"/>
      <c r="LY113" s="49"/>
      <c r="LZ113" s="49"/>
      <c r="MA113" s="49"/>
      <c r="MB113" s="49"/>
      <c r="MC113" s="49"/>
      <c r="MD113" s="49"/>
      <c r="ME113" s="49"/>
      <c r="MF113" s="49"/>
      <c r="MG113" s="49"/>
      <c r="MH113" s="49"/>
      <c r="MI113" s="49"/>
      <c r="MJ113" s="49"/>
      <c r="MK113" s="49"/>
      <c r="ML113" s="49"/>
      <c r="MM113" s="49"/>
      <c r="MN113" s="49"/>
      <c r="MO113" s="49"/>
      <c r="MP113" s="49"/>
      <c r="MQ113" s="49"/>
      <c r="MR113" s="49"/>
      <c r="MS113" s="49"/>
      <c r="MT113" s="49"/>
      <c r="MU113" s="49"/>
      <c r="MV113" s="49"/>
      <c r="MW113" s="49"/>
      <c r="MX113" s="49"/>
      <c r="MY113" s="49"/>
      <c r="MZ113" s="49"/>
      <c r="NA113" s="49"/>
      <c r="NB113" s="49"/>
      <c r="NC113" s="49"/>
      <c r="ND113" s="49"/>
      <c r="NE113" s="49"/>
      <c r="NF113" s="49"/>
      <c r="NG113" s="49"/>
      <c r="NH113" s="49"/>
      <c r="NI113" s="49"/>
      <c r="NJ113" s="49"/>
      <c r="NK113" s="49"/>
      <c r="NL113" s="49"/>
      <c r="NM113" s="49"/>
      <c r="NN113" s="49"/>
      <c r="NO113" s="49"/>
      <c r="NP113" s="49"/>
      <c r="NQ113" s="49"/>
      <c r="NR113" s="49"/>
      <c r="NS113" s="49"/>
      <c r="NT113" s="49"/>
      <c r="NU113" s="49"/>
      <c r="NV113" s="49"/>
      <c r="NW113" s="49"/>
      <c r="NX113" s="49"/>
      <c r="NY113" s="49"/>
      <c r="NZ113" s="49"/>
      <c r="OA113" s="49"/>
      <c r="OB113" s="49"/>
      <c r="OC113" s="49"/>
      <c r="OD113" s="49"/>
      <c r="OE113" s="49"/>
      <c r="OF113" s="49"/>
      <c r="OG113" s="49"/>
      <c r="OH113" s="49"/>
      <c r="OI113" s="49"/>
      <c r="OJ113" s="49"/>
      <c r="OK113" s="49"/>
      <c r="OL113" s="49"/>
      <c r="OM113" s="49"/>
      <c r="ON113" s="49"/>
      <c r="OO113" s="49"/>
      <c r="OP113" s="49"/>
      <c r="OQ113" s="49"/>
      <c r="OR113" s="49"/>
      <c r="OS113" s="49"/>
      <c r="OT113" s="49"/>
      <c r="OU113" s="49"/>
      <c r="OV113" s="49"/>
      <c r="OW113" s="49"/>
      <c r="OX113" s="49"/>
      <c r="OY113" s="49"/>
      <c r="OZ113" s="49"/>
      <c r="PA113" s="49"/>
      <c r="PB113" s="49"/>
      <c r="PC113" s="49"/>
      <c r="PD113" s="49"/>
      <c r="PE113" s="49"/>
      <c r="PF113" s="49"/>
      <c r="PG113" s="49"/>
      <c r="PH113" s="49"/>
      <c r="PI113" s="49"/>
      <c r="PJ113" s="49"/>
      <c r="PK113" s="49"/>
      <c r="PL113" s="49"/>
      <c r="PM113" s="49"/>
      <c r="PN113" s="49"/>
      <c r="PO113" s="49"/>
      <c r="PP113" s="49"/>
      <c r="PQ113" s="49"/>
      <c r="PR113" s="49"/>
      <c r="PS113" s="49"/>
      <c r="PT113" s="49"/>
      <c r="PU113" s="49"/>
      <c r="PV113" s="49"/>
      <c r="PW113" s="49"/>
      <c r="PX113" s="49"/>
      <c r="PY113" s="49"/>
      <c r="PZ113" s="49"/>
      <c r="QA113" s="49"/>
      <c r="QB113" s="49"/>
      <c r="QC113" s="49"/>
      <c r="QD113" s="49"/>
      <c r="QE113" s="49"/>
      <c r="QF113" s="49"/>
      <c r="QG113" s="49"/>
      <c r="QH113" s="49"/>
      <c r="QI113" s="49"/>
      <c r="QJ113" s="49"/>
      <c r="QK113" s="49"/>
      <c r="QL113" s="49"/>
      <c r="QM113" s="49"/>
      <c r="QN113" s="49"/>
      <c r="QO113" s="49"/>
      <c r="QP113" s="49"/>
      <c r="QQ113" s="49"/>
      <c r="QR113" s="49"/>
      <c r="QS113" s="49"/>
      <c r="QT113" s="49"/>
      <c r="QU113" s="49"/>
      <c r="QV113" s="49"/>
      <c r="QW113" s="49"/>
      <c r="QX113" s="49"/>
      <c r="QY113" s="49"/>
      <c r="QZ113" s="49"/>
      <c r="RA113" s="49"/>
      <c r="RB113" s="49"/>
      <c r="RC113" s="49"/>
      <c r="RD113" s="49"/>
      <c r="RE113" s="49"/>
      <c r="RF113" s="49"/>
      <c r="RG113" s="49"/>
      <c r="RH113" s="49"/>
      <c r="RI113" s="49"/>
      <c r="RJ113" s="49"/>
      <c r="RK113" s="49"/>
      <c r="RL113" s="49"/>
      <c r="RM113" s="49"/>
      <c r="RN113" s="49"/>
      <c r="RO113" s="49"/>
      <c r="RP113" s="49"/>
      <c r="RQ113" s="49"/>
      <c r="RR113" s="49"/>
      <c r="RS113" s="49"/>
      <c r="RT113" s="49"/>
      <c r="RU113" s="49"/>
      <c r="RV113" s="49"/>
      <c r="RW113" s="49"/>
      <c r="RX113" s="49"/>
      <c r="RY113" s="49"/>
      <c r="RZ113" s="49"/>
      <c r="SA113" s="49"/>
      <c r="SB113" s="49"/>
      <c r="SC113" s="49"/>
      <c r="SD113" s="49"/>
      <c r="SE113" s="49"/>
      <c r="SF113" s="49"/>
      <c r="SG113" s="49"/>
      <c r="SH113" s="49"/>
      <c r="SI113" s="49"/>
      <c r="SJ113" s="49"/>
      <c r="SK113" s="49"/>
      <c r="SL113" s="49"/>
      <c r="SM113" s="49"/>
      <c r="SN113" s="49"/>
      <c r="SO113" s="49"/>
      <c r="SP113" s="49"/>
      <c r="SQ113" s="49"/>
      <c r="SR113" s="49"/>
      <c r="SS113" s="49"/>
      <c r="ST113" s="49"/>
      <c r="SU113" s="49"/>
      <c r="SV113" s="49"/>
      <c r="SW113" s="49"/>
      <c r="SX113" s="49"/>
      <c r="SY113" s="49"/>
      <c r="SZ113" s="49"/>
      <c r="TA113" s="49"/>
      <c r="TB113" s="49"/>
      <c r="TC113" s="49"/>
      <c r="TD113" s="49"/>
      <c r="TE113" s="49"/>
      <c r="TF113" s="49"/>
      <c r="TG113" s="49"/>
      <c r="TH113" s="49"/>
      <c r="TI113" s="49"/>
      <c r="TJ113" s="49"/>
      <c r="TK113" s="49"/>
      <c r="TL113" s="49"/>
      <c r="TM113" s="49"/>
      <c r="TN113" s="49"/>
      <c r="TO113" s="49"/>
      <c r="TP113" s="49"/>
      <c r="TQ113" s="49"/>
      <c r="TR113" s="49"/>
      <c r="TS113" s="49"/>
      <c r="TT113" s="49"/>
      <c r="TU113" s="49"/>
      <c r="TV113" s="49"/>
      <c r="TW113" s="49"/>
      <c r="TX113" s="49"/>
      <c r="TY113" s="49"/>
      <c r="TZ113" s="49"/>
      <c r="UA113" s="49"/>
      <c r="UB113" s="49"/>
      <c r="UC113" s="49"/>
      <c r="UD113" s="49"/>
      <c r="UE113" s="49"/>
      <c r="UF113" s="49"/>
      <c r="UG113" s="49"/>
      <c r="UH113" s="49"/>
      <c r="UI113" s="49"/>
      <c r="UJ113" s="49"/>
      <c r="UK113" s="49"/>
      <c r="UL113" s="49"/>
      <c r="UM113" s="49"/>
      <c r="UN113" s="49"/>
      <c r="UO113" s="49"/>
      <c r="UP113" s="49"/>
      <c r="UQ113" s="49"/>
      <c r="UR113" s="49"/>
      <c r="US113" s="49"/>
      <c r="UT113" s="49"/>
      <c r="UU113" s="49"/>
      <c r="UV113" s="49"/>
      <c r="UW113" s="49"/>
      <c r="UX113" s="49"/>
      <c r="UY113" s="49"/>
      <c r="UZ113" s="49"/>
      <c r="VA113" s="49"/>
      <c r="VB113" s="49"/>
      <c r="VC113" s="49"/>
      <c r="VD113" s="49"/>
      <c r="VE113" s="49"/>
      <c r="VF113" s="49"/>
      <c r="VG113" s="49"/>
      <c r="VH113" s="49"/>
      <c r="VI113" s="49"/>
      <c r="VJ113" s="49"/>
      <c r="VK113" s="49"/>
      <c r="VL113" s="49"/>
      <c r="VM113" s="49"/>
      <c r="VN113" s="49"/>
      <c r="VO113" s="49"/>
      <c r="VP113" s="49"/>
      <c r="VQ113" s="49"/>
      <c r="VR113" s="49"/>
      <c r="VS113" s="49"/>
      <c r="VT113" s="49"/>
      <c r="VU113" s="49"/>
      <c r="VV113" s="49"/>
      <c r="VW113" s="49"/>
      <c r="VX113" s="49"/>
      <c r="VY113" s="49"/>
      <c r="VZ113" s="49"/>
      <c r="WA113" s="49"/>
      <c r="WB113" s="49"/>
      <c r="WC113" s="49"/>
      <c r="WD113" s="49"/>
      <c r="WE113" s="49"/>
      <c r="WF113" s="49"/>
      <c r="WG113" s="49"/>
      <c r="WH113" s="49"/>
      <c r="WI113" s="49"/>
      <c r="WJ113" s="49"/>
      <c r="WK113" s="49"/>
      <c r="WL113" s="49"/>
      <c r="WM113" s="49"/>
      <c r="WN113" s="49"/>
      <c r="WO113" s="49"/>
      <c r="WP113" s="49"/>
      <c r="WQ113" s="49"/>
      <c r="WR113" s="49"/>
      <c r="WS113" s="49"/>
      <c r="WT113" s="49"/>
      <c r="WU113" s="49"/>
      <c r="WV113" s="49"/>
      <c r="WW113" s="49"/>
      <c r="WX113" s="49"/>
      <c r="WY113" s="49"/>
      <c r="WZ113" s="49"/>
      <c r="XA113" s="49"/>
      <c r="XB113" s="49"/>
      <c r="XC113" s="49"/>
      <c r="XD113" s="49"/>
      <c r="XE113" s="49"/>
      <c r="XF113" s="49"/>
      <c r="XG113" s="49"/>
      <c r="XH113" s="49"/>
      <c r="XI113" s="49"/>
      <c r="XJ113" s="49"/>
      <c r="XK113" s="49"/>
      <c r="XL113" s="49"/>
      <c r="XM113" s="49"/>
      <c r="XN113" s="49"/>
      <c r="XO113" s="49"/>
      <c r="XP113" s="49"/>
      <c r="XQ113" s="49"/>
      <c r="XR113" s="49"/>
      <c r="XS113" s="49"/>
      <c r="XT113" s="49"/>
      <c r="XU113" s="49"/>
      <c r="XV113" s="49"/>
      <c r="XW113" s="49"/>
      <c r="XX113" s="49"/>
      <c r="XY113" s="49"/>
      <c r="XZ113" s="49"/>
      <c r="YA113" s="49"/>
      <c r="YB113" s="49"/>
      <c r="YC113" s="49"/>
      <c r="YD113" s="49"/>
      <c r="YE113" s="49"/>
      <c r="YF113" s="49"/>
      <c r="YG113" s="49"/>
      <c r="YH113" s="49"/>
      <c r="YI113" s="49"/>
      <c r="YJ113" s="49"/>
      <c r="YK113" s="49"/>
      <c r="YL113" s="49"/>
      <c r="YM113" s="49"/>
      <c r="YN113" s="49"/>
      <c r="YO113" s="49"/>
      <c r="YP113" s="49"/>
      <c r="YQ113" s="49"/>
      <c r="YR113" s="49"/>
      <c r="YS113" s="49"/>
    </row>
    <row r="114" spans="1:669" ht="15.75" x14ac:dyDescent="0.25">
      <c r="A114" s="30" t="s">
        <v>138</v>
      </c>
      <c r="B114" s="26" t="s">
        <v>139</v>
      </c>
      <c r="C114" s="56" t="s">
        <v>72</v>
      </c>
      <c r="D114" s="56" t="s">
        <v>233</v>
      </c>
      <c r="E114" s="59">
        <v>44594</v>
      </c>
      <c r="F114" s="10" t="s">
        <v>110</v>
      </c>
      <c r="G114" s="158">
        <v>45000</v>
      </c>
      <c r="H114" s="178">
        <v>1291.5</v>
      </c>
      <c r="I114" s="178">
        <v>1148.33</v>
      </c>
      <c r="J114" s="178">
        <v>1368</v>
      </c>
      <c r="K114" s="178">
        <v>25</v>
      </c>
      <c r="L114" s="178">
        <v>3832.83</v>
      </c>
      <c r="M114" s="186">
        <v>41167.17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85"/>
      <c r="AR114" s="85"/>
      <c r="AS114" s="85"/>
      <c r="AT114" s="85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  <c r="IV114" s="49"/>
      <c r="IW114" s="49"/>
      <c r="IX114" s="49"/>
      <c r="IY114" s="49"/>
      <c r="IZ114" s="49"/>
      <c r="JA114" s="49"/>
      <c r="JB114" s="49"/>
      <c r="JC114" s="49"/>
      <c r="JD114" s="49"/>
      <c r="JE114" s="49"/>
      <c r="JF114" s="49"/>
      <c r="JG114" s="49"/>
      <c r="JH114" s="49"/>
      <c r="JI114" s="49"/>
      <c r="JJ114" s="49"/>
      <c r="JK114" s="49"/>
      <c r="JL114" s="49"/>
      <c r="JM114" s="49"/>
      <c r="JN114" s="49"/>
      <c r="JO114" s="49"/>
      <c r="JP114" s="49"/>
      <c r="JQ114" s="49"/>
      <c r="JR114" s="49"/>
      <c r="JS114" s="49"/>
      <c r="JT114" s="49"/>
      <c r="JU114" s="49"/>
      <c r="JV114" s="49"/>
      <c r="JW114" s="49"/>
      <c r="JX114" s="49"/>
      <c r="JY114" s="49"/>
      <c r="JZ114" s="49"/>
      <c r="KA114" s="49"/>
      <c r="KB114" s="49"/>
      <c r="KC114" s="49"/>
      <c r="KD114" s="49"/>
      <c r="KE114" s="49"/>
      <c r="KF114" s="49"/>
      <c r="KG114" s="49"/>
      <c r="KH114" s="49"/>
      <c r="KI114" s="49"/>
      <c r="KJ114" s="49"/>
      <c r="KK114" s="49"/>
      <c r="KL114" s="49"/>
      <c r="KM114" s="49"/>
      <c r="KN114" s="49"/>
      <c r="KO114" s="49"/>
      <c r="KP114" s="49"/>
      <c r="KQ114" s="49"/>
      <c r="KR114" s="49"/>
      <c r="KS114" s="49"/>
      <c r="KT114" s="49"/>
      <c r="KU114" s="49"/>
      <c r="KV114" s="49"/>
      <c r="KW114" s="49"/>
      <c r="KX114" s="49"/>
      <c r="KY114" s="49"/>
      <c r="KZ114" s="49"/>
      <c r="LA114" s="49"/>
      <c r="LB114" s="49"/>
      <c r="LC114" s="49"/>
      <c r="LD114" s="49"/>
      <c r="LE114" s="49"/>
      <c r="LF114" s="49"/>
      <c r="LG114" s="49"/>
      <c r="LH114" s="49"/>
      <c r="LI114" s="49"/>
      <c r="LJ114" s="49"/>
      <c r="LK114" s="49"/>
      <c r="LL114" s="49"/>
      <c r="LM114" s="49"/>
      <c r="LN114" s="49"/>
      <c r="LO114" s="49"/>
      <c r="LP114" s="49"/>
      <c r="LQ114" s="49"/>
      <c r="LR114" s="49"/>
      <c r="LS114" s="49"/>
      <c r="LT114" s="49"/>
      <c r="LU114" s="49"/>
      <c r="LV114" s="49"/>
      <c r="LW114" s="49"/>
      <c r="LX114" s="49"/>
      <c r="LY114" s="49"/>
      <c r="LZ114" s="49"/>
      <c r="MA114" s="49"/>
      <c r="MB114" s="49"/>
      <c r="MC114" s="49"/>
      <c r="MD114" s="49"/>
      <c r="ME114" s="49"/>
      <c r="MF114" s="49"/>
      <c r="MG114" s="49"/>
      <c r="MH114" s="49"/>
      <c r="MI114" s="49"/>
      <c r="MJ114" s="49"/>
      <c r="MK114" s="49"/>
      <c r="ML114" s="49"/>
      <c r="MM114" s="49"/>
      <c r="MN114" s="49"/>
      <c r="MO114" s="49"/>
      <c r="MP114" s="49"/>
      <c r="MQ114" s="49"/>
      <c r="MR114" s="49"/>
      <c r="MS114" s="49"/>
      <c r="MT114" s="49"/>
      <c r="MU114" s="49"/>
      <c r="MV114" s="49"/>
      <c r="MW114" s="49"/>
      <c r="MX114" s="49"/>
      <c r="MY114" s="49"/>
      <c r="MZ114" s="49"/>
      <c r="NA114" s="49"/>
      <c r="NB114" s="49"/>
      <c r="NC114" s="49"/>
      <c r="ND114" s="49"/>
      <c r="NE114" s="49"/>
      <c r="NF114" s="49"/>
      <c r="NG114" s="49"/>
      <c r="NH114" s="49"/>
      <c r="NI114" s="49"/>
      <c r="NJ114" s="49"/>
      <c r="NK114" s="49"/>
      <c r="NL114" s="49"/>
      <c r="NM114" s="49"/>
      <c r="NN114" s="49"/>
      <c r="NO114" s="49"/>
      <c r="NP114" s="49"/>
      <c r="NQ114" s="49"/>
      <c r="NR114" s="49"/>
      <c r="NS114" s="49"/>
      <c r="NT114" s="49"/>
      <c r="NU114" s="49"/>
      <c r="NV114" s="49"/>
      <c r="NW114" s="49"/>
      <c r="NX114" s="49"/>
      <c r="NY114" s="49"/>
      <c r="NZ114" s="49"/>
      <c r="OA114" s="49"/>
      <c r="OB114" s="49"/>
      <c r="OC114" s="49"/>
      <c r="OD114" s="49"/>
      <c r="OE114" s="49"/>
      <c r="OF114" s="49"/>
      <c r="OG114" s="49"/>
      <c r="OH114" s="49"/>
      <c r="OI114" s="49"/>
      <c r="OJ114" s="49"/>
      <c r="OK114" s="49"/>
      <c r="OL114" s="49"/>
      <c r="OM114" s="49"/>
      <c r="ON114" s="49"/>
      <c r="OO114" s="49"/>
      <c r="OP114" s="49"/>
      <c r="OQ114" s="49"/>
      <c r="OR114" s="49"/>
      <c r="OS114" s="49"/>
      <c r="OT114" s="49"/>
      <c r="OU114" s="49"/>
      <c r="OV114" s="49"/>
      <c r="OW114" s="49"/>
      <c r="OX114" s="49"/>
      <c r="OY114" s="49"/>
      <c r="OZ114" s="49"/>
      <c r="PA114" s="49"/>
      <c r="PB114" s="49"/>
      <c r="PC114" s="49"/>
      <c r="PD114" s="49"/>
      <c r="PE114" s="49"/>
      <c r="PF114" s="49"/>
      <c r="PG114" s="49"/>
      <c r="PH114" s="49"/>
      <c r="PI114" s="49"/>
      <c r="PJ114" s="49"/>
      <c r="PK114" s="49"/>
      <c r="PL114" s="49"/>
      <c r="PM114" s="49"/>
      <c r="PN114" s="49"/>
      <c r="PO114" s="49"/>
      <c r="PP114" s="49"/>
      <c r="PQ114" s="49"/>
      <c r="PR114" s="49"/>
      <c r="PS114" s="49"/>
      <c r="PT114" s="49"/>
      <c r="PU114" s="49"/>
      <c r="PV114" s="49"/>
      <c r="PW114" s="49"/>
      <c r="PX114" s="49"/>
      <c r="PY114" s="49"/>
      <c r="PZ114" s="49"/>
      <c r="QA114" s="49"/>
      <c r="QB114" s="49"/>
      <c r="QC114" s="49"/>
      <c r="QD114" s="49"/>
      <c r="QE114" s="49"/>
      <c r="QF114" s="49"/>
      <c r="QG114" s="49"/>
      <c r="QH114" s="49"/>
      <c r="QI114" s="49"/>
      <c r="QJ114" s="49"/>
      <c r="QK114" s="49"/>
      <c r="QL114" s="49"/>
      <c r="QM114" s="49"/>
      <c r="QN114" s="49"/>
      <c r="QO114" s="49"/>
      <c r="QP114" s="49"/>
      <c r="QQ114" s="49"/>
      <c r="QR114" s="49"/>
      <c r="QS114" s="49"/>
      <c r="QT114" s="49"/>
      <c r="QU114" s="49"/>
      <c r="QV114" s="49"/>
      <c r="QW114" s="49"/>
      <c r="QX114" s="49"/>
      <c r="QY114" s="49"/>
      <c r="QZ114" s="49"/>
      <c r="RA114" s="49"/>
      <c r="RB114" s="49"/>
      <c r="RC114" s="49"/>
      <c r="RD114" s="49"/>
      <c r="RE114" s="49"/>
      <c r="RF114" s="49"/>
      <c r="RG114" s="49"/>
      <c r="RH114" s="49"/>
      <c r="RI114" s="49"/>
      <c r="RJ114" s="49"/>
      <c r="RK114" s="49"/>
      <c r="RL114" s="49"/>
      <c r="RM114" s="49"/>
      <c r="RN114" s="49"/>
      <c r="RO114" s="49"/>
      <c r="RP114" s="49"/>
      <c r="RQ114" s="49"/>
      <c r="RR114" s="49"/>
      <c r="RS114" s="49"/>
      <c r="RT114" s="49"/>
      <c r="RU114" s="49"/>
      <c r="RV114" s="49"/>
      <c r="RW114" s="49"/>
      <c r="RX114" s="49"/>
      <c r="RY114" s="49"/>
      <c r="RZ114" s="49"/>
      <c r="SA114" s="49"/>
      <c r="SB114" s="49"/>
      <c r="SC114" s="49"/>
      <c r="SD114" s="49"/>
      <c r="SE114" s="49"/>
      <c r="SF114" s="49"/>
      <c r="SG114" s="49"/>
      <c r="SH114" s="49"/>
      <c r="SI114" s="49"/>
      <c r="SJ114" s="49"/>
      <c r="SK114" s="49"/>
      <c r="SL114" s="49"/>
      <c r="SM114" s="49"/>
      <c r="SN114" s="49"/>
      <c r="SO114" s="49"/>
      <c r="SP114" s="49"/>
      <c r="SQ114" s="49"/>
      <c r="SR114" s="49"/>
      <c r="SS114" s="49"/>
      <c r="ST114" s="49"/>
      <c r="SU114" s="49"/>
      <c r="SV114" s="49"/>
      <c r="SW114" s="49"/>
      <c r="SX114" s="49"/>
      <c r="SY114" s="49"/>
      <c r="SZ114" s="49"/>
      <c r="TA114" s="49"/>
      <c r="TB114" s="49"/>
      <c r="TC114" s="49"/>
      <c r="TD114" s="49"/>
      <c r="TE114" s="49"/>
      <c r="TF114" s="49"/>
      <c r="TG114" s="49"/>
      <c r="TH114" s="49"/>
      <c r="TI114" s="49"/>
      <c r="TJ114" s="49"/>
      <c r="TK114" s="49"/>
      <c r="TL114" s="49"/>
      <c r="TM114" s="49"/>
      <c r="TN114" s="49"/>
      <c r="TO114" s="49"/>
      <c r="TP114" s="49"/>
      <c r="TQ114" s="49"/>
      <c r="TR114" s="49"/>
      <c r="TS114" s="49"/>
      <c r="TT114" s="49"/>
      <c r="TU114" s="49"/>
      <c r="TV114" s="49"/>
      <c r="TW114" s="49"/>
      <c r="TX114" s="49"/>
      <c r="TY114" s="49"/>
      <c r="TZ114" s="49"/>
      <c r="UA114" s="49"/>
      <c r="UB114" s="49"/>
      <c r="UC114" s="49"/>
      <c r="UD114" s="49"/>
      <c r="UE114" s="49"/>
      <c r="UF114" s="49"/>
      <c r="UG114" s="49"/>
      <c r="UH114" s="49"/>
      <c r="UI114" s="49"/>
      <c r="UJ114" s="49"/>
      <c r="UK114" s="49"/>
      <c r="UL114" s="49"/>
      <c r="UM114" s="49"/>
      <c r="UN114" s="49"/>
      <c r="UO114" s="49"/>
      <c r="UP114" s="49"/>
      <c r="UQ114" s="49"/>
      <c r="UR114" s="49"/>
      <c r="US114" s="49"/>
      <c r="UT114" s="49"/>
      <c r="UU114" s="49"/>
      <c r="UV114" s="49"/>
      <c r="UW114" s="49"/>
      <c r="UX114" s="49"/>
      <c r="UY114" s="49"/>
      <c r="UZ114" s="49"/>
      <c r="VA114" s="49"/>
      <c r="VB114" s="49"/>
      <c r="VC114" s="49"/>
      <c r="VD114" s="49"/>
      <c r="VE114" s="49"/>
      <c r="VF114" s="49"/>
      <c r="VG114" s="49"/>
      <c r="VH114" s="49"/>
      <c r="VI114" s="49"/>
      <c r="VJ114" s="49"/>
      <c r="VK114" s="49"/>
      <c r="VL114" s="49"/>
      <c r="VM114" s="49"/>
      <c r="VN114" s="49"/>
      <c r="VO114" s="49"/>
      <c r="VP114" s="49"/>
      <c r="VQ114" s="49"/>
      <c r="VR114" s="49"/>
      <c r="VS114" s="49"/>
      <c r="VT114" s="49"/>
      <c r="VU114" s="49"/>
      <c r="VV114" s="49"/>
      <c r="VW114" s="49"/>
      <c r="VX114" s="49"/>
      <c r="VY114" s="49"/>
      <c r="VZ114" s="49"/>
      <c r="WA114" s="49"/>
      <c r="WB114" s="49"/>
      <c r="WC114" s="49"/>
      <c r="WD114" s="49"/>
      <c r="WE114" s="49"/>
      <c r="WF114" s="49"/>
      <c r="WG114" s="49"/>
      <c r="WH114" s="49"/>
      <c r="WI114" s="49"/>
      <c r="WJ114" s="49"/>
      <c r="WK114" s="49"/>
      <c r="WL114" s="49"/>
      <c r="WM114" s="49"/>
      <c r="WN114" s="49"/>
      <c r="WO114" s="49"/>
      <c r="WP114" s="49"/>
      <c r="WQ114" s="49"/>
      <c r="WR114" s="49"/>
      <c r="WS114" s="49"/>
      <c r="WT114" s="49"/>
      <c r="WU114" s="49"/>
      <c r="WV114" s="49"/>
      <c r="WW114" s="49"/>
      <c r="WX114" s="49"/>
      <c r="WY114" s="49"/>
      <c r="WZ114" s="49"/>
      <c r="XA114" s="49"/>
      <c r="XB114" s="49"/>
      <c r="XC114" s="49"/>
      <c r="XD114" s="49"/>
      <c r="XE114" s="49"/>
      <c r="XF114" s="49"/>
      <c r="XG114" s="49"/>
      <c r="XH114" s="49"/>
      <c r="XI114" s="49"/>
      <c r="XJ114" s="49"/>
      <c r="XK114" s="49"/>
      <c r="XL114" s="49"/>
      <c r="XM114" s="49"/>
      <c r="XN114" s="49"/>
      <c r="XO114" s="49"/>
      <c r="XP114" s="49"/>
      <c r="XQ114" s="49"/>
      <c r="XR114" s="49"/>
      <c r="XS114" s="49"/>
      <c r="XT114" s="49"/>
      <c r="XU114" s="49"/>
      <c r="XV114" s="49"/>
      <c r="XW114" s="49"/>
      <c r="XX114" s="49"/>
      <c r="XY114" s="49"/>
      <c r="XZ114" s="49"/>
      <c r="YA114" s="49"/>
      <c r="YB114" s="49"/>
      <c r="YC114" s="49"/>
      <c r="YD114" s="49"/>
      <c r="YE114" s="49"/>
      <c r="YF114" s="49"/>
      <c r="YG114" s="49"/>
      <c r="YH114" s="49"/>
      <c r="YI114" s="49"/>
      <c r="YJ114" s="49"/>
      <c r="YK114" s="49"/>
      <c r="YL114" s="49"/>
      <c r="YM114" s="49"/>
      <c r="YN114" s="49"/>
      <c r="YO114" s="49"/>
      <c r="YP114" s="49"/>
      <c r="YQ114" s="49"/>
      <c r="YR114" s="49"/>
      <c r="YS114" s="49"/>
    </row>
    <row r="115" spans="1:669" ht="15.75" x14ac:dyDescent="0.25">
      <c r="A115" s="30" t="s">
        <v>208</v>
      </c>
      <c r="B115" s="26" t="s">
        <v>209</v>
      </c>
      <c r="C115" s="56" t="s">
        <v>71</v>
      </c>
      <c r="D115" s="56" t="s">
        <v>233</v>
      </c>
      <c r="E115" s="59">
        <v>44652</v>
      </c>
      <c r="F115" s="10" t="s">
        <v>110</v>
      </c>
      <c r="G115" s="158">
        <v>45000</v>
      </c>
      <c r="H115" s="178">
        <v>1291.5</v>
      </c>
      <c r="I115" s="178">
        <v>1148.33</v>
      </c>
      <c r="J115" s="178">
        <v>1368</v>
      </c>
      <c r="K115" s="178">
        <v>25</v>
      </c>
      <c r="L115" s="178">
        <v>3832.83</v>
      </c>
      <c r="M115" s="186">
        <v>41167.17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85"/>
      <c r="AR115" s="85"/>
      <c r="AS115" s="85"/>
      <c r="AT115" s="85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  <c r="IT115" s="49"/>
      <c r="IU115" s="49"/>
      <c r="IV115" s="49"/>
      <c r="IW115" s="49"/>
      <c r="IX115" s="49"/>
      <c r="IY115" s="49"/>
      <c r="IZ115" s="49"/>
      <c r="JA115" s="49"/>
      <c r="JB115" s="49"/>
      <c r="JC115" s="49"/>
      <c r="JD115" s="49"/>
      <c r="JE115" s="49"/>
      <c r="JF115" s="49"/>
      <c r="JG115" s="49"/>
      <c r="JH115" s="49"/>
      <c r="JI115" s="49"/>
      <c r="JJ115" s="49"/>
      <c r="JK115" s="49"/>
      <c r="JL115" s="49"/>
      <c r="JM115" s="49"/>
      <c r="JN115" s="49"/>
      <c r="JO115" s="49"/>
      <c r="JP115" s="49"/>
      <c r="JQ115" s="49"/>
      <c r="JR115" s="49"/>
      <c r="JS115" s="49"/>
      <c r="JT115" s="49"/>
      <c r="JU115" s="49"/>
      <c r="JV115" s="49"/>
      <c r="JW115" s="49"/>
      <c r="JX115" s="49"/>
      <c r="JY115" s="49"/>
      <c r="JZ115" s="49"/>
      <c r="KA115" s="49"/>
      <c r="KB115" s="49"/>
      <c r="KC115" s="49"/>
      <c r="KD115" s="49"/>
      <c r="KE115" s="49"/>
      <c r="KF115" s="49"/>
      <c r="KG115" s="49"/>
      <c r="KH115" s="49"/>
      <c r="KI115" s="49"/>
      <c r="KJ115" s="49"/>
      <c r="KK115" s="49"/>
      <c r="KL115" s="49"/>
      <c r="KM115" s="49"/>
      <c r="KN115" s="49"/>
      <c r="KO115" s="49"/>
      <c r="KP115" s="49"/>
      <c r="KQ115" s="49"/>
      <c r="KR115" s="49"/>
      <c r="KS115" s="49"/>
      <c r="KT115" s="49"/>
      <c r="KU115" s="49"/>
      <c r="KV115" s="49"/>
      <c r="KW115" s="49"/>
      <c r="KX115" s="49"/>
      <c r="KY115" s="49"/>
      <c r="KZ115" s="49"/>
      <c r="LA115" s="49"/>
      <c r="LB115" s="49"/>
      <c r="LC115" s="49"/>
      <c r="LD115" s="49"/>
      <c r="LE115" s="49"/>
      <c r="LF115" s="49"/>
      <c r="LG115" s="49"/>
      <c r="LH115" s="49"/>
      <c r="LI115" s="49"/>
      <c r="LJ115" s="49"/>
      <c r="LK115" s="49"/>
      <c r="LL115" s="49"/>
      <c r="LM115" s="49"/>
      <c r="LN115" s="49"/>
      <c r="LO115" s="49"/>
      <c r="LP115" s="49"/>
      <c r="LQ115" s="49"/>
      <c r="LR115" s="49"/>
      <c r="LS115" s="49"/>
      <c r="LT115" s="49"/>
      <c r="LU115" s="49"/>
      <c r="LV115" s="49"/>
      <c r="LW115" s="49"/>
      <c r="LX115" s="49"/>
      <c r="LY115" s="49"/>
      <c r="LZ115" s="49"/>
      <c r="MA115" s="49"/>
      <c r="MB115" s="49"/>
      <c r="MC115" s="49"/>
      <c r="MD115" s="49"/>
      <c r="ME115" s="49"/>
      <c r="MF115" s="49"/>
      <c r="MG115" s="49"/>
      <c r="MH115" s="49"/>
      <c r="MI115" s="49"/>
      <c r="MJ115" s="49"/>
      <c r="MK115" s="49"/>
      <c r="ML115" s="49"/>
      <c r="MM115" s="49"/>
      <c r="MN115" s="49"/>
      <c r="MO115" s="49"/>
      <c r="MP115" s="49"/>
      <c r="MQ115" s="49"/>
      <c r="MR115" s="49"/>
      <c r="MS115" s="49"/>
      <c r="MT115" s="49"/>
      <c r="MU115" s="49"/>
      <c r="MV115" s="49"/>
      <c r="MW115" s="49"/>
      <c r="MX115" s="49"/>
      <c r="MY115" s="49"/>
      <c r="MZ115" s="49"/>
      <c r="NA115" s="49"/>
      <c r="NB115" s="49"/>
      <c r="NC115" s="49"/>
      <c r="ND115" s="49"/>
      <c r="NE115" s="49"/>
      <c r="NF115" s="49"/>
      <c r="NG115" s="49"/>
      <c r="NH115" s="49"/>
      <c r="NI115" s="49"/>
      <c r="NJ115" s="49"/>
      <c r="NK115" s="49"/>
      <c r="NL115" s="49"/>
      <c r="NM115" s="49"/>
      <c r="NN115" s="49"/>
      <c r="NO115" s="49"/>
      <c r="NP115" s="49"/>
      <c r="NQ115" s="49"/>
      <c r="NR115" s="49"/>
      <c r="NS115" s="49"/>
      <c r="NT115" s="49"/>
      <c r="NU115" s="49"/>
      <c r="NV115" s="49"/>
      <c r="NW115" s="49"/>
      <c r="NX115" s="49"/>
      <c r="NY115" s="49"/>
      <c r="NZ115" s="49"/>
      <c r="OA115" s="49"/>
      <c r="OB115" s="49"/>
      <c r="OC115" s="49"/>
      <c r="OD115" s="49"/>
      <c r="OE115" s="49"/>
      <c r="OF115" s="49"/>
      <c r="OG115" s="49"/>
      <c r="OH115" s="49"/>
      <c r="OI115" s="49"/>
      <c r="OJ115" s="49"/>
      <c r="OK115" s="49"/>
      <c r="OL115" s="49"/>
      <c r="OM115" s="49"/>
      <c r="ON115" s="49"/>
      <c r="OO115" s="49"/>
      <c r="OP115" s="49"/>
      <c r="OQ115" s="49"/>
      <c r="OR115" s="49"/>
      <c r="OS115" s="49"/>
      <c r="OT115" s="49"/>
      <c r="OU115" s="49"/>
      <c r="OV115" s="49"/>
      <c r="OW115" s="49"/>
      <c r="OX115" s="49"/>
      <c r="OY115" s="49"/>
      <c r="OZ115" s="49"/>
      <c r="PA115" s="49"/>
      <c r="PB115" s="49"/>
      <c r="PC115" s="49"/>
      <c r="PD115" s="49"/>
      <c r="PE115" s="49"/>
      <c r="PF115" s="49"/>
      <c r="PG115" s="49"/>
      <c r="PH115" s="49"/>
      <c r="PI115" s="49"/>
      <c r="PJ115" s="49"/>
      <c r="PK115" s="49"/>
      <c r="PL115" s="49"/>
      <c r="PM115" s="49"/>
      <c r="PN115" s="49"/>
      <c r="PO115" s="49"/>
      <c r="PP115" s="49"/>
      <c r="PQ115" s="49"/>
      <c r="PR115" s="49"/>
      <c r="PS115" s="49"/>
      <c r="PT115" s="49"/>
      <c r="PU115" s="49"/>
      <c r="PV115" s="49"/>
      <c r="PW115" s="49"/>
      <c r="PX115" s="49"/>
      <c r="PY115" s="49"/>
      <c r="PZ115" s="49"/>
      <c r="QA115" s="49"/>
      <c r="QB115" s="49"/>
      <c r="QC115" s="49"/>
      <c r="QD115" s="49"/>
      <c r="QE115" s="49"/>
      <c r="QF115" s="49"/>
      <c r="QG115" s="49"/>
      <c r="QH115" s="49"/>
      <c r="QI115" s="49"/>
      <c r="QJ115" s="49"/>
      <c r="QK115" s="49"/>
      <c r="QL115" s="49"/>
      <c r="QM115" s="49"/>
      <c r="QN115" s="49"/>
      <c r="QO115" s="49"/>
      <c r="QP115" s="49"/>
      <c r="QQ115" s="49"/>
      <c r="QR115" s="49"/>
      <c r="QS115" s="49"/>
      <c r="QT115" s="49"/>
      <c r="QU115" s="49"/>
      <c r="QV115" s="49"/>
      <c r="QW115" s="49"/>
      <c r="QX115" s="49"/>
      <c r="QY115" s="49"/>
      <c r="QZ115" s="49"/>
      <c r="RA115" s="49"/>
      <c r="RB115" s="49"/>
      <c r="RC115" s="49"/>
      <c r="RD115" s="49"/>
      <c r="RE115" s="49"/>
      <c r="RF115" s="49"/>
      <c r="RG115" s="49"/>
      <c r="RH115" s="49"/>
      <c r="RI115" s="49"/>
      <c r="RJ115" s="49"/>
      <c r="RK115" s="49"/>
      <c r="RL115" s="49"/>
      <c r="RM115" s="49"/>
      <c r="RN115" s="49"/>
      <c r="RO115" s="49"/>
      <c r="RP115" s="49"/>
      <c r="RQ115" s="49"/>
      <c r="RR115" s="49"/>
      <c r="RS115" s="49"/>
      <c r="RT115" s="49"/>
      <c r="RU115" s="49"/>
      <c r="RV115" s="49"/>
      <c r="RW115" s="49"/>
      <c r="RX115" s="49"/>
      <c r="RY115" s="49"/>
      <c r="RZ115" s="49"/>
      <c r="SA115" s="49"/>
      <c r="SB115" s="49"/>
      <c r="SC115" s="49"/>
      <c r="SD115" s="49"/>
      <c r="SE115" s="49"/>
      <c r="SF115" s="49"/>
      <c r="SG115" s="49"/>
      <c r="SH115" s="49"/>
      <c r="SI115" s="49"/>
      <c r="SJ115" s="49"/>
      <c r="SK115" s="49"/>
      <c r="SL115" s="49"/>
      <c r="SM115" s="49"/>
      <c r="SN115" s="49"/>
      <c r="SO115" s="49"/>
      <c r="SP115" s="49"/>
      <c r="SQ115" s="49"/>
      <c r="SR115" s="49"/>
      <c r="SS115" s="49"/>
      <c r="ST115" s="49"/>
      <c r="SU115" s="49"/>
      <c r="SV115" s="49"/>
      <c r="SW115" s="49"/>
      <c r="SX115" s="49"/>
      <c r="SY115" s="49"/>
      <c r="SZ115" s="49"/>
      <c r="TA115" s="49"/>
      <c r="TB115" s="49"/>
      <c r="TC115" s="49"/>
      <c r="TD115" s="49"/>
      <c r="TE115" s="49"/>
      <c r="TF115" s="49"/>
      <c r="TG115" s="49"/>
      <c r="TH115" s="49"/>
      <c r="TI115" s="49"/>
      <c r="TJ115" s="49"/>
      <c r="TK115" s="49"/>
      <c r="TL115" s="49"/>
      <c r="TM115" s="49"/>
      <c r="TN115" s="49"/>
      <c r="TO115" s="49"/>
      <c r="TP115" s="49"/>
      <c r="TQ115" s="49"/>
      <c r="TR115" s="49"/>
      <c r="TS115" s="49"/>
      <c r="TT115" s="49"/>
      <c r="TU115" s="49"/>
      <c r="TV115" s="49"/>
      <c r="TW115" s="49"/>
      <c r="TX115" s="49"/>
      <c r="TY115" s="49"/>
      <c r="TZ115" s="49"/>
      <c r="UA115" s="49"/>
      <c r="UB115" s="49"/>
      <c r="UC115" s="49"/>
      <c r="UD115" s="49"/>
      <c r="UE115" s="49"/>
      <c r="UF115" s="49"/>
      <c r="UG115" s="49"/>
      <c r="UH115" s="49"/>
      <c r="UI115" s="49"/>
      <c r="UJ115" s="49"/>
      <c r="UK115" s="49"/>
      <c r="UL115" s="49"/>
      <c r="UM115" s="49"/>
      <c r="UN115" s="49"/>
      <c r="UO115" s="49"/>
      <c r="UP115" s="49"/>
      <c r="UQ115" s="49"/>
      <c r="UR115" s="49"/>
      <c r="US115" s="49"/>
      <c r="UT115" s="49"/>
      <c r="UU115" s="49"/>
      <c r="UV115" s="49"/>
      <c r="UW115" s="49"/>
      <c r="UX115" s="49"/>
      <c r="UY115" s="49"/>
      <c r="UZ115" s="49"/>
      <c r="VA115" s="49"/>
      <c r="VB115" s="49"/>
      <c r="VC115" s="49"/>
      <c r="VD115" s="49"/>
      <c r="VE115" s="49"/>
      <c r="VF115" s="49"/>
      <c r="VG115" s="49"/>
      <c r="VH115" s="49"/>
      <c r="VI115" s="49"/>
      <c r="VJ115" s="49"/>
      <c r="VK115" s="49"/>
      <c r="VL115" s="49"/>
      <c r="VM115" s="49"/>
      <c r="VN115" s="49"/>
      <c r="VO115" s="49"/>
      <c r="VP115" s="49"/>
      <c r="VQ115" s="49"/>
      <c r="VR115" s="49"/>
      <c r="VS115" s="49"/>
      <c r="VT115" s="49"/>
      <c r="VU115" s="49"/>
      <c r="VV115" s="49"/>
      <c r="VW115" s="49"/>
      <c r="VX115" s="49"/>
      <c r="VY115" s="49"/>
      <c r="VZ115" s="49"/>
      <c r="WA115" s="49"/>
      <c r="WB115" s="49"/>
      <c r="WC115" s="49"/>
      <c r="WD115" s="49"/>
      <c r="WE115" s="49"/>
      <c r="WF115" s="49"/>
      <c r="WG115" s="49"/>
      <c r="WH115" s="49"/>
      <c r="WI115" s="49"/>
      <c r="WJ115" s="49"/>
      <c r="WK115" s="49"/>
      <c r="WL115" s="49"/>
      <c r="WM115" s="49"/>
      <c r="WN115" s="49"/>
      <c r="WO115" s="49"/>
      <c r="WP115" s="49"/>
      <c r="WQ115" s="49"/>
      <c r="WR115" s="49"/>
      <c r="WS115" s="49"/>
      <c r="WT115" s="49"/>
      <c r="WU115" s="49"/>
      <c r="WV115" s="49"/>
      <c r="WW115" s="49"/>
      <c r="WX115" s="49"/>
      <c r="WY115" s="49"/>
      <c r="WZ115" s="49"/>
      <c r="XA115" s="49"/>
      <c r="XB115" s="49"/>
      <c r="XC115" s="49"/>
      <c r="XD115" s="49"/>
      <c r="XE115" s="49"/>
      <c r="XF115" s="49"/>
      <c r="XG115" s="49"/>
      <c r="XH115" s="49"/>
      <c r="XI115" s="49"/>
      <c r="XJ115" s="49"/>
      <c r="XK115" s="49"/>
      <c r="XL115" s="49"/>
      <c r="XM115" s="49"/>
      <c r="XN115" s="49"/>
      <c r="XO115" s="49"/>
      <c r="XP115" s="49"/>
      <c r="XQ115" s="49"/>
      <c r="XR115" s="49"/>
      <c r="XS115" s="49"/>
      <c r="XT115" s="49"/>
      <c r="XU115" s="49"/>
      <c r="XV115" s="49"/>
      <c r="XW115" s="49"/>
      <c r="XX115" s="49"/>
      <c r="XY115" s="49"/>
      <c r="XZ115" s="49"/>
      <c r="YA115" s="49"/>
      <c r="YB115" s="49"/>
      <c r="YC115" s="49"/>
      <c r="YD115" s="49"/>
      <c r="YE115" s="49"/>
      <c r="YF115" s="49"/>
      <c r="YG115" s="49"/>
      <c r="YH115" s="49"/>
      <c r="YI115" s="49"/>
      <c r="YJ115" s="49"/>
      <c r="YK115" s="49"/>
      <c r="YL115" s="49"/>
      <c r="YM115" s="49"/>
      <c r="YN115" s="49"/>
      <c r="YO115" s="49"/>
      <c r="YP115" s="49"/>
      <c r="YQ115" s="49"/>
      <c r="YR115" s="49"/>
      <c r="YS115" s="49"/>
    </row>
    <row r="116" spans="1:669" s="46" customFormat="1" ht="15" customHeight="1" x14ac:dyDescent="0.25">
      <c r="A116" s="120" t="s">
        <v>14</v>
      </c>
      <c r="B116" s="95">
        <v>5</v>
      </c>
      <c r="C116" s="53"/>
      <c r="D116" s="53"/>
      <c r="E116" s="55"/>
      <c r="F116" s="55"/>
      <c r="G116" s="159">
        <f>SUM(G111:G115)</f>
        <v>225000</v>
      </c>
      <c r="H116" s="159">
        <f>SUM(H111:H112)+H113+H114+H115</f>
        <v>6457.5</v>
      </c>
      <c r="I116" s="159">
        <f>SUM(I111:I112)+I113+I114+I115</f>
        <v>5741.65</v>
      </c>
      <c r="J116" s="159">
        <f>SUM(J111:J112)+J113+J114+J115</f>
        <v>6840</v>
      </c>
      <c r="K116" s="159">
        <f>SUM(K111:K112)+K113+K114+K115</f>
        <v>1475</v>
      </c>
      <c r="L116" s="159">
        <f>L111+L112+L113+L114+L115</f>
        <v>20514.150000000001</v>
      </c>
      <c r="M116" s="187">
        <f>SUM(M111:M115)</f>
        <v>204485.84999999998</v>
      </c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85"/>
      <c r="AR116" s="85"/>
      <c r="AS116" s="85"/>
      <c r="AT116" s="85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76"/>
      <c r="MB116" s="76"/>
      <c r="MC116" s="76"/>
      <c r="MD116" s="76"/>
      <c r="ME116" s="76"/>
      <c r="MF116" s="76"/>
      <c r="MG116" s="76"/>
      <c r="MH116" s="76"/>
      <c r="MI116" s="76"/>
      <c r="MJ116" s="76"/>
      <c r="MK116" s="76"/>
      <c r="ML116" s="76"/>
      <c r="MM116" s="76"/>
      <c r="MN116" s="76"/>
      <c r="MO116" s="76"/>
      <c r="MP116" s="76"/>
      <c r="MQ116" s="76"/>
      <c r="MR116" s="76"/>
      <c r="MS116" s="76"/>
      <c r="MT116" s="76"/>
      <c r="MU116" s="76"/>
      <c r="MV116" s="76"/>
      <c r="MW116" s="76"/>
      <c r="MX116" s="76"/>
      <c r="MY116" s="76"/>
      <c r="MZ116" s="76"/>
      <c r="NA116" s="76"/>
      <c r="NB116" s="76"/>
      <c r="NC116" s="76"/>
      <c r="ND116" s="76"/>
      <c r="NE116" s="76"/>
      <c r="NF116" s="76"/>
      <c r="NG116" s="76"/>
      <c r="NH116" s="76"/>
      <c r="NI116" s="76"/>
      <c r="NJ116" s="76"/>
      <c r="NK116" s="76"/>
      <c r="NL116" s="76"/>
      <c r="NM116" s="76"/>
      <c r="NN116" s="76"/>
      <c r="NO116" s="76"/>
      <c r="NP116" s="76"/>
      <c r="NQ116" s="76"/>
      <c r="NR116" s="76"/>
      <c r="NS116" s="76"/>
      <c r="NT116" s="76"/>
      <c r="NU116" s="76"/>
      <c r="NV116" s="76"/>
      <c r="NW116" s="76"/>
      <c r="NX116" s="76"/>
      <c r="NY116" s="76"/>
      <c r="NZ116" s="76"/>
      <c r="OA116" s="76"/>
      <c r="OB116" s="76"/>
      <c r="OC116" s="76"/>
      <c r="OD116" s="76"/>
      <c r="OE116" s="76"/>
      <c r="OF116" s="76"/>
      <c r="OG116" s="76"/>
      <c r="OH116" s="76"/>
      <c r="OI116" s="76"/>
      <c r="OJ116" s="76"/>
      <c r="OK116" s="76"/>
      <c r="OL116" s="76"/>
      <c r="OM116" s="76"/>
      <c r="ON116" s="76"/>
      <c r="OO116" s="76"/>
      <c r="OP116" s="76"/>
      <c r="OQ116" s="76"/>
      <c r="OR116" s="76"/>
      <c r="OS116" s="76"/>
      <c r="OT116" s="76"/>
      <c r="OU116" s="76"/>
      <c r="OV116" s="76"/>
      <c r="OW116" s="76"/>
      <c r="OX116" s="76"/>
      <c r="OY116" s="76"/>
      <c r="OZ116" s="76"/>
      <c r="PA116" s="76"/>
      <c r="PB116" s="76"/>
      <c r="PC116" s="76"/>
      <c r="PD116" s="76"/>
      <c r="PE116" s="76"/>
      <c r="PF116" s="76"/>
      <c r="PG116" s="76"/>
      <c r="PH116" s="76"/>
      <c r="PI116" s="76"/>
      <c r="PJ116" s="76"/>
      <c r="PK116" s="76"/>
      <c r="PL116" s="76"/>
      <c r="PM116" s="76"/>
      <c r="PN116" s="76"/>
      <c r="PO116" s="76"/>
      <c r="PP116" s="76"/>
      <c r="PQ116" s="76"/>
      <c r="PR116" s="76"/>
      <c r="PS116" s="76"/>
      <c r="PT116" s="76"/>
      <c r="PU116" s="76"/>
      <c r="PV116" s="76"/>
      <c r="PW116" s="76"/>
      <c r="PX116" s="76"/>
      <c r="PY116" s="76"/>
      <c r="PZ116" s="76"/>
      <c r="QA116" s="76"/>
      <c r="QB116" s="76"/>
      <c r="QC116" s="76"/>
      <c r="QD116" s="76"/>
      <c r="QE116" s="76"/>
      <c r="QF116" s="76"/>
      <c r="QG116" s="76"/>
      <c r="QH116" s="76"/>
      <c r="QI116" s="76"/>
      <c r="QJ116" s="76"/>
      <c r="QK116" s="76"/>
      <c r="QL116" s="76"/>
      <c r="QM116" s="76"/>
      <c r="QN116" s="76"/>
      <c r="QO116" s="76"/>
      <c r="QP116" s="76"/>
      <c r="QQ116" s="76"/>
      <c r="QR116" s="76"/>
      <c r="QS116" s="76"/>
      <c r="QT116" s="76"/>
      <c r="QU116" s="76"/>
      <c r="QV116" s="76"/>
      <c r="QW116" s="76"/>
      <c r="QX116" s="76"/>
      <c r="QY116" s="76"/>
      <c r="QZ116" s="76"/>
      <c r="RA116" s="76"/>
      <c r="RB116" s="76"/>
      <c r="RC116" s="76"/>
      <c r="RD116" s="76"/>
      <c r="RE116" s="76"/>
      <c r="RF116" s="76"/>
      <c r="RG116" s="76"/>
      <c r="RH116" s="76"/>
      <c r="RI116" s="76"/>
      <c r="RJ116" s="76"/>
      <c r="RK116" s="76"/>
      <c r="RL116" s="76"/>
      <c r="RM116" s="76"/>
      <c r="RN116" s="76"/>
      <c r="RO116" s="76"/>
      <c r="RP116" s="76"/>
      <c r="RQ116" s="76"/>
      <c r="RR116" s="76"/>
      <c r="RS116" s="76"/>
      <c r="RT116" s="76"/>
      <c r="RU116" s="76"/>
      <c r="RV116" s="76"/>
      <c r="RW116" s="76"/>
      <c r="RX116" s="76"/>
      <c r="RY116" s="76"/>
      <c r="RZ116" s="76"/>
      <c r="SA116" s="76"/>
      <c r="SB116" s="76"/>
      <c r="SC116" s="76"/>
      <c r="SD116" s="76"/>
      <c r="SE116" s="76"/>
      <c r="SF116" s="76"/>
      <c r="SG116" s="76"/>
      <c r="SH116" s="76"/>
      <c r="SI116" s="76"/>
      <c r="SJ116" s="76"/>
      <c r="SK116" s="76"/>
      <c r="SL116" s="76"/>
      <c r="SM116" s="76"/>
      <c r="SN116" s="76"/>
      <c r="SO116" s="76"/>
      <c r="SP116" s="76"/>
      <c r="SQ116" s="76"/>
      <c r="SR116" s="76"/>
      <c r="SS116" s="76"/>
      <c r="ST116" s="76"/>
      <c r="SU116" s="76"/>
      <c r="SV116" s="76"/>
      <c r="SW116" s="76"/>
      <c r="SX116" s="76"/>
      <c r="SY116" s="76"/>
      <c r="SZ116" s="76"/>
      <c r="TA116" s="76"/>
      <c r="TB116" s="76"/>
      <c r="TC116" s="76"/>
      <c r="TD116" s="76"/>
      <c r="TE116" s="76"/>
      <c r="TF116" s="76"/>
      <c r="TG116" s="76"/>
      <c r="TH116" s="76"/>
      <c r="TI116" s="76"/>
      <c r="TJ116" s="76"/>
      <c r="TK116" s="76"/>
      <c r="TL116" s="76"/>
      <c r="TM116" s="76"/>
      <c r="TN116" s="76"/>
      <c r="TO116" s="76"/>
      <c r="TP116" s="76"/>
      <c r="TQ116" s="76"/>
      <c r="TR116" s="76"/>
      <c r="TS116" s="76"/>
      <c r="TT116" s="76"/>
      <c r="TU116" s="76"/>
      <c r="TV116" s="76"/>
      <c r="TW116" s="76"/>
      <c r="TX116" s="76"/>
      <c r="TY116" s="76"/>
      <c r="TZ116" s="76"/>
      <c r="UA116" s="76"/>
      <c r="UB116" s="76"/>
      <c r="UC116" s="76"/>
      <c r="UD116" s="76"/>
      <c r="UE116" s="76"/>
      <c r="UF116" s="76"/>
      <c r="UG116" s="76"/>
      <c r="UH116" s="76"/>
      <c r="UI116" s="76"/>
      <c r="UJ116" s="76"/>
      <c r="UK116" s="76"/>
      <c r="UL116" s="76"/>
      <c r="UM116" s="76"/>
      <c r="UN116" s="76"/>
      <c r="UO116" s="76"/>
      <c r="UP116" s="76"/>
      <c r="UQ116" s="76"/>
      <c r="UR116" s="76"/>
      <c r="US116" s="76"/>
      <c r="UT116" s="76"/>
      <c r="UU116" s="76"/>
      <c r="UV116" s="76"/>
      <c r="UW116" s="76"/>
      <c r="UX116" s="76"/>
      <c r="UY116" s="76"/>
      <c r="UZ116" s="76"/>
      <c r="VA116" s="76"/>
      <c r="VB116" s="76"/>
      <c r="VC116" s="76"/>
      <c r="VD116" s="76"/>
      <c r="VE116" s="76"/>
      <c r="VF116" s="76"/>
      <c r="VG116" s="76"/>
      <c r="VH116" s="76"/>
      <c r="VI116" s="76"/>
      <c r="VJ116" s="76"/>
      <c r="VK116" s="76"/>
      <c r="VL116" s="76"/>
      <c r="VM116" s="76"/>
      <c r="VN116" s="76"/>
      <c r="VO116" s="76"/>
      <c r="VP116" s="76"/>
      <c r="VQ116" s="76"/>
      <c r="VR116" s="76"/>
      <c r="VS116" s="76"/>
      <c r="VT116" s="76"/>
      <c r="VU116" s="76"/>
      <c r="VV116" s="76"/>
      <c r="VW116" s="76"/>
      <c r="VX116" s="76"/>
      <c r="VY116" s="76"/>
      <c r="VZ116" s="76"/>
      <c r="WA116" s="76"/>
      <c r="WB116" s="76"/>
      <c r="WC116" s="76"/>
      <c r="WD116" s="76"/>
      <c r="WE116" s="76"/>
      <c r="WF116" s="76"/>
      <c r="WG116" s="76"/>
      <c r="WH116" s="76"/>
      <c r="WI116" s="76"/>
      <c r="WJ116" s="76"/>
      <c r="WK116" s="76"/>
      <c r="WL116" s="76"/>
      <c r="WM116" s="76"/>
      <c r="WN116" s="76"/>
      <c r="WO116" s="76"/>
      <c r="WP116" s="76"/>
      <c r="WQ116" s="76"/>
      <c r="WR116" s="76"/>
      <c r="WS116" s="76"/>
      <c r="WT116" s="76"/>
      <c r="WU116" s="76"/>
      <c r="WV116" s="76"/>
      <c r="WW116" s="76"/>
      <c r="WX116" s="76"/>
      <c r="WY116" s="76"/>
      <c r="WZ116" s="76"/>
      <c r="XA116" s="76"/>
      <c r="XB116" s="76"/>
      <c r="XC116" s="76"/>
      <c r="XD116" s="76"/>
      <c r="XE116" s="76"/>
      <c r="XF116" s="76"/>
      <c r="XG116" s="76"/>
      <c r="XH116" s="76"/>
      <c r="XI116" s="76"/>
      <c r="XJ116" s="76"/>
      <c r="XK116" s="76"/>
      <c r="XL116" s="76"/>
      <c r="XM116" s="76"/>
      <c r="XN116" s="76"/>
      <c r="XO116" s="76"/>
      <c r="XP116" s="76"/>
      <c r="XQ116" s="76"/>
      <c r="XR116" s="76"/>
      <c r="XS116" s="76"/>
      <c r="XT116" s="76"/>
      <c r="XU116" s="76"/>
      <c r="XV116" s="76"/>
      <c r="XW116" s="76"/>
      <c r="XX116" s="76"/>
      <c r="XY116" s="76"/>
      <c r="XZ116" s="76"/>
      <c r="YA116" s="76"/>
      <c r="YB116" s="76"/>
      <c r="YC116" s="76"/>
      <c r="YD116" s="76"/>
      <c r="YE116" s="76"/>
      <c r="YF116" s="76"/>
      <c r="YG116" s="76"/>
      <c r="YH116" s="76"/>
      <c r="YI116" s="76"/>
      <c r="YJ116" s="76"/>
      <c r="YK116" s="76"/>
      <c r="YL116" s="76"/>
      <c r="YM116" s="76"/>
      <c r="YN116" s="76"/>
      <c r="YO116" s="76"/>
      <c r="YP116" s="76"/>
      <c r="YQ116" s="76"/>
      <c r="YR116" s="76"/>
      <c r="YS116" s="76"/>
    </row>
    <row r="117" spans="1:669" s="46" customFormat="1" ht="12.75" customHeight="1" x14ac:dyDescent="0.25">
      <c r="A117" s="38"/>
      <c r="B117" s="104"/>
      <c r="C117" s="65"/>
      <c r="D117" s="65"/>
      <c r="E117" s="66"/>
      <c r="F117" s="66"/>
      <c r="G117" s="144"/>
      <c r="H117" s="163"/>
      <c r="I117" s="144"/>
      <c r="J117" s="144"/>
      <c r="K117" s="144"/>
      <c r="L117" s="144"/>
      <c r="M117" s="163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</row>
    <row r="118" spans="1:669" s="46" customFormat="1" ht="12.75" customHeight="1" x14ac:dyDescent="0.25">
      <c r="A118" s="38" t="s">
        <v>118</v>
      </c>
      <c r="B118" s="104"/>
      <c r="C118" s="65"/>
      <c r="D118" s="65"/>
      <c r="E118" s="66"/>
      <c r="F118" s="66"/>
      <c r="G118" s="144"/>
      <c r="H118" s="163"/>
      <c r="I118" s="144"/>
      <c r="J118" s="144"/>
      <c r="K118" s="144"/>
      <c r="L118" s="144"/>
      <c r="M118" s="163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</row>
    <row r="119" spans="1:669" s="43" customFormat="1" ht="18" customHeight="1" x14ac:dyDescent="0.25">
      <c r="A119" s="43" t="s">
        <v>119</v>
      </c>
      <c r="B119" s="64" t="s">
        <v>17</v>
      </c>
      <c r="C119" s="65" t="s">
        <v>72</v>
      </c>
      <c r="D119" s="65" t="s">
        <v>233</v>
      </c>
      <c r="E119" s="66">
        <v>44501</v>
      </c>
      <c r="F119" s="66" t="s">
        <v>110</v>
      </c>
      <c r="G119" s="146">
        <v>40000</v>
      </c>
      <c r="H119" s="164">
        <v>1148</v>
      </c>
      <c r="I119" s="146">
        <v>442.65</v>
      </c>
      <c r="J119" s="146">
        <v>1216</v>
      </c>
      <c r="K119" s="146">
        <v>7025</v>
      </c>
      <c r="L119" s="146">
        <v>9831.65</v>
      </c>
      <c r="M119" s="164">
        <v>30168.35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</row>
    <row r="120" spans="1:669" s="43" customFormat="1" ht="14.25" customHeight="1" x14ac:dyDescent="0.25">
      <c r="A120" s="43" t="s">
        <v>142</v>
      </c>
      <c r="B120" s="64" t="s">
        <v>112</v>
      </c>
      <c r="C120" s="65" t="s">
        <v>71</v>
      </c>
      <c r="D120" s="65" t="s">
        <v>233</v>
      </c>
      <c r="E120" s="66">
        <v>44593</v>
      </c>
      <c r="F120" s="66" t="s">
        <v>110</v>
      </c>
      <c r="G120" s="146">
        <v>40000</v>
      </c>
      <c r="H120" s="164">
        <v>1148</v>
      </c>
      <c r="I120" s="146">
        <v>442.65</v>
      </c>
      <c r="J120" s="146">
        <v>1216</v>
      </c>
      <c r="K120" s="146">
        <v>25</v>
      </c>
      <c r="L120" s="146">
        <v>2831.65</v>
      </c>
      <c r="M120" s="164">
        <v>37168.35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</row>
    <row r="121" spans="1:669" s="43" customFormat="1" ht="14.25" customHeight="1" x14ac:dyDescent="0.25">
      <c r="A121" s="43" t="s">
        <v>190</v>
      </c>
      <c r="B121" s="64" t="s">
        <v>127</v>
      </c>
      <c r="C121" s="65" t="s">
        <v>72</v>
      </c>
      <c r="D121" s="65" t="s">
        <v>233</v>
      </c>
      <c r="E121" s="66">
        <v>44652</v>
      </c>
      <c r="F121" s="66" t="s">
        <v>110</v>
      </c>
      <c r="G121" s="146">
        <v>70000</v>
      </c>
      <c r="H121" s="164">
        <v>2009</v>
      </c>
      <c r="I121" s="146">
        <v>5368.48</v>
      </c>
      <c r="J121" s="146">
        <v>2128</v>
      </c>
      <c r="K121" s="146">
        <v>25</v>
      </c>
      <c r="L121" s="146">
        <v>9530.48</v>
      </c>
      <c r="M121" s="164">
        <v>60469.52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</row>
    <row r="122" spans="1:669" s="67" customFormat="1" ht="18.75" customHeight="1" x14ac:dyDescent="0.25">
      <c r="A122" s="67" t="s">
        <v>106</v>
      </c>
      <c r="B122" s="93">
        <v>3</v>
      </c>
      <c r="C122" s="107"/>
      <c r="D122" s="107"/>
      <c r="E122" s="108"/>
      <c r="F122" s="108"/>
      <c r="G122" s="149">
        <f>SUM(G119:G120)+G121</f>
        <v>150000</v>
      </c>
      <c r="H122" s="156">
        <f>SUM(H119:H120)+H121</f>
        <v>4305</v>
      </c>
      <c r="I122" s="149">
        <f>SUM(I119:I120)+I121</f>
        <v>6253.78</v>
      </c>
      <c r="J122" s="149">
        <f>SUM(J119:J120)+J121</f>
        <v>4560</v>
      </c>
      <c r="K122" s="149">
        <f>SUM(K119:K121)</f>
        <v>7075</v>
      </c>
      <c r="L122" s="149">
        <f>SUM(L119:L121)</f>
        <v>22193.78</v>
      </c>
      <c r="M122" s="149">
        <f>SUM(M119:M121)</f>
        <v>127806.22</v>
      </c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</row>
    <row r="123" spans="1:669" s="38" customFormat="1" ht="12.75" customHeight="1" x14ac:dyDescent="0.25">
      <c r="B123" s="104"/>
      <c r="C123" s="105"/>
      <c r="D123" s="105"/>
      <c r="E123" s="106"/>
      <c r="F123" s="106"/>
      <c r="G123" s="144"/>
      <c r="H123" s="163"/>
      <c r="I123" s="144"/>
      <c r="J123" s="144"/>
      <c r="K123" s="144"/>
      <c r="L123" s="144"/>
      <c r="M123" s="163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</row>
    <row r="124" spans="1:669" s="50" customFormat="1" ht="18" customHeight="1" x14ac:dyDescent="0.25">
      <c r="A124" s="62" t="s">
        <v>166</v>
      </c>
      <c r="B124" s="83"/>
      <c r="C124" s="84"/>
      <c r="D124" s="84"/>
      <c r="E124" s="84"/>
      <c r="F124" s="84"/>
      <c r="G124" s="157"/>
      <c r="H124" s="177"/>
      <c r="I124" s="177"/>
      <c r="J124" s="177"/>
      <c r="K124" s="177"/>
      <c r="L124" s="177"/>
      <c r="M124" s="177"/>
      <c r="N124" s="44"/>
      <c r="O124" s="44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49"/>
      <c r="IS124" s="49"/>
      <c r="IT124" s="49"/>
      <c r="IU124" s="49"/>
      <c r="IV124" s="49"/>
      <c r="IW124" s="49"/>
      <c r="IX124" s="49"/>
      <c r="IY124" s="49"/>
      <c r="IZ124" s="49"/>
      <c r="JA124" s="49"/>
      <c r="JB124" s="49"/>
      <c r="JC124" s="49"/>
      <c r="JD124" s="49"/>
      <c r="JE124" s="49"/>
      <c r="JF124" s="49"/>
      <c r="JG124" s="49"/>
      <c r="JH124" s="49"/>
      <c r="JI124" s="49"/>
      <c r="JJ124" s="49"/>
      <c r="JK124" s="49"/>
      <c r="JL124" s="49"/>
      <c r="JM124" s="49"/>
      <c r="JN124" s="49"/>
      <c r="JO124" s="49"/>
      <c r="JP124" s="49"/>
      <c r="JQ124" s="49"/>
      <c r="JR124" s="49"/>
      <c r="JS124" s="49"/>
      <c r="JT124" s="49"/>
      <c r="JU124" s="49"/>
      <c r="JV124" s="49"/>
      <c r="JW124" s="49"/>
      <c r="JX124" s="49"/>
      <c r="JY124" s="49"/>
      <c r="JZ124" s="49"/>
      <c r="KA124" s="49"/>
      <c r="KB124" s="49"/>
      <c r="KC124" s="49"/>
      <c r="KD124" s="49"/>
      <c r="KE124" s="49"/>
      <c r="KF124" s="49"/>
      <c r="KG124" s="49"/>
      <c r="KH124" s="49"/>
      <c r="KI124" s="49"/>
      <c r="KJ124" s="49"/>
      <c r="KK124" s="49"/>
      <c r="KL124" s="49"/>
      <c r="KM124" s="49"/>
      <c r="KN124" s="49"/>
      <c r="KO124" s="49"/>
      <c r="KP124" s="49"/>
      <c r="KQ124" s="49"/>
      <c r="KR124" s="49"/>
      <c r="KS124" s="49"/>
      <c r="KT124" s="49"/>
      <c r="KU124" s="49"/>
      <c r="KV124" s="49"/>
      <c r="KW124" s="49"/>
      <c r="KX124" s="49"/>
      <c r="KY124" s="49"/>
      <c r="KZ124" s="49"/>
      <c r="LA124" s="49"/>
      <c r="LB124" s="49"/>
      <c r="LC124" s="49"/>
      <c r="LD124" s="49"/>
      <c r="LE124" s="49"/>
      <c r="LF124" s="49"/>
      <c r="LG124" s="49"/>
      <c r="LH124" s="49"/>
      <c r="LI124" s="49"/>
      <c r="LJ124" s="49"/>
      <c r="LK124" s="49"/>
      <c r="LL124" s="49"/>
      <c r="LM124" s="49"/>
      <c r="LN124" s="49"/>
      <c r="LO124" s="49"/>
      <c r="LP124" s="49"/>
      <c r="LQ124" s="49"/>
      <c r="LR124" s="49"/>
      <c r="LS124" s="49"/>
      <c r="LT124" s="49"/>
      <c r="LU124" s="49"/>
      <c r="LV124" s="49"/>
      <c r="LW124" s="49"/>
      <c r="LX124" s="49"/>
      <c r="LY124" s="49"/>
      <c r="LZ124" s="49"/>
      <c r="MA124" s="49"/>
      <c r="MB124" s="49"/>
      <c r="MC124" s="49"/>
      <c r="MD124" s="49"/>
      <c r="ME124" s="49"/>
      <c r="MF124" s="49"/>
      <c r="MG124" s="49"/>
      <c r="MH124" s="49"/>
      <c r="MI124" s="49"/>
      <c r="MJ124" s="49"/>
      <c r="MK124" s="49"/>
      <c r="ML124" s="49"/>
      <c r="MM124" s="49"/>
      <c r="MN124" s="49"/>
      <c r="MO124" s="49"/>
      <c r="MP124" s="49"/>
      <c r="MQ124" s="49"/>
      <c r="MR124" s="49"/>
      <c r="MS124" s="49"/>
      <c r="MT124" s="49"/>
      <c r="MU124" s="49"/>
      <c r="MV124" s="49"/>
      <c r="MW124" s="49"/>
      <c r="MX124" s="49"/>
      <c r="MY124" s="49"/>
      <c r="MZ124" s="49"/>
      <c r="NA124" s="49"/>
      <c r="NB124" s="49"/>
      <c r="NC124" s="49"/>
      <c r="ND124" s="49"/>
      <c r="NE124" s="49"/>
      <c r="NF124" s="49"/>
      <c r="NG124" s="49"/>
      <c r="NH124" s="49"/>
      <c r="NI124" s="49"/>
      <c r="NJ124" s="49"/>
      <c r="NK124" s="49"/>
      <c r="NL124" s="49"/>
      <c r="NM124" s="49"/>
      <c r="NN124" s="49"/>
      <c r="NO124" s="49"/>
      <c r="NP124" s="49"/>
      <c r="NQ124" s="49"/>
      <c r="NR124" s="49"/>
      <c r="NS124" s="49"/>
      <c r="NT124" s="49"/>
      <c r="NU124" s="49"/>
      <c r="NV124" s="49"/>
      <c r="NW124" s="49"/>
      <c r="NX124" s="49"/>
      <c r="NY124" s="49"/>
      <c r="NZ124" s="49"/>
      <c r="OA124" s="49"/>
      <c r="OB124" s="49"/>
      <c r="OC124" s="49"/>
      <c r="OD124" s="49"/>
      <c r="OE124" s="49"/>
      <c r="OF124" s="49"/>
      <c r="OG124" s="49"/>
      <c r="OH124" s="49"/>
      <c r="OI124" s="49"/>
      <c r="OJ124" s="49"/>
      <c r="OK124" s="49"/>
      <c r="OL124" s="49"/>
      <c r="OM124" s="49"/>
      <c r="ON124" s="49"/>
      <c r="OO124" s="49"/>
      <c r="OP124" s="49"/>
      <c r="OQ124" s="49"/>
      <c r="OR124" s="49"/>
      <c r="OS124" s="49"/>
      <c r="OT124" s="49"/>
      <c r="OU124" s="49"/>
      <c r="OV124" s="49"/>
      <c r="OW124" s="49"/>
      <c r="OX124" s="49"/>
      <c r="OY124" s="49"/>
      <c r="OZ124" s="49"/>
      <c r="PA124" s="49"/>
      <c r="PB124" s="49"/>
      <c r="PC124" s="49"/>
      <c r="PD124" s="49"/>
      <c r="PE124" s="49"/>
      <c r="PF124" s="49"/>
      <c r="PG124" s="49"/>
      <c r="PH124" s="49"/>
      <c r="PI124" s="49"/>
      <c r="PJ124" s="49"/>
      <c r="PK124" s="49"/>
      <c r="PL124" s="49"/>
      <c r="PM124" s="49"/>
      <c r="PN124" s="49"/>
      <c r="PO124" s="49"/>
      <c r="PP124" s="49"/>
      <c r="PQ124" s="49"/>
      <c r="PR124" s="49"/>
      <c r="PS124" s="49"/>
      <c r="PT124" s="49"/>
      <c r="PU124" s="49"/>
      <c r="PV124" s="49"/>
      <c r="PW124" s="49"/>
      <c r="PX124" s="49"/>
      <c r="PY124" s="49"/>
      <c r="PZ124" s="49"/>
      <c r="QA124" s="49"/>
      <c r="QB124" s="49"/>
      <c r="QC124" s="49"/>
      <c r="QD124" s="49"/>
      <c r="QE124" s="49"/>
      <c r="QF124" s="49"/>
      <c r="QG124" s="49"/>
      <c r="QH124" s="49"/>
      <c r="QI124" s="49"/>
      <c r="QJ124" s="49"/>
      <c r="QK124" s="49"/>
      <c r="QL124" s="49"/>
      <c r="QM124" s="49"/>
      <c r="QN124" s="49"/>
      <c r="QO124" s="49"/>
      <c r="QP124" s="49"/>
      <c r="QQ124" s="49"/>
      <c r="QR124" s="49"/>
      <c r="QS124" s="49"/>
      <c r="QT124" s="49"/>
      <c r="QU124" s="49"/>
      <c r="QV124" s="49"/>
      <c r="QW124" s="49"/>
      <c r="QX124" s="49"/>
      <c r="QY124" s="49"/>
      <c r="QZ124" s="49"/>
      <c r="RA124" s="49"/>
      <c r="RB124" s="49"/>
      <c r="RC124" s="49"/>
      <c r="RD124" s="49"/>
      <c r="RE124" s="49"/>
      <c r="RF124" s="49"/>
      <c r="RG124" s="49"/>
      <c r="RH124" s="49"/>
      <c r="RI124" s="49"/>
      <c r="RJ124" s="49"/>
      <c r="RK124" s="49"/>
      <c r="RL124" s="49"/>
      <c r="RM124" s="49"/>
      <c r="RN124" s="49"/>
      <c r="RO124" s="49"/>
      <c r="RP124" s="49"/>
      <c r="RQ124" s="49"/>
      <c r="RR124" s="49"/>
      <c r="RS124" s="49"/>
      <c r="RT124" s="49"/>
      <c r="RU124" s="49"/>
      <c r="RV124" s="49"/>
      <c r="RW124" s="49"/>
      <c r="RX124" s="49"/>
      <c r="RY124" s="49"/>
      <c r="RZ124" s="49"/>
      <c r="SA124" s="49"/>
      <c r="SB124" s="49"/>
      <c r="SC124" s="49"/>
      <c r="SD124" s="49"/>
      <c r="SE124" s="49"/>
      <c r="SF124" s="49"/>
      <c r="SG124" s="49"/>
      <c r="SH124" s="49"/>
      <c r="SI124" s="49"/>
      <c r="SJ124" s="49"/>
      <c r="SK124" s="49"/>
      <c r="SL124" s="49"/>
      <c r="SM124" s="49"/>
      <c r="SN124" s="49"/>
      <c r="SO124" s="49"/>
      <c r="SP124" s="49"/>
      <c r="SQ124" s="49"/>
      <c r="SR124" s="49"/>
      <c r="SS124" s="49"/>
      <c r="ST124" s="49"/>
      <c r="SU124" s="49"/>
      <c r="SV124" s="49"/>
      <c r="SW124" s="49"/>
      <c r="SX124" s="49"/>
      <c r="SY124" s="49"/>
      <c r="SZ124" s="49"/>
      <c r="TA124" s="49"/>
      <c r="TB124" s="49"/>
      <c r="TC124" s="49"/>
      <c r="TD124" s="49"/>
      <c r="TE124" s="49"/>
      <c r="TF124" s="49"/>
      <c r="TG124" s="49"/>
      <c r="TH124" s="49"/>
      <c r="TI124" s="49"/>
      <c r="TJ124" s="49"/>
      <c r="TK124" s="49"/>
      <c r="TL124" s="49"/>
      <c r="TM124" s="49"/>
      <c r="TN124" s="49"/>
      <c r="TO124" s="49"/>
      <c r="TP124" s="49"/>
      <c r="TQ124" s="49"/>
      <c r="TR124" s="49"/>
      <c r="TS124" s="49"/>
      <c r="TT124" s="49"/>
      <c r="TU124" s="49"/>
      <c r="TV124" s="49"/>
      <c r="TW124" s="49"/>
      <c r="TX124" s="49"/>
      <c r="TY124" s="49"/>
      <c r="TZ124" s="49"/>
      <c r="UA124" s="49"/>
      <c r="UB124" s="49"/>
      <c r="UC124" s="49"/>
      <c r="UD124" s="49"/>
      <c r="UE124" s="49"/>
      <c r="UF124" s="49"/>
      <c r="UG124" s="49"/>
      <c r="UH124" s="49"/>
      <c r="UI124" s="49"/>
      <c r="UJ124" s="49"/>
      <c r="UK124" s="49"/>
      <c r="UL124" s="49"/>
      <c r="UM124" s="49"/>
      <c r="UN124" s="49"/>
      <c r="UO124" s="49"/>
      <c r="UP124" s="49"/>
      <c r="UQ124" s="49"/>
      <c r="UR124" s="49"/>
      <c r="US124" s="49"/>
      <c r="UT124" s="49"/>
      <c r="UU124" s="49"/>
      <c r="UV124" s="49"/>
      <c r="UW124" s="49"/>
      <c r="UX124" s="49"/>
      <c r="UY124" s="49"/>
      <c r="UZ124" s="49"/>
      <c r="VA124" s="49"/>
      <c r="VB124" s="49"/>
      <c r="VC124" s="49"/>
      <c r="VD124" s="49"/>
      <c r="VE124" s="49"/>
      <c r="VF124" s="49"/>
      <c r="VG124" s="49"/>
      <c r="VH124" s="49"/>
      <c r="VI124" s="49"/>
      <c r="VJ124" s="49"/>
      <c r="VK124" s="49"/>
      <c r="VL124" s="49"/>
      <c r="VM124" s="49"/>
      <c r="VN124" s="49"/>
      <c r="VO124" s="49"/>
      <c r="VP124" s="49"/>
      <c r="VQ124" s="49"/>
      <c r="VR124" s="49"/>
      <c r="VS124" s="49"/>
      <c r="VT124" s="49"/>
      <c r="VU124" s="49"/>
      <c r="VV124" s="49"/>
      <c r="VW124" s="49"/>
      <c r="VX124" s="49"/>
      <c r="VY124" s="49"/>
      <c r="VZ124" s="49"/>
      <c r="WA124" s="49"/>
      <c r="WB124" s="49"/>
      <c r="WC124" s="49"/>
      <c r="WD124" s="49"/>
      <c r="WE124" s="49"/>
      <c r="WF124" s="49"/>
      <c r="WG124" s="49"/>
      <c r="WH124" s="49"/>
      <c r="WI124" s="49"/>
      <c r="WJ124" s="49"/>
      <c r="WK124" s="49"/>
      <c r="WL124" s="49"/>
      <c r="WM124" s="49"/>
      <c r="WN124" s="49"/>
      <c r="WO124" s="49"/>
      <c r="WP124" s="49"/>
      <c r="WQ124" s="49"/>
      <c r="WR124" s="49"/>
      <c r="WS124" s="49"/>
      <c r="WT124" s="49"/>
      <c r="WU124" s="49"/>
      <c r="WV124" s="49"/>
      <c r="WW124" s="49"/>
      <c r="WX124" s="49"/>
      <c r="WY124" s="49"/>
      <c r="WZ124" s="49"/>
      <c r="XA124" s="49"/>
      <c r="XB124" s="49"/>
      <c r="XC124" s="49"/>
      <c r="XD124" s="49"/>
      <c r="XE124" s="49"/>
      <c r="XF124" s="49"/>
      <c r="XG124" s="49"/>
      <c r="XH124" s="49"/>
      <c r="XI124" s="49"/>
      <c r="XJ124" s="49"/>
      <c r="XK124" s="49"/>
      <c r="XL124" s="49"/>
      <c r="XM124" s="49"/>
      <c r="XN124" s="49"/>
      <c r="XO124" s="49"/>
      <c r="XP124" s="49"/>
      <c r="XQ124" s="49"/>
      <c r="XR124" s="49"/>
      <c r="XS124" s="49"/>
      <c r="XT124" s="49"/>
      <c r="XU124" s="49"/>
      <c r="XV124" s="49"/>
      <c r="XW124" s="49"/>
      <c r="XX124" s="49"/>
      <c r="XY124" s="49"/>
      <c r="XZ124" s="49"/>
      <c r="YA124" s="49"/>
      <c r="YB124" s="49"/>
      <c r="YC124" s="49"/>
      <c r="YD124" s="49"/>
      <c r="YE124" s="49"/>
      <c r="YF124" s="49"/>
      <c r="YG124" s="49"/>
      <c r="YH124" s="49"/>
      <c r="YI124" s="49"/>
      <c r="YJ124" s="49"/>
      <c r="YK124" s="49"/>
      <c r="YL124" s="49"/>
      <c r="YM124" s="49"/>
      <c r="YN124" s="49"/>
      <c r="YO124" s="49"/>
      <c r="YP124" s="49"/>
      <c r="YQ124" s="49"/>
      <c r="YR124" s="49"/>
      <c r="YS124" s="49"/>
    </row>
    <row r="125" spans="1:669" ht="18" customHeight="1" x14ac:dyDescent="0.25">
      <c r="A125" s="30" t="s">
        <v>167</v>
      </c>
      <c r="B125" s="26" t="s">
        <v>168</v>
      </c>
      <c r="C125" s="56" t="s">
        <v>72</v>
      </c>
      <c r="D125" s="56" t="s">
        <v>233</v>
      </c>
      <c r="E125" s="59">
        <v>44564</v>
      </c>
      <c r="F125" s="10" t="s">
        <v>110</v>
      </c>
      <c r="G125" s="158">
        <v>66000</v>
      </c>
      <c r="H125" s="178">
        <v>1894.2</v>
      </c>
      <c r="I125" s="178">
        <v>4345.7299999999996</v>
      </c>
      <c r="J125" s="178">
        <v>2006.4</v>
      </c>
      <c r="K125" s="178">
        <v>1375.12</v>
      </c>
      <c r="L125" s="178">
        <v>9621.4500000000007</v>
      </c>
      <c r="M125" s="186">
        <v>56378.55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  <c r="IW125" s="49"/>
      <c r="IX125" s="49"/>
      <c r="IY125" s="49"/>
      <c r="IZ125" s="49"/>
      <c r="JA125" s="49"/>
      <c r="JB125" s="49"/>
      <c r="JC125" s="49"/>
      <c r="JD125" s="49"/>
      <c r="JE125" s="49"/>
      <c r="JF125" s="49"/>
      <c r="JG125" s="49"/>
      <c r="JH125" s="49"/>
      <c r="JI125" s="49"/>
      <c r="JJ125" s="49"/>
      <c r="JK125" s="49"/>
      <c r="JL125" s="49"/>
      <c r="JM125" s="49"/>
      <c r="JN125" s="49"/>
      <c r="JO125" s="49"/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9"/>
      <c r="KD125" s="49"/>
      <c r="KE125" s="49"/>
      <c r="KF125" s="49"/>
      <c r="KG125" s="49"/>
      <c r="KH125" s="49"/>
      <c r="KI125" s="49"/>
      <c r="KJ125" s="49"/>
      <c r="KK125" s="49"/>
      <c r="KL125" s="49"/>
      <c r="KM125" s="49"/>
      <c r="KN125" s="49"/>
      <c r="KO125" s="49"/>
      <c r="KP125" s="49"/>
      <c r="KQ125" s="49"/>
      <c r="KR125" s="49"/>
      <c r="KS125" s="49"/>
      <c r="KT125" s="49"/>
      <c r="KU125" s="49"/>
      <c r="KV125" s="49"/>
      <c r="KW125" s="49"/>
      <c r="KX125" s="49"/>
      <c r="KY125" s="49"/>
      <c r="KZ125" s="49"/>
      <c r="LA125" s="49"/>
      <c r="LB125" s="49"/>
      <c r="LC125" s="49"/>
      <c r="LD125" s="49"/>
      <c r="LE125" s="49"/>
      <c r="LF125" s="49"/>
      <c r="LG125" s="49"/>
      <c r="LH125" s="49"/>
      <c r="LI125" s="49"/>
      <c r="LJ125" s="49"/>
      <c r="LK125" s="49"/>
      <c r="LL125" s="49"/>
      <c r="LM125" s="49"/>
      <c r="LN125" s="49"/>
      <c r="LO125" s="49"/>
      <c r="LP125" s="49"/>
      <c r="LQ125" s="49"/>
      <c r="LR125" s="49"/>
      <c r="LS125" s="49"/>
      <c r="LT125" s="49"/>
      <c r="LU125" s="49"/>
      <c r="LV125" s="49"/>
      <c r="LW125" s="49"/>
      <c r="LX125" s="49"/>
      <c r="LY125" s="49"/>
      <c r="LZ125" s="49"/>
      <c r="MA125" s="49"/>
      <c r="MB125" s="49"/>
      <c r="MC125" s="49"/>
      <c r="MD125" s="49"/>
      <c r="ME125" s="49"/>
      <c r="MF125" s="49"/>
      <c r="MG125" s="49"/>
      <c r="MH125" s="49"/>
      <c r="MI125" s="49"/>
      <c r="MJ125" s="49"/>
      <c r="MK125" s="49"/>
      <c r="ML125" s="49"/>
      <c r="MM125" s="49"/>
      <c r="MN125" s="49"/>
      <c r="MO125" s="49"/>
      <c r="MP125" s="49"/>
      <c r="MQ125" s="49"/>
      <c r="MR125" s="49"/>
      <c r="MS125" s="49"/>
      <c r="MT125" s="49"/>
      <c r="MU125" s="49"/>
      <c r="MV125" s="49"/>
      <c r="MW125" s="49"/>
      <c r="MX125" s="49"/>
      <c r="MY125" s="49"/>
      <c r="MZ125" s="49"/>
      <c r="NA125" s="49"/>
      <c r="NB125" s="49"/>
      <c r="NC125" s="49"/>
      <c r="ND125" s="49"/>
      <c r="NE125" s="49"/>
      <c r="NF125" s="49"/>
      <c r="NG125" s="49"/>
      <c r="NH125" s="49"/>
      <c r="NI125" s="49"/>
      <c r="NJ125" s="49"/>
      <c r="NK125" s="49"/>
      <c r="NL125" s="49"/>
      <c r="NM125" s="49"/>
      <c r="NN125" s="49"/>
      <c r="NO125" s="49"/>
      <c r="NP125" s="49"/>
      <c r="NQ125" s="49"/>
      <c r="NR125" s="49"/>
      <c r="NS125" s="49"/>
      <c r="NT125" s="49"/>
      <c r="NU125" s="49"/>
      <c r="NV125" s="49"/>
      <c r="NW125" s="49"/>
      <c r="NX125" s="49"/>
      <c r="NY125" s="49"/>
      <c r="NZ125" s="49"/>
      <c r="OA125" s="49"/>
      <c r="OB125" s="49"/>
      <c r="OC125" s="49"/>
      <c r="OD125" s="49"/>
      <c r="OE125" s="49"/>
      <c r="OF125" s="49"/>
      <c r="OG125" s="49"/>
      <c r="OH125" s="49"/>
      <c r="OI125" s="49"/>
      <c r="OJ125" s="49"/>
      <c r="OK125" s="49"/>
      <c r="OL125" s="49"/>
      <c r="OM125" s="49"/>
      <c r="ON125" s="49"/>
      <c r="OO125" s="49"/>
      <c r="OP125" s="49"/>
      <c r="OQ125" s="49"/>
      <c r="OR125" s="49"/>
      <c r="OS125" s="49"/>
      <c r="OT125" s="49"/>
      <c r="OU125" s="49"/>
      <c r="OV125" s="49"/>
      <c r="OW125" s="49"/>
      <c r="OX125" s="49"/>
      <c r="OY125" s="49"/>
      <c r="OZ125" s="49"/>
      <c r="PA125" s="49"/>
      <c r="PB125" s="49"/>
      <c r="PC125" s="49"/>
      <c r="PD125" s="49"/>
      <c r="PE125" s="49"/>
      <c r="PF125" s="49"/>
      <c r="PG125" s="49"/>
      <c r="PH125" s="49"/>
      <c r="PI125" s="49"/>
      <c r="PJ125" s="49"/>
      <c r="PK125" s="49"/>
      <c r="PL125" s="49"/>
      <c r="PM125" s="49"/>
      <c r="PN125" s="49"/>
      <c r="PO125" s="49"/>
      <c r="PP125" s="49"/>
      <c r="PQ125" s="49"/>
      <c r="PR125" s="49"/>
      <c r="PS125" s="49"/>
      <c r="PT125" s="49"/>
      <c r="PU125" s="49"/>
      <c r="PV125" s="49"/>
      <c r="PW125" s="49"/>
      <c r="PX125" s="49"/>
      <c r="PY125" s="49"/>
      <c r="PZ125" s="49"/>
      <c r="QA125" s="49"/>
      <c r="QB125" s="49"/>
      <c r="QC125" s="49"/>
      <c r="QD125" s="49"/>
      <c r="QE125" s="49"/>
      <c r="QF125" s="49"/>
      <c r="QG125" s="49"/>
      <c r="QH125" s="49"/>
      <c r="QI125" s="49"/>
      <c r="QJ125" s="49"/>
      <c r="QK125" s="49"/>
      <c r="QL125" s="49"/>
      <c r="QM125" s="49"/>
      <c r="QN125" s="49"/>
      <c r="QO125" s="49"/>
      <c r="QP125" s="49"/>
      <c r="QQ125" s="49"/>
      <c r="QR125" s="49"/>
      <c r="QS125" s="49"/>
      <c r="QT125" s="49"/>
      <c r="QU125" s="49"/>
      <c r="QV125" s="49"/>
      <c r="QW125" s="49"/>
      <c r="QX125" s="49"/>
      <c r="QY125" s="49"/>
      <c r="QZ125" s="49"/>
      <c r="RA125" s="49"/>
      <c r="RB125" s="49"/>
      <c r="RC125" s="49"/>
      <c r="RD125" s="49"/>
      <c r="RE125" s="49"/>
      <c r="RF125" s="49"/>
      <c r="RG125" s="49"/>
      <c r="RH125" s="49"/>
      <c r="RI125" s="49"/>
      <c r="RJ125" s="49"/>
      <c r="RK125" s="49"/>
      <c r="RL125" s="49"/>
      <c r="RM125" s="49"/>
      <c r="RN125" s="49"/>
      <c r="RO125" s="49"/>
      <c r="RP125" s="49"/>
      <c r="RQ125" s="49"/>
      <c r="RR125" s="49"/>
      <c r="RS125" s="49"/>
      <c r="RT125" s="49"/>
      <c r="RU125" s="49"/>
      <c r="RV125" s="49"/>
      <c r="RW125" s="49"/>
      <c r="RX125" s="49"/>
      <c r="RY125" s="49"/>
      <c r="RZ125" s="49"/>
      <c r="SA125" s="49"/>
      <c r="SB125" s="49"/>
      <c r="SC125" s="49"/>
      <c r="SD125" s="49"/>
      <c r="SE125" s="49"/>
      <c r="SF125" s="49"/>
      <c r="SG125" s="49"/>
      <c r="SH125" s="49"/>
      <c r="SI125" s="49"/>
      <c r="SJ125" s="49"/>
      <c r="SK125" s="49"/>
      <c r="SL125" s="49"/>
      <c r="SM125" s="49"/>
      <c r="SN125" s="49"/>
      <c r="SO125" s="49"/>
      <c r="SP125" s="49"/>
      <c r="SQ125" s="49"/>
      <c r="SR125" s="49"/>
      <c r="SS125" s="49"/>
      <c r="ST125" s="49"/>
      <c r="SU125" s="49"/>
      <c r="SV125" s="49"/>
      <c r="SW125" s="49"/>
      <c r="SX125" s="49"/>
      <c r="SY125" s="49"/>
      <c r="SZ125" s="49"/>
      <c r="TA125" s="49"/>
      <c r="TB125" s="49"/>
      <c r="TC125" s="49"/>
      <c r="TD125" s="49"/>
      <c r="TE125" s="49"/>
      <c r="TF125" s="49"/>
      <c r="TG125" s="49"/>
      <c r="TH125" s="49"/>
      <c r="TI125" s="49"/>
      <c r="TJ125" s="49"/>
      <c r="TK125" s="49"/>
      <c r="TL125" s="49"/>
      <c r="TM125" s="49"/>
      <c r="TN125" s="49"/>
      <c r="TO125" s="49"/>
      <c r="TP125" s="49"/>
      <c r="TQ125" s="49"/>
      <c r="TR125" s="49"/>
      <c r="TS125" s="49"/>
      <c r="TT125" s="49"/>
      <c r="TU125" s="49"/>
      <c r="TV125" s="49"/>
      <c r="TW125" s="49"/>
      <c r="TX125" s="49"/>
      <c r="TY125" s="49"/>
      <c r="TZ125" s="49"/>
      <c r="UA125" s="49"/>
      <c r="UB125" s="49"/>
      <c r="UC125" s="49"/>
      <c r="UD125" s="49"/>
      <c r="UE125" s="49"/>
      <c r="UF125" s="49"/>
      <c r="UG125" s="49"/>
      <c r="UH125" s="49"/>
      <c r="UI125" s="49"/>
      <c r="UJ125" s="49"/>
      <c r="UK125" s="49"/>
      <c r="UL125" s="49"/>
      <c r="UM125" s="49"/>
      <c r="UN125" s="49"/>
      <c r="UO125" s="49"/>
      <c r="UP125" s="49"/>
      <c r="UQ125" s="49"/>
      <c r="UR125" s="49"/>
      <c r="US125" s="49"/>
      <c r="UT125" s="49"/>
      <c r="UU125" s="49"/>
      <c r="UV125" s="49"/>
      <c r="UW125" s="49"/>
      <c r="UX125" s="49"/>
      <c r="UY125" s="49"/>
      <c r="UZ125" s="49"/>
      <c r="VA125" s="49"/>
      <c r="VB125" s="49"/>
      <c r="VC125" s="49"/>
      <c r="VD125" s="49"/>
      <c r="VE125" s="49"/>
      <c r="VF125" s="49"/>
      <c r="VG125" s="49"/>
      <c r="VH125" s="49"/>
      <c r="VI125" s="49"/>
      <c r="VJ125" s="49"/>
      <c r="VK125" s="49"/>
      <c r="VL125" s="49"/>
      <c r="VM125" s="49"/>
      <c r="VN125" s="49"/>
      <c r="VO125" s="49"/>
      <c r="VP125" s="49"/>
      <c r="VQ125" s="49"/>
      <c r="VR125" s="49"/>
      <c r="VS125" s="49"/>
      <c r="VT125" s="49"/>
      <c r="VU125" s="49"/>
      <c r="VV125" s="49"/>
      <c r="VW125" s="49"/>
      <c r="VX125" s="49"/>
      <c r="VY125" s="49"/>
      <c r="VZ125" s="49"/>
      <c r="WA125" s="49"/>
      <c r="WB125" s="49"/>
      <c r="WC125" s="49"/>
      <c r="WD125" s="49"/>
      <c r="WE125" s="49"/>
      <c r="WF125" s="49"/>
      <c r="WG125" s="49"/>
      <c r="WH125" s="49"/>
      <c r="WI125" s="49"/>
      <c r="WJ125" s="49"/>
      <c r="WK125" s="49"/>
      <c r="WL125" s="49"/>
      <c r="WM125" s="49"/>
      <c r="WN125" s="49"/>
      <c r="WO125" s="49"/>
      <c r="WP125" s="49"/>
      <c r="WQ125" s="49"/>
      <c r="WR125" s="49"/>
      <c r="WS125" s="49"/>
      <c r="WT125" s="49"/>
      <c r="WU125" s="49"/>
      <c r="WV125" s="49"/>
      <c r="WW125" s="49"/>
      <c r="WX125" s="49"/>
      <c r="WY125" s="49"/>
      <c r="WZ125" s="49"/>
      <c r="XA125" s="49"/>
      <c r="XB125" s="49"/>
      <c r="XC125" s="49"/>
      <c r="XD125" s="49"/>
      <c r="XE125" s="49"/>
      <c r="XF125" s="49"/>
      <c r="XG125" s="49"/>
      <c r="XH125" s="49"/>
      <c r="XI125" s="49"/>
      <c r="XJ125" s="49"/>
      <c r="XK125" s="49"/>
      <c r="XL125" s="49"/>
      <c r="XM125" s="49"/>
      <c r="XN125" s="49"/>
      <c r="XO125" s="49"/>
      <c r="XP125" s="49"/>
      <c r="XQ125" s="49"/>
      <c r="XR125" s="49"/>
      <c r="XS125" s="49"/>
      <c r="XT125" s="49"/>
      <c r="XU125" s="49"/>
      <c r="XV125" s="49"/>
      <c r="XW125" s="49"/>
      <c r="XX125" s="49"/>
      <c r="XY125" s="49"/>
      <c r="XZ125" s="49"/>
      <c r="YA125" s="49"/>
      <c r="YB125" s="49"/>
      <c r="YC125" s="49"/>
      <c r="YD125" s="49"/>
      <c r="YE125" s="49"/>
      <c r="YF125" s="49"/>
      <c r="YG125" s="49"/>
      <c r="YH125" s="49"/>
      <c r="YI125" s="49"/>
      <c r="YJ125" s="49"/>
      <c r="YK125" s="49"/>
      <c r="YL125" s="49"/>
      <c r="YM125" s="49"/>
      <c r="YN125" s="49"/>
      <c r="YO125" s="49"/>
      <c r="YP125" s="49"/>
      <c r="YQ125" s="49"/>
      <c r="YR125" s="49"/>
      <c r="YS125" s="49"/>
    </row>
    <row r="126" spans="1:669" ht="15.75" x14ac:dyDescent="0.25">
      <c r="A126" s="30" t="s">
        <v>169</v>
      </c>
      <c r="B126" s="26" t="s">
        <v>168</v>
      </c>
      <c r="C126" s="56" t="s">
        <v>72</v>
      </c>
      <c r="D126" s="56" t="s">
        <v>233</v>
      </c>
      <c r="E126" s="59">
        <v>44440</v>
      </c>
      <c r="F126" s="10" t="s">
        <v>110</v>
      </c>
      <c r="G126" s="158">
        <v>60000</v>
      </c>
      <c r="H126" s="178">
        <f>G126*0.0287</f>
        <v>1722</v>
      </c>
      <c r="I126" s="178">
        <v>3216.65</v>
      </c>
      <c r="J126" s="178">
        <v>1824</v>
      </c>
      <c r="K126" s="178">
        <v>1375.12</v>
      </c>
      <c r="L126" s="178">
        <v>8137.77</v>
      </c>
      <c r="M126" s="186">
        <v>51862.23</v>
      </c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85"/>
      <c r="AR126" s="85"/>
      <c r="AS126" s="85"/>
      <c r="AT126" s="85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  <c r="IW126" s="49"/>
      <c r="IX126" s="49"/>
      <c r="IY126" s="49"/>
      <c r="IZ126" s="49"/>
      <c r="JA126" s="49"/>
      <c r="JB126" s="49"/>
      <c r="JC126" s="49"/>
      <c r="JD126" s="49"/>
      <c r="JE126" s="49"/>
      <c r="JF126" s="49"/>
      <c r="JG126" s="49"/>
      <c r="JH126" s="49"/>
      <c r="JI126" s="49"/>
      <c r="JJ126" s="49"/>
      <c r="JK126" s="49"/>
      <c r="JL126" s="49"/>
      <c r="JM126" s="49"/>
      <c r="JN126" s="49"/>
      <c r="JO126" s="49"/>
      <c r="JP126" s="49"/>
      <c r="JQ126" s="49"/>
      <c r="JR126" s="49"/>
      <c r="JS126" s="49"/>
      <c r="JT126" s="49"/>
      <c r="JU126" s="49"/>
      <c r="JV126" s="49"/>
      <c r="JW126" s="49"/>
      <c r="JX126" s="49"/>
      <c r="JY126" s="49"/>
      <c r="JZ126" s="49"/>
      <c r="KA126" s="49"/>
      <c r="KB126" s="49"/>
      <c r="KC126" s="49"/>
      <c r="KD126" s="49"/>
      <c r="KE126" s="49"/>
      <c r="KF126" s="49"/>
      <c r="KG126" s="49"/>
      <c r="KH126" s="49"/>
      <c r="KI126" s="49"/>
      <c r="KJ126" s="49"/>
      <c r="KK126" s="49"/>
      <c r="KL126" s="49"/>
      <c r="KM126" s="49"/>
      <c r="KN126" s="49"/>
      <c r="KO126" s="49"/>
      <c r="KP126" s="49"/>
      <c r="KQ126" s="49"/>
      <c r="KR126" s="49"/>
      <c r="KS126" s="49"/>
      <c r="KT126" s="49"/>
      <c r="KU126" s="49"/>
      <c r="KV126" s="49"/>
      <c r="KW126" s="49"/>
      <c r="KX126" s="49"/>
      <c r="KY126" s="49"/>
      <c r="KZ126" s="49"/>
      <c r="LA126" s="49"/>
      <c r="LB126" s="49"/>
      <c r="LC126" s="49"/>
      <c r="LD126" s="49"/>
      <c r="LE126" s="49"/>
      <c r="LF126" s="49"/>
      <c r="LG126" s="49"/>
      <c r="LH126" s="49"/>
      <c r="LI126" s="49"/>
      <c r="LJ126" s="49"/>
      <c r="LK126" s="49"/>
      <c r="LL126" s="49"/>
      <c r="LM126" s="49"/>
      <c r="LN126" s="49"/>
      <c r="LO126" s="49"/>
      <c r="LP126" s="49"/>
      <c r="LQ126" s="49"/>
      <c r="LR126" s="49"/>
      <c r="LS126" s="49"/>
      <c r="LT126" s="49"/>
      <c r="LU126" s="49"/>
      <c r="LV126" s="49"/>
      <c r="LW126" s="49"/>
      <c r="LX126" s="49"/>
      <c r="LY126" s="49"/>
      <c r="LZ126" s="49"/>
      <c r="MA126" s="49"/>
      <c r="MB126" s="49"/>
      <c r="MC126" s="49"/>
      <c r="MD126" s="49"/>
      <c r="ME126" s="49"/>
      <c r="MF126" s="49"/>
      <c r="MG126" s="49"/>
      <c r="MH126" s="49"/>
      <c r="MI126" s="49"/>
      <c r="MJ126" s="49"/>
      <c r="MK126" s="49"/>
      <c r="ML126" s="49"/>
      <c r="MM126" s="49"/>
      <c r="MN126" s="49"/>
      <c r="MO126" s="49"/>
      <c r="MP126" s="49"/>
      <c r="MQ126" s="49"/>
      <c r="MR126" s="49"/>
      <c r="MS126" s="49"/>
      <c r="MT126" s="49"/>
      <c r="MU126" s="49"/>
      <c r="MV126" s="49"/>
      <c r="MW126" s="49"/>
      <c r="MX126" s="49"/>
      <c r="MY126" s="49"/>
      <c r="MZ126" s="49"/>
      <c r="NA126" s="49"/>
      <c r="NB126" s="49"/>
      <c r="NC126" s="49"/>
      <c r="ND126" s="49"/>
      <c r="NE126" s="49"/>
      <c r="NF126" s="49"/>
      <c r="NG126" s="49"/>
      <c r="NH126" s="49"/>
      <c r="NI126" s="49"/>
      <c r="NJ126" s="49"/>
      <c r="NK126" s="49"/>
      <c r="NL126" s="49"/>
      <c r="NM126" s="49"/>
      <c r="NN126" s="49"/>
      <c r="NO126" s="49"/>
      <c r="NP126" s="49"/>
      <c r="NQ126" s="49"/>
      <c r="NR126" s="49"/>
      <c r="NS126" s="49"/>
      <c r="NT126" s="49"/>
      <c r="NU126" s="49"/>
      <c r="NV126" s="49"/>
      <c r="NW126" s="49"/>
      <c r="NX126" s="49"/>
      <c r="NY126" s="49"/>
      <c r="NZ126" s="49"/>
      <c r="OA126" s="49"/>
      <c r="OB126" s="49"/>
      <c r="OC126" s="49"/>
      <c r="OD126" s="49"/>
      <c r="OE126" s="49"/>
      <c r="OF126" s="49"/>
      <c r="OG126" s="49"/>
      <c r="OH126" s="49"/>
      <c r="OI126" s="49"/>
      <c r="OJ126" s="49"/>
      <c r="OK126" s="49"/>
      <c r="OL126" s="49"/>
      <c r="OM126" s="49"/>
      <c r="ON126" s="49"/>
      <c r="OO126" s="49"/>
      <c r="OP126" s="49"/>
      <c r="OQ126" s="49"/>
      <c r="OR126" s="49"/>
      <c r="OS126" s="49"/>
      <c r="OT126" s="49"/>
      <c r="OU126" s="49"/>
      <c r="OV126" s="49"/>
      <c r="OW126" s="49"/>
      <c r="OX126" s="49"/>
      <c r="OY126" s="49"/>
      <c r="OZ126" s="49"/>
      <c r="PA126" s="49"/>
      <c r="PB126" s="49"/>
      <c r="PC126" s="49"/>
      <c r="PD126" s="49"/>
      <c r="PE126" s="49"/>
      <c r="PF126" s="49"/>
      <c r="PG126" s="49"/>
      <c r="PH126" s="49"/>
      <c r="PI126" s="49"/>
      <c r="PJ126" s="49"/>
      <c r="PK126" s="49"/>
      <c r="PL126" s="49"/>
      <c r="PM126" s="49"/>
      <c r="PN126" s="49"/>
      <c r="PO126" s="49"/>
      <c r="PP126" s="49"/>
      <c r="PQ126" s="49"/>
      <c r="PR126" s="49"/>
      <c r="PS126" s="49"/>
      <c r="PT126" s="49"/>
      <c r="PU126" s="49"/>
      <c r="PV126" s="49"/>
      <c r="PW126" s="49"/>
      <c r="PX126" s="49"/>
      <c r="PY126" s="49"/>
      <c r="PZ126" s="49"/>
      <c r="QA126" s="49"/>
      <c r="QB126" s="49"/>
      <c r="QC126" s="49"/>
      <c r="QD126" s="49"/>
      <c r="QE126" s="49"/>
      <c r="QF126" s="49"/>
      <c r="QG126" s="49"/>
      <c r="QH126" s="49"/>
      <c r="QI126" s="49"/>
      <c r="QJ126" s="49"/>
      <c r="QK126" s="49"/>
      <c r="QL126" s="49"/>
      <c r="QM126" s="49"/>
      <c r="QN126" s="49"/>
      <c r="QO126" s="49"/>
      <c r="QP126" s="49"/>
      <c r="QQ126" s="49"/>
      <c r="QR126" s="49"/>
      <c r="QS126" s="49"/>
      <c r="QT126" s="49"/>
      <c r="QU126" s="49"/>
      <c r="QV126" s="49"/>
      <c r="QW126" s="49"/>
      <c r="QX126" s="49"/>
      <c r="QY126" s="49"/>
      <c r="QZ126" s="49"/>
      <c r="RA126" s="49"/>
      <c r="RB126" s="49"/>
      <c r="RC126" s="49"/>
      <c r="RD126" s="49"/>
      <c r="RE126" s="49"/>
      <c r="RF126" s="49"/>
      <c r="RG126" s="49"/>
      <c r="RH126" s="49"/>
      <c r="RI126" s="49"/>
      <c r="RJ126" s="49"/>
      <c r="RK126" s="49"/>
      <c r="RL126" s="49"/>
      <c r="RM126" s="49"/>
      <c r="RN126" s="49"/>
      <c r="RO126" s="49"/>
      <c r="RP126" s="49"/>
      <c r="RQ126" s="49"/>
      <c r="RR126" s="49"/>
      <c r="RS126" s="49"/>
      <c r="RT126" s="49"/>
      <c r="RU126" s="49"/>
      <c r="RV126" s="49"/>
      <c r="RW126" s="49"/>
      <c r="RX126" s="49"/>
      <c r="RY126" s="49"/>
      <c r="RZ126" s="49"/>
      <c r="SA126" s="49"/>
      <c r="SB126" s="49"/>
      <c r="SC126" s="49"/>
      <c r="SD126" s="49"/>
      <c r="SE126" s="49"/>
      <c r="SF126" s="49"/>
      <c r="SG126" s="49"/>
      <c r="SH126" s="49"/>
      <c r="SI126" s="49"/>
      <c r="SJ126" s="49"/>
      <c r="SK126" s="49"/>
      <c r="SL126" s="49"/>
      <c r="SM126" s="49"/>
      <c r="SN126" s="49"/>
      <c r="SO126" s="49"/>
      <c r="SP126" s="49"/>
      <c r="SQ126" s="49"/>
      <c r="SR126" s="49"/>
      <c r="SS126" s="49"/>
      <c r="ST126" s="49"/>
      <c r="SU126" s="49"/>
      <c r="SV126" s="49"/>
      <c r="SW126" s="49"/>
      <c r="SX126" s="49"/>
      <c r="SY126" s="49"/>
      <c r="SZ126" s="49"/>
      <c r="TA126" s="49"/>
      <c r="TB126" s="49"/>
      <c r="TC126" s="49"/>
      <c r="TD126" s="49"/>
      <c r="TE126" s="49"/>
      <c r="TF126" s="49"/>
      <c r="TG126" s="49"/>
      <c r="TH126" s="49"/>
      <c r="TI126" s="49"/>
      <c r="TJ126" s="49"/>
      <c r="TK126" s="49"/>
      <c r="TL126" s="49"/>
      <c r="TM126" s="49"/>
      <c r="TN126" s="49"/>
      <c r="TO126" s="49"/>
      <c r="TP126" s="49"/>
      <c r="TQ126" s="49"/>
      <c r="TR126" s="49"/>
      <c r="TS126" s="49"/>
      <c r="TT126" s="49"/>
      <c r="TU126" s="49"/>
      <c r="TV126" s="49"/>
      <c r="TW126" s="49"/>
      <c r="TX126" s="49"/>
      <c r="TY126" s="49"/>
      <c r="TZ126" s="49"/>
      <c r="UA126" s="49"/>
      <c r="UB126" s="49"/>
      <c r="UC126" s="49"/>
      <c r="UD126" s="49"/>
      <c r="UE126" s="49"/>
      <c r="UF126" s="49"/>
      <c r="UG126" s="49"/>
      <c r="UH126" s="49"/>
      <c r="UI126" s="49"/>
      <c r="UJ126" s="49"/>
      <c r="UK126" s="49"/>
      <c r="UL126" s="49"/>
      <c r="UM126" s="49"/>
      <c r="UN126" s="49"/>
      <c r="UO126" s="49"/>
      <c r="UP126" s="49"/>
      <c r="UQ126" s="49"/>
      <c r="UR126" s="49"/>
      <c r="US126" s="49"/>
      <c r="UT126" s="49"/>
      <c r="UU126" s="49"/>
      <c r="UV126" s="49"/>
      <c r="UW126" s="49"/>
      <c r="UX126" s="49"/>
      <c r="UY126" s="49"/>
      <c r="UZ126" s="49"/>
      <c r="VA126" s="49"/>
      <c r="VB126" s="49"/>
      <c r="VC126" s="49"/>
      <c r="VD126" s="49"/>
      <c r="VE126" s="49"/>
      <c r="VF126" s="49"/>
      <c r="VG126" s="49"/>
      <c r="VH126" s="49"/>
      <c r="VI126" s="49"/>
      <c r="VJ126" s="49"/>
      <c r="VK126" s="49"/>
      <c r="VL126" s="49"/>
      <c r="VM126" s="49"/>
      <c r="VN126" s="49"/>
      <c r="VO126" s="49"/>
      <c r="VP126" s="49"/>
      <c r="VQ126" s="49"/>
      <c r="VR126" s="49"/>
      <c r="VS126" s="49"/>
      <c r="VT126" s="49"/>
      <c r="VU126" s="49"/>
      <c r="VV126" s="49"/>
      <c r="VW126" s="49"/>
      <c r="VX126" s="49"/>
      <c r="VY126" s="49"/>
      <c r="VZ126" s="49"/>
      <c r="WA126" s="49"/>
      <c r="WB126" s="49"/>
      <c r="WC126" s="49"/>
      <c r="WD126" s="49"/>
      <c r="WE126" s="49"/>
      <c r="WF126" s="49"/>
      <c r="WG126" s="49"/>
      <c r="WH126" s="49"/>
      <c r="WI126" s="49"/>
      <c r="WJ126" s="49"/>
      <c r="WK126" s="49"/>
      <c r="WL126" s="49"/>
      <c r="WM126" s="49"/>
      <c r="WN126" s="49"/>
      <c r="WO126" s="49"/>
      <c r="WP126" s="49"/>
      <c r="WQ126" s="49"/>
      <c r="WR126" s="49"/>
      <c r="WS126" s="49"/>
      <c r="WT126" s="49"/>
      <c r="WU126" s="49"/>
      <c r="WV126" s="49"/>
      <c r="WW126" s="49"/>
      <c r="WX126" s="49"/>
      <c r="WY126" s="49"/>
      <c r="WZ126" s="49"/>
      <c r="XA126" s="49"/>
      <c r="XB126" s="49"/>
      <c r="XC126" s="49"/>
      <c r="XD126" s="49"/>
      <c r="XE126" s="49"/>
      <c r="XF126" s="49"/>
      <c r="XG126" s="49"/>
      <c r="XH126" s="49"/>
      <c r="XI126" s="49"/>
      <c r="XJ126" s="49"/>
      <c r="XK126" s="49"/>
      <c r="XL126" s="49"/>
      <c r="XM126" s="49"/>
      <c r="XN126" s="49"/>
      <c r="XO126" s="49"/>
      <c r="XP126" s="49"/>
      <c r="XQ126" s="49"/>
      <c r="XR126" s="49"/>
      <c r="XS126" s="49"/>
      <c r="XT126" s="49"/>
      <c r="XU126" s="49"/>
      <c r="XV126" s="49"/>
      <c r="XW126" s="49"/>
      <c r="XX126" s="49"/>
      <c r="XY126" s="49"/>
      <c r="XZ126" s="49"/>
      <c r="YA126" s="49"/>
      <c r="YB126" s="49"/>
      <c r="YC126" s="49"/>
      <c r="YD126" s="49"/>
      <c r="YE126" s="49"/>
      <c r="YF126" s="49"/>
      <c r="YG126" s="49"/>
      <c r="YH126" s="49"/>
      <c r="YI126" s="49"/>
      <c r="YJ126" s="49"/>
      <c r="YK126" s="49"/>
      <c r="YL126" s="49"/>
      <c r="YM126" s="49"/>
      <c r="YN126" s="49"/>
      <c r="YO126" s="49"/>
      <c r="YP126" s="49"/>
      <c r="YQ126" s="49"/>
      <c r="YR126" s="49"/>
      <c r="YS126" s="49"/>
    </row>
    <row r="127" spans="1:669" ht="15.75" x14ac:dyDescent="0.25">
      <c r="A127" s="30" t="s">
        <v>171</v>
      </c>
      <c r="B127" s="26" t="s">
        <v>168</v>
      </c>
      <c r="C127" s="56" t="s">
        <v>72</v>
      </c>
      <c r="D127" s="56" t="s">
        <v>233</v>
      </c>
      <c r="E127" s="59">
        <v>44593</v>
      </c>
      <c r="F127" s="10" t="s">
        <v>110</v>
      </c>
      <c r="G127" s="158">
        <v>60000</v>
      </c>
      <c r="H127" s="178">
        <v>1722</v>
      </c>
      <c r="I127" s="178">
        <v>3486.68</v>
      </c>
      <c r="J127" s="178">
        <v>1824</v>
      </c>
      <c r="K127" s="178">
        <v>25</v>
      </c>
      <c r="L127" s="178">
        <v>7057.68</v>
      </c>
      <c r="M127" s="186">
        <v>52942.32</v>
      </c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85"/>
      <c r="AR127" s="85"/>
      <c r="AS127" s="85"/>
      <c r="AT127" s="85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  <c r="IW127" s="49"/>
      <c r="IX127" s="49"/>
      <c r="IY127" s="49"/>
      <c r="IZ127" s="49"/>
      <c r="JA127" s="49"/>
      <c r="JB127" s="49"/>
      <c r="JC127" s="49"/>
      <c r="JD127" s="49"/>
      <c r="JE127" s="49"/>
      <c r="JF127" s="49"/>
      <c r="JG127" s="49"/>
      <c r="JH127" s="49"/>
      <c r="JI127" s="49"/>
      <c r="JJ127" s="49"/>
      <c r="JK127" s="49"/>
      <c r="JL127" s="49"/>
      <c r="JM127" s="49"/>
      <c r="JN127" s="49"/>
      <c r="JO127" s="49"/>
      <c r="JP127" s="49"/>
      <c r="JQ127" s="49"/>
      <c r="JR127" s="49"/>
      <c r="JS127" s="49"/>
      <c r="JT127" s="49"/>
      <c r="JU127" s="49"/>
      <c r="JV127" s="49"/>
      <c r="JW127" s="49"/>
      <c r="JX127" s="49"/>
      <c r="JY127" s="49"/>
      <c r="JZ127" s="49"/>
      <c r="KA127" s="49"/>
      <c r="KB127" s="49"/>
      <c r="KC127" s="49"/>
      <c r="KD127" s="49"/>
      <c r="KE127" s="49"/>
      <c r="KF127" s="49"/>
      <c r="KG127" s="49"/>
      <c r="KH127" s="49"/>
      <c r="KI127" s="49"/>
      <c r="KJ127" s="49"/>
      <c r="KK127" s="49"/>
      <c r="KL127" s="49"/>
      <c r="KM127" s="49"/>
      <c r="KN127" s="49"/>
      <c r="KO127" s="49"/>
      <c r="KP127" s="49"/>
      <c r="KQ127" s="49"/>
      <c r="KR127" s="49"/>
      <c r="KS127" s="49"/>
      <c r="KT127" s="49"/>
      <c r="KU127" s="49"/>
      <c r="KV127" s="49"/>
      <c r="KW127" s="49"/>
      <c r="KX127" s="49"/>
      <c r="KY127" s="49"/>
      <c r="KZ127" s="49"/>
      <c r="LA127" s="49"/>
      <c r="LB127" s="49"/>
      <c r="LC127" s="49"/>
      <c r="LD127" s="49"/>
      <c r="LE127" s="49"/>
      <c r="LF127" s="49"/>
      <c r="LG127" s="49"/>
      <c r="LH127" s="49"/>
      <c r="LI127" s="49"/>
      <c r="LJ127" s="49"/>
      <c r="LK127" s="49"/>
      <c r="LL127" s="49"/>
      <c r="LM127" s="49"/>
      <c r="LN127" s="49"/>
      <c r="LO127" s="49"/>
      <c r="LP127" s="49"/>
      <c r="LQ127" s="49"/>
      <c r="LR127" s="49"/>
      <c r="LS127" s="49"/>
      <c r="LT127" s="49"/>
      <c r="LU127" s="49"/>
      <c r="LV127" s="49"/>
      <c r="LW127" s="49"/>
      <c r="LX127" s="49"/>
      <c r="LY127" s="49"/>
      <c r="LZ127" s="49"/>
      <c r="MA127" s="49"/>
      <c r="MB127" s="49"/>
      <c r="MC127" s="49"/>
      <c r="MD127" s="49"/>
      <c r="ME127" s="49"/>
      <c r="MF127" s="49"/>
      <c r="MG127" s="49"/>
      <c r="MH127" s="49"/>
      <c r="MI127" s="49"/>
      <c r="MJ127" s="49"/>
      <c r="MK127" s="49"/>
      <c r="ML127" s="49"/>
      <c r="MM127" s="49"/>
      <c r="MN127" s="49"/>
      <c r="MO127" s="49"/>
      <c r="MP127" s="49"/>
      <c r="MQ127" s="49"/>
      <c r="MR127" s="49"/>
      <c r="MS127" s="49"/>
      <c r="MT127" s="49"/>
      <c r="MU127" s="49"/>
      <c r="MV127" s="49"/>
      <c r="MW127" s="49"/>
      <c r="MX127" s="49"/>
      <c r="MY127" s="49"/>
      <c r="MZ127" s="49"/>
      <c r="NA127" s="49"/>
      <c r="NB127" s="49"/>
      <c r="NC127" s="49"/>
      <c r="ND127" s="49"/>
      <c r="NE127" s="49"/>
      <c r="NF127" s="49"/>
      <c r="NG127" s="49"/>
      <c r="NH127" s="49"/>
      <c r="NI127" s="49"/>
      <c r="NJ127" s="49"/>
      <c r="NK127" s="49"/>
      <c r="NL127" s="49"/>
      <c r="NM127" s="49"/>
      <c r="NN127" s="49"/>
      <c r="NO127" s="49"/>
      <c r="NP127" s="49"/>
      <c r="NQ127" s="49"/>
      <c r="NR127" s="49"/>
      <c r="NS127" s="49"/>
      <c r="NT127" s="49"/>
      <c r="NU127" s="49"/>
      <c r="NV127" s="49"/>
      <c r="NW127" s="49"/>
      <c r="NX127" s="49"/>
      <c r="NY127" s="49"/>
      <c r="NZ127" s="49"/>
      <c r="OA127" s="49"/>
      <c r="OB127" s="49"/>
      <c r="OC127" s="49"/>
      <c r="OD127" s="49"/>
      <c r="OE127" s="49"/>
      <c r="OF127" s="49"/>
      <c r="OG127" s="49"/>
      <c r="OH127" s="49"/>
      <c r="OI127" s="49"/>
      <c r="OJ127" s="49"/>
      <c r="OK127" s="49"/>
      <c r="OL127" s="49"/>
      <c r="OM127" s="49"/>
      <c r="ON127" s="49"/>
      <c r="OO127" s="49"/>
      <c r="OP127" s="49"/>
      <c r="OQ127" s="49"/>
      <c r="OR127" s="49"/>
      <c r="OS127" s="49"/>
      <c r="OT127" s="49"/>
      <c r="OU127" s="49"/>
      <c r="OV127" s="49"/>
      <c r="OW127" s="49"/>
      <c r="OX127" s="49"/>
      <c r="OY127" s="49"/>
      <c r="OZ127" s="49"/>
      <c r="PA127" s="49"/>
      <c r="PB127" s="49"/>
      <c r="PC127" s="49"/>
      <c r="PD127" s="49"/>
      <c r="PE127" s="49"/>
      <c r="PF127" s="49"/>
      <c r="PG127" s="49"/>
      <c r="PH127" s="49"/>
      <c r="PI127" s="49"/>
      <c r="PJ127" s="49"/>
      <c r="PK127" s="49"/>
      <c r="PL127" s="49"/>
      <c r="PM127" s="49"/>
      <c r="PN127" s="49"/>
      <c r="PO127" s="49"/>
      <c r="PP127" s="49"/>
      <c r="PQ127" s="49"/>
      <c r="PR127" s="49"/>
      <c r="PS127" s="49"/>
      <c r="PT127" s="49"/>
      <c r="PU127" s="49"/>
      <c r="PV127" s="49"/>
      <c r="PW127" s="49"/>
      <c r="PX127" s="49"/>
      <c r="PY127" s="49"/>
      <c r="PZ127" s="49"/>
      <c r="QA127" s="49"/>
      <c r="QB127" s="49"/>
      <c r="QC127" s="49"/>
      <c r="QD127" s="49"/>
      <c r="QE127" s="49"/>
      <c r="QF127" s="49"/>
      <c r="QG127" s="49"/>
      <c r="QH127" s="49"/>
      <c r="QI127" s="49"/>
      <c r="QJ127" s="49"/>
      <c r="QK127" s="49"/>
      <c r="QL127" s="49"/>
      <c r="QM127" s="49"/>
      <c r="QN127" s="49"/>
      <c r="QO127" s="49"/>
      <c r="QP127" s="49"/>
      <c r="QQ127" s="49"/>
      <c r="QR127" s="49"/>
      <c r="QS127" s="49"/>
      <c r="QT127" s="49"/>
      <c r="QU127" s="49"/>
      <c r="QV127" s="49"/>
      <c r="QW127" s="49"/>
      <c r="QX127" s="49"/>
      <c r="QY127" s="49"/>
      <c r="QZ127" s="49"/>
      <c r="RA127" s="49"/>
      <c r="RB127" s="49"/>
      <c r="RC127" s="49"/>
      <c r="RD127" s="49"/>
      <c r="RE127" s="49"/>
      <c r="RF127" s="49"/>
      <c r="RG127" s="49"/>
      <c r="RH127" s="49"/>
      <c r="RI127" s="49"/>
      <c r="RJ127" s="49"/>
      <c r="RK127" s="49"/>
      <c r="RL127" s="49"/>
      <c r="RM127" s="49"/>
      <c r="RN127" s="49"/>
      <c r="RO127" s="49"/>
      <c r="RP127" s="49"/>
      <c r="RQ127" s="49"/>
      <c r="RR127" s="49"/>
      <c r="RS127" s="49"/>
      <c r="RT127" s="49"/>
      <c r="RU127" s="49"/>
      <c r="RV127" s="49"/>
      <c r="RW127" s="49"/>
      <c r="RX127" s="49"/>
      <c r="RY127" s="49"/>
      <c r="RZ127" s="49"/>
      <c r="SA127" s="49"/>
      <c r="SB127" s="49"/>
      <c r="SC127" s="49"/>
      <c r="SD127" s="49"/>
      <c r="SE127" s="49"/>
      <c r="SF127" s="49"/>
      <c r="SG127" s="49"/>
      <c r="SH127" s="49"/>
      <c r="SI127" s="49"/>
      <c r="SJ127" s="49"/>
      <c r="SK127" s="49"/>
      <c r="SL127" s="49"/>
      <c r="SM127" s="49"/>
      <c r="SN127" s="49"/>
      <c r="SO127" s="49"/>
      <c r="SP127" s="49"/>
      <c r="SQ127" s="49"/>
      <c r="SR127" s="49"/>
      <c r="SS127" s="49"/>
      <c r="ST127" s="49"/>
      <c r="SU127" s="49"/>
      <c r="SV127" s="49"/>
      <c r="SW127" s="49"/>
      <c r="SX127" s="49"/>
      <c r="SY127" s="49"/>
      <c r="SZ127" s="49"/>
      <c r="TA127" s="49"/>
      <c r="TB127" s="49"/>
      <c r="TC127" s="49"/>
      <c r="TD127" s="49"/>
      <c r="TE127" s="49"/>
      <c r="TF127" s="49"/>
      <c r="TG127" s="49"/>
      <c r="TH127" s="49"/>
      <c r="TI127" s="49"/>
      <c r="TJ127" s="49"/>
      <c r="TK127" s="49"/>
      <c r="TL127" s="49"/>
      <c r="TM127" s="49"/>
      <c r="TN127" s="49"/>
      <c r="TO127" s="49"/>
      <c r="TP127" s="49"/>
      <c r="TQ127" s="49"/>
      <c r="TR127" s="49"/>
      <c r="TS127" s="49"/>
      <c r="TT127" s="49"/>
      <c r="TU127" s="49"/>
      <c r="TV127" s="49"/>
      <c r="TW127" s="49"/>
      <c r="TX127" s="49"/>
      <c r="TY127" s="49"/>
      <c r="TZ127" s="49"/>
      <c r="UA127" s="49"/>
      <c r="UB127" s="49"/>
      <c r="UC127" s="49"/>
      <c r="UD127" s="49"/>
      <c r="UE127" s="49"/>
      <c r="UF127" s="49"/>
      <c r="UG127" s="49"/>
      <c r="UH127" s="49"/>
      <c r="UI127" s="49"/>
      <c r="UJ127" s="49"/>
      <c r="UK127" s="49"/>
      <c r="UL127" s="49"/>
      <c r="UM127" s="49"/>
      <c r="UN127" s="49"/>
      <c r="UO127" s="49"/>
      <c r="UP127" s="49"/>
      <c r="UQ127" s="49"/>
      <c r="UR127" s="49"/>
      <c r="US127" s="49"/>
      <c r="UT127" s="49"/>
      <c r="UU127" s="49"/>
      <c r="UV127" s="49"/>
      <c r="UW127" s="49"/>
      <c r="UX127" s="49"/>
      <c r="UY127" s="49"/>
      <c r="UZ127" s="49"/>
      <c r="VA127" s="49"/>
      <c r="VB127" s="49"/>
      <c r="VC127" s="49"/>
      <c r="VD127" s="49"/>
      <c r="VE127" s="49"/>
      <c r="VF127" s="49"/>
      <c r="VG127" s="49"/>
      <c r="VH127" s="49"/>
      <c r="VI127" s="49"/>
      <c r="VJ127" s="49"/>
      <c r="VK127" s="49"/>
      <c r="VL127" s="49"/>
      <c r="VM127" s="49"/>
      <c r="VN127" s="49"/>
      <c r="VO127" s="49"/>
      <c r="VP127" s="49"/>
      <c r="VQ127" s="49"/>
      <c r="VR127" s="49"/>
      <c r="VS127" s="49"/>
      <c r="VT127" s="49"/>
      <c r="VU127" s="49"/>
      <c r="VV127" s="49"/>
      <c r="VW127" s="49"/>
      <c r="VX127" s="49"/>
      <c r="VY127" s="49"/>
      <c r="VZ127" s="49"/>
      <c r="WA127" s="49"/>
      <c r="WB127" s="49"/>
      <c r="WC127" s="49"/>
      <c r="WD127" s="49"/>
      <c r="WE127" s="49"/>
      <c r="WF127" s="49"/>
      <c r="WG127" s="49"/>
      <c r="WH127" s="49"/>
      <c r="WI127" s="49"/>
      <c r="WJ127" s="49"/>
      <c r="WK127" s="49"/>
      <c r="WL127" s="49"/>
      <c r="WM127" s="49"/>
      <c r="WN127" s="49"/>
      <c r="WO127" s="49"/>
      <c r="WP127" s="49"/>
      <c r="WQ127" s="49"/>
      <c r="WR127" s="49"/>
      <c r="WS127" s="49"/>
      <c r="WT127" s="49"/>
      <c r="WU127" s="49"/>
      <c r="WV127" s="49"/>
      <c r="WW127" s="49"/>
      <c r="WX127" s="49"/>
      <c r="WY127" s="49"/>
      <c r="WZ127" s="49"/>
      <c r="XA127" s="49"/>
      <c r="XB127" s="49"/>
      <c r="XC127" s="49"/>
      <c r="XD127" s="49"/>
      <c r="XE127" s="49"/>
      <c r="XF127" s="49"/>
      <c r="XG127" s="49"/>
      <c r="XH127" s="49"/>
      <c r="XI127" s="49"/>
      <c r="XJ127" s="49"/>
      <c r="XK127" s="49"/>
      <c r="XL127" s="49"/>
      <c r="XM127" s="49"/>
      <c r="XN127" s="49"/>
      <c r="XO127" s="49"/>
      <c r="XP127" s="49"/>
      <c r="XQ127" s="49"/>
      <c r="XR127" s="49"/>
      <c r="XS127" s="49"/>
      <c r="XT127" s="49"/>
      <c r="XU127" s="49"/>
      <c r="XV127" s="49"/>
      <c r="XW127" s="49"/>
      <c r="XX127" s="49"/>
      <c r="XY127" s="49"/>
      <c r="XZ127" s="49"/>
      <c r="YA127" s="49"/>
      <c r="YB127" s="49"/>
      <c r="YC127" s="49"/>
      <c r="YD127" s="49"/>
      <c r="YE127" s="49"/>
      <c r="YF127" s="49"/>
      <c r="YG127" s="49"/>
      <c r="YH127" s="49"/>
      <c r="YI127" s="49"/>
      <c r="YJ127" s="49"/>
      <c r="YK127" s="49"/>
      <c r="YL127" s="49"/>
      <c r="YM127" s="49"/>
      <c r="YN127" s="49"/>
      <c r="YO127" s="49"/>
      <c r="YP127" s="49"/>
      <c r="YQ127" s="49"/>
      <c r="YR127" s="49"/>
      <c r="YS127" s="49"/>
    </row>
    <row r="128" spans="1:669" ht="15.75" x14ac:dyDescent="0.25">
      <c r="A128" s="30" t="s">
        <v>172</v>
      </c>
      <c r="B128" s="26" t="s">
        <v>170</v>
      </c>
      <c r="C128" s="56" t="s">
        <v>72</v>
      </c>
      <c r="D128" s="56" t="s">
        <v>233</v>
      </c>
      <c r="E128" s="59">
        <v>44594</v>
      </c>
      <c r="F128" s="10" t="s">
        <v>110</v>
      </c>
      <c r="G128" s="158">
        <v>60000</v>
      </c>
      <c r="H128" s="178">
        <v>1722</v>
      </c>
      <c r="I128" s="178">
        <v>3486.68</v>
      </c>
      <c r="J128" s="178">
        <v>1824</v>
      </c>
      <c r="K128" s="178">
        <v>25</v>
      </c>
      <c r="L128" s="178">
        <v>7057.68</v>
      </c>
      <c r="M128" s="186">
        <v>52942.32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85"/>
      <c r="AR128" s="85"/>
      <c r="AS128" s="85"/>
      <c r="AT128" s="85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  <c r="IW128" s="49"/>
      <c r="IX128" s="49"/>
      <c r="IY128" s="49"/>
      <c r="IZ128" s="49"/>
      <c r="JA128" s="49"/>
      <c r="JB128" s="49"/>
      <c r="JC128" s="49"/>
      <c r="JD128" s="49"/>
      <c r="JE128" s="49"/>
      <c r="JF128" s="49"/>
      <c r="JG128" s="49"/>
      <c r="JH128" s="49"/>
      <c r="JI128" s="49"/>
      <c r="JJ128" s="49"/>
      <c r="JK128" s="49"/>
      <c r="JL128" s="49"/>
      <c r="JM128" s="49"/>
      <c r="JN128" s="49"/>
      <c r="JO128" s="49"/>
      <c r="JP128" s="49"/>
      <c r="JQ128" s="49"/>
      <c r="JR128" s="49"/>
      <c r="JS128" s="49"/>
      <c r="JT128" s="49"/>
      <c r="JU128" s="49"/>
      <c r="JV128" s="49"/>
      <c r="JW128" s="49"/>
      <c r="JX128" s="49"/>
      <c r="JY128" s="49"/>
      <c r="JZ128" s="49"/>
      <c r="KA128" s="49"/>
      <c r="KB128" s="49"/>
      <c r="KC128" s="49"/>
      <c r="KD128" s="49"/>
      <c r="KE128" s="49"/>
      <c r="KF128" s="49"/>
      <c r="KG128" s="49"/>
      <c r="KH128" s="49"/>
      <c r="KI128" s="49"/>
      <c r="KJ128" s="49"/>
      <c r="KK128" s="49"/>
      <c r="KL128" s="49"/>
      <c r="KM128" s="49"/>
      <c r="KN128" s="49"/>
      <c r="KO128" s="49"/>
      <c r="KP128" s="49"/>
      <c r="KQ128" s="49"/>
      <c r="KR128" s="49"/>
      <c r="KS128" s="49"/>
      <c r="KT128" s="49"/>
      <c r="KU128" s="49"/>
      <c r="KV128" s="49"/>
      <c r="KW128" s="49"/>
      <c r="KX128" s="49"/>
      <c r="KY128" s="49"/>
      <c r="KZ128" s="49"/>
      <c r="LA128" s="49"/>
      <c r="LB128" s="49"/>
      <c r="LC128" s="49"/>
      <c r="LD128" s="49"/>
      <c r="LE128" s="49"/>
      <c r="LF128" s="49"/>
      <c r="LG128" s="49"/>
      <c r="LH128" s="49"/>
      <c r="LI128" s="49"/>
      <c r="LJ128" s="49"/>
      <c r="LK128" s="49"/>
      <c r="LL128" s="49"/>
      <c r="LM128" s="49"/>
      <c r="LN128" s="49"/>
      <c r="LO128" s="49"/>
      <c r="LP128" s="49"/>
      <c r="LQ128" s="49"/>
      <c r="LR128" s="49"/>
      <c r="LS128" s="49"/>
      <c r="LT128" s="49"/>
      <c r="LU128" s="49"/>
      <c r="LV128" s="49"/>
      <c r="LW128" s="49"/>
      <c r="LX128" s="49"/>
      <c r="LY128" s="49"/>
      <c r="LZ128" s="49"/>
      <c r="MA128" s="49"/>
      <c r="MB128" s="49"/>
      <c r="MC128" s="49"/>
      <c r="MD128" s="49"/>
      <c r="ME128" s="49"/>
      <c r="MF128" s="49"/>
      <c r="MG128" s="49"/>
      <c r="MH128" s="49"/>
      <c r="MI128" s="49"/>
      <c r="MJ128" s="49"/>
      <c r="MK128" s="49"/>
      <c r="ML128" s="49"/>
      <c r="MM128" s="49"/>
      <c r="MN128" s="49"/>
      <c r="MO128" s="49"/>
      <c r="MP128" s="49"/>
      <c r="MQ128" s="49"/>
      <c r="MR128" s="49"/>
      <c r="MS128" s="49"/>
      <c r="MT128" s="49"/>
      <c r="MU128" s="49"/>
      <c r="MV128" s="49"/>
      <c r="MW128" s="49"/>
      <c r="MX128" s="49"/>
      <c r="MY128" s="49"/>
      <c r="MZ128" s="49"/>
      <c r="NA128" s="49"/>
      <c r="NB128" s="49"/>
      <c r="NC128" s="49"/>
      <c r="ND128" s="49"/>
      <c r="NE128" s="49"/>
      <c r="NF128" s="49"/>
      <c r="NG128" s="49"/>
      <c r="NH128" s="49"/>
      <c r="NI128" s="49"/>
      <c r="NJ128" s="49"/>
      <c r="NK128" s="49"/>
      <c r="NL128" s="49"/>
      <c r="NM128" s="49"/>
      <c r="NN128" s="49"/>
      <c r="NO128" s="49"/>
      <c r="NP128" s="49"/>
      <c r="NQ128" s="49"/>
      <c r="NR128" s="49"/>
      <c r="NS128" s="49"/>
      <c r="NT128" s="49"/>
      <c r="NU128" s="49"/>
      <c r="NV128" s="49"/>
      <c r="NW128" s="49"/>
      <c r="NX128" s="49"/>
      <c r="NY128" s="49"/>
      <c r="NZ128" s="49"/>
      <c r="OA128" s="49"/>
      <c r="OB128" s="49"/>
      <c r="OC128" s="49"/>
      <c r="OD128" s="49"/>
      <c r="OE128" s="49"/>
      <c r="OF128" s="49"/>
      <c r="OG128" s="49"/>
      <c r="OH128" s="49"/>
      <c r="OI128" s="49"/>
      <c r="OJ128" s="49"/>
      <c r="OK128" s="49"/>
      <c r="OL128" s="49"/>
      <c r="OM128" s="49"/>
      <c r="ON128" s="49"/>
      <c r="OO128" s="49"/>
      <c r="OP128" s="49"/>
      <c r="OQ128" s="49"/>
      <c r="OR128" s="49"/>
      <c r="OS128" s="49"/>
      <c r="OT128" s="49"/>
      <c r="OU128" s="49"/>
      <c r="OV128" s="49"/>
      <c r="OW128" s="49"/>
      <c r="OX128" s="49"/>
      <c r="OY128" s="49"/>
      <c r="OZ128" s="49"/>
      <c r="PA128" s="49"/>
      <c r="PB128" s="49"/>
      <c r="PC128" s="49"/>
      <c r="PD128" s="49"/>
      <c r="PE128" s="49"/>
      <c r="PF128" s="49"/>
      <c r="PG128" s="49"/>
      <c r="PH128" s="49"/>
      <c r="PI128" s="49"/>
      <c r="PJ128" s="49"/>
      <c r="PK128" s="49"/>
      <c r="PL128" s="49"/>
      <c r="PM128" s="49"/>
      <c r="PN128" s="49"/>
      <c r="PO128" s="49"/>
      <c r="PP128" s="49"/>
      <c r="PQ128" s="49"/>
      <c r="PR128" s="49"/>
      <c r="PS128" s="49"/>
      <c r="PT128" s="49"/>
      <c r="PU128" s="49"/>
      <c r="PV128" s="49"/>
      <c r="PW128" s="49"/>
      <c r="PX128" s="49"/>
      <c r="PY128" s="49"/>
      <c r="PZ128" s="49"/>
      <c r="QA128" s="49"/>
      <c r="QB128" s="49"/>
      <c r="QC128" s="49"/>
      <c r="QD128" s="49"/>
      <c r="QE128" s="49"/>
      <c r="QF128" s="49"/>
      <c r="QG128" s="49"/>
      <c r="QH128" s="49"/>
      <c r="QI128" s="49"/>
      <c r="QJ128" s="49"/>
      <c r="QK128" s="49"/>
      <c r="QL128" s="49"/>
      <c r="QM128" s="49"/>
      <c r="QN128" s="49"/>
      <c r="QO128" s="49"/>
      <c r="QP128" s="49"/>
      <c r="QQ128" s="49"/>
      <c r="QR128" s="49"/>
      <c r="QS128" s="49"/>
      <c r="QT128" s="49"/>
      <c r="QU128" s="49"/>
      <c r="QV128" s="49"/>
      <c r="QW128" s="49"/>
      <c r="QX128" s="49"/>
      <c r="QY128" s="49"/>
      <c r="QZ128" s="49"/>
      <c r="RA128" s="49"/>
      <c r="RB128" s="49"/>
      <c r="RC128" s="49"/>
      <c r="RD128" s="49"/>
      <c r="RE128" s="49"/>
      <c r="RF128" s="49"/>
      <c r="RG128" s="49"/>
      <c r="RH128" s="49"/>
      <c r="RI128" s="49"/>
      <c r="RJ128" s="49"/>
      <c r="RK128" s="49"/>
      <c r="RL128" s="49"/>
      <c r="RM128" s="49"/>
      <c r="RN128" s="49"/>
      <c r="RO128" s="49"/>
      <c r="RP128" s="49"/>
      <c r="RQ128" s="49"/>
      <c r="RR128" s="49"/>
      <c r="RS128" s="49"/>
      <c r="RT128" s="49"/>
      <c r="RU128" s="49"/>
      <c r="RV128" s="49"/>
      <c r="RW128" s="49"/>
      <c r="RX128" s="49"/>
      <c r="RY128" s="49"/>
      <c r="RZ128" s="49"/>
      <c r="SA128" s="49"/>
      <c r="SB128" s="49"/>
      <c r="SC128" s="49"/>
      <c r="SD128" s="49"/>
      <c r="SE128" s="49"/>
      <c r="SF128" s="49"/>
      <c r="SG128" s="49"/>
      <c r="SH128" s="49"/>
      <c r="SI128" s="49"/>
      <c r="SJ128" s="49"/>
      <c r="SK128" s="49"/>
      <c r="SL128" s="49"/>
      <c r="SM128" s="49"/>
      <c r="SN128" s="49"/>
      <c r="SO128" s="49"/>
      <c r="SP128" s="49"/>
      <c r="SQ128" s="49"/>
      <c r="SR128" s="49"/>
      <c r="SS128" s="49"/>
      <c r="ST128" s="49"/>
      <c r="SU128" s="49"/>
      <c r="SV128" s="49"/>
      <c r="SW128" s="49"/>
      <c r="SX128" s="49"/>
      <c r="SY128" s="49"/>
      <c r="SZ128" s="49"/>
      <c r="TA128" s="49"/>
      <c r="TB128" s="49"/>
      <c r="TC128" s="49"/>
      <c r="TD128" s="49"/>
      <c r="TE128" s="49"/>
      <c r="TF128" s="49"/>
      <c r="TG128" s="49"/>
      <c r="TH128" s="49"/>
      <c r="TI128" s="49"/>
      <c r="TJ128" s="49"/>
      <c r="TK128" s="49"/>
      <c r="TL128" s="49"/>
      <c r="TM128" s="49"/>
      <c r="TN128" s="49"/>
      <c r="TO128" s="49"/>
      <c r="TP128" s="49"/>
      <c r="TQ128" s="49"/>
      <c r="TR128" s="49"/>
      <c r="TS128" s="49"/>
      <c r="TT128" s="49"/>
      <c r="TU128" s="49"/>
      <c r="TV128" s="49"/>
      <c r="TW128" s="49"/>
      <c r="TX128" s="49"/>
      <c r="TY128" s="49"/>
      <c r="TZ128" s="49"/>
      <c r="UA128" s="49"/>
      <c r="UB128" s="49"/>
      <c r="UC128" s="49"/>
      <c r="UD128" s="49"/>
      <c r="UE128" s="49"/>
      <c r="UF128" s="49"/>
      <c r="UG128" s="49"/>
      <c r="UH128" s="49"/>
      <c r="UI128" s="49"/>
      <c r="UJ128" s="49"/>
      <c r="UK128" s="49"/>
      <c r="UL128" s="49"/>
      <c r="UM128" s="49"/>
      <c r="UN128" s="49"/>
      <c r="UO128" s="49"/>
      <c r="UP128" s="49"/>
      <c r="UQ128" s="49"/>
      <c r="UR128" s="49"/>
      <c r="US128" s="49"/>
      <c r="UT128" s="49"/>
      <c r="UU128" s="49"/>
      <c r="UV128" s="49"/>
      <c r="UW128" s="49"/>
      <c r="UX128" s="49"/>
      <c r="UY128" s="49"/>
      <c r="UZ128" s="49"/>
      <c r="VA128" s="49"/>
      <c r="VB128" s="49"/>
      <c r="VC128" s="49"/>
      <c r="VD128" s="49"/>
      <c r="VE128" s="49"/>
      <c r="VF128" s="49"/>
      <c r="VG128" s="49"/>
      <c r="VH128" s="49"/>
      <c r="VI128" s="49"/>
      <c r="VJ128" s="49"/>
      <c r="VK128" s="49"/>
      <c r="VL128" s="49"/>
      <c r="VM128" s="49"/>
      <c r="VN128" s="49"/>
      <c r="VO128" s="49"/>
      <c r="VP128" s="49"/>
      <c r="VQ128" s="49"/>
      <c r="VR128" s="49"/>
      <c r="VS128" s="49"/>
      <c r="VT128" s="49"/>
      <c r="VU128" s="49"/>
      <c r="VV128" s="49"/>
      <c r="VW128" s="49"/>
      <c r="VX128" s="49"/>
      <c r="VY128" s="49"/>
      <c r="VZ128" s="49"/>
      <c r="WA128" s="49"/>
      <c r="WB128" s="49"/>
      <c r="WC128" s="49"/>
      <c r="WD128" s="49"/>
      <c r="WE128" s="49"/>
      <c r="WF128" s="49"/>
      <c r="WG128" s="49"/>
      <c r="WH128" s="49"/>
      <c r="WI128" s="49"/>
      <c r="WJ128" s="49"/>
      <c r="WK128" s="49"/>
      <c r="WL128" s="49"/>
      <c r="WM128" s="49"/>
      <c r="WN128" s="49"/>
      <c r="WO128" s="49"/>
      <c r="WP128" s="49"/>
      <c r="WQ128" s="49"/>
      <c r="WR128" s="49"/>
      <c r="WS128" s="49"/>
      <c r="WT128" s="49"/>
      <c r="WU128" s="49"/>
      <c r="WV128" s="49"/>
      <c r="WW128" s="49"/>
      <c r="WX128" s="49"/>
      <c r="WY128" s="49"/>
      <c r="WZ128" s="49"/>
      <c r="XA128" s="49"/>
      <c r="XB128" s="49"/>
      <c r="XC128" s="49"/>
      <c r="XD128" s="49"/>
      <c r="XE128" s="49"/>
      <c r="XF128" s="49"/>
      <c r="XG128" s="49"/>
      <c r="XH128" s="49"/>
      <c r="XI128" s="49"/>
      <c r="XJ128" s="49"/>
      <c r="XK128" s="49"/>
      <c r="XL128" s="49"/>
      <c r="XM128" s="49"/>
      <c r="XN128" s="49"/>
      <c r="XO128" s="49"/>
      <c r="XP128" s="49"/>
      <c r="XQ128" s="49"/>
      <c r="XR128" s="49"/>
      <c r="XS128" s="49"/>
      <c r="XT128" s="49"/>
      <c r="XU128" s="49"/>
      <c r="XV128" s="49"/>
      <c r="XW128" s="49"/>
      <c r="XX128" s="49"/>
      <c r="XY128" s="49"/>
      <c r="XZ128" s="49"/>
      <c r="YA128" s="49"/>
      <c r="YB128" s="49"/>
      <c r="YC128" s="49"/>
      <c r="YD128" s="49"/>
      <c r="YE128" s="49"/>
      <c r="YF128" s="49"/>
      <c r="YG128" s="49"/>
      <c r="YH128" s="49"/>
      <c r="YI128" s="49"/>
      <c r="YJ128" s="49"/>
      <c r="YK128" s="49"/>
      <c r="YL128" s="49"/>
      <c r="YM128" s="49"/>
      <c r="YN128" s="49"/>
      <c r="YO128" s="49"/>
      <c r="YP128" s="49"/>
      <c r="YQ128" s="49"/>
      <c r="YR128" s="49"/>
      <c r="YS128" s="49"/>
    </row>
    <row r="129" spans="1:669" s="46" customFormat="1" ht="15" customHeight="1" x14ac:dyDescent="0.25">
      <c r="A129" s="120" t="s">
        <v>14</v>
      </c>
      <c r="B129" s="95">
        <v>4</v>
      </c>
      <c r="C129" s="53"/>
      <c r="D129" s="53"/>
      <c r="E129" s="55"/>
      <c r="F129" s="55"/>
      <c r="G129" s="159">
        <f>SUM(G125:G128)</f>
        <v>246000</v>
      </c>
      <c r="H129" s="159">
        <f>SUM(H125:H126)+H127+H128</f>
        <v>7060.2</v>
      </c>
      <c r="I129" s="159">
        <f>SUM(I125:I126)+I127+I128</f>
        <v>14535.74</v>
      </c>
      <c r="J129" s="165">
        <f>SUM(J125:J126)+J127+J128</f>
        <v>7478.4</v>
      </c>
      <c r="K129" s="159">
        <f>SUM(K125:K126)+K127+K128</f>
        <v>2800.24</v>
      </c>
      <c r="L129" s="159">
        <f>L125+L126+L127+L128</f>
        <v>31874.58</v>
      </c>
      <c r="M129" s="187">
        <f>SUM(M125:M128)</f>
        <v>214125.42</v>
      </c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85"/>
      <c r="AR129" s="85"/>
      <c r="AS129" s="85"/>
      <c r="AT129" s="85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  <c r="IS129" s="85"/>
      <c r="IT129" s="85"/>
      <c r="IU129" s="85"/>
      <c r="IV129" s="85"/>
      <c r="IW129" s="85"/>
      <c r="IX129" s="85"/>
      <c r="IY129" s="85"/>
      <c r="IZ129" s="85"/>
      <c r="JA129" s="85"/>
      <c r="JB129" s="85"/>
      <c r="JC129" s="85"/>
      <c r="JD129" s="85"/>
      <c r="JE129" s="85"/>
      <c r="JF129" s="85"/>
      <c r="JG129" s="85"/>
      <c r="JH129" s="85"/>
      <c r="JI129" s="85"/>
      <c r="JJ129" s="85"/>
      <c r="JK129" s="85"/>
      <c r="JL129" s="85"/>
      <c r="JM129" s="85"/>
      <c r="JN129" s="85"/>
      <c r="JO129" s="85"/>
      <c r="JP129" s="85"/>
      <c r="JQ129" s="85"/>
      <c r="JR129" s="85"/>
      <c r="JS129" s="85"/>
      <c r="JT129" s="85"/>
      <c r="JU129" s="85"/>
      <c r="JV129" s="85"/>
      <c r="JW129" s="85"/>
      <c r="JX129" s="85"/>
      <c r="JY129" s="85"/>
      <c r="JZ129" s="85"/>
      <c r="KA129" s="85"/>
      <c r="KB129" s="85"/>
      <c r="KC129" s="85"/>
      <c r="KD129" s="85"/>
      <c r="KE129" s="85"/>
      <c r="KF129" s="85"/>
      <c r="KG129" s="85"/>
      <c r="KH129" s="85"/>
      <c r="KI129" s="85"/>
      <c r="KJ129" s="85"/>
      <c r="KK129" s="85"/>
      <c r="KL129" s="85"/>
      <c r="KM129" s="85"/>
      <c r="KN129" s="85"/>
      <c r="KO129" s="85"/>
      <c r="KP129" s="85"/>
      <c r="KQ129" s="85"/>
      <c r="KR129" s="85"/>
      <c r="KS129" s="85"/>
      <c r="KT129" s="85"/>
      <c r="KU129" s="85"/>
      <c r="KV129" s="85"/>
      <c r="KW129" s="85"/>
      <c r="KX129" s="85"/>
      <c r="KY129" s="85"/>
      <c r="KZ129" s="85"/>
      <c r="LA129" s="85"/>
      <c r="LB129" s="85"/>
      <c r="LC129" s="85"/>
      <c r="LD129" s="85"/>
      <c r="LE129" s="85"/>
      <c r="LF129" s="85"/>
      <c r="LG129" s="85"/>
      <c r="LH129" s="85"/>
      <c r="LI129" s="85"/>
      <c r="LJ129" s="85"/>
      <c r="LK129" s="85"/>
      <c r="LL129" s="85"/>
      <c r="LM129" s="85"/>
      <c r="LN129" s="85"/>
      <c r="LO129" s="85"/>
      <c r="LP129" s="85"/>
      <c r="LQ129" s="85"/>
      <c r="LR129" s="85"/>
      <c r="LS129" s="85"/>
      <c r="LT129" s="85"/>
      <c r="LU129" s="85"/>
      <c r="LV129" s="85"/>
      <c r="LW129" s="85"/>
      <c r="LX129" s="85"/>
      <c r="LY129" s="85"/>
      <c r="LZ129" s="85"/>
      <c r="MA129" s="85"/>
      <c r="MB129" s="85"/>
      <c r="MC129" s="85"/>
      <c r="MD129" s="85"/>
      <c r="ME129" s="85"/>
      <c r="MF129" s="85"/>
      <c r="MG129" s="85"/>
      <c r="MH129" s="85"/>
      <c r="MI129" s="85"/>
      <c r="MJ129" s="85"/>
      <c r="MK129" s="85"/>
      <c r="ML129" s="85"/>
      <c r="MM129" s="85"/>
      <c r="MN129" s="85"/>
      <c r="MO129" s="85"/>
      <c r="MP129" s="85"/>
      <c r="MQ129" s="85"/>
      <c r="MR129" s="85"/>
      <c r="MS129" s="85"/>
      <c r="MT129" s="85"/>
      <c r="MU129" s="85"/>
      <c r="MV129" s="85"/>
      <c r="MW129" s="85"/>
      <c r="MX129" s="85"/>
      <c r="MY129" s="85"/>
      <c r="MZ129" s="85"/>
      <c r="NA129" s="85"/>
      <c r="NB129" s="85"/>
      <c r="NC129" s="85"/>
      <c r="ND129" s="85"/>
      <c r="NE129" s="85"/>
      <c r="NF129" s="85"/>
      <c r="NG129" s="85"/>
      <c r="NH129" s="85"/>
      <c r="NI129" s="85"/>
      <c r="NJ129" s="85"/>
      <c r="NK129" s="85"/>
      <c r="NL129" s="85"/>
      <c r="NM129" s="85"/>
      <c r="NN129" s="85"/>
      <c r="NO129" s="76"/>
      <c r="NP129" s="76"/>
      <c r="NQ129" s="76"/>
      <c r="NR129" s="76"/>
      <c r="NS129" s="76"/>
      <c r="NT129" s="76"/>
      <c r="NU129" s="76"/>
      <c r="NV129" s="76"/>
      <c r="NW129" s="76"/>
      <c r="NX129" s="76"/>
      <c r="NY129" s="76"/>
      <c r="NZ129" s="76"/>
      <c r="OA129" s="76"/>
      <c r="OB129" s="76"/>
      <c r="OC129" s="76"/>
      <c r="OD129" s="76"/>
      <c r="OE129" s="76"/>
      <c r="OF129" s="76"/>
      <c r="OG129" s="76"/>
      <c r="OH129" s="76"/>
      <c r="OI129" s="76"/>
      <c r="OJ129" s="76"/>
      <c r="OK129" s="76"/>
      <c r="OL129" s="76"/>
      <c r="OM129" s="76"/>
      <c r="ON129" s="76"/>
      <c r="OO129" s="76"/>
      <c r="OP129" s="76"/>
      <c r="OQ129" s="76"/>
      <c r="OR129" s="76"/>
      <c r="OS129" s="76"/>
      <c r="OT129" s="76"/>
      <c r="OU129" s="76"/>
      <c r="OV129" s="76"/>
      <c r="OW129" s="76"/>
      <c r="OX129" s="76"/>
      <c r="OY129" s="76"/>
      <c r="OZ129" s="76"/>
      <c r="PA129" s="76"/>
      <c r="PB129" s="76"/>
      <c r="PC129" s="76"/>
      <c r="PD129" s="76"/>
      <c r="PE129" s="76"/>
      <c r="PF129" s="76"/>
      <c r="PG129" s="76"/>
      <c r="PH129" s="76"/>
      <c r="PI129" s="76"/>
      <c r="PJ129" s="76"/>
      <c r="PK129" s="76"/>
      <c r="PL129" s="76"/>
      <c r="PM129" s="76"/>
      <c r="PN129" s="76"/>
      <c r="PO129" s="76"/>
      <c r="PP129" s="76"/>
      <c r="PQ129" s="76"/>
      <c r="PR129" s="76"/>
      <c r="PS129" s="76"/>
      <c r="PT129" s="76"/>
      <c r="PU129" s="76"/>
      <c r="PV129" s="76"/>
      <c r="PW129" s="76"/>
      <c r="PX129" s="76"/>
      <c r="PY129" s="76"/>
      <c r="PZ129" s="76"/>
      <c r="QA129" s="76"/>
      <c r="QB129" s="76"/>
      <c r="QC129" s="76"/>
      <c r="QD129" s="76"/>
      <c r="QE129" s="76"/>
      <c r="QF129" s="76"/>
      <c r="QG129" s="76"/>
      <c r="QH129" s="76"/>
      <c r="QI129" s="76"/>
      <c r="QJ129" s="76"/>
      <c r="QK129" s="76"/>
      <c r="QL129" s="76"/>
      <c r="QM129" s="76"/>
      <c r="QN129" s="76"/>
      <c r="QO129" s="76"/>
      <c r="QP129" s="76"/>
      <c r="QQ129" s="76"/>
      <c r="QR129" s="76"/>
      <c r="QS129" s="76"/>
      <c r="QT129" s="76"/>
      <c r="QU129" s="76"/>
      <c r="QV129" s="76"/>
      <c r="QW129" s="76"/>
      <c r="QX129" s="76"/>
      <c r="QY129" s="76"/>
      <c r="QZ129" s="76"/>
      <c r="RA129" s="76"/>
      <c r="RB129" s="76"/>
      <c r="RC129" s="76"/>
      <c r="RD129" s="76"/>
      <c r="RE129" s="76"/>
      <c r="RF129" s="76"/>
      <c r="RG129" s="76"/>
      <c r="RH129" s="76"/>
      <c r="RI129" s="76"/>
      <c r="RJ129" s="76"/>
      <c r="RK129" s="76"/>
      <c r="RL129" s="76"/>
      <c r="RM129" s="76"/>
      <c r="RN129" s="76"/>
      <c r="RO129" s="76"/>
      <c r="RP129" s="76"/>
      <c r="RQ129" s="76"/>
      <c r="RR129" s="76"/>
      <c r="RS129" s="76"/>
      <c r="RT129" s="76"/>
      <c r="RU129" s="76"/>
      <c r="RV129" s="76"/>
      <c r="RW129" s="76"/>
      <c r="RX129" s="76"/>
      <c r="RY129" s="76"/>
      <c r="RZ129" s="76"/>
      <c r="SA129" s="76"/>
      <c r="SB129" s="76"/>
      <c r="SC129" s="76"/>
      <c r="SD129" s="76"/>
      <c r="SE129" s="76"/>
      <c r="SF129" s="76"/>
      <c r="SG129" s="76"/>
      <c r="SH129" s="76"/>
      <c r="SI129" s="76"/>
      <c r="SJ129" s="76"/>
      <c r="SK129" s="76"/>
      <c r="SL129" s="76"/>
      <c r="SM129" s="76"/>
      <c r="SN129" s="76"/>
      <c r="SO129" s="76"/>
      <c r="SP129" s="76"/>
      <c r="SQ129" s="76"/>
      <c r="SR129" s="76"/>
      <c r="SS129" s="76"/>
      <c r="ST129" s="76"/>
      <c r="SU129" s="76"/>
      <c r="SV129" s="76"/>
      <c r="SW129" s="76"/>
      <c r="SX129" s="76"/>
      <c r="SY129" s="76"/>
      <c r="SZ129" s="76"/>
      <c r="TA129" s="76"/>
      <c r="TB129" s="76"/>
      <c r="TC129" s="76"/>
      <c r="TD129" s="76"/>
      <c r="TE129" s="76"/>
      <c r="TF129" s="76"/>
      <c r="TG129" s="76"/>
      <c r="TH129" s="76"/>
      <c r="TI129" s="76"/>
      <c r="TJ129" s="76"/>
      <c r="TK129" s="76"/>
      <c r="TL129" s="76"/>
      <c r="TM129" s="76"/>
      <c r="TN129" s="76"/>
      <c r="TO129" s="76"/>
      <c r="TP129" s="76"/>
      <c r="TQ129" s="76"/>
      <c r="TR129" s="76"/>
      <c r="TS129" s="76"/>
      <c r="TT129" s="76"/>
      <c r="TU129" s="76"/>
      <c r="TV129" s="76"/>
      <c r="TW129" s="76"/>
      <c r="TX129" s="76"/>
      <c r="TY129" s="76"/>
      <c r="TZ129" s="76"/>
      <c r="UA129" s="76"/>
      <c r="UB129" s="76"/>
      <c r="UC129" s="76"/>
      <c r="UD129" s="76"/>
      <c r="UE129" s="76"/>
      <c r="UF129" s="76"/>
      <c r="UG129" s="76"/>
      <c r="UH129" s="76"/>
      <c r="UI129" s="76"/>
      <c r="UJ129" s="76"/>
      <c r="UK129" s="76"/>
      <c r="UL129" s="76"/>
      <c r="UM129" s="76"/>
      <c r="UN129" s="76"/>
      <c r="UO129" s="76"/>
      <c r="UP129" s="76"/>
      <c r="UQ129" s="76"/>
      <c r="UR129" s="76"/>
      <c r="US129" s="76"/>
      <c r="UT129" s="76"/>
      <c r="UU129" s="76"/>
      <c r="UV129" s="76"/>
      <c r="UW129" s="76"/>
      <c r="UX129" s="76"/>
      <c r="UY129" s="76"/>
      <c r="UZ129" s="76"/>
      <c r="VA129" s="76"/>
      <c r="VB129" s="76"/>
      <c r="VC129" s="76"/>
      <c r="VD129" s="76"/>
      <c r="VE129" s="76"/>
      <c r="VF129" s="76"/>
      <c r="VG129" s="76"/>
      <c r="VH129" s="76"/>
      <c r="VI129" s="76"/>
      <c r="VJ129" s="76"/>
      <c r="VK129" s="76"/>
      <c r="VL129" s="76"/>
      <c r="VM129" s="76"/>
      <c r="VN129" s="76"/>
      <c r="VO129" s="76"/>
      <c r="VP129" s="76"/>
      <c r="VQ129" s="76"/>
      <c r="VR129" s="76"/>
      <c r="VS129" s="76"/>
      <c r="VT129" s="76"/>
      <c r="VU129" s="76"/>
      <c r="VV129" s="76"/>
      <c r="VW129" s="76"/>
      <c r="VX129" s="76"/>
      <c r="VY129" s="76"/>
      <c r="VZ129" s="76"/>
      <c r="WA129" s="76"/>
      <c r="WB129" s="76"/>
      <c r="WC129" s="76"/>
      <c r="WD129" s="76"/>
      <c r="WE129" s="76"/>
      <c r="WF129" s="76"/>
      <c r="WG129" s="76"/>
      <c r="WH129" s="76"/>
      <c r="WI129" s="76"/>
      <c r="WJ129" s="76"/>
      <c r="WK129" s="76"/>
      <c r="WL129" s="76"/>
      <c r="WM129" s="76"/>
      <c r="WN129" s="76"/>
      <c r="WO129" s="76"/>
      <c r="WP129" s="76"/>
      <c r="WQ129" s="76"/>
      <c r="WR129" s="76"/>
      <c r="WS129" s="76"/>
      <c r="WT129" s="76"/>
      <c r="WU129" s="76"/>
      <c r="WV129" s="76"/>
      <c r="WW129" s="76"/>
      <c r="WX129" s="76"/>
      <c r="WY129" s="76"/>
      <c r="WZ129" s="76"/>
      <c r="XA129" s="76"/>
      <c r="XB129" s="76"/>
      <c r="XC129" s="76"/>
      <c r="XD129" s="76"/>
      <c r="XE129" s="76"/>
      <c r="XF129" s="76"/>
      <c r="XG129" s="76"/>
      <c r="XH129" s="76"/>
      <c r="XI129" s="76"/>
      <c r="XJ129" s="76"/>
      <c r="XK129" s="76"/>
      <c r="XL129" s="76"/>
      <c r="XM129" s="76"/>
      <c r="XN129" s="76"/>
      <c r="XO129" s="76"/>
      <c r="XP129" s="76"/>
      <c r="XQ129" s="76"/>
      <c r="XR129" s="76"/>
      <c r="XS129" s="76"/>
      <c r="XT129" s="76"/>
      <c r="XU129" s="76"/>
      <c r="XV129" s="76"/>
      <c r="XW129" s="76"/>
      <c r="XX129" s="76"/>
      <c r="XY129" s="76"/>
      <c r="XZ129" s="76"/>
      <c r="YA129" s="76"/>
      <c r="YB129" s="76"/>
      <c r="YC129" s="76"/>
      <c r="YD129" s="76"/>
      <c r="YE129" s="76"/>
      <c r="YF129" s="76"/>
      <c r="YG129" s="76"/>
      <c r="YH129" s="76"/>
      <c r="YI129" s="76"/>
      <c r="YJ129" s="76"/>
      <c r="YK129" s="76"/>
      <c r="YL129" s="76"/>
      <c r="YM129" s="76"/>
      <c r="YN129" s="76"/>
      <c r="YO129" s="76"/>
      <c r="YP129" s="76"/>
      <c r="YQ129" s="76"/>
      <c r="YR129" s="76"/>
      <c r="YS129" s="76"/>
    </row>
    <row r="130" spans="1:669" s="38" customFormat="1" ht="12.75" customHeight="1" x14ac:dyDescent="0.25">
      <c r="B130" s="104"/>
      <c r="C130" s="105"/>
      <c r="D130" s="105"/>
      <c r="E130" s="106"/>
      <c r="F130" s="106"/>
      <c r="G130" s="144"/>
      <c r="H130" s="163"/>
      <c r="I130" s="144"/>
      <c r="J130" s="144"/>
      <c r="K130" s="144"/>
      <c r="L130" s="144"/>
      <c r="M130" s="163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/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/>
      <c r="JP130" s="39"/>
      <c r="JQ130" s="39"/>
      <c r="JR130" s="39"/>
      <c r="JS130" s="39"/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/>
      <c r="KN130" s="39"/>
      <c r="KO130" s="39"/>
      <c r="KP130" s="39"/>
      <c r="KQ130" s="39"/>
      <c r="KR130" s="39"/>
      <c r="KS130" s="39"/>
      <c r="KT130" s="39"/>
      <c r="KU130" s="39"/>
      <c r="KV130" s="39"/>
      <c r="KW130" s="39"/>
      <c r="KX130" s="39"/>
      <c r="KY130" s="39"/>
      <c r="KZ130" s="39"/>
      <c r="LA130" s="39"/>
      <c r="LB130" s="39"/>
      <c r="LC130" s="39"/>
      <c r="LD130" s="39"/>
      <c r="LE130" s="39"/>
      <c r="LF130" s="39"/>
      <c r="LG130" s="39"/>
      <c r="LH130" s="39"/>
      <c r="LI130" s="39"/>
      <c r="LJ130" s="39"/>
      <c r="LK130" s="39"/>
      <c r="LL130" s="39"/>
      <c r="LM130" s="39"/>
      <c r="LN130" s="39"/>
      <c r="LO130" s="39"/>
      <c r="LP130" s="39"/>
      <c r="LQ130" s="39"/>
      <c r="LR130" s="39"/>
      <c r="LS130" s="39"/>
      <c r="LT130" s="39"/>
      <c r="LU130" s="39"/>
      <c r="LV130" s="39"/>
      <c r="LW130" s="39"/>
      <c r="LX130" s="39"/>
      <c r="LY130" s="39"/>
      <c r="LZ130" s="39"/>
      <c r="MA130" s="39"/>
      <c r="MB130" s="39"/>
      <c r="MC130" s="39"/>
      <c r="MD130" s="39"/>
      <c r="ME130" s="39"/>
      <c r="MF130" s="39"/>
      <c r="MG130" s="39"/>
      <c r="MH130" s="39"/>
      <c r="MI130" s="39"/>
      <c r="MJ130" s="39"/>
      <c r="MK130" s="39"/>
      <c r="ML130" s="39"/>
      <c r="MM130" s="39"/>
      <c r="MN130" s="39"/>
      <c r="MO130" s="39"/>
      <c r="MP130" s="39"/>
      <c r="MQ130" s="39"/>
      <c r="MR130" s="39"/>
      <c r="MS130" s="39"/>
      <c r="MT130" s="39"/>
      <c r="MU130" s="39"/>
      <c r="MV130" s="39"/>
      <c r="MW130" s="39"/>
      <c r="MX130" s="39"/>
      <c r="MY130" s="39"/>
      <c r="MZ130" s="39"/>
      <c r="NA130" s="39"/>
      <c r="NB130" s="39"/>
      <c r="NC130" s="39"/>
      <c r="ND130" s="39"/>
      <c r="NE130" s="39"/>
      <c r="NF130" s="39"/>
      <c r="NG130" s="39"/>
      <c r="NH130" s="39"/>
      <c r="NI130" s="39"/>
      <c r="NJ130" s="39"/>
      <c r="NK130" s="39"/>
      <c r="NL130" s="39"/>
      <c r="NM130" s="39"/>
      <c r="NN130" s="39"/>
    </row>
    <row r="131" spans="1:669" s="46" customFormat="1" ht="12.75" customHeight="1" x14ac:dyDescent="0.25">
      <c r="A131" s="38" t="s">
        <v>103</v>
      </c>
      <c r="B131" s="64"/>
      <c r="C131" s="65"/>
      <c r="D131" s="65"/>
      <c r="E131" s="66"/>
      <c r="F131" s="10"/>
      <c r="G131" s="146"/>
      <c r="H131" s="164"/>
      <c r="I131" s="146"/>
      <c r="J131" s="146"/>
      <c r="K131" s="146"/>
      <c r="L131" s="146"/>
      <c r="M131" s="16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  <c r="IW131" s="44"/>
      <c r="IX131" s="44"/>
      <c r="IY131" s="44"/>
      <c r="IZ131" s="44"/>
      <c r="JA131" s="44"/>
      <c r="JB131" s="44"/>
      <c r="JC131" s="44"/>
      <c r="JD131" s="44"/>
      <c r="JE131" s="44"/>
      <c r="JF131" s="44"/>
      <c r="JG131" s="44"/>
      <c r="JH131" s="44"/>
      <c r="JI131" s="44"/>
      <c r="JJ131" s="44"/>
      <c r="JK131" s="44"/>
      <c r="JL131" s="44"/>
      <c r="JM131" s="44"/>
      <c r="JN131" s="44"/>
      <c r="JO131" s="44"/>
      <c r="JP131" s="44"/>
      <c r="JQ131" s="44"/>
      <c r="JR131" s="44"/>
      <c r="JS131" s="44"/>
      <c r="JT131" s="44"/>
      <c r="JU131" s="44"/>
      <c r="JV131" s="44"/>
      <c r="JW131" s="44"/>
      <c r="JX131" s="44"/>
      <c r="JY131" s="44"/>
      <c r="JZ131" s="44"/>
      <c r="KA131" s="44"/>
      <c r="KB131" s="44"/>
      <c r="KC131" s="44"/>
      <c r="KD131" s="44"/>
      <c r="KE131" s="44"/>
      <c r="KF131" s="44"/>
      <c r="KG131" s="44"/>
      <c r="KH131" s="44"/>
      <c r="KI131" s="44"/>
      <c r="KJ131" s="44"/>
      <c r="KK131" s="44"/>
      <c r="KL131" s="44"/>
      <c r="KM131" s="44"/>
      <c r="KN131" s="44"/>
      <c r="KO131" s="44"/>
      <c r="KP131" s="44"/>
      <c r="KQ131" s="44"/>
      <c r="KR131" s="44"/>
      <c r="KS131" s="44"/>
      <c r="KT131" s="44"/>
      <c r="KU131" s="44"/>
      <c r="KV131" s="44"/>
      <c r="KW131" s="44"/>
      <c r="KX131" s="44"/>
      <c r="KY131" s="44"/>
      <c r="KZ131" s="44"/>
      <c r="LA131" s="44"/>
      <c r="LB131" s="44"/>
      <c r="LC131" s="44"/>
      <c r="LD131" s="44"/>
      <c r="LE131" s="44"/>
      <c r="LF131" s="44"/>
      <c r="LG131" s="44"/>
      <c r="LH131" s="44"/>
      <c r="LI131" s="44"/>
      <c r="LJ131" s="44"/>
      <c r="LK131" s="44"/>
      <c r="LL131" s="44"/>
      <c r="LM131" s="44"/>
      <c r="LN131" s="44"/>
      <c r="LO131" s="44"/>
      <c r="LP131" s="44"/>
      <c r="LQ131" s="44"/>
      <c r="LR131" s="44"/>
      <c r="LS131" s="44"/>
      <c r="LT131" s="44"/>
      <c r="LU131" s="44"/>
      <c r="LV131" s="44"/>
      <c r="LW131" s="44"/>
      <c r="LX131" s="44"/>
      <c r="LY131" s="44"/>
      <c r="LZ131" s="44"/>
      <c r="MA131" s="44"/>
      <c r="MB131" s="44"/>
      <c r="MC131" s="44"/>
      <c r="MD131" s="44"/>
      <c r="ME131" s="44"/>
      <c r="MF131" s="44"/>
      <c r="MG131" s="44"/>
      <c r="MH131" s="44"/>
      <c r="MI131" s="44"/>
      <c r="MJ131" s="44"/>
      <c r="MK131" s="44"/>
      <c r="ML131" s="44"/>
      <c r="MM131" s="44"/>
      <c r="MN131" s="44"/>
      <c r="MO131" s="44"/>
      <c r="MP131" s="44"/>
      <c r="MQ131" s="44"/>
      <c r="MR131" s="44"/>
      <c r="MS131" s="44"/>
      <c r="MT131" s="44"/>
      <c r="MU131" s="44"/>
      <c r="MV131" s="44"/>
      <c r="MW131" s="44"/>
      <c r="MX131" s="44"/>
      <c r="MY131" s="44"/>
      <c r="MZ131" s="44"/>
      <c r="NA131" s="44"/>
      <c r="NB131" s="44"/>
      <c r="NC131" s="44"/>
      <c r="ND131" s="44"/>
      <c r="NE131" s="44"/>
      <c r="NF131" s="44"/>
      <c r="NG131" s="44"/>
      <c r="NH131" s="44"/>
      <c r="NI131" s="44"/>
      <c r="NJ131" s="44"/>
      <c r="NK131" s="44"/>
      <c r="NL131" s="44"/>
      <c r="NM131" s="44"/>
      <c r="NN131" s="44"/>
    </row>
    <row r="132" spans="1:669" s="46" customFormat="1" ht="12.75" customHeight="1" x14ac:dyDescent="0.25">
      <c r="A132" s="43" t="s">
        <v>105</v>
      </c>
      <c r="B132" s="64" t="s">
        <v>104</v>
      </c>
      <c r="C132" s="65" t="s">
        <v>71</v>
      </c>
      <c r="D132" s="65" t="s">
        <v>233</v>
      </c>
      <c r="E132" s="66">
        <v>44470</v>
      </c>
      <c r="F132" s="10" t="s">
        <v>110</v>
      </c>
      <c r="G132" s="146">
        <v>44000</v>
      </c>
      <c r="H132" s="164">
        <v>1262.8</v>
      </c>
      <c r="I132" s="146">
        <v>1007.19</v>
      </c>
      <c r="J132" s="146">
        <v>1337.6</v>
      </c>
      <c r="K132" s="146">
        <v>25</v>
      </c>
      <c r="L132" s="146">
        <v>3632.59</v>
      </c>
      <c r="M132" s="164">
        <v>40367.410000000003</v>
      </c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  <c r="IW132" s="44"/>
      <c r="IX132" s="44"/>
      <c r="IY132" s="44"/>
      <c r="IZ132" s="44"/>
      <c r="JA132" s="44"/>
      <c r="JB132" s="44"/>
      <c r="JC132" s="44"/>
      <c r="JD132" s="44"/>
      <c r="JE132" s="44"/>
      <c r="JF132" s="44"/>
      <c r="JG132" s="44"/>
      <c r="JH132" s="44"/>
      <c r="JI132" s="44"/>
      <c r="JJ132" s="44"/>
      <c r="JK132" s="44"/>
      <c r="JL132" s="44"/>
      <c r="JM132" s="44"/>
      <c r="JN132" s="44"/>
      <c r="JO132" s="44"/>
      <c r="JP132" s="44"/>
      <c r="JQ132" s="44"/>
      <c r="JR132" s="44"/>
      <c r="JS132" s="44"/>
      <c r="JT132" s="44"/>
      <c r="JU132" s="44"/>
      <c r="JV132" s="44"/>
      <c r="JW132" s="44"/>
      <c r="JX132" s="44"/>
      <c r="JY132" s="44"/>
      <c r="JZ132" s="44"/>
      <c r="KA132" s="44"/>
      <c r="KB132" s="44"/>
      <c r="KC132" s="44"/>
      <c r="KD132" s="44"/>
      <c r="KE132" s="44"/>
      <c r="KF132" s="44"/>
      <c r="KG132" s="44"/>
      <c r="KH132" s="44"/>
      <c r="KI132" s="44"/>
      <c r="KJ132" s="44"/>
      <c r="KK132" s="44"/>
      <c r="KL132" s="44"/>
      <c r="KM132" s="44"/>
      <c r="KN132" s="44"/>
      <c r="KO132" s="44"/>
      <c r="KP132" s="44"/>
      <c r="KQ132" s="44"/>
      <c r="KR132" s="44"/>
      <c r="KS132" s="44"/>
      <c r="KT132" s="44"/>
      <c r="KU132" s="44"/>
      <c r="KV132" s="44"/>
      <c r="KW132" s="44"/>
      <c r="KX132" s="44"/>
      <c r="KY132" s="44"/>
      <c r="KZ132" s="44"/>
      <c r="LA132" s="44"/>
      <c r="LB132" s="44"/>
      <c r="LC132" s="44"/>
      <c r="LD132" s="44"/>
      <c r="LE132" s="44"/>
      <c r="LF132" s="44"/>
      <c r="LG132" s="44"/>
      <c r="LH132" s="44"/>
      <c r="LI132" s="44"/>
      <c r="LJ132" s="44"/>
      <c r="LK132" s="44"/>
      <c r="LL132" s="44"/>
      <c r="LM132" s="44"/>
      <c r="LN132" s="44"/>
      <c r="LO132" s="44"/>
      <c r="LP132" s="44"/>
      <c r="LQ132" s="44"/>
      <c r="LR132" s="44"/>
      <c r="LS132" s="44"/>
      <c r="LT132" s="44"/>
      <c r="LU132" s="44"/>
      <c r="LV132" s="44"/>
      <c r="LW132" s="44"/>
      <c r="LX132" s="44"/>
      <c r="LY132" s="44"/>
      <c r="LZ132" s="44"/>
      <c r="MA132" s="44"/>
      <c r="MB132" s="44"/>
      <c r="MC132" s="44"/>
      <c r="MD132" s="44"/>
      <c r="ME132" s="44"/>
      <c r="MF132" s="44"/>
      <c r="MG132" s="44"/>
      <c r="MH132" s="44"/>
      <c r="MI132" s="44"/>
      <c r="MJ132" s="44"/>
      <c r="MK132" s="44"/>
      <c r="ML132" s="44"/>
      <c r="MM132" s="44"/>
      <c r="MN132" s="44"/>
      <c r="MO132" s="44"/>
      <c r="MP132" s="44"/>
      <c r="MQ132" s="44"/>
      <c r="MR132" s="44"/>
      <c r="MS132" s="44"/>
      <c r="MT132" s="44"/>
      <c r="MU132" s="44"/>
      <c r="MV132" s="44"/>
      <c r="MW132" s="44"/>
      <c r="MX132" s="44"/>
      <c r="MY132" s="44"/>
      <c r="MZ132" s="44"/>
      <c r="NA132" s="44"/>
      <c r="NB132" s="44"/>
      <c r="NC132" s="44"/>
      <c r="ND132" s="44"/>
      <c r="NE132" s="44"/>
      <c r="NF132" s="44"/>
      <c r="NG132" s="44"/>
      <c r="NH132" s="44"/>
      <c r="NI132" s="44"/>
      <c r="NJ132" s="44"/>
      <c r="NK132" s="44"/>
      <c r="NL132" s="44"/>
      <c r="NM132" s="44"/>
      <c r="NN132" s="44"/>
    </row>
    <row r="133" spans="1:669" s="50" customFormat="1" ht="12.75" customHeight="1" x14ac:dyDescent="0.25">
      <c r="A133" s="67" t="s">
        <v>106</v>
      </c>
      <c r="B133" s="93">
        <v>1</v>
      </c>
      <c r="C133" s="68"/>
      <c r="D133" s="68"/>
      <c r="E133" s="69"/>
      <c r="F133" s="69"/>
      <c r="G133" s="149">
        <f>G132</f>
        <v>44000</v>
      </c>
      <c r="H133" s="156">
        <v>1262.8</v>
      </c>
      <c r="I133" s="149">
        <v>1007.19</v>
      </c>
      <c r="J133" s="149">
        <v>1337.6</v>
      </c>
      <c r="K133" s="149">
        <f>K132</f>
        <v>25</v>
      </c>
      <c r="L133" s="149">
        <v>3632.59</v>
      </c>
      <c r="M133" s="156">
        <f>M132</f>
        <v>40367.410000000003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  <c r="IW133" s="44"/>
      <c r="IX133" s="44"/>
      <c r="IY133" s="44"/>
      <c r="IZ133" s="44"/>
      <c r="JA133" s="44"/>
      <c r="JB133" s="44"/>
      <c r="JC133" s="44"/>
      <c r="JD133" s="44"/>
      <c r="JE133" s="44"/>
      <c r="JF133" s="44"/>
      <c r="JG133" s="44"/>
      <c r="JH133" s="44"/>
      <c r="JI133" s="44"/>
      <c r="JJ133" s="44"/>
      <c r="JK133" s="44"/>
      <c r="JL133" s="44"/>
      <c r="JM133" s="44"/>
      <c r="JN133" s="44"/>
      <c r="JO133" s="44"/>
      <c r="JP133" s="44"/>
      <c r="JQ133" s="44"/>
      <c r="JR133" s="44"/>
      <c r="JS133" s="44"/>
      <c r="JT133" s="44"/>
      <c r="JU133" s="44"/>
      <c r="JV133" s="44"/>
      <c r="JW133" s="44"/>
      <c r="JX133" s="44"/>
      <c r="JY133" s="44"/>
      <c r="JZ133" s="44"/>
      <c r="KA133" s="44"/>
      <c r="KB133" s="44"/>
      <c r="KC133" s="44"/>
      <c r="KD133" s="44"/>
      <c r="KE133" s="44"/>
      <c r="KF133" s="44"/>
      <c r="KG133" s="44"/>
      <c r="KH133" s="44"/>
      <c r="KI133" s="44"/>
      <c r="KJ133" s="44"/>
      <c r="KK133" s="44"/>
      <c r="KL133" s="44"/>
      <c r="KM133" s="44"/>
      <c r="KN133" s="44"/>
      <c r="KO133" s="44"/>
      <c r="KP133" s="44"/>
      <c r="KQ133" s="44"/>
      <c r="KR133" s="44"/>
      <c r="KS133" s="44"/>
      <c r="KT133" s="44"/>
      <c r="KU133" s="44"/>
      <c r="KV133" s="44"/>
      <c r="KW133" s="44"/>
      <c r="KX133" s="44"/>
      <c r="KY133" s="44"/>
      <c r="KZ133" s="44"/>
      <c r="LA133" s="44"/>
      <c r="LB133" s="44"/>
      <c r="LC133" s="44"/>
      <c r="LD133" s="44"/>
      <c r="LE133" s="44"/>
      <c r="LF133" s="44"/>
      <c r="LG133" s="44"/>
      <c r="LH133" s="44"/>
      <c r="LI133" s="44"/>
      <c r="LJ133" s="44"/>
      <c r="LK133" s="44"/>
      <c r="LL133" s="44"/>
      <c r="LM133" s="44"/>
      <c r="LN133" s="44"/>
      <c r="LO133" s="44"/>
      <c r="LP133" s="44"/>
      <c r="LQ133" s="44"/>
      <c r="LR133" s="44"/>
      <c r="LS133" s="44"/>
      <c r="LT133" s="44"/>
      <c r="LU133" s="44"/>
      <c r="LV133" s="44"/>
      <c r="LW133" s="44"/>
      <c r="LX133" s="44"/>
      <c r="LY133" s="44"/>
      <c r="LZ133" s="44"/>
      <c r="MA133" s="44"/>
      <c r="MB133" s="44"/>
      <c r="MC133" s="44"/>
      <c r="MD133" s="44"/>
      <c r="ME133" s="44"/>
      <c r="MF133" s="44"/>
      <c r="MG133" s="44"/>
      <c r="MH133" s="44"/>
      <c r="MI133" s="44"/>
      <c r="MJ133" s="44"/>
      <c r="MK133" s="44"/>
      <c r="ML133" s="44"/>
      <c r="MM133" s="44"/>
      <c r="MN133" s="44"/>
      <c r="MO133" s="44"/>
      <c r="MP133" s="44"/>
      <c r="MQ133" s="44"/>
      <c r="MR133" s="44"/>
      <c r="MS133" s="44"/>
      <c r="MT133" s="44"/>
      <c r="MU133" s="44"/>
      <c r="MV133" s="44"/>
      <c r="MW133" s="44"/>
      <c r="MX133" s="44"/>
      <c r="MY133" s="44"/>
      <c r="MZ133" s="44"/>
      <c r="NA133" s="44"/>
      <c r="NB133" s="44"/>
      <c r="NC133" s="44"/>
      <c r="ND133" s="44"/>
      <c r="NE133" s="44"/>
      <c r="NF133" s="44"/>
      <c r="NG133" s="44"/>
      <c r="NH133" s="44"/>
      <c r="NI133" s="44"/>
      <c r="NJ133" s="44"/>
      <c r="NK133" s="44"/>
      <c r="NL133" s="44"/>
      <c r="NM133" s="44"/>
      <c r="NN133" s="44"/>
    </row>
    <row r="134" spans="1:669" s="43" customFormat="1" ht="12.75" customHeight="1" x14ac:dyDescent="0.25">
      <c r="B134" s="64"/>
      <c r="C134" s="65"/>
      <c r="D134" s="65"/>
      <c r="E134" s="66"/>
      <c r="F134" s="66"/>
      <c r="G134" s="146"/>
      <c r="H134" s="164"/>
      <c r="I134" s="146"/>
      <c r="J134" s="146"/>
      <c r="K134" s="146"/>
      <c r="L134" s="146"/>
      <c r="M134" s="164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</row>
    <row r="135" spans="1:669" s="43" customFormat="1" ht="12.75" customHeight="1" x14ac:dyDescent="0.25">
      <c r="A135" s="38" t="s">
        <v>219</v>
      </c>
      <c r="B135" s="64"/>
      <c r="C135" s="65"/>
      <c r="D135" s="65"/>
      <c r="E135" s="66"/>
      <c r="F135" s="66"/>
      <c r="G135" s="146"/>
      <c r="H135" s="164"/>
      <c r="I135" s="146"/>
      <c r="J135" s="146"/>
      <c r="K135" s="146"/>
      <c r="L135" s="146"/>
      <c r="M135" s="164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</row>
    <row r="136" spans="1:669" s="43" customFormat="1" ht="12.75" customHeight="1" x14ac:dyDescent="0.25">
      <c r="A136" s="43" t="s">
        <v>220</v>
      </c>
      <c r="B136" s="64" t="s">
        <v>16</v>
      </c>
      <c r="C136" s="65" t="s">
        <v>72</v>
      </c>
      <c r="D136" s="65" t="s">
        <v>233</v>
      </c>
      <c r="E136" s="66">
        <v>44774</v>
      </c>
      <c r="F136" s="66" t="s">
        <v>110</v>
      </c>
      <c r="G136" s="146">
        <v>60000</v>
      </c>
      <c r="H136" s="164">
        <v>1722</v>
      </c>
      <c r="I136" s="146">
        <v>3486.68</v>
      </c>
      <c r="J136" s="146">
        <v>1824</v>
      </c>
      <c r="K136" s="146">
        <v>25</v>
      </c>
      <c r="L136" s="146">
        <v>7057.68</v>
      </c>
      <c r="M136" s="164">
        <v>52942.32</v>
      </c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</row>
    <row r="137" spans="1:669" s="43" customFormat="1" ht="12.75" customHeight="1" x14ac:dyDescent="0.25">
      <c r="A137" s="43" t="s">
        <v>221</v>
      </c>
      <c r="B137" s="64" t="s">
        <v>16</v>
      </c>
      <c r="C137" s="65" t="s">
        <v>72</v>
      </c>
      <c r="D137" s="65" t="s">
        <v>233</v>
      </c>
      <c r="E137" s="66" t="s">
        <v>222</v>
      </c>
      <c r="F137" s="66" t="s">
        <v>110</v>
      </c>
      <c r="G137" s="146">
        <v>60000</v>
      </c>
      <c r="H137" s="164">
        <v>1722</v>
      </c>
      <c r="I137" s="146">
        <v>3486.68</v>
      </c>
      <c r="J137" s="146">
        <v>1824</v>
      </c>
      <c r="K137" s="146">
        <v>25</v>
      </c>
      <c r="L137" s="146">
        <v>7057.68</v>
      </c>
      <c r="M137" s="164">
        <v>52942.32</v>
      </c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</row>
    <row r="138" spans="1:669" s="198" customFormat="1" ht="12.75" customHeight="1" x14ac:dyDescent="0.25">
      <c r="A138" s="67" t="s">
        <v>106</v>
      </c>
      <c r="B138" s="93">
        <v>2</v>
      </c>
      <c r="C138" s="107"/>
      <c r="D138" s="107"/>
      <c r="E138" s="108"/>
      <c r="F138" s="108"/>
      <c r="G138" s="149">
        <f t="shared" ref="G138:M138" si="18">G136+G137</f>
        <v>120000</v>
      </c>
      <c r="H138" s="156">
        <f t="shared" si="18"/>
        <v>3444</v>
      </c>
      <c r="I138" s="149">
        <f t="shared" si="18"/>
        <v>6973.36</v>
      </c>
      <c r="J138" s="149">
        <f t="shared" si="18"/>
        <v>3648</v>
      </c>
      <c r="K138" s="149">
        <f t="shared" si="18"/>
        <v>50</v>
      </c>
      <c r="L138" s="149">
        <f t="shared" si="18"/>
        <v>14115.36</v>
      </c>
      <c r="M138" s="156">
        <f t="shared" si="18"/>
        <v>105884.64</v>
      </c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</row>
    <row r="139" spans="1:669" s="193" customFormat="1" x14ac:dyDescent="0.25">
      <c r="A139" s="192" t="s">
        <v>28</v>
      </c>
      <c r="B139" s="194"/>
      <c r="C139" s="195"/>
      <c r="D139" s="195"/>
      <c r="G139" s="196"/>
      <c r="H139" s="197"/>
      <c r="I139" s="196"/>
      <c r="J139" s="196"/>
      <c r="K139" s="196"/>
      <c r="L139" s="196"/>
      <c r="M139" s="197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  <c r="MC139" s="18"/>
      <c r="MD139" s="18"/>
      <c r="ME139" s="18"/>
      <c r="MF139" s="18"/>
      <c r="MG139" s="18"/>
      <c r="MH139" s="18"/>
      <c r="MI139" s="18"/>
      <c r="MJ139" s="18"/>
      <c r="MK139" s="18"/>
      <c r="ML139" s="18"/>
      <c r="MM139" s="18"/>
      <c r="MN139" s="18"/>
      <c r="MO139" s="18"/>
      <c r="MP139" s="18"/>
      <c r="MQ139" s="18"/>
      <c r="MR139" s="18"/>
      <c r="MS139" s="18"/>
      <c r="MT139" s="18"/>
      <c r="MU139" s="18"/>
      <c r="MV139" s="18"/>
      <c r="MW139" s="18"/>
      <c r="MX139" s="18"/>
      <c r="MY139" s="18"/>
      <c r="MZ139" s="18"/>
      <c r="NA139" s="18"/>
      <c r="NB139" s="18"/>
      <c r="NC139" s="18"/>
      <c r="ND139" s="18"/>
      <c r="NE139" s="18"/>
      <c r="NF139" s="18"/>
      <c r="NG139" s="18"/>
      <c r="NH139" s="18"/>
      <c r="NI139" s="18"/>
      <c r="NJ139" s="18"/>
      <c r="NK139" s="18"/>
      <c r="NL139" s="18"/>
      <c r="NM139" s="18"/>
      <c r="NN139" s="18"/>
      <c r="NO139" s="194"/>
      <c r="NP139" s="194"/>
      <c r="NQ139" s="194"/>
      <c r="NR139" s="194"/>
      <c r="NS139" s="194"/>
      <c r="NT139" s="194"/>
      <c r="NU139" s="194"/>
      <c r="NV139" s="194"/>
      <c r="NW139" s="194"/>
      <c r="NX139" s="194"/>
      <c r="NY139" s="194"/>
      <c r="NZ139" s="194"/>
      <c r="OA139" s="194"/>
      <c r="OB139" s="194"/>
      <c r="OC139" s="194"/>
      <c r="OD139" s="194"/>
      <c r="OE139" s="194"/>
      <c r="OF139" s="194"/>
      <c r="OG139" s="194"/>
      <c r="OH139" s="194"/>
      <c r="OI139" s="194"/>
      <c r="OJ139" s="194"/>
      <c r="OK139" s="194"/>
      <c r="OL139" s="194"/>
      <c r="OM139" s="194"/>
      <c r="ON139" s="194"/>
      <c r="OO139" s="194"/>
      <c r="OP139" s="194"/>
      <c r="OQ139" s="194"/>
      <c r="OR139" s="194"/>
      <c r="OS139" s="194"/>
      <c r="OT139" s="194"/>
      <c r="OU139" s="194"/>
      <c r="OV139" s="194"/>
      <c r="OW139" s="194"/>
      <c r="OX139" s="194"/>
      <c r="OY139" s="194"/>
      <c r="OZ139" s="194"/>
      <c r="PA139" s="194"/>
      <c r="PB139" s="194"/>
      <c r="PC139" s="194"/>
      <c r="PD139" s="194"/>
      <c r="PE139" s="194"/>
      <c r="PF139" s="194"/>
      <c r="PG139" s="194"/>
      <c r="PH139" s="194"/>
      <c r="PI139" s="194"/>
      <c r="PJ139" s="194"/>
      <c r="PK139" s="194"/>
      <c r="PL139" s="194"/>
      <c r="PM139" s="194"/>
      <c r="PN139" s="194"/>
      <c r="PO139" s="194"/>
      <c r="PP139" s="194"/>
      <c r="PQ139" s="194"/>
      <c r="PR139" s="194"/>
      <c r="PS139" s="194"/>
      <c r="PT139" s="194"/>
      <c r="PU139" s="194"/>
      <c r="PV139" s="194"/>
      <c r="PW139" s="194"/>
      <c r="PX139" s="194"/>
      <c r="PY139" s="194"/>
      <c r="PZ139" s="194"/>
      <c r="QA139" s="194"/>
      <c r="QB139" s="194"/>
      <c r="QC139" s="194"/>
      <c r="QD139" s="194"/>
      <c r="QE139" s="194"/>
      <c r="QF139" s="194"/>
      <c r="QG139" s="194"/>
      <c r="QH139" s="194"/>
      <c r="QI139" s="194"/>
      <c r="QJ139" s="194"/>
      <c r="QK139" s="194"/>
      <c r="QL139" s="194"/>
      <c r="QM139" s="194"/>
      <c r="QN139" s="194"/>
      <c r="QO139" s="194"/>
      <c r="QP139" s="194"/>
      <c r="QQ139" s="194"/>
      <c r="QR139" s="194"/>
      <c r="QS139" s="194"/>
      <c r="QT139" s="194"/>
      <c r="QU139" s="194"/>
      <c r="QV139" s="194"/>
      <c r="QW139" s="194"/>
      <c r="QX139" s="194"/>
      <c r="QY139" s="194"/>
      <c r="QZ139" s="194"/>
      <c r="RA139" s="194"/>
      <c r="RB139" s="194"/>
      <c r="RC139" s="194"/>
      <c r="RD139" s="194"/>
      <c r="RE139" s="194"/>
      <c r="RF139" s="194"/>
      <c r="RG139" s="194"/>
      <c r="RH139" s="194"/>
      <c r="RI139" s="194"/>
      <c r="RJ139" s="194"/>
      <c r="RK139" s="194"/>
      <c r="RL139" s="194"/>
      <c r="RM139" s="194"/>
      <c r="RN139" s="194"/>
      <c r="RO139" s="194"/>
      <c r="RP139" s="194"/>
      <c r="RQ139" s="194"/>
      <c r="RR139" s="194"/>
      <c r="RS139" s="194"/>
      <c r="RT139" s="194"/>
      <c r="RU139" s="194"/>
      <c r="RV139" s="194"/>
      <c r="RW139" s="194"/>
      <c r="RX139" s="194"/>
      <c r="RY139" s="194"/>
      <c r="RZ139" s="194"/>
      <c r="SA139" s="194"/>
      <c r="SB139" s="194"/>
      <c r="SC139" s="194"/>
      <c r="SD139" s="194"/>
      <c r="SE139" s="194"/>
      <c r="SF139" s="194"/>
      <c r="SG139" s="194"/>
      <c r="SH139" s="194"/>
      <c r="SI139" s="194"/>
      <c r="SJ139" s="194"/>
      <c r="SK139" s="194"/>
      <c r="SL139" s="194"/>
      <c r="SM139" s="194"/>
      <c r="SN139" s="194"/>
      <c r="SO139" s="194"/>
      <c r="SP139" s="194"/>
      <c r="SQ139" s="194"/>
      <c r="SR139" s="194"/>
      <c r="SS139" s="194"/>
      <c r="ST139" s="194"/>
      <c r="SU139" s="194"/>
      <c r="SV139" s="194"/>
      <c r="SW139" s="194"/>
      <c r="SX139" s="194"/>
      <c r="SY139" s="194"/>
      <c r="SZ139" s="194"/>
      <c r="TA139" s="194"/>
      <c r="TB139" s="194"/>
      <c r="TC139" s="194"/>
      <c r="TD139" s="194"/>
      <c r="TE139" s="194"/>
      <c r="TF139" s="194"/>
      <c r="TG139" s="194"/>
      <c r="TH139" s="194"/>
      <c r="TI139" s="194"/>
      <c r="TJ139" s="194"/>
      <c r="TK139" s="194"/>
      <c r="TL139" s="194"/>
      <c r="TM139" s="194"/>
      <c r="TN139" s="194"/>
      <c r="TO139" s="194"/>
      <c r="TP139" s="194"/>
      <c r="TQ139" s="194"/>
      <c r="TR139" s="194"/>
      <c r="TS139" s="194"/>
      <c r="TT139" s="194"/>
      <c r="TU139" s="194"/>
      <c r="TV139" s="194"/>
      <c r="TW139" s="194"/>
      <c r="TX139" s="194"/>
      <c r="TY139" s="194"/>
      <c r="TZ139" s="194"/>
      <c r="UA139" s="194"/>
      <c r="UB139" s="194"/>
      <c r="UC139" s="194"/>
      <c r="UD139" s="194"/>
      <c r="UE139" s="194"/>
      <c r="UF139" s="194"/>
      <c r="UG139" s="194"/>
      <c r="UH139" s="194"/>
      <c r="UI139" s="194"/>
      <c r="UJ139" s="194"/>
      <c r="UK139" s="194"/>
      <c r="UL139" s="194"/>
      <c r="UM139" s="194"/>
      <c r="UN139" s="194"/>
      <c r="UO139" s="194"/>
      <c r="UP139" s="194"/>
      <c r="UQ139" s="194"/>
      <c r="UR139" s="194"/>
      <c r="US139" s="194"/>
      <c r="UT139" s="194"/>
      <c r="UU139" s="194"/>
      <c r="UV139" s="194"/>
      <c r="UW139" s="194"/>
      <c r="UX139" s="194"/>
      <c r="UY139" s="194"/>
      <c r="UZ139" s="194"/>
      <c r="VA139" s="194"/>
      <c r="VB139" s="194"/>
      <c r="VC139" s="194"/>
      <c r="VD139" s="194"/>
      <c r="VE139" s="194"/>
      <c r="VF139" s="194"/>
      <c r="VG139" s="194"/>
      <c r="VH139" s="194"/>
      <c r="VI139" s="194"/>
      <c r="VJ139" s="194"/>
      <c r="VK139" s="194"/>
      <c r="VL139" s="194"/>
      <c r="VM139" s="194"/>
      <c r="VN139" s="194"/>
      <c r="VO139" s="194"/>
      <c r="VP139" s="194"/>
      <c r="VQ139" s="194"/>
      <c r="VR139" s="194"/>
      <c r="VS139" s="194"/>
      <c r="VT139" s="194"/>
      <c r="VU139" s="194"/>
      <c r="VV139" s="194"/>
      <c r="VW139" s="194"/>
      <c r="VX139" s="194"/>
      <c r="VY139" s="194"/>
      <c r="VZ139" s="194"/>
      <c r="WA139" s="194"/>
      <c r="WB139" s="194"/>
      <c r="WC139" s="194"/>
      <c r="WD139" s="194"/>
      <c r="WE139" s="194"/>
      <c r="WF139" s="194"/>
      <c r="WG139" s="194"/>
      <c r="WH139" s="194"/>
      <c r="WI139" s="194"/>
      <c r="WJ139" s="194"/>
      <c r="WK139" s="194"/>
      <c r="WL139" s="194"/>
      <c r="WM139" s="194"/>
      <c r="WN139" s="194"/>
      <c r="WO139" s="194"/>
      <c r="WP139" s="194"/>
      <c r="WQ139" s="194"/>
      <c r="WR139" s="194"/>
      <c r="WS139" s="194"/>
      <c r="WT139" s="194"/>
      <c r="WU139" s="194"/>
      <c r="WV139" s="194"/>
      <c r="WW139" s="194"/>
      <c r="WX139" s="194"/>
      <c r="WY139" s="194"/>
      <c r="WZ139" s="194"/>
      <c r="XA139" s="194"/>
      <c r="XB139" s="194"/>
      <c r="XC139" s="194"/>
      <c r="XD139" s="194"/>
      <c r="XE139" s="194"/>
      <c r="XF139" s="194"/>
      <c r="XG139" s="194"/>
      <c r="XH139" s="194"/>
      <c r="XI139" s="194"/>
      <c r="XJ139" s="194"/>
      <c r="XK139" s="194"/>
      <c r="XL139" s="194"/>
      <c r="XM139" s="194"/>
      <c r="XN139" s="194"/>
      <c r="XO139" s="194"/>
      <c r="XP139" s="194"/>
      <c r="XQ139" s="194"/>
      <c r="XR139" s="194"/>
      <c r="XS139" s="194"/>
      <c r="XT139" s="194"/>
      <c r="XU139" s="194"/>
      <c r="XV139" s="194"/>
      <c r="XW139" s="194"/>
      <c r="XX139" s="194"/>
      <c r="XY139" s="194"/>
      <c r="XZ139" s="194"/>
      <c r="YA139" s="194"/>
      <c r="YB139" s="194"/>
      <c r="YC139" s="194"/>
      <c r="YD139" s="194"/>
      <c r="YE139" s="194"/>
      <c r="YF139" s="194"/>
      <c r="YG139" s="194"/>
      <c r="YH139" s="194"/>
      <c r="YI139" s="194"/>
      <c r="YJ139" s="194"/>
      <c r="YK139" s="194"/>
      <c r="YL139" s="194"/>
      <c r="YM139" s="194"/>
      <c r="YN139" s="194"/>
      <c r="YO139" s="194"/>
      <c r="YP139" s="194"/>
      <c r="YQ139" s="194"/>
      <c r="YR139" s="194"/>
      <c r="YS139" s="194"/>
    </row>
    <row r="140" spans="1:669" s="193" customFormat="1" ht="18" customHeight="1" x14ac:dyDescent="0.25">
      <c r="A140" s="4" t="s">
        <v>43</v>
      </c>
      <c r="B140" s="5" t="s">
        <v>44</v>
      </c>
      <c r="C140" s="6" t="s">
        <v>71</v>
      </c>
      <c r="D140" s="6" t="s">
        <v>233</v>
      </c>
      <c r="E140" s="10">
        <v>44276</v>
      </c>
      <c r="F140" s="10" t="s">
        <v>110</v>
      </c>
      <c r="G140" s="196">
        <v>85000</v>
      </c>
      <c r="H140" s="173">
        <f>G140*0.0287</f>
        <v>2439.5</v>
      </c>
      <c r="I140" s="179">
        <v>8576.99</v>
      </c>
      <c r="J140" s="179">
        <v>2584</v>
      </c>
      <c r="K140" s="179">
        <v>3045</v>
      </c>
      <c r="L140" s="179">
        <v>16645.490000000002</v>
      </c>
      <c r="M140" s="173">
        <v>68354.509999999995</v>
      </c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  <c r="MC140" s="18"/>
      <c r="MD140" s="18"/>
      <c r="ME140" s="18"/>
      <c r="MF140" s="18"/>
      <c r="MG140" s="18"/>
      <c r="MH140" s="18"/>
      <c r="MI140" s="18"/>
      <c r="MJ140" s="18"/>
      <c r="MK140" s="18"/>
      <c r="ML140" s="18"/>
      <c r="MM140" s="18"/>
      <c r="MN140" s="18"/>
      <c r="MO140" s="18"/>
      <c r="MP140" s="18"/>
      <c r="MQ140" s="18"/>
      <c r="MR140" s="18"/>
      <c r="MS140" s="18"/>
      <c r="MT140" s="18"/>
      <c r="MU140" s="18"/>
      <c r="MV140" s="18"/>
      <c r="MW140" s="18"/>
      <c r="MX140" s="18"/>
      <c r="MY140" s="18"/>
      <c r="MZ140" s="18"/>
      <c r="NA140" s="18"/>
      <c r="NB140" s="18"/>
      <c r="NC140" s="18"/>
      <c r="ND140" s="18"/>
      <c r="NE140" s="18"/>
      <c r="NF140" s="18"/>
      <c r="NG140" s="18"/>
      <c r="NH140" s="18"/>
      <c r="NI140" s="18"/>
      <c r="NJ140" s="18"/>
      <c r="NK140" s="18"/>
      <c r="NL140" s="18"/>
      <c r="NM140" s="18"/>
      <c r="NN140" s="18"/>
      <c r="NO140" s="194"/>
      <c r="NP140" s="194"/>
      <c r="NQ140" s="194"/>
      <c r="NR140" s="194"/>
      <c r="NS140" s="194"/>
      <c r="NT140" s="194"/>
      <c r="NU140" s="194"/>
      <c r="NV140" s="194"/>
      <c r="NW140" s="194"/>
      <c r="NX140" s="194"/>
      <c r="NY140" s="194"/>
      <c r="NZ140" s="194"/>
      <c r="OA140" s="194"/>
      <c r="OB140" s="194"/>
      <c r="OC140" s="194"/>
      <c r="OD140" s="194"/>
      <c r="OE140" s="194"/>
      <c r="OF140" s="194"/>
      <c r="OG140" s="194"/>
      <c r="OH140" s="194"/>
      <c r="OI140" s="194"/>
      <c r="OJ140" s="194"/>
      <c r="OK140" s="194"/>
      <c r="OL140" s="194"/>
      <c r="OM140" s="194"/>
      <c r="ON140" s="194"/>
      <c r="OO140" s="194"/>
      <c r="OP140" s="194"/>
      <c r="OQ140" s="194"/>
      <c r="OR140" s="194"/>
      <c r="OS140" s="194"/>
      <c r="OT140" s="194"/>
      <c r="OU140" s="194"/>
      <c r="OV140" s="194"/>
      <c r="OW140" s="194"/>
      <c r="OX140" s="194"/>
      <c r="OY140" s="194"/>
      <c r="OZ140" s="194"/>
      <c r="PA140" s="194"/>
      <c r="PB140" s="194"/>
      <c r="PC140" s="194"/>
      <c r="PD140" s="194"/>
      <c r="PE140" s="194"/>
      <c r="PF140" s="194"/>
      <c r="PG140" s="194"/>
      <c r="PH140" s="194"/>
      <c r="PI140" s="194"/>
      <c r="PJ140" s="194"/>
      <c r="PK140" s="194"/>
      <c r="PL140" s="194"/>
      <c r="PM140" s="194"/>
      <c r="PN140" s="194"/>
      <c r="PO140" s="194"/>
      <c r="PP140" s="194"/>
      <c r="PQ140" s="194"/>
      <c r="PR140" s="194"/>
      <c r="PS140" s="194"/>
      <c r="PT140" s="194"/>
      <c r="PU140" s="194"/>
      <c r="PV140" s="194"/>
      <c r="PW140" s="194"/>
      <c r="PX140" s="194"/>
      <c r="PY140" s="194"/>
      <c r="PZ140" s="194"/>
      <c r="QA140" s="194"/>
      <c r="QB140" s="194"/>
      <c r="QC140" s="194"/>
      <c r="QD140" s="194"/>
      <c r="QE140" s="194"/>
      <c r="QF140" s="194"/>
      <c r="QG140" s="194"/>
      <c r="QH140" s="194"/>
      <c r="QI140" s="194"/>
      <c r="QJ140" s="194"/>
      <c r="QK140" s="194"/>
      <c r="QL140" s="194"/>
      <c r="QM140" s="194"/>
      <c r="QN140" s="194"/>
      <c r="QO140" s="194"/>
      <c r="QP140" s="194"/>
      <c r="QQ140" s="194"/>
      <c r="QR140" s="194"/>
      <c r="QS140" s="194"/>
      <c r="QT140" s="194"/>
      <c r="QU140" s="194"/>
      <c r="QV140" s="194"/>
      <c r="QW140" s="194"/>
      <c r="QX140" s="194"/>
      <c r="QY140" s="194"/>
      <c r="QZ140" s="194"/>
      <c r="RA140" s="194"/>
      <c r="RB140" s="194"/>
      <c r="RC140" s="194"/>
      <c r="RD140" s="194"/>
      <c r="RE140" s="194"/>
      <c r="RF140" s="194"/>
      <c r="RG140" s="194"/>
      <c r="RH140" s="194"/>
      <c r="RI140" s="194"/>
      <c r="RJ140" s="194"/>
      <c r="RK140" s="194"/>
      <c r="RL140" s="194"/>
      <c r="RM140" s="194"/>
      <c r="RN140" s="194"/>
      <c r="RO140" s="194"/>
      <c r="RP140" s="194"/>
      <c r="RQ140" s="194"/>
      <c r="RR140" s="194"/>
      <c r="RS140" s="194"/>
      <c r="RT140" s="194"/>
      <c r="RU140" s="194"/>
      <c r="RV140" s="194"/>
      <c r="RW140" s="194"/>
      <c r="RX140" s="194"/>
      <c r="RY140" s="194"/>
      <c r="RZ140" s="194"/>
      <c r="SA140" s="194"/>
      <c r="SB140" s="194"/>
      <c r="SC140" s="194"/>
      <c r="SD140" s="194"/>
      <c r="SE140" s="194"/>
      <c r="SF140" s="194"/>
      <c r="SG140" s="194"/>
      <c r="SH140" s="194"/>
      <c r="SI140" s="194"/>
      <c r="SJ140" s="194"/>
      <c r="SK140" s="194"/>
      <c r="SL140" s="194"/>
      <c r="SM140" s="194"/>
      <c r="SN140" s="194"/>
      <c r="SO140" s="194"/>
      <c r="SP140" s="194"/>
      <c r="SQ140" s="194"/>
      <c r="SR140" s="194"/>
      <c r="SS140" s="194"/>
      <c r="ST140" s="194"/>
      <c r="SU140" s="194"/>
      <c r="SV140" s="194"/>
      <c r="SW140" s="194"/>
      <c r="SX140" s="194"/>
      <c r="SY140" s="194"/>
      <c r="SZ140" s="194"/>
      <c r="TA140" s="194"/>
      <c r="TB140" s="194"/>
      <c r="TC140" s="194"/>
      <c r="TD140" s="194"/>
      <c r="TE140" s="194"/>
      <c r="TF140" s="194"/>
      <c r="TG140" s="194"/>
      <c r="TH140" s="194"/>
      <c r="TI140" s="194"/>
      <c r="TJ140" s="194"/>
      <c r="TK140" s="194"/>
      <c r="TL140" s="194"/>
      <c r="TM140" s="194"/>
      <c r="TN140" s="194"/>
      <c r="TO140" s="194"/>
      <c r="TP140" s="194"/>
      <c r="TQ140" s="194"/>
      <c r="TR140" s="194"/>
      <c r="TS140" s="194"/>
      <c r="TT140" s="194"/>
      <c r="TU140" s="194"/>
      <c r="TV140" s="194"/>
      <c r="TW140" s="194"/>
      <c r="TX140" s="194"/>
      <c r="TY140" s="194"/>
      <c r="TZ140" s="194"/>
      <c r="UA140" s="194"/>
      <c r="UB140" s="194"/>
      <c r="UC140" s="194"/>
      <c r="UD140" s="194"/>
      <c r="UE140" s="194"/>
      <c r="UF140" s="194"/>
      <c r="UG140" s="194"/>
      <c r="UH140" s="194"/>
      <c r="UI140" s="194"/>
      <c r="UJ140" s="194"/>
      <c r="UK140" s="194"/>
      <c r="UL140" s="194"/>
      <c r="UM140" s="194"/>
      <c r="UN140" s="194"/>
      <c r="UO140" s="194"/>
      <c r="UP140" s="194"/>
      <c r="UQ140" s="194"/>
      <c r="UR140" s="194"/>
      <c r="US140" s="194"/>
      <c r="UT140" s="194"/>
      <c r="UU140" s="194"/>
      <c r="UV140" s="194"/>
      <c r="UW140" s="194"/>
      <c r="UX140" s="194"/>
      <c r="UY140" s="194"/>
      <c r="UZ140" s="194"/>
      <c r="VA140" s="194"/>
      <c r="VB140" s="194"/>
      <c r="VC140" s="194"/>
      <c r="VD140" s="194"/>
      <c r="VE140" s="194"/>
      <c r="VF140" s="194"/>
      <c r="VG140" s="194"/>
      <c r="VH140" s="194"/>
      <c r="VI140" s="194"/>
      <c r="VJ140" s="194"/>
      <c r="VK140" s="194"/>
      <c r="VL140" s="194"/>
      <c r="VM140" s="194"/>
      <c r="VN140" s="194"/>
      <c r="VO140" s="194"/>
      <c r="VP140" s="194"/>
      <c r="VQ140" s="194"/>
      <c r="VR140" s="194"/>
      <c r="VS140" s="194"/>
      <c r="VT140" s="194"/>
      <c r="VU140" s="194"/>
      <c r="VV140" s="194"/>
      <c r="VW140" s="194"/>
      <c r="VX140" s="194"/>
      <c r="VY140" s="194"/>
      <c r="VZ140" s="194"/>
      <c r="WA140" s="194"/>
      <c r="WB140" s="194"/>
      <c r="WC140" s="194"/>
      <c r="WD140" s="194"/>
      <c r="WE140" s="194"/>
      <c r="WF140" s="194"/>
      <c r="WG140" s="194"/>
      <c r="WH140" s="194"/>
      <c r="WI140" s="194"/>
      <c r="WJ140" s="194"/>
      <c r="WK140" s="194"/>
      <c r="WL140" s="194"/>
      <c r="WM140" s="194"/>
      <c r="WN140" s="194"/>
      <c r="WO140" s="194"/>
      <c r="WP140" s="194"/>
      <c r="WQ140" s="194"/>
      <c r="WR140" s="194"/>
      <c r="WS140" s="194"/>
      <c r="WT140" s="194"/>
      <c r="WU140" s="194"/>
      <c r="WV140" s="194"/>
      <c r="WW140" s="194"/>
      <c r="WX140" s="194"/>
      <c r="WY140" s="194"/>
      <c r="WZ140" s="194"/>
      <c r="XA140" s="194"/>
      <c r="XB140" s="194"/>
      <c r="XC140" s="194"/>
      <c r="XD140" s="194"/>
      <c r="XE140" s="194"/>
      <c r="XF140" s="194"/>
      <c r="XG140" s="194"/>
      <c r="XH140" s="194"/>
      <c r="XI140" s="194"/>
      <c r="XJ140" s="194"/>
      <c r="XK140" s="194"/>
      <c r="XL140" s="194"/>
      <c r="XM140" s="194"/>
      <c r="XN140" s="194"/>
      <c r="XO140" s="194"/>
      <c r="XP140" s="194"/>
      <c r="XQ140" s="194"/>
      <c r="XR140" s="194"/>
      <c r="XS140" s="194"/>
      <c r="XT140" s="194"/>
      <c r="XU140" s="194"/>
      <c r="XV140" s="194"/>
      <c r="XW140" s="194"/>
      <c r="XX140" s="194"/>
      <c r="XY140" s="194"/>
      <c r="XZ140" s="194"/>
      <c r="YA140" s="194"/>
      <c r="YB140" s="194"/>
      <c r="YC140" s="194"/>
      <c r="YD140" s="194"/>
      <c r="YE140" s="194"/>
      <c r="YF140" s="194"/>
      <c r="YG140" s="194"/>
      <c r="YH140" s="194"/>
      <c r="YI140" s="194"/>
      <c r="YJ140" s="194"/>
      <c r="YK140" s="194"/>
      <c r="YL140" s="194"/>
      <c r="YM140" s="194"/>
      <c r="YN140" s="194"/>
      <c r="YO140" s="194"/>
      <c r="YP140" s="194"/>
      <c r="YQ140" s="194"/>
      <c r="YR140" s="194"/>
      <c r="YS140" s="194"/>
    </row>
    <row r="141" spans="1:669" s="193" customFormat="1" ht="18" customHeight="1" x14ac:dyDescent="0.25">
      <c r="A141" s="4" t="s">
        <v>29</v>
      </c>
      <c r="B141" s="5" t="s">
        <v>30</v>
      </c>
      <c r="C141" s="6" t="s">
        <v>71</v>
      </c>
      <c r="D141" s="6" t="s">
        <v>233</v>
      </c>
      <c r="E141" s="10">
        <v>43839</v>
      </c>
      <c r="F141" s="10" t="s">
        <v>110</v>
      </c>
      <c r="G141" s="196">
        <v>165000</v>
      </c>
      <c r="H141" s="173">
        <f>G141*0.0287</f>
        <v>4735.5</v>
      </c>
      <c r="I141" s="179">
        <v>27413.040000000001</v>
      </c>
      <c r="J141" s="179">
        <v>4943.8</v>
      </c>
      <c r="K141" s="179">
        <v>10865.17</v>
      </c>
      <c r="L141" s="179">
        <v>47957.51</v>
      </c>
      <c r="M141" s="173">
        <v>117042.49</v>
      </c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  <c r="IW141" s="45"/>
      <c r="IX141" s="45"/>
      <c r="IY141" s="45"/>
      <c r="IZ141" s="45"/>
      <c r="JA141" s="45"/>
      <c r="JB141" s="45"/>
      <c r="JC141" s="45"/>
      <c r="JD141" s="45"/>
      <c r="JE141" s="45"/>
      <c r="JF141" s="45"/>
      <c r="JG141" s="45"/>
      <c r="JH141" s="45"/>
      <c r="JI141" s="45"/>
      <c r="JJ141" s="45"/>
      <c r="JK141" s="45"/>
      <c r="JL141" s="45"/>
      <c r="JM141" s="45"/>
      <c r="JN141" s="45"/>
      <c r="JO141" s="45"/>
      <c r="JP141" s="45"/>
      <c r="JQ141" s="45"/>
      <c r="JR141" s="45"/>
      <c r="JS141" s="45"/>
      <c r="JT141" s="45"/>
      <c r="JU141" s="45"/>
      <c r="JV141" s="45"/>
      <c r="JW141" s="45"/>
      <c r="JX141" s="45"/>
      <c r="JY141" s="45"/>
      <c r="JZ141" s="45"/>
      <c r="KA141" s="45"/>
      <c r="KB141" s="45"/>
      <c r="KC141" s="45"/>
      <c r="KD141" s="45"/>
      <c r="KE141" s="45"/>
      <c r="KF141" s="45"/>
      <c r="KG141" s="45"/>
      <c r="KH141" s="45"/>
      <c r="KI141" s="45"/>
      <c r="KJ141" s="45"/>
      <c r="KK141" s="45"/>
      <c r="KL141" s="45"/>
      <c r="KM141" s="45"/>
      <c r="KN141" s="45"/>
      <c r="KO141" s="45"/>
      <c r="KP141" s="45"/>
      <c r="KQ141" s="45"/>
      <c r="KR141" s="45"/>
      <c r="KS141" s="45"/>
      <c r="KT141" s="45"/>
      <c r="KU141" s="45"/>
      <c r="KV141" s="45"/>
      <c r="KW141" s="45"/>
      <c r="KX141" s="45"/>
      <c r="KY141" s="45"/>
      <c r="KZ141" s="45"/>
      <c r="LA141" s="45"/>
      <c r="LB141" s="45"/>
      <c r="LC141" s="45"/>
      <c r="LD141" s="45"/>
      <c r="LE141" s="45"/>
      <c r="LF141" s="45"/>
      <c r="LG141" s="45"/>
      <c r="LH141" s="45"/>
      <c r="LI141" s="45"/>
      <c r="LJ141" s="45"/>
      <c r="LK141" s="45"/>
      <c r="LL141" s="45"/>
      <c r="LM141" s="45"/>
      <c r="LN141" s="45"/>
      <c r="LO141" s="45"/>
      <c r="LP141" s="45"/>
      <c r="LQ141" s="45"/>
      <c r="LR141" s="45"/>
      <c r="LS141" s="45"/>
      <c r="LT141" s="45"/>
      <c r="LU141" s="45"/>
      <c r="LV141" s="45"/>
      <c r="LW141" s="45"/>
      <c r="LX141" s="45"/>
      <c r="LY141" s="45"/>
      <c r="LZ141" s="45"/>
      <c r="MA141" s="45"/>
      <c r="MB141" s="45"/>
      <c r="MC141" s="45"/>
      <c r="MD141" s="45"/>
      <c r="ME141" s="45"/>
      <c r="MF141" s="45"/>
      <c r="MG141" s="45"/>
      <c r="MH141" s="45"/>
      <c r="MI141" s="45"/>
      <c r="MJ141" s="45"/>
      <c r="MK141" s="45"/>
      <c r="ML141" s="45"/>
      <c r="MM141" s="45"/>
      <c r="MN141" s="45"/>
      <c r="MO141" s="45"/>
      <c r="MP141" s="45"/>
      <c r="MQ141" s="45"/>
      <c r="MR141" s="45"/>
      <c r="MS141" s="45"/>
      <c r="MT141" s="45"/>
      <c r="MU141" s="45"/>
      <c r="MV141" s="45"/>
      <c r="MW141" s="45"/>
      <c r="MX141" s="45"/>
      <c r="MY141" s="45"/>
      <c r="MZ141" s="45"/>
      <c r="NA141" s="45"/>
      <c r="NB141" s="45"/>
      <c r="NC141" s="45"/>
      <c r="ND141" s="45"/>
      <c r="NE141" s="45"/>
      <c r="NF141" s="45"/>
      <c r="NG141" s="45"/>
      <c r="NH141" s="45"/>
      <c r="NI141" s="45"/>
      <c r="NJ141" s="45"/>
      <c r="NK141" s="45"/>
      <c r="NL141" s="45"/>
      <c r="NM141" s="45"/>
      <c r="NN141" s="45"/>
    </row>
    <row r="142" spans="1:669" s="193" customFormat="1" ht="18" customHeight="1" x14ac:dyDescent="0.25">
      <c r="A142" s="4" t="s">
        <v>140</v>
      </c>
      <c r="B142" s="5" t="s">
        <v>141</v>
      </c>
      <c r="C142" s="6" t="s">
        <v>72</v>
      </c>
      <c r="D142" s="6" t="s">
        <v>233</v>
      </c>
      <c r="E142" s="10">
        <v>44593</v>
      </c>
      <c r="F142" s="10" t="s">
        <v>110</v>
      </c>
      <c r="G142" s="196">
        <v>46000</v>
      </c>
      <c r="H142" s="173">
        <v>1320.2</v>
      </c>
      <c r="I142" s="179">
        <v>422</v>
      </c>
      <c r="J142" s="179">
        <f t="shared" ref="J142" si="19">G142*0.0304</f>
        <v>1398.4</v>
      </c>
      <c r="K142" s="179">
        <v>1085</v>
      </c>
      <c r="L142" s="179">
        <v>4226.1400000000003</v>
      </c>
      <c r="M142" s="173">
        <v>41773.86</v>
      </c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  <c r="IW142" s="45"/>
      <c r="IX142" s="45"/>
      <c r="IY142" s="45"/>
      <c r="IZ142" s="45"/>
      <c r="JA142" s="45"/>
      <c r="JB142" s="45"/>
      <c r="JC142" s="45"/>
      <c r="JD142" s="45"/>
      <c r="JE142" s="45"/>
      <c r="JF142" s="45"/>
      <c r="JG142" s="45"/>
      <c r="JH142" s="45"/>
      <c r="JI142" s="45"/>
      <c r="JJ142" s="45"/>
      <c r="JK142" s="45"/>
      <c r="JL142" s="45"/>
      <c r="JM142" s="45"/>
      <c r="JN142" s="45"/>
      <c r="JO142" s="45"/>
      <c r="JP142" s="45"/>
      <c r="JQ142" s="45"/>
      <c r="JR142" s="45"/>
      <c r="JS142" s="45"/>
      <c r="JT142" s="45"/>
      <c r="JU142" s="45"/>
      <c r="JV142" s="45"/>
      <c r="JW142" s="45"/>
      <c r="JX142" s="45"/>
      <c r="JY142" s="45"/>
      <c r="JZ142" s="45"/>
      <c r="KA142" s="45"/>
      <c r="KB142" s="45"/>
      <c r="KC142" s="45"/>
      <c r="KD142" s="45"/>
      <c r="KE142" s="45"/>
      <c r="KF142" s="45"/>
      <c r="KG142" s="45"/>
      <c r="KH142" s="45"/>
      <c r="KI142" s="45"/>
      <c r="KJ142" s="45"/>
      <c r="KK142" s="45"/>
      <c r="KL142" s="45"/>
      <c r="KM142" s="45"/>
      <c r="KN142" s="45"/>
      <c r="KO142" s="45"/>
      <c r="KP142" s="45"/>
      <c r="KQ142" s="45"/>
      <c r="KR142" s="45"/>
      <c r="KS142" s="45"/>
      <c r="KT142" s="45"/>
      <c r="KU142" s="45"/>
      <c r="KV142" s="45"/>
      <c r="KW142" s="45"/>
      <c r="KX142" s="45"/>
      <c r="KY142" s="45"/>
      <c r="KZ142" s="45"/>
      <c r="LA142" s="45"/>
      <c r="LB142" s="45"/>
      <c r="LC142" s="45"/>
      <c r="LD142" s="45"/>
      <c r="LE142" s="45"/>
      <c r="LF142" s="45"/>
      <c r="LG142" s="45"/>
      <c r="LH142" s="45"/>
      <c r="LI142" s="45"/>
      <c r="LJ142" s="45"/>
      <c r="LK142" s="45"/>
      <c r="LL142" s="45"/>
      <c r="LM142" s="45"/>
      <c r="LN142" s="45"/>
      <c r="LO142" s="45"/>
      <c r="LP142" s="45"/>
      <c r="LQ142" s="45"/>
      <c r="LR142" s="45"/>
      <c r="LS142" s="45"/>
      <c r="LT142" s="45"/>
      <c r="LU142" s="45"/>
      <c r="LV142" s="45"/>
      <c r="LW142" s="45"/>
      <c r="LX142" s="45"/>
      <c r="LY142" s="45"/>
      <c r="LZ142" s="45"/>
      <c r="MA142" s="45"/>
      <c r="MB142" s="45"/>
      <c r="MC142" s="45"/>
      <c r="MD142" s="45"/>
      <c r="ME142" s="45"/>
      <c r="MF142" s="45"/>
      <c r="MG142" s="45"/>
      <c r="MH142" s="45"/>
      <c r="MI142" s="45"/>
      <c r="MJ142" s="45"/>
      <c r="MK142" s="45"/>
      <c r="ML142" s="45"/>
      <c r="MM142" s="45"/>
      <c r="MN142" s="45"/>
      <c r="MO142" s="45"/>
      <c r="MP142" s="45"/>
      <c r="MQ142" s="45"/>
      <c r="MR142" s="45"/>
      <c r="MS142" s="45"/>
      <c r="MT142" s="45"/>
      <c r="MU142" s="45"/>
      <c r="MV142" s="45"/>
      <c r="MW142" s="45"/>
      <c r="MX142" s="45"/>
      <c r="MY142" s="45"/>
      <c r="MZ142" s="45"/>
      <c r="NA142" s="45"/>
      <c r="NB142" s="45"/>
      <c r="NC142" s="45"/>
      <c r="ND142" s="45"/>
      <c r="NE142" s="45"/>
      <c r="NF142" s="45"/>
      <c r="NG142" s="45"/>
      <c r="NH142" s="45"/>
      <c r="NI142" s="45"/>
      <c r="NJ142" s="45"/>
      <c r="NK142" s="45"/>
      <c r="NL142" s="45"/>
      <c r="NM142" s="45"/>
      <c r="NN142" s="45"/>
    </row>
    <row r="143" spans="1:669" ht="19.5" customHeight="1" x14ac:dyDescent="0.25">
      <c r="A143" s="40" t="s">
        <v>14</v>
      </c>
      <c r="B143" s="12">
        <v>3</v>
      </c>
      <c r="C143" s="7"/>
      <c r="D143" s="7"/>
      <c r="E143" s="40"/>
      <c r="F143" s="40"/>
      <c r="G143" s="145">
        <f>SUM(G140:G142)</f>
        <v>296000</v>
      </c>
      <c r="H143" s="160">
        <f t="shared" ref="H143:L143" si="20">SUM(H140:H142)</f>
        <v>8495.2000000000007</v>
      </c>
      <c r="I143" s="145">
        <f t="shared" si="20"/>
        <v>36412.03</v>
      </c>
      <c r="J143" s="145">
        <f t="shared" si="20"/>
        <v>8926.2000000000007</v>
      </c>
      <c r="K143" s="145">
        <f t="shared" si="20"/>
        <v>14995.17</v>
      </c>
      <c r="L143" s="145">
        <f t="shared" si="20"/>
        <v>68829.14</v>
      </c>
      <c r="M143" s="160">
        <f>SUM(M140:M142)</f>
        <v>227170.86</v>
      </c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  <c r="IW143" s="44"/>
      <c r="IX143" s="44"/>
      <c r="IY143" s="44"/>
      <c r="IZ143" s="44"/>
      <c r="JA143" s="44"/>
      <c r="JB143" s="44"/>
      <c r="JC143" s="44"/>
      <c r="JD143" s="44"/>
      <c r="JE143" s="44"/>
      <c r="JF143" s="44"/>
      <c r="JG143" s="44"/>
      <c r="JH143" s="44"/>
      <c r="JI143" s="44"/>
      <c r="JJ143" s="44"/>
      <c r="JK143" s="44"/>
      <c r="JL143" s="44"/>
      <c r="JM143" s="44"/>
      <c r="JN143" s="44"/>
      <c r="JO143" s="44"/>
      <c r="JP143" s="44"/>
      <c r="JQ143" s="44"/>
      <c r="JR143" s="44"/>
      <c r="JS143" s="44"/>
      <c r="JT143" s="44"/>
      <c r="JU143" s="44"/>
      <c r="JV143" s="44"/>
      <c r="JW143" s="44"/>
      <c r="JX143" s="44"/>
      <c r="JY143" s="44"/>
      <c r="JZ143" s="44"/>
      <c r="KA143" s="44"/>
      <c r="KB143" s="44"/>
      <c r="KC143" s="44"/>
      <c r="KD143" s="44"/>
      <c r="KE143" s="44"/>
      <c r="KF143" s="44"/>
      <c r="KG143" s="44"/>
      <c r="KH143" s="44"/>
      <c r="KI143" s="44"/>
      <c r="KJ143" s="44"/>
      <c r="KK143" s="44"/>
      <c r="KL143" s="44"/>
      <c r="KM143" s="44"/>
      <c r="KN143" s="44"/>
      <c r="KO143" s="44"/>
      <c r="KP143" s="44"/>
      <c r="KQ143" s="44"/>
      <c r="KR143" s="44"/>
      <c r="KS143" s="44"/>
      <c r="KT143" s="44"/>
      <c r="KU143" s="44"/>
      <c r="KV143" s="44"/>
      <c r="KW143" s="44"/>
      <c r="KX143" s="44"/>
      <c r="KY143" s="44"/>
      <c r="KZ143" s="44"/>
      <c r="LA143" s="44"/>
      <c r="LB143" s="44"/>
      <c r="LC143" s="44"/>
      <c r="LD143" s="44"/>
      <c r="LE143" s="44"/>
      <c r="LF143" s="44"/>
      <c r="LG143" s="44"/>
      <c r="LH143" s="44"/>
      <c r="LI143" s="44"/>
      <c r="LJ143" s="44"/>
      <c r="LK143" s="44"/>
      <c r="LL143" s="44"/>
      <c r="LM143" s="44"/>
      <c r="LN143" s="44"/>
      <c r="LO143" s="44"/>
      <c r="LP143" s="44"/>
      <c r="LQ143" s="44"/>
      <c r="LR143" s="44"/>
      <c r="LS143" s="44"/>
      <c r="LT143" s="44"/>
      <c r="LU143" s="44"/>
      <c r="LV143" s="44"/>
      <c r="LW143" s="44"/>
      <c r="LX143" s="44"/>
      <c r="LY143" s="44"/>
      <c r="LZ143" s="44"/>
      <c r="MA143" s="44"/>
      <c r="MB143" s="44"/>
      <c r="MC143" s="44"/>
      <c r="MD143" s="44"/>
      <c r="ME143" s="44"/>
      <c r="MF143" s="44"/>
      <c r="MG143" s="44"/>
      <c r="MH143" s="44"/>
      <c r="MI143" s="44"/>
      <c r="MJ143" s="44"/>
      <c r="MK143" s="44"/>
      <c r="ML143" s="44"/>
      <c r="MM143" s="44"/>
      <c r="MN143" s="44"/>
      <c r="MO143" s="44"/>
      <c r="MP143" s="44"/>
      <c r="MQ143" s="44"/>
      <c r="MR143" s="44"/>
      <c r="MS143" s="44"/>
      <c r="MT143" s="44"/>
      <c r="MU143" s="44"/>
      <c r="MV143" s="44"/>
      <c r="MW143" s="44"/>
      <c r="MX143" s="44"/>
      <c r="MY143" s="44"/>
      <c r="MZ143" s="44"/>
      <c r="NA143" s="44"/>
      <c r="NB143" s="44"/>
      <c r="NC143" s="44"/>
      <c r="ND143" s="44"/>
      <c r="NE143" s="44"/>
      <c r="NF143" s="44"/>
      <c r="NG143" s="44"/>
      <c r="NH143" s="44"/>
      <c r="NI143" s="44"/>
      <c r="NJ143" s="44"/>
      <c r="NK143" s="44"/>
      <c r="NL143" s="44"/>
      <c r="NM143" s="44"/>
      <c r="NN143" s="44"/>
    </row>
    <row r="144" spans="1:669" x14ac:dyDescent="0.25"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  <c r="IW144" s="44"/>
      <c r="IX144" s="44"/>
      <c r="IY144" s="44"/>
      <c r="IZ144" s="44"/>
      <c r="JA144" s="44"/>
      <c r="JB144" s="44"/>
      <c r="JC144" s="44"/>
      <c r="JD144" s="44"/>
      <c r="JE144" s="44"/>
      <c r="JF144" s="44"/>
      <c r="JG144" s="44"/>
      <c r="JH144" s="44"/>
      <c r="JI144" s="44"/>
      <c r="JJ144" s="44"/>
      <c r="JK144" s="44"/>
      <c r="JL144" s="44"/>
      <c r="JM144" s="44"/>
      <c r="JN144" s="44"/>
      <c r="JO144" s="44"/>
      <c r="JP144" s="44"/>
      <c r="JQ144" s="44"/>
      <c r="JR144" s="44"/>
      <c r="JS144" s="44"/>
      <c r="JT144" s="44"/>
      <c r="JU144" s="44"/>
      <c r="JV144" s="44"/>
      <c r="JW144" s="44"/>
      <c r="JX144" s="44"/>
      <c r="JY144" s="44"/>
      <c r="JZ144" s="44"/>
      <c r="KA144" s="44"/>
      <c r="KB144" s="44"/>
      <c r="KC144" s="44"/>
      <c r="KD144" s="44"/>
      <c r="KE144" s="44"/>
      <c r="KF144" s="44"/>
      <c r="KG144" s="44"/>
      <c r="KH144" s="44"/>
      <c r="KI144" s="44"/>
      <c r="KJ144" s="44"/>
      <c r="KK144" s="44"/>
      <c r="KL144" s="44"/>
      <c r="KM144" s="44"/>
      <c r="KN144" s="44"/>
      <c r="KO144" s="44"/>
      <c r="KP144" s="44"/>
      <c r="KQ144" s="44"/>
      <c r="KR144" s="44"/>
      <c r="KS144" s="44"/>
      <c r="KT144" s="44"/>
      <c r="KU144" s="44"/>
      <c r="KV144" s="44"/>
      <c r="KW144" s="44"/>
      <c r="KX144" s="44"/>
      <c r="KY144" s="44"/>
      <c r="KZ144" s="44"/>
      <c r="LA144" s="44"/>
      <c r="LB144" s="44"/>
      <c r="LC144" s="44"/>
      <c r="LD144" s="44"/>
      <c r="LE144" s="44"/>
      <c r="LF144" s="44"/>
      <c r="LG144" s="44"/>
      <c r="LH144" s="44"/>
      <c r="LI144" s="44"/>
      <c r="LJ144" s="44"/>
      <c r="LK144" s="44"/>
      <c r="LL144" s="44"/>
      <c r="LM144" s="44"/>
      <c r="LN144" s="44"/>
      <c r="LO144" s="44"/>
      <c r="LP144" s="44"/>
      <c r="LQ144" s="44"/>
      <c r="LR144" s="44"/>
      <c r="LS144" s="44"/>
      <c r="LT144" s="44"/>
      <c r="LU144" s="44"/>
      <c r="LV144" s="44"/>
      <c r="LW144" s="44"/>
      <c r="LX144" s="44"/>
      <c r="LY144" s="44"/>
      <c r="LZ144" s="44"/>
      <c r="MA144" s="44"/>
      <c r="MB144" s="44"/>
      <c r="MC144" s="44"/>
      <c r="MD144" s="44"/>
      <c r="ME144" s="44"/>
      <c r="MF144" s="44"/>
      <c r="MG144" s="44"/>
      <c r="MH144" s="44"/>
      <c r="MI144" s="44"/>
      <c r="MJ144" s="44"/>
      <c r="MK144" s="44"/>
      <c r="ML144" s="44"/>
      <c r="MM144" s="44"/>
      <c r="MN144" s="44"/>
      <c r="MO144" s="44"/>
      <c r="MP144" s="44"/>
      <c r="MQ144" s="44"/>
      <c r="MR144" s="44"/>
      <c r="MS144" s="44"/>
      <c r="MT144" s="44"/>
      <c r="MU144" s="44"/>
      <c r="MV144" s="44"/>
      <c r="MW144" s="44"/>
      <c r="MX144" s="44"/>
      <c r="MY144" s="44"/>
      <c r="MZ144" s="44"/>
      <c r="NA144" s="44"/>
      <c r="NB144" s="44"/>
      <c r="NC144" s="44"/>
      <c r="ND144" s="44"/>
      <c r="NE144" s="44"/>
      <c r="NF144" s="44"/>
      <c r="NG144" s="44"/>
      <c r="NH144" s="44"/>
      <c r="NI144" s="44"/>
      <c r="NJ144" s="44"/>
      <c r="NK144" s="44"/>
      <c r="NL144" s="44"/>
      <c r="NM144" s="44"/>
      <c r="NN144" s="44"/>
    </row>
    <row r="145" spans="1:378" ht="15.75" x14ac:dyDescent="0.25">
      <c r="A145" s="36" t="s">
        <v>66</v>
      </c>
      <c r="B145" s="3"/>
      <c r="C145" s="41"/>
      <c r="D145" s="41"/>
      <c r="E145" s="37"/>
      <c r="F145" s="3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  <c r="IW145" s="44"/>
      <c r="IX145" s="44"/>
      <c r="IY145" s="44"/>
      <c r="IZ145" s="44"/>
      <c r="JA145" s="44"/>
      <c r="JB145" s="44"/>
      <c r="JC145" s="44"/>
      <c r="JD145" s="44"/>
      <c r="JE145" s="44"/>
      <c r="JF145" s="44"/>
      <c r="JG145" s="44"/>
      <c r="JH145" s="44"/>
      <c r="JI145" s="44"/>
      <c r="JJ145" s="44"/>
      <c r="JK145" s="44"/>
      <c r="JL145" s="44"/>
      <c r="JM145" s="44"/>
      <c r="JN145" s="44"/>
      <c r="JO145" s="44"/>
      <c r="JP145" s="44"/>
      <c r="JQ145" s="44"/>
      <c r="JR145" s="44"/>
      <c r="JS145" s="44"/>
      <c r="JT145" s="44"/>
      <c r="JU145" s="44"/>
      <c r="JV145" s="44"/>
      <c r="JW145" s="44"/>
      <c r="JX145" s="44"/>
      <c r="JY145" s="44"/>
      <c r="JZ145" s="44"/>
      <c r="KA145" s="44"/>
      <c r="KB145" s="44"/>
      <c r="KC145" s="44"/>
      <c r="KD145" s="44"/>
      <c r="KE145" s="44"/>
      <c r="KF145" s="44"/>
      <c r="KG145" s="44"/>
      <c r="KH145" s="44"/>
      <c r="KI145" s="44"/>
      <c r="KJ145" s="44"/>
      <c r="KK145" s="44"/>
      <c r="KL145" s="44"/>
      <c r="KM145" s="44"/>
      <c r="KN145" s="44"/>
      <c r="KO145" s="44"/>
      <c r="KP145" s="44"/>
      <c r="KQ145" s="44"/>
      <c r="KR145" s="44"/>
      <c r="KS145" s="44"/>
      <c r="KT145" s="44"/>
      <c r="KU145" s="44"/>
      <c r="KV145" s="44"/>
      <c r="KW145" s="44"/>
      <c r="KX145" s="44"/>
      <c r="KY145" s="44"/>
      <c r="KZ145" s="44"/>
      <c r="LA145" s="44"/>
      <c r="LB145" s="44"/>
      <c r="LC145" s="44"/>
      <c r="LD145" s="44"/>
      <c r="LE145" s="44"/>
      <c r="LF145" s="44"/>
      <c r="LG145" s="44"/>
      <c r="LH145" s="44"/>
      <c r="LI145" s="44"/>
      <c r="LJ145" s="44"/>
      <c r="LK145" s="44"/>
      <c r="LL145" s="44"/>
      <c r="LM145" s="44"/>
      <c r="LN145" s="44"/>
      <c r="LO145" s="44"/>
      <c r="LP145" s="44"/>
      <c r="LQ145" s="44"/>
      <c r="LR145" s="44"/>
      <c r="LS145" s="44"/>
      <c r="LT145" s="44"/>
      <c r="LU145" s="44"/>
      <c r="LV145" s="44"/>
      <c r="LW145" s="44"/>
      <c r="LX145" s="44"/>
      <c r="LY145" s="44"/>
      <c r="LZ145" s="44"/>
      <c r="MA145" s="44"/>
      <c r="MB145" s="44"/>
      <c r="MC145" s="44"/>
      <c r="MD145" s="44"/>
      <c r="ME145" s="44"/>
      <c r="MF145" s="44"/>
      <c r="MG145" s="44"/>
      <c r="MH145" s="44"/>
      <c r="MI145" s="44"/>
      <c r="MJ145" s="44"/>
      <c r="MK145" s="44"/>
      <c r="ML145" s="44"/>
      <c r="MM145" s="44"/>
      <c r="MN145" s="44"/>
      <c r="MO145" s="44"/>
      <c r="MP145" s="44"/>
      <c r="MQ145" s="44"/>
      <c r="MR145" s="44"/>
      <c r="MS145" s="44"/>
      <c r="MT145" s="44"/>
      <c r="MU145" s="44"/>
      <c r="MV145" s="44"/>
      <c r="MW145" s="44"/>
      <c r="MX145" s="44"/>
      <c r="MY145" s="44"/>
      <c r="MZ145" s="44"/>
      <c r="NA145" s="44"/>
      <c r="NB145" s="44"/>
      <c r="NC145" s="44"/>
      <c r="ND145" s="44"/>
      <c r="NE145" s="44"/>
      <c r="NF145" s="44"/>
      <c r="NG145" s="44"/>
      <c r="NH145" s="44"/>
      <c r="NI145" s="44"/>
      <c r="NJ145" s="44"/>
      <c r="NK145" s="44"/>
      <c r="NL145" s="44"/>
      <c r="NM145" s="44"/>
      <c r="NN145" s="44"/>
    </row>
    <row r="146" spans="1:378" ht="15.75" x14ac:dyDescent="0.25">
      <c r="A146" s="34" t="s">
        <v>75</v>
      </c>
      <c r="B146" s="5" t="s">
        <v>16</v>
      </c>
      <c r="C146" s="6" t="s">
        <v>71</v>
      </c>
      <c r="D146" s="6" t="s">
        <v>233</v>
      </c>
      <c r="E146" s="10">
        <v>44270</v>
      </c>
      <c r="F146" s="10" t="s">
        <v>110</v>
      </c>
      <c r="G146" s="129">
        <v>46000</v>
      </c>
      <c r="H146" s="173">
        <v>1320.2</v>
      </c>
      <c r="I146" s="179">
        <v>0</v>
      </c>
      <c r="J146" s="179">
        <v>1398.4</v>
      </c>
      <c r="K146" s="179">
        <v>25</v>
      </c>
      <c r="L146" s="179">
        <v>2743.6</v>
      </c>
      <c r="M146" s="173">
        <v>43256.4</v>
      </c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  <c r="GC146" s="85"/>
      <c r="GD146" s="85"/>
      <c r="GE146" s="85"/>
      <c r="GF146" s="85"/>
      <c r="GG146" s="85"/>
      <c r="GH146" s="85"/>
      <c r="GI146" s="85"/>
      <c r="GJ146" s="85"/>
      <c r="GK146" s="85"/>
      <c r="GL146" s="85"/>
      <c r="GM146" s="85"/>
      <c r="GN146" s="85"/>
      <c r="GO146" s="85"/>
      <c r="GP146" s="85"/>
      <c r="GQ146" s="85"/>
      <c r="GR146" s="85"/>
      <c r="GS146" s="85"/>
      <c r="GT146" s="85"/>
      <c r="GU146" s="85"/>
      <c r="GV146" s="85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85"/>
      <c r="HX146" s="85"/>
      <c r="HY146" s="85"/>
      <c r="HZ146" s="85"/>
      <c r="IA146" s="85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  <c r="IW146" s="44"/>
      <c r="IX146" s="44"/>
      <c r="IY146" s="44"/>
      <c r="IZ146" s="44"/>
      <c r="JA146" s="44"/>
      <c r="JB146" s="44"/>
      <c r="JC146" s="44"/>
      <c r="JD146" s="44"/>
      <c r="JE146" s="44"/>
      <c r="JF146" s="44"/>
      <c r="JG146" s="44"/>
      <c r="JH146" s="44"/>
      <c r="JI146" s="44"/>
      <c r="JJ146" s="44"/>
      <c r="JK146" s="44"/>
      <c r="JL146" s="44"/>
      <c r="JM146" s="44"/>
      <c r="JN146" s="44"/>
      <c r="JO146" s="44"/>
      <c r="JP146" s="44"/>
      <c r="JQ146" s="44"/>
      <c r="JR146" s="44"/>
      <c r="JS146" s="44"/>
      <c r="JT146" s="44"/>
      <c r="JU146" s="44"/>
      <c r="JV146" s="44"/>
      <c r="JW146" s="44"/>
      <c r="JX146" s="44"/>
      <c r="JY146" s="44"/>
      <c r="JZ146" s="44"/>
      <c r="KA146" s="44"/>
      <c r="KB146" s="44"/>
      <c r="KC146" s="44"/>
      <c r="KD146" s="44"/>
      <c r="KE146" s="44"/>
      <c r="KF146" s="44"/>
      <c r="KG146" s="44"/>
      <c r="KH146" s="44"/>
      <c r="KI146" s="44"/>
      <c r="KJ146" s="44"/>
      <c r="KK146" s="44"/>
      <c r="KL146" s="44"/>
      <c r="KM146" s="44"/>
      <c r="KN146" s="44"/>
      <c r="KO146" s="44"/>
      <c r="KP146" s="44"/>
      <c r="KQ146" s="44"/>
      <c r="KR146" s="44"/>
      <c r="KS146" s="44"/>
      <c r="KT146" s="44"/>
      <c r="KU146" s="44"/>
      <c r="KV146" s="44"/>
      <c r="KW146" s="44"/>
      <c r="KX146" s="44"/>
      <c r="KY146" s="44"/>
      <c r="KZ146" s="44"/>
      <c r="LA146" s="44"/>
      <c r="LB146" s="44"/>
      <c r="LC146" s="44"/>
      <c r="LD146" s="44"/>
      <c r="LE146" s="44"/>
      <c r="LF146" s="44"/>
      <c r="LG146" s="44"/>
      <c r="LH146" s="44"/>
      <c r="LI146" s="44"/>
      <c r="LJ146" s="44"/>
      <c r="LK146" s="44"/>
      <c r="LL146" s="44"/>
      <c r="LM146" s="44"/>
      <c r="LN146" s="44"/>
      <c r="LO146" s="44"/>
      <c r="LP146" s="44"/>
      <c r="LQ146" s="44"/>
      <c r="LR146" s="44"/>
      <c r="LS146" s="44"/>
      <c r="LT146" s="44"/>
      <c r="LU146" s="44"/>
      <c r="LV146" s="44"/>
      <c r="LW146" s="44"/>
      <c r="LX146" s="44"/>
      <c r="LY146" s="44"/>
      <c r="LZ146" s="44"/>
      <c r="MA146" s="44"/>
      <c r="MB146" s="44"/>
      <c r="MC146" s="44"/>
      <c r="MD146" s="44"/>
      <c r="ME146" s="44"/>
      <c r="MF146" s="44"/>
      <c r="MG146" s="44"/>
      <c r="MH146" s="44"/>
      <c r="MI146" s="44"/>
      <c r="MJ146" s="44"/>
      <c r="MK146" s="44"/>
      <c r="ML146" s="44"/>
      <c r="MM146" s="44"/>
      <c r="MN146" s="44"/>
      <c r="MO146" s="44"/>
      <c r="MP146" s="44"/>
      <c r="MQ146" s="44"/>
      <c r="MR146" s="44"/>
      <c r="MS146" s="44"/>
      <c r="MT146" s="44"/>
      <c r="MU146" s="44"/>
      <c r="MV146" s="44"/>
      <c r="MW146" s="44"/>
      <c r="MX146" s="44"/>
      <c r="MY146" s="44"/>
      <c r="MZ146" s="44"/>
      <c r="NA146" s="44"/>
      <c r="NB146" s="44"/>
      <c r="NC146" s="44"/>
      <c r="ND146" s="44"/>
      <c r="NE146" s="44"/>
      <c r="NF146" s="44"/>
      <c r="NG146" s="44"/>
      <c r="NH146" s="44"/>
      <c r="NI146" s="44"/>
      <c r="NJ146" s="44"/>
      <c r="NK146" s="44"/>
      <c r="NL146" s="44"/>
      <c r="NM146" s="44"/>
      <c r="NN146" s="44"/>
    </row>
    <row r="147" spans="1:378" ht="15.75" x14ac:dyDescent="0.25">
      <c r="A147" s="34" t="s">
        <v>145</v>
      </c>
      <c r="B147" s="5" t="s">
        <v>16</v>
      </c>
      <c r="C147" s="6" t="s">
        <v>71</v>
      </c>
      <c r="D147" s="6" t="s">
        <v>233</v>
      </c>
      <c r="E147" s="10">
        <v>44593</v>
      </c>
      <c r="F147" s="10" t="s">
        <v>110</v>
      </c>
      <c r="G147" s="129">
        <v>35000</v>
      </c>
      <c r="H147" s="173">
        <v>1004.5</v>
      </c>
      <c r="I147" s="179">
        <v>0</v>
      </c>
      <c r="J147" s="179">
        <v>1064</v>
      </c>
      <c r="K147" s="179">
        <v>25</v>
      </c>
      <c r="L147" s="179">
        <v>2093.5</v>
      </c>
      <c r="M147" s="173">
        <v>32906.5</v>
      </c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85"/>
      <c r="GM147" s="85"/>
      <c r="GN147" s="85"/>
      <c r="GO147" s="85"/>
      <c r="GP147" s="85"/>
      <c r="GQ147" s="85"/>
      <c r="GR147" s="85"/>
      <c r="GS147" s="85"/>
      <c r="GT147" s="85"/>
      <c r="GU147" s="85"/>
      <c r="GV147" s="85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85"/>
      <c r="HX147" s="85"/>
      <c r="HY147" s="85"/>
      <c r="HZ147" s="85"/>
      <c r="IA147" s="85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  <c r="IW147" s="44"/>
      <c r="IX147" s="44"/>
      <c r="IY147" s="44"/>
      <c r="IZ147" s="44"/>
      <c r="JA147" s="44"/>
      <c r="JB147" s="44"/>
      <c r="JC147" s="44"/>
      <c r="JD147" s="44"/>
      <c r="JE147" s="44"/>
      <c r="JF147" s="44"/>
      <c r="JG147" s="44"/>
      <c r="JH147" s="44"/>
      <c r="JI147" s="44"/>
      <c r="JJ147" s="44"/>
      <c r="JK147" s="44"/>
      <c r="JL147" s="44"/>
      <c r="JM147" s="44"/>
      <c r="JN147" s="44"/>
      <c r="JO147" s="44"/>
      <c r="JP147" s="44"/>
      <c r="JQ147" s="44"/>
      <c r="JR147" s="44"/>
      <c r="JS147" s="44"/>
      <c r="JT147" s="44"/>
      <c r="JU147" s="44"/>
      <c r="JV147" s="44"/>
      <c r="JW147" s="44"/>
      <c r="JX147" s="44"/>
      <c r="JY147" s="44"/>
      <c r="JZ147" s="44"/>
      <c r="KA147" s="44"/>
      <c r="KB147" s="44"/>
      <c r="KC147" s="44"/>
      <c r="KD147" s="44"/>
      <c r="KE147" s="44"/>
      <c r="KF147" s="44"/>
      <c r="KG147" s="44"/>
      <c r="KH147" s="44"/>
      <c r="KI147" s="44"/>
      <c r="KJ147" s="44"/>
      <c r="KK147" s="44"/>
      <c r="KL147" s="44"/>
      <c r="KM147" s="44"/>
      <c r="KN147" s="44"/>
      <c r="KO147" s="44"/>
      <c r="KP147" s="44"/>
      <c r="KQ147" s="44"/>
      <c r="KR147" s="44"/>
      <c r="KS147" s="44"/>
      <c r="KT147" s="44"/>
      <c r="KU147" s="44"/>
      <c r="KV147" s="44"/>
      <c r="KW147" s="44"/>
      <c r="KX147" s="44"/>
      <c r="KY147" s="44"/>
      <c r="KZ147" s="44"/>
      <c r="LA147" s="44"/>
      <c r="LB147" s="44"/>
      <c r="LC147" s="44"/>
      <c r="LD147" s="44"/>
      <c r="LE147" s="44"/>
      <c r="LF147" s="44"/>
      <c r="LG147" s="44"/>
      <c r="LH147" s="44"/>
      <c r="LI147" s="44"/>
      <c r="LJ147" s="44"/>
      <c r="LK147" s="44"/>
      <c r="LL147" s="44"/>
      <c r="LM147" s="44"/>
      <c r="LN147" s="44"/>
      <c r="LO147" s="44"/>
      <c r="LP147" s="44"/>
      <c r="LQ147" s="44"/>
      <c r="LR147" s="44"/>
      <c r="LS147" s="44"/>
      <c r="LT147" s="44"/>
      <c r="LU147" s="44"/>
      <c r="LV147" s="44"/>
      <c r="LW147" s="44"/>
      <c r="LX147" s="44"/>
      <c r="LY147" s="44"/>
      <c r="LZ147" s="44"/>
      <c r="MA147" s="44"/>
      <c r="MB147" s="44"/>
      <c r="MC147" s="44"/>
      <c r="MD147" s="44"/>
      <c r="ME147" s="44"/>
      <c r="MF147" s="44"/>
      <c r="MG147" s="44"/>
      <c r="MH147" s="44"/>
      <c r="MI147" s="44"/>
      <c r="MJ147" s="44"/>
      <c r="MK147" s="44"/>
      <c r="ML147" s="44"/>
      <c r="MM147" s="44"/>
      <c r="MN147" s="44"/>
      <c r="MO147" s="44"/>
      <c r="MP147" s="44"/>
      <c r="MQ147" s="44"/>
      <c r="MR147" s="44"/>
      <c r="MS147" s="44"/>
      <c r="MT147" s="44"/>
      <c r="MU147" s="44"/>
      <c r="MV147" s="44"/>
      <c r="MW147" s="44"/>
      <c r="MX147" s="44"/>
      <c r="MY147" s="44"/>
      <c r="MZ147" s="44"/>
      <c r="NA147" s="44"/>
      <c r="NB147" s="44"/>
      <c r="NC147" s="44"/>
      <c r="ND147" s="44"/>
      <c r="NE147" s="44"/>
      <c r="NF147" s="44"/>
      <c r="NG147" s="44"/>
      <c r="NH147" s="44"/>
      <c r="NI147" s="44"/>
      <c r="NJ147" s="44"/>
      <c r="NK147" s="44"/>
      <c r="NL147" s="44"/>
      <c r="NM147" s="44"/>
      <c r="NN147" s="44"/>
    </row>
    <row r="148" spans="1:378" ht="15.75" x14ac:dyDescent="0.25">
      <c r="A148" s="34" t="s">
        <v>204</v>
      </c>
      <c r="B148" s="5" t="s">
        <v>55</v>
      </c>
      <c r="C148" s="6" t="s">
        <v>72</v>
      </c>
      <c r="D148" s="6" t="s">
        <v>233</v>
      </c>
      <c r="E148" s="10">
        <v>44593</v>
      </c>
      <c r="F148" s="10" t="s">
        <v>110</v>
      </c>
      <c r="G148" s="129">
        <v>125000</v>
      </c>
      <c r="H148" s="173">
        <v>3587.5</v>
      </c>
      <c r="I148" s="179">
        <v>17985.990000000002</v>
      </c>
      <c r="J148" s="179">
        <v>3800</v>
      </c>
      <c r="K148" s="179">
        <v>25</v>
      </c>
      <c r="L148" s="179">
        <v>25398.49</v>
      </c>
      <c r="M148" s="173">
        <v>99601.51</v>
      </c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  <c r="GO148" s="85"/>
      <c r="GP148" s="85"/>
      <c r="GQ148" s="85"/>
      <c r="GR148" s="85"/>
      <c r="GS148" s="85"/>
      <c r="GT148" s="85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  <c r="JC148" s="44"/>
      <c r="JD148" s="44"/>
      <c r="JE148" s="44"/>
      <c r="JF148" s="44"/>
      <c r="JG148" s="44"/>
      <c r="JH148" s="44"/>
      <c r="JI148" s="44"/>
      <c r="JJ148" s="44"/>
      <c r="JK148" s="44"/>
      <c r="JL148" s="44"/>
      <c r="JM148" s="44"/>
      <c r="JN148" s="44"/>
      <c r="JO148" s="44"/>
      <c r="JP148" s="44"/>
      <c r="JQ148" s="44"/>
      <c r="JR148" s="44"/>
      <c r="JS148" s="44"/>
      <c r="JT148" s="44"/>
      <c r="JU148" s="44"/>
      <c r="JV148" s="44"/>
      <c r="JW148" s="44"/>
      <c r="JX148" s="44"/>
      <c r="JY148" s="44"/>
      <c r="JZ148" s="44"/>
      <c r="KA148" s="44"/>
      <c r="KB148" s="44"/>
      <c r="KC148" s="44"/>
      <c r="KD148" s="44"/>
      <c r="KE148" s="44"/>
      <c r="KF148" s="44"/>
      <c r="KG148" s="44"/>
      <c r="KH148" s="44"/>
      <c r="KI148" s="44"/>
      <c r="KJ148" s="44"/>
      <c r="KK148" s="44"/>
      <c r="KL148" s="44"/>
      <c r="KM148" s="44"/>
      <c r="KN148" s="44"/>
      <c r="KO148" s="44"/>
      <c r="KP148" s="44"/>
      <c r="KQ148" s="44"/>
      <c r="KR148" s="44"/>
      <c r="KS148" s="44"/>
      <c r="KT148" s="44"/>
      <c r="KU148" s="44"/>
      <c r="KV148" s="44"/>
      <c r="KW148" s="44"/>
      <c r="KX148" s="44"/>
      <c r="KY148" s="44"/>
      <c r="KZ148" s="44"/>
      <c r="LA148" s="44"/>
      <c r="LB148" s="44"/>
      <c r="LC148" s="44"/>
      <c r="LD148" s="44"/>
      <c r="LE148" s="44"/>
      <c r="LF148" s="44"/>
      <c r="LG148" s="44"/>
      <c r="LH148" s="44"/>
      <c r="LI148" s="44"/>
      <c r="LJ148" s="44"/>
      <c r="LK148" s="44"/>
      <c r="LL148" s="44"/>
      <c r="LM148" s="44"/>
      <c r="LN148" s="44"/>
      <c r="LO148" s="44"/>
      <c r="LP148" s="44"/>
      <c r="LQ148" s="44"/>
      <c r="LR148" s="44"/>
      <c r="LS148" s="44"/>
      <c r="LT148" s="44"/>
      <c r="LU148" s="44"/>
      <c r="LV148" s="44"/>
      <c r="LW148" s="44"/>
      <c r="LX148" s="44"/>
      <c r="LY148" s="44"/>
      <c r="LZ148" s="44"/>
      <c r="MA148" s="44"/>
      <c r="MB148" s="44"/>
      <c r="MC148" s="44"/>
      <c r="MD148" s="44"/>
      <c r="ME148" s="44"/>
      <c r="MF148" s="44"/>
      <c r="MG148" s="44"/>
      <c r="MH148" s="44"/>
      <c r="MI148" s="44"/>
      <c r="MJ148" s="44"/>
      <c r="MK148" s="44"/>
      <c r="ML148" s="44"/>
      <c r="MM148" s="44"/>
      <c r="MN148" s="44"/>
      <c r="MO148" s="44"/>
      <c r="MP148" s="44"/>
      <c r="MQ148" s="44"/>
      <c r="MR148" s="44"/>
      <c r="MS148" s="44"/>
      <c r="MT148" s="44"/>
      <c r="MU148" s="44"/>
      <c r="MV148" s="44"/>
      <c r="MW148" s="44"/>
      <c r="MX148" s="44"/>
      <c r="MY148" s="44"/>
      <c r="MZ148" s="44"/>
      <c r="NA148" s="44"/>
      <c r="NB148" s="44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</row>
    <row r="149" spans="1:378" ht="15.75" x14ac:dyDescent="0.25">
      <c r="A149" s="34" t="s">
        <v>191</v>
      </c>
      <c r="B149" s="5" t="s">
        <v>17</v>
      </c>
      <c r="C149" s="6" t="s">
        <v>72</v>
      </c>
      <c r="D149" s="6" t="s">
        <v>233</v>
      </c>
      <c r="E149" s="10">
        <v>44682</v>
      </c>
      <c r="F149" s="10" t="s">
        <v>110</v>
      </c>
      <c r="G149" s="129">
        <v>30000</v>
      </c>
      <c r="H149" s="173">
        <v>861</v>
      </c>
      <c r="I149" s="179">
        <v>0</v>
      </c>
      <c r="J149" s="179">
        <v>912</v>
      </c>
      <c r="K149" s="179">
        <v>25</v>
      </c>
      <c r="L149" s="179">
        <v>1798</v>
      </c>
      <c r="M149" s="173">
        <v>28202</v>
      </c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  <c r="IW149" s="44"/>
      <c r="IX149" s="44"/>
      <c r="IY149" s="44"/>
      <c r="IZ149" s="44"/>
      <c r="JA149" s="44"/>
      <c r="JB149" s="44"/>
      <c r="JC149" s="44"/>
      <c r="JD149" s="44"/>
      <c r="JE149" s="44"/>
      <c r="JF149" s="44"/>
      <c r="JG149" s="44"/>
      <c r="JH149" s="44"/>
      <c r="JI149" s="44"/>
      <c r="JJ149" s="44"/>
      <c r="JK149" s="44"/>
      <c r="JL149" s="44"/>
      <c r="JM149" s="44"/>
      <c r="JN149" s="44"/>
      <c r="JO149" s="44"/>
      <c r="JP149" s="44"/>
      <c r="JQ149" s="44"/>
      <c r="JR149" s="44"/>
      <c r="JS149" s="44"/>
      <c r="JT149" s="44"/>
      <c r="JU149" s="44"/>
      <c r="JV149" s="44"/>
      <c r="JW149" s="44"/>
      <c r="JX149" s="44"/>
      <c r="JY149" s="44"/>
      <c r="JZ149" s="44"/>
      <c r="KA149" s="44"/>
      <c r="KB149" s="44"/>
      <c r="KC149" s="44"/>
      <c r="KD149" s="44"/>
      <c r="KE149" s="44"/>
      <c r="KF149" s="44"/>
      <c r="KG149" s="44"/>
      <c r="KH149" s="44"/>
      <c r="KI149" s="44"/>
      <c r="KJ149" s="44"/>
      <c r="KK149" s="44"/>
      <c r="KL149" s="44"/>
      <c r="KM149" s="44"/>
      <c r="KN149" s="44"/>
      <c r="KO149" s="44"/>
      <c r="KP149" s="44"/>
      <c r="KQ149" s="44"/>
      <c r="KR149" s="44"/>
      <c r="KS149" s="44"/>
      <c r="KT149" s="44"/>
      <c r="KU149" s="44"/>
      <c r="KV149" s="44"/>
      <c r="KW149" s="44"/>
      <c r="KX149" s="44"/>
      <c r="KY149" s="44"/>
      <c r="KZ149" s="44"/>
      <c r="LA149" s="44"/>
      <c r="LB149" s="44"/>
      <c r="LC149" s="44"/>
      <c r="LD149" s="44"/>
      <c r="LE149" s="44"/>
      <c r="LF149" s="44"/>
      <c r="LG149" s="44"/>
      <c r="LH149" s="44"/>
      <c r="LI149" s="44"/>
      <c r="LJ149" s="44"/>
      <c r="LK149" s="44"/>
      <c r="LL149" s="44"/>
      <c r="LM149" s="44"/>
      <c r="LN149" s="44"/>
      <c r="LO149" s="44"/>
      <c r="LP149" s="44"/>
      <c r="LQ149" s="44"/>
      <c r="LR149" s="44"/>
      <c r="LS149" s="44"/>
      <c r="LT149" s="44"/>
      <c r="LU149" s="44"/>
      <c r="LV149" s="44"/>
      <c r="LW149" s="44"/>
      <c r="LX149" s="44"/>
      <c r="LY149" s="44"/>
      <c r="LZ149" s="44"/>
      <c r="MA149" s="44"/>
      <c r="MB149" s="44"/>
      <c r="MC149" s="44"/>
      <c r="MD149" s="44"/>
      <c r="ME149" s="44"/>
      <c r="MF149" s="44"/>
      <c r="MG149" s="44"/>
      <c r="MH149" s="44"/>
      <c r="MI149" s="44"/>
      <c r="MJ149" s="44"/>
      <c r="MK149" s="44"/>
      <c r="ML149" s="44"/>
      <c r="MM149" s="44"/>
      <c r="MN149" s="44"/>
      <c r="MO149" s="44"/>
      <c r="MP149" s="44"/>
      <c r="MQ149" s="44"/>
      <c r="MR149" s="44"/>
      <c r="MS149" s="44"/>
      <c r="MT149" s="44"/>
      <c r="MU149" s="44"/>
      <c r="MV149" s="44"/>
      <c r="MW149" s="44"/>
      <c r="MX149" s="44"/>
      <c r="MY149" s="44"/>
      <c r="MZ149" s="44"/>
      <c r="NA149" s="44"/>
      <c r="NB149" s="44"/>
      <c r="NC149" s="44"/>
      <c r="ND149" s="44"/>
      <c r="NE149" s="44"/>
      <c r="NF149" s="44"/>
      <c r="NG149" s="44"/>
      <c r="NH149" s="44"/>
      <c r="NI149" s="44"/>
      <c r="NJ149" s="44"/>
      <c r="NK149" s="44"/>
      <c r="NL149" s="44"/>
      <c r="NM149" s="44"/>
      <c r="NN149" s="44"/>
    </row>
    <row r="150" spans="1:378" ht="15.75" x14ac:dyDescent="0.25">
      <c r="A150" s="34" t="s">
        <v>223</v>
      </c>
      <c r="B150" s="5" t="s">
        <v>16</v>
      </c>
      <c r="C150" s="6" t="s">
        <v>71</v>
      </c>
      <c r="D150" s="6" t="s">
        <v>233</v>
      </c>
      <c r="E150" s="10">
        <v>44774</v>
      </c>
      <c r="F150" s="10" t="s">
        <v>110</v>
      </c>
      <c r="G150" s="129">
        <v>35000</v>
      </c>
      <c r="H150" s="173">
        <v>1004.5</v>
      </c>
      <c r="I150" s="179">
        <v>0</v>
      </c>
      <c r="J150" s="179">
        <v>1064</v>
      </c>
      <c r="K150" s="179">
        <v>25</v>
      </c>
      <c r="L150" s="179">
        <v>2093.5</v>
      </c>
      <c r="M150" s="173">
        <v>32906.5</v>
      </c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85"/>
      <c r="GM150" s="85"/>
      <c r="GN150" s="85"/>
      <c r="GO150" s="85"/>
      <c r="GP150" s="85"/>
      <c r="GQ150" s="85"/>
      <c r="GR150" s="85"/>
      <c r="GS150" s="85"/>
      <c r="GT150" s="85"/>
      <c r="GU150" s="85"/>
      <c r="GV150" s="85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85"/>
      <c r="HX150" s="85"/>
      <c r="HY150" s="85"/>
      <c r="HZ150" s="85"/>
      <c r="IA150" s="85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  <c r="IW150" s="44"/>
      <c r="IX150" s="44"/>
      <c r="IY150" s="44"/>
      <c r="IZ150" s="44"/>
      <c r="JA150" s="44"/>
      <c r="JB150" s="44"/>
      <c r="JC150" s="44"/>
      <c r="JD150" s="44"/>
      <c r="JE150" s="44"/>
      <c r="JF150" s="44"/>
      <c r="JG150" s="44"/>
      <c r="JH150" s="44"/>
      <c r="JI150" s="44"/>
      <c r="JJ150" s="44"/>
      <c r="JK150" s="44"/>
      <c r="JL150" s="44"/>
      <c r="JM150" s="44"/>
      <c r="JN150" s="44"/>
      <c r="JO150" s="44"/>
      <c r="JP150" s="44"/>
      <c r="JQ150" s="44"/>
      <c r="JR150" s="44"/>
      <c r="JS150" s="44"/>
      <c r="JT150" s="44"/>
      <c r="JU150" s="44"/>
      <c r="JV150" s="44"/>
      <c r="JW150" s="44"/>
      <c r="JX150" s="44"/>
      <c r="JY150" s="44"/>
      <c r="JZ150" s="44"/>
      <c r="KA150" s="44"/>
      <c r="KB150" s="44"/>
      <c r="KC150" s="44"/>
      <c r="KD150" s="44"/>
      <c r="KE150" s="44"/>
      <c r="KF150" s="44"/>
      <c r="KG150" s="44"/>
      <c r="KH150" s="44"/>
      <c r="KI150" s="44"/>
      <c r="KJ150" s="44"/>
      <c r="KK150" s="44"/>
      <c r="KL150" s="44"/>
      <c r="KM150" s="44"/>
      <c r="KN150" s="44"/>
      <c r="KO150" s="44"/>
      <c r="KP150" s="44"/>
      <c r="KQ150" s="44"/>
      <c r="KR150" s="44"/>
      <c r="KS150" s="44"/>
      <c r="KT150" s="44"/>
      <c r="KU150" s="44"/>
      <c r="KV150" s="44"/>
      <c r="KW150" s="44"/>
      <c r="KX150" s="44"/>
      <c r="KY150" s="44"/>
      <c r="KZ150" s="44"/>
      <c r="LA150" s="44"/>
      <c r="LB150" s="44"/>
      <c r="LC150" s="44"/>
      <c r="LD150" s="44"/>
      <c r="LE150" s="44"/>
      <c r="LF150" s="44"/>
      <c r="LG150" s="44"/>
      <c r="LH150" s="44"/>
      <c r="LI150" s="44"/>
      <c r="LJ150" s="44"/>
      <c r="LK150" s="44"/>
      <c r="LL150" s="44"/>
      <c r="LM150" s="44"/>
      <c r="LN150" s="44"/>
      <c r="LO150" s="44"/>
      <c r="LP150" s="44"/>
      <c r="LQ150" s="44"/>
      <c r="LR150" s="44"/>
      <c r="LS150" s="44"/>
      <c r="LT150" s="44"/>
      <c r="LU150" s="44"/>
      <c r="LV150" s="44"/>
      <c r="LW150" s="44"/>
      <c r="LX150" s="44"/>
      <c r="LY150" s="44"/>
      <c r="LZ150" s="44"/>
      <c r="MA150" s="44"/>
      <c r="MB150" s="44"/>
      <c r="MC150" s="44"/>
      <c r="MD150" s="44"/>
      <c r="ME150" s="44"/>
      <c r="MF150" s="44"/>
      <c r="MG150" s="44"/>
      <c r="MH150" s="44"/>
      <c r="MI150" s="44"/>
      <c r="MJ150" s="44"/>
      <c r="MK150" s="44"/>
      <c r="ML150" s="44"/>
      <c r="MM150" s="44"/>
      <c r="MN150" s="44"/>
      <c r="MO150" s="44"/>
      <c r="MP150" s="44"/>
      <c r="MQ150" s="44"/>
      <c r="MR150" s="44"/>
      <c r="MS150" s="44"/>
      <c r="MT150" s="44"/>
      <c r="MU150" s="44"/>
      <c r="MV150" s="44"/>
      <c r="MW150" s="44"/>
      <c r="MX150" s="44"/>
      <c r="MY150" s="44"/>
      <c r="MZ150" s="44"/>
      <c r="NA150" s="44"/>
      <c r="NB150" s="44"/>
      <c r="NC150" s="44"/>
      <c r="ND150" s="44"/>
      <c r="NE150" s="44"/>
      <c r="NF150" s="44"/>
      <c r="NG150" s="44"/>
      <c r="NH150" s="44"/>
      <c r="NI150" s="44"/>
      <c r="NJ150" s="44"/>
      <c r="NK150" s="44"/>
      <c r="NL150" s="44"/>
      <c r="NM150" s="44"/>
      <c r="NN150" s="44"/>
    </row>
    <row r="151" spans="1:378" ht="15.75" x14ac:dyDescent="0.25">
      <c r="A151" s="40" t="s">
        <v>14</v>
      </c>
      <c r="B151" s="12">
        <v>5</v>
      </c>
      <c r="C151" s="7"/>
      <c r="D151" s="7"/>
      <c r="E151" s="40"/>
      <c r="F151" s="40"/>
      <c r="G151" s="145">
        <f>SUM(G146:G150)</f>
        <v>271000</v>
      </c>
      <c r="H151" s="160">
        <f>SUM(H146:H150)</f>
        <v>7777.7</v>
      </c>
      <c r="I151" s="145">
        <f>SUM(I146:I150)</f>
        <v>17985.990000000002</v>
      </c>
      <c r="J151" s="145">
        <f>SUM(J146:J150)</f>
        <v>8238.4</v>
      </c>
      <c r="K151" s="145">
        <f>SUM(K146:K150)</f>
        <v>125</v>
      </c>
      <c r="L151" s="145">
        <f>L146+L147+L148+L149+L150</f>
        <v>34127.090000000004</v>
      </c>
      <c r="M151" s="160">
        <f>SUM(M146:M150)</f>
        <v>236872.90999999997</v>
      </c>
      <c r="N151" s="46"/>
      <c r="O151" s="46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  <c r="JC151" s="44"/>
      <c r="JD151" s="44"/>
      <c r="JE151" s="44"/>
      <c r="JF151" s="44"/>
      <c r="JG151" s="44"/>
      <c r="JH151" s="44"/>
      <c r="JI151" s="44"/>
      <c r="JJ151" s="44"/>
      <c r="JK151" s="44"/>
      <c r="JL151" s="44"/>
      <c r="JM151" s="44"/>
      <c r="JN151" s="44"/>
      <c r="JO151" s="44"/>
      <c r="JP151" s="44"/>
      <c r="JQ151" s="44"/>
      <c r="JR151" s="44"/>
      <c r="JS151" s="44"/>
      <c r="JT151" s="44"/>
      <c r="JU151" s="44"/>
      <c r="JV151" s="44"/>
      <c r="JW151" s="44"/>
      <c r="JX151" s="44"/>
      <c r="JY151" s="44"/>
      <c r="JZ151" s="44"/>
      <c r="KA151" s="44"/>
      <c r="KB151" s="44"/>
      <c r="KC151" s="44"/>
      <c r="KD151" s="44"/>
      <c r="KE151" s="44"/>
      <c r="KF151" s="44"/>
      <c r="KG151" s="44"/>
      <c r="KH151" s="44"/>
      <c r="KI151" s="44"/>
      <c r="KJ151" s="44"/>
      <c r="KK151" s="44"/>
      <c r="KL151" s="44"/>
      <c r="KM151" s="44"/>
      <c r="KN151" s="44"/>
      <c r="KO151" s="44"/>
      <c r="KP151" s="44"/>
      <c r="KQ151" s="44"/>
      <c r="KR151" s="44"/>
      <c r="KS151" s="44"/>
      <c r="KT151" s="44"/>
      <c r="KU151" s="44"/>
      <c r="KV151" s="44"/>
      <c r="KW151" s="44"/>
      <c r="KX151" s="44"/>
      <c r="KY151" s="44"/>
      <c r="KZ151" s="44"/>
      <c r="LA151" s="44"/>
      <c r="LB151" s="44"/>
      <c r="LC151" s="44"/>
      <c r="LD151" s="44"/>
      <c r="LE151" s="44"/>
      <c r="LF151" s="44"/>
      <c r="LG151" s="44"/>
      <c r="LH151" s="44"/>
      <c r="LI151" s="44"/>
      <c r="LJ151" s="44"/>
      <c r="LK151" s="44"/>
      <c r="LL151" s="44"/>
      <c r="LM151" s="44"/>
      <c r="LN151" s="44"/>
      <c r="LO151" s="44"/>
      <c r="LP151" s="44"/>
      <c r="LQ151" s="44"/>
      <c r="LR151" s="44"/>
      <c r="LS151" s="44"/>
      <c r="LT151" s="44"/>
      <c r="LU151" s="44"/>
      <c r="LV151" s="44"/>
      <c r="LW151" s="44"/>
      <c r="LX151" s="44"/>
      <c r="LY151" s="44"/>
      <c r="LZ151" s="44"/>
      <c r="MA151" s="44"/>
      <c r="MB151" s="44"/>
      <c r="MC151" s="44"/>
      <c r="MD151" s="44"/>
      <c r="ME151" s="44"/>
      <c r="MF151" s="44"/>
      <c r="MG151" s="44"/>
      <c r="MH151" s="44"/>
      <c r="MI151" s="44"/>
      <c r="MJ151" s="44"/>
      <c r="MK151" s="44"/>
      <c r="ML151" s="44"/>
      <c r="MM151" s="44"/>
      <c r="MN151" s="44"/>
      <c r="MO151" s="44"/>
      <c r="MP151" s="44"/>
      <c r="MQ151" s="44"/>
      <c r="MR151" s="44"/>
      <c r="MS151" s="44"/>
      <c r="MT151" s="44"/>
      <c r="MU151" s="44"/>
      <c r="MV151" s="44"/>
      <c r="MW151" s="44"/>
      <c r="MX151" s="44"/>
      <c r="MY151" s="44"/>
      <c r="MZ151" s="44"/>
      <c r="NA151" s="44"/>
      <c r="NB151" s="44"/>
      <c r="NC151" s="44"/>
      <c r="ND151" s="44"/>
      <c r="NE151" s="44"/>
      <c r="NF151" s="44"/>
      <c r="NG151" s="44"/>
      <c r="NH151" s="44"/>
      <c r="NI151" s="44"/>
      <c r="NJ151" s="44"/>
      <c r="NK151" s="44"/>
      <c r="NL151" s="44"/>
      <c r="NM151" s="44"/>
      <c r="NN151" s="44"/>
    </row>
    <row r="152" spans="1:378" x14ac:dyDescent="0.25"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  <c r="IW152" s="44"/>
      <c r="IX152" s="44"/>
      <c r="IY152" s="44"/>
      <c r="IZ152" s="44"/>
      <c r="JA152" s="44"/>
      <c r="JB152" s="44"/>
      <c r="JC152" s="44"/>
      <c r="JD152" s="44"/>
      <c r="JE152" s="44"/>
      <c r="JF152" s="44"/>
      <c r="JG152" s="44"/>
      <c r="JH152" s="44"/>
      <c r="JI152" s="44"/>
      <c r="JJ152" s="44"/>
      <c r="JK152" s="44"/>
      <c r="JL152" s="44"/>
      <c r="JM152" s="44"/>
      <c r="JN152" s="44"/>
      <c r="JO152" s="44"/>
      <c r="JP152" s="44"/>
      <c r="JQ152" s="44"/>
      <c r="JR152" s="44"/>
      <c r="JS152" s="44"/>
      <c r="JT152" s="44"/>
      <c r="JU152" s="44"/>
      <c r="JV152" s="44"/>
      <c r="JW152" s="44"/>
      <c r="JX152" s="44"/>
      <c r="JY152" s="44"/>
      <c r="JZ152" s="44"/>
      <c r="KA152" s="44"/>
      <c r="KB152" s="44"/>
      <c r="KC152" s="44"/>
      <c r="KD152" s="44"/>
      <c r="KE152" s="44"/>
      <c r="KF152" s="44"/>
      <c r="KG152" s="44"/>
      <c r="KH152" s="44"/>
      <c r="KI152" s="44"/>
      <c r="KJ152" s="44"/>
      <c r="KK152" s="44"/>
      <c r="KL152" s="44"/>
      <c r="KM152" s="44"/>
      <c r="KN152" s="44"/>
      <c r="KO152" s="44"/>
      <c r="KP152" s="44"/>
      <c r="KQ152" s="44"/>
      <c r="KR152" s="44"/>
      <c r="KS152" s="44"/>
      <c r="KT152" s="44"/>
      <c r="KU152" s="44"/>
      <c r="KV152" s="44"/>
      <c r="KW152" s="44"/>
      <c r="KX152" s="44"/>
      <c r="KY152" s="44"/>
      <c r="KZ152" s="44"/>
      <c r="LA152" s="44"/>
      <c r="LB152" s="44"/>
      <c r="LC152" s="44"/>
      <c r="LD152" s="44"/>
      <c r="LE152" s="44"/>
      <c r="LF152" s="44"/>
      <c r="LG152" s="44"/>
      <c r="LH152" s="44"/>
      <c r="LI152" s="44"/>
      <c r="LJ152" s="44"/>
      <c r="LK152" s="44"/>
      <c r="LL152" s="44"/>
      <c r="LM152" s="44"/>
      <c r="LN152" s="44"/>
      <c r="LO152" s="44"/>
      <c r="LP152" s="44"/>
      <c r="LQ152" s="44"/>
      <c r="LR152" s="44"/>
      <c r="LS152" s="44"/>
      <c r="LT152" s="44"/>
      <c r="LU152" s="44"/>
      <c r="LV152" s="44"/>
      <c r="LW152" s="44"/>
      <c r="LX152" s="44"/>
      <c r="LY152" s="44"/>
      <c r="LZ152" s="44"/>
      <c r="MA152" s="44"/>
      <c r="MB152" s="44"/>
      <c r="MC152" s="44"/>
      <c r="MD152" s="44"/>
      <c r="ME152" s="44"/>
      <c r="MF152" s="44"/>
      <c r="MG152" s="44"/>
      <c r="MH152" s="44"/>
      <c r="MI152" s="44"/>
      <c r="MJ152" s="44"/>
      <c r="MK152" s="44"/>
      <c r="ML152" s="44"/>
      <c r="MM152" s="44"/>
      <c r="MN152" s="44"/>
      <c r="MO152" s="44"/>
      <c r="MP152" s="44"/>
      <c r="MQ152" s="44"/>
      <c r="MR152" s="44"/>
      <c r="MS152" s="44"/>
      <c r="MT152" s="44"/>
      <c r="MU152" s="44"/>
      <c r="MV152" s="44"/>
      <c r="MW152" s="44"/>
      <c r="MX152" s="44"/>
      <c r="MY152" s="44"/>
      <c r="MZ152" s="44"/>
      <c r="NA152" s="44"/>
      <c r="NB152" s="44"/>
      <c r="NC152" s="44"/>
      <c r="ND152" s="44"/>
      <c r="NE152" s="44"/>
      <c r="NF152" s="44"/>
      <c r="NG152" s="44"/>
      <c r="NH152" s="44"/>
      <c r="NI152" s="44"/>
      <c r="NJ152" s="44"/>
      <c r="NK152" s="44"/>
      <c r="NL152" s="44"/>
      <c r="NM152" s="44"/>
      <c r="NN152" s="44"/>
    </row>
    <row r="153" spans="1:378" s="46" customFormat="1" ht="15.75" x14ac:dyDescent="0.25">
      <c r="A153" s="38" t="s">
        <v>146</v>
      </c>
      <c r="B153" s="13"/>
      <c r="C153" s="11"/>
      <c r="D153" s="11"/>
      <c r="E153" s="38"/>
      <c r="F153" s="38"/>
      <c r="G153" s="144"/>
      <c r="H153" s="163"/>
      <c r="I153" s="144"/>
      <c r="J153" s="144"/>
      <c r="K153" s="144"/>
      <c r="L153" s="144"/>
      <c r="M153" s="163"/>
      <c r="AQ153" s="44"/>
      <c r="AR153" s="44"/>
      <c r="AS153" s="44"/>
      <c r="AT153" s="44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  <c r="FS153" s="85"/>
      <c r="FT153" s="85"/>
      <c r="FU153" s="85"/>
      <c r="FV153" s="85"/>
      <c r="FW153" s="85"/>
      <c r="FX153" s="85"/>
      <c r="FY153" s="85"/>
      <c r="FZ153" s="85"/>
      <c r="GA153" s="85"/>
      <c r="GB153" s="85"/>
      <c r="GC153" s="85"/>
      <c r="GD153" s="85"/>
      <c r="GE153" s="85"/>
      <c r="GF153" s="85"/>
      <c r="GG153" s="85"/>
      <c r="GH153" s="85"/>
      <c r="GI153" s="85"/>
      <c r="GJ153" s="85"/>
      <c r="GK153" s="85"/>
      <c r="GL153" s="85"/>
      <c r="GM153" s="85"/>
      <c r="GN153" s="85"/>
      <c r="GO153" s="85"/>
      <c r="GP153" s="85"/>
      <c r="GQ153" s="85"/>
      <c r="GR153" s="85"/>
      <c r="GS153" s="85"/>
      <c r="GT153" s="85"/>
      <c r="GU153" s="85"/>
      <c r="GV153" s="85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85"/>
      <c r="HX153" s="85"/>
      <c r="HY153" s="85"/>
      <c r="HZ153" s="85"/>
      <c r="IA153" s="85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  <c r="IW153" s="44"/>
      <c r="IX153" s="44"/>
      <c r="IY153" s="44"/>
      <c r="IZ153" s="44"/>
      <c r="JA153" s="44"/>
      <c r="JB153" s="44"/>
      <c r="JC153" s="44"/>
      <c r="JD153" s="44"/>
      <c r="JE153" s="44"/>
      <c r="JF153" s="44"/>
      <c r="JG153" s="44"/>
      <c r="JH153" s="44"/>
      <c r="JI153" s="44"/>
      <c r="JJ153" s="44"/>
      <c r="JK153" s="44"/>
      <c r="JL153" s="44"/>
      <c r="JM153" s="44"/>
      <c r="JN153" s="44"/>
      <c r="JO153" s="44"/>
      <c r="JP153" s="44"/>
      <c r="JQ153" s="44"/>
      <c r="JR153" s="44"/>
      <c r="JS153" s="44"/>
      <c r="JT153" s="44"/>
      <c r="JU153" s="44"/>
      <c r="JV153" s="44"/>
      <c r="JW153" s="44"/>
      <c r="JX153" s="44"/>
      <c r="JY153" s="44"/>
      <c r="JZ153" s="44"/>
      <c r="KA153" s="44"/>
      <c r="KB153" s="44"/>
      <c r="KC153" s="44"/>
      <c r="KD153" s="44"/>
      <c r="KE153" s="44"/>
      <c r="KF153" s="44"/>
      <c r="KG153" s="44"/>
      <c r="KH153" s="44"/>
      <c r="KI153" s="44"/>
      <c r="KJ153" s="44"/>
      <c r="KK153" s="44"/>
      <c r="KL153" s="44"/>
      <c r="KM153" s="44"/>
      <c r="KN153" s="44"/>
      <c r="KO153" s="44"/>
      <c r="KP153" s="44"/>
      <c r="KQ153" s="44"/>
      <c r="KR153" s="44"/>
      <c r="KS153" s="44"/>
      <c r="KT153" s="44"/>
      <c r="KU153" s="44"/>
      <c r="KV153" s="44"/>
      <c r="KW153" s="44"/>
      <c r="KX153" s="44"/>
      <c r="KY153" s="44"/>
      <c r="KZ153" s="44"/>
      <c r="LA153" s="44"/>
      <c r="LB153" s="44"/>
      <c r="LC153" s="44"/>
      <c r="LD153" s="44"/>
      <c r="LE153" s="44"/>
      <c r="LF153" s="44"/>
      <c r="LG153" s="44"/>
      <c r="LH153" s="44"/>
      <c r="LI153" s="44"/>
      <c r="LJ153" s="44"/>
      <c r="LK153" s="44"/>
      <c r="LL153" s="44"/>
      <c r="LM153" s="44"/>
      <c r="LN153" s="44"/>
      <c r="LO153" s="44"/>
      <c r="LP153" s="44"/>
      <c r="LQ153" s="44"/>
      <c r="LR153" s="44"/>
      <c r="LS153" s="44"/>
      <c r="LT153" s="44"/>
      <c r="LU153" s="44"/>
      <c r="LV153" s="44"/>
      <c r="LW153" s="44"/>
      <c r="LX153" s="44"/>
      <c r="LY153" s="44"/>
      <c r="LZ153" s="44"/>
      <c r="MA153" s="44"/>
      <c r="MB153" s="44"/>
      <c r="MC153" s="44"/>
      <c r="MD153" s="44"/>
      <c r="ME153" s="44"/>
      <c r="MF153" s="44"/>
      <c r="MG153" s="44"/>
      <c r="MH153" s="44"/>
      <c r="MI153" s="44"/>
      <c r="MJ153" s="44"/>
      <c r="MK153" s="44"/>
      <c r="ML153" s="44"/>
      <c r="MM153" s="44"/>
      <c r="MN153" s="44"/>
      <c r="MO153" s="44"/>
      <c r="MP153" s="44"/>
      <c r="MQ153" s="44"/>
      <c r="MR153" s="44"/>
      <c r="MS153" s="44"/>
      <c r="MT153" s="44"/>
      <c r="MU153" s="44"/>
      <c r="MV153" s="44"/>
      <c r="MW153" s="44"/>
      <c r="MX153" s="44"/>
      <c r="MY153" s="44"/>
      <c r="MZ153" s="44"/>
      <c r="NA153" s="44"/>
      <c r="NB153" s="44"/>
      <c r="NC153" s="44"/>
      <c r="ND153" s="44"/>
      <c r="NE153" s="44"/>
      <c r="NF153" s="44"/>
      <c r="NG153" s="44"/>
      <c r="NH153" s="44"/>
      <c r="NI153" s="44"/>
      <c r="NJ153" s="44"/>
      <c r="NK153" s="44"/>
      <c r="NL153" s="44"/>
      <c r="NM153" s="44"/>
      <c r="NN153" s="44"/>
    </row>
    <row r="154" spans="1:378" s="43" customFormat="1" ht="15.75" x14ac:dyDescent="0.25">
      <c r="A154" s="43" t="s">
        <v>203</v>
      </c>
      <c r="B154" s="22" t="s">
        <v>17</v>
      </c>
      <c r="C154" s="23" t="s">
        <v>71</v>
      </c>
      <c r="D154" s="23" t="s">
        <v>233</v>
      </c>
      <c r="E154" s="24">
        <v>44594</v>
      </c>
      <c r="F154" s="110" t="s">
        <v>110</v>
      </c>
      <c r="G154" s="146">
        <v>30000</v>
      </c>
      <c r="H154" s="164">
        <v>861</v>
      </c>
      <c r="I154" s="146">
        <v>0</v>
      </c>
      <c r="J154" s="146">
        <v>912</v>
      </c>
      <c r="K154" s="146">
        <v>25</v>
      </c>
      <c r="L154" s="146">
        <v>1798</v>
      </c>
      <c r="M154" s="164">
        <v>28202</v>
      </c>
      <c r="AQ154" s="45"/>
      <c r="AR154" s="45"/>
      <c r="AS154" s="45"/>
      <c r="AT154" s="4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  <c r="FS154" s="85"/>
      <c r="FT154" s="85"/>
      <c r="FU154" s="85"/>
      <c r="FV154" s="85"/>
      <c r="FW154" s="85"/>
      <c r="FX154" s="85"/>
      <c r="FY154" s="85"/>
      <c r="FZ154" s="85"/>
      <c r="GA154" s="85"/>
      <c r="GB154" s="85"/>
      <c r="GC154" s="85"/>
      <c r="GD154" s="85"/>
      <c r="GE154" s="85"/>
      <c r="GF154" s="85"/>
      <c r="GG154" s="85"/>
      <c r="GH154" s="85"/>
      <c r="GI154" s="85"/>
      <c r="GJ154" s="85"/>
      <c r="GK154" s="85"/>
      <c r="GL154" s="85"/>
      <c r="GM154" s="85"/>
      <c r="GN154" s="85"/>
      <c r="GO154" s="85"/>
      <c r="GP154" s="85"/>
      <c r="GQ154" s="85"/>
      <c r="GR154" s="85"/>
      <c r="GS154" s="85"/>
      <c r="GT154" s="85"/>
      <c r="GU154" s="85"/>
      <c r="GV154" s="85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85"/>
      <c r="HX154" s="85"/>
      <c r="HY154" s="85"/>
      <c r="HZ154" s="85"/>
      <c r="IA154" s="8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  <c r="IY154" s="45"/>
      <c r="IZ154" s="45"/>
      <c r="JA154" s="45"/>
      <c r="JB154" s="45"/>
      <c r="JC154" s="45"/>
      <c r="JD154" s="45"/>
      <c r="JE154" s="45"/>
      <c r="JF154" s="45"/>
      <c r="JG154" s="45"/>
      <c r="JH154" s="45"/>
      <c r="JI154" s="45"/>
      <c r="JJ154" s="45"/>
      <c r="JK154" s="45"/>
      <c r="JL154" s="45"/>
      <c r="JM154" s="45"/>
      <c r="JN154" s="45"/>
      <c r="JO154" s="45"/>
      <c r="JP154" s="45"/>
      <c r="JQ154" s="45"/>
      <c r="JR154" s="45"/>
      <c r="JS154" s="45"/>
      <c r="JT154" s="45"/>
      <c r="JU154" s="45"/>
      <c r="JV154" s="45"/>
      <c r="JW154" s="45"/>
      <c r="JX154" s="45"/>
      <c r="JY154" s="45"/>
      <c r="JZ154" s="45"/>
      <c r="KA154" s="45"/>
      <c r="KB154" s="45"/>
      <c r="KC154" s="45"/>
      <c r="KD154" s="45"/>
      <c r="KE154" s="45"/>
      <c r="KF154" s="45"/>
      <c r="KG154" s="45"/>
      <c r="KH154" s="45"/>
      <c r="KI154" s="45"/>
      <c r="KJ154" s="45"/>
      <c r="KK154" s="45"/>
      <c r="KL154" s="45"/>
      <c r="KM154" s="45"/>
      <c r="KN154" s="45"/>
      <c r="KO154" s="45"/>
      <c r="KP154" s="45"/>
      <c r="KQ154" s="45"/>
      <c r="KR154" s="45"/>
      <c r="KS154" s="45"/>
      <c r="KT154" s="45"/>
      <c r="KU154" s="45"/>
      <c r="KV154" s="45"/>
      <c r="KW154" s="45"/>
      <c r="KX154" s="45"/>
      <c r="KY154" s="45"/>
      <c r="KZ154" s="45"/>
      <c r="LA154" s="45"/>
      <c r="LB154" s="45"/>
      <c r="LC154" s="45"/>
      <c r="LD154" s="45"/>
      <c r="LE154" s="45"/>
      <c r="LF154" s="45"/>
      <c r="LG154" s="45"/>
      <c r="LH154" s="45"/>
      <c r="LI154" s="45"/>
      <c r="LJ154" s="45"/>
      <c r="LK154" s="45"/>
      <c r="LL154" s="45"/>
      <c r="LM154" s="45"/>
      <c r="LN154" s="45"/>
      <c r="LO154" s="45"/>
      <c r="LP154" s="45"/>
      <c r="LQ154" s="45"/>
      <c r="LR154" s="45"/>
      <c r="LS154" s="45"/>
      <c r="LT154" s="45"/>
      <c r="LU154" s="45"/>
      <c r="LV154" s="45"/>
      <c r="LW154" s="45"/>
      <c r="LX154" s="45"/>
      <c r="LY154" s="45"/>
      <c r="LZ154" s="45"/>
      <c r="MA154" s="45"/>
      <c r="MB154" s="45"/>
      <c r="MC154" s="45"/>
      <c r="MD154" s="45"/>
      <c r="ME154" s="45"/>
      <c r="MF154" s="45"/>
      <c r="MG154" s="45"/>
      <c r="MH154" s="45"/>
      <c r="MI154" s="45"/>
      <c r="MJ154" s="45"/>
      <c r="MK154" s="45"/>
      <c r="ML154" s="45"/>
      <c r="MM154" s="45"/>
      <c r="MN154" s="45"/>
      <c r="MO154" s="45"/>
      <c r="MP154" s="45"/>
      <c r="MQ154" s="45"/>
      <c r="MR154" s="45"/>
      <c r="MS154" s="45"/>
      <c r="MT154" s="45"/>
      <c r="MU154" s="45"/>
      <c r="MV154" s="45"/>
      <c r="MW154" s="45"/>
      <c r="MX154" s="45"/>
      <c r="MY154" s="45"/>
      <c r="MZ154" s="45"/>
      <c r="NA154" s="45"/>
      <c r="NB154" s="45"/>
      <c r="NC154" s="45"/>
      <c r="ND154" s="45"/>
      <c r="NE154" s="45"/>
      <c r="NF154" s="45"/>
      <c r="NG154" s="45"/>
      <c r="NH154" s="45"/>
      <c r="NI154" s="45"/>
      <c r="NJ154" s="45"/>
      <c r="NK154" s="45"/>
      <c r="NL154" s="45"/>
      <c r="NM154" s="45"/>
      <c r="NN154" s="45"/>
    </row>
    <row r="155" spans="1:378" s="43" customFormat="1" ht="15.75" x14ac:dyDescent="0.25">
      <c r="A155" s="43" t="s">
        <v>147</v>
      </c>
      <c r="B155" s="22" t="s">
        <v>16</v>
      </c>
      <c r="C155" s="23" t="s">
        <v>72</v>
      </c>
      <c r="D155" s="23" t="s">
        <v>233</v>
      </c>
      <c r="E155" s="24">
        <v>44594</v>
      </c>
      <c r="F155" s="110" t="s">
        <v>110</v>
      </c>
      <c r="G155" s="146">
        <v>35000</v>
      </c>
      <c r="H155" s="164">
        <v>1004.5</v>
      </c>
      <c r="I155" s="146">
        <v>0</v>
      </c>
      <c r="J155" s="146">
        <v>1064</v>
      </c>
      <c r="K155" s="146">
        <v>25</v>
      </c>
      <c r="L155" s="146">
        <v>2093.5</v>
      </c>
      <c r="M155" s="164">
        <v>32906.5</v>
      </c>
      <c r="AQ155" s="45"/>
      <c r="AR155" s="45"/>
      <c r="AS155" s="45"/>
      <c r="AT155" s="4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  <c r="IY155" s="45"/>
      <c r="IZ155" s="45"/>
      <c r="JA155" s="45"/>
      <c r="JB155" s="45"/>
      <c r="JC155" s="45"/>
      <c r="JD155" s="45"/>
      <c r="JE155" s="45"/>
      <c r="JF155" s="45"/>
      <c r="JG155" s="45"/>
      <c r="JH155" s="45"/>
      <c r="JI155" s="45"/>
      <c r="JJ155" s="45"/>
      <c r="JK155" s="45"/>
      <c r="JL155" s="45"/>
      <c r="JM155" s="45"/>
      <c r="JN155" s="45"/>
      <c r="JO155" s="45"/>
      <c r="JP155" s="45"/>
      <c r="JQ155" s="45"/>
      <c r="JR155" s="45"/>
      <c r="JS155" s="45"/>
      <c r="JT155" s="45"/>
      <c r="JU155" s="45"/>
      <c r="JV155" s="45"/>
      <c r="JW155" s="45"/>
      <c r="JX155" s="45"/>
      <c r="JY155" s="45"/>
      <c r="JZ155" s="45"/>
      <c r="KA155" s="45"/>
      <c r="KB155" s="45"/>
      <c r="KC155" s="45"/>
      <c r="KD155" s="45"/>
      <c r="KE155" s="45"/>
      <c r="KF155" s="45"/>
      <c r="KG155" s="45"/>
      <c r="KH155" s="45"/>
      <c r="KI155" s="45"/>
      <c r="KJ155" s="45"/>
      <c r="KK155" s="45"/>
      <c r="KL155" s="45"/>
      <c r="KM155" s="45"/>
      <c r="KN155" s="45"/>
      <c r="KO155" s="45"/>
      <c r="KP155" s="45"/>
      <c r="KQ155" s="45"/>
      <c r="KR155" s="45"/>
      <c r="KS155" s="45"/>
      <c r="KT155" s="45"/>
      <c r="KU155" s="45"/>
      <c r="KV155" s="45"/>
      <c r="KW155" s="45"/>
      <c r="KX155" s="45"/>
      <c r="KY155" s="45"/>
      <c r="KZ155" s="45"/>
      <c r="LA155" s="45"/>
      <c r="LB155" s="45"/>
      <c r="LC155" s="45"/>
      <c r="LD155" s="45"/>
      <c r="LE155" s="45"/>
      <c r="LF155" s="45"/>
      <c r="LG155" s="45"/>
      <c r="LH155" s="45"/>
      <c r="LI155" s="45"/>
      <c r="LJ155" s="45"/>
      <c r="LK155" s="45"/>
      <c r="LL155" s="45"/>
      <c r="LM155" s="45"/>
      <c r="LN155" s="45"/>
      <c r="LO155" s="45"/>
      <c r="LP155" s="45"/>
      <c r="LQ155" s="45"/>
      <c r="LR155" s="45"/>
      <c r="LS155" s="45"/>
      <c r="LT155" s="45"/>
      <c r="LU155" s="45"/>
      <c r="LV155" s="45"/>
      <c r="LW155" s="45"/>
      <c r="LX155" s="45"/>
      <c r="LY155" s="45"/>
      <c r="LZ155" s="45"/>
      <c r="MA155" s="45"/>
      <c r="MB155" s="45"/>
      <c r="MC155" s="45"/>
      <c r="MD155" s="45"/>
      <c r="ME155" s="45"/>
      <c r="MF155" s="45"/>
      <c r="MG155" s="45"/>
      <c r="MH155" s="45"/>
      <c r="MI155" s="45"/>
      <c r="MJ155" s="45"/>
      <c r="MK155" s="45"/>
      <c r="ML155" s="45"/>
      <c r="MM155" s="45"/>
      <c r="MN155" s="45"/>
      <c r="MO155" s="45"/>
      <c r="MP155" s="45"/>
      <c r="MQ155" s="45"/>
      <c r="MR155" s="45"/>
      <c r="MS155" s="45"/>
      <c r="MT155" s="45"/>
      <c r="MU155" s="45"/>
      <c r="MV155" s="45"/>
      <c r="MW155" s="45"/>
      <c r="MX155" s="45"/>
      <c r="MY155" s="45"/>
      <c r="MZ155" s="45"/>
      <c r="NA155" s="45"/>
      <c r="NB155" s="45"/>
      <c r="NC155" s="45"/>
      <c r="ND155" s="45"/>
      <c r="NE155" s="45"/>
      <c r="NF155" s="45"/>
      <c r="NG155" s="45"/>
      <c r="NH155" s="45"/>
      <c r="NI155" s="45"/>
      <c r="NJ155" s="45"/>
      <c r="NK155" s="45"/>
      <c r="NL155" s="45"/>
      <c r="NM155" s="45"/>
      <c r="NN155" s="45"/>
    </row>
    <row r="156" spans="1:378" s="43" customFormat="1" ht="15.75" x14ac:dyDescent="0.25">
      <c r="A156" s="43" t="s">
        <v>148</v>
      </c>
      <c r="B156" s="22" t="s">
        <v>16</v>
      </c>
      <c r="C156" s="23" t="s">
        <v>72</v>
      </c>
      <c r="D156" s="23" t="s">
        <v>233</v>
      </c>
      <c r="E156" s="24">
        <v>44594</v>
      </c>
      <c r="F156" s="110" t="s">
        <v>110</v>
      </c>
      <c r="G156" s="146">
        <v>35000</v>
      </c>
      <c r="H156" s="164">
        <v>1004.5</v>
      </c>
      <c r="I156" s="146">
        <v>0</v>
      </c>
      <c r="J156" s="146">
        <v>1064</v>
      </c>
      <c r="K156" s="146">
        <v>1105</v>
      </c>
      <c r="L156" s="146">
        <v>3173.5</v>
      </c>
      <c r="M156" s="164">
        <v>31826.5</v>
      </c>
      <c r="AQ156" s="45"/>
      <c r="AR156" s="45"/>
      <c r="AS156" s="45"/>
      <c r="AT156" s="4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  <c r="IY156" s="45"/>
      <c r="IZ156" s="45"/>
      <c r="JA156" s="45"/>
      <c r="JB156" s="45"/>
      <c r="JC156" s="45"/>
      <c r="JD156" s="45"/>
      <c r="JE156" s="45"/>
      <c r="JF156" s="45"/>
      <c r="JG156" s="45"/>
      <c r="JH156" s="45"/>
      <c r="JI156" s="45"/>
      <c r="JJ156" s="45"/>
      <c r="JK156" s="45"/>
      <c r="JL156" s="45"/>
      <c r="JM156" s="45"/>
      <c r="JN156" s="45"/>
      <c r="JO156" s="45"/>
      <c r="JP156" s="45"/>
      <c r="JQ156" s="45"/>
      <c r="JR156" s="45"/>
      <c r="JS156" s="45"/>
      <c r="JT156" s="45"/>
      <c r="JU156" s="45"/>
      <c r="JV156" s="45"/>
      <c r="JW156" s="45"/>
      <c r="JX156" s="45"/>
      <c r="JY156" s="45"/>
      <c r="JZ156" s="45"/>
      <c r="KA156" s="45"/>
      <c r="KB156" s="45"/>
      <c r="KC156" s="45"/>
      <c r="KD156" s="45"/>
      <c r="KE156" s="45"/>
      <c r="KF156" s="45"/>
      <c r="KG156" s="45"/>
      <c r="KH156" s="45"/>
      <c r="KI156" s="45"/>
      <c r="KJ156" s="45"/>
      <c r="KK156" s="45"/>
      <c r="KL156" s="45"/>
      <c r="KM156" s="45"/>
      <c r="KN156" s="45"/>
      <c r="KO156" s="45"/>
      <c r="KP156" s="45"/>
      <c r="KQ156" s="45"/>
      <c r="KR156" s="45"/>
      <c r="KS156" s="45"/>
      <c r="KT156" s="45"/>
      <c r="KU156" s="45"/>
      <c r="KV156" s="45"/>
      <c r="KW156" s="45"/>
      <c r="KX156" s="45"/>
      <c r="KY156" s="45"/>
      <c r="KZ156" s="45"/>
      <c r="LA156" s="45"/>
      <c r="LB156" s="45"/>
      <c r="LC156" s="45"/>
      <c r="LD156" s="45"/>
      <c r="LE156" s="45"/>
      <c r="LF156" s="45"/>
      <c r="LG156" s="45"/>
      <c r="LH156" s="45"/>
      <c r="LI156" s="45"/>
      <c r="LJ156" s="45"/>
      <c r="LK156" s="45"/>
      <c r="LL156" s="45"/>
      <c r="LM156" s="45"/>
      <c r="LN156" s="45"/>
      <c r="LO156" s="45"/>
      <c r="LP156" s="45"/>
      <c r="LQ156" s="45"/>
      <c r="LR156" s="45"/>
      <c r="LS156" s="45"/>
      <c r="LT156" s="45"/>
      <c r="LU156" s="45"/>
      <c r="LV156" s="45"/>
      <c r="LW156" s="45"/>
      <c r="LX156" s="45"/>
      <c r="LY156" s="45"/>
      <c r="LZ156" s="45"/>
      <c r="MA156" s="45"/>
      <c r="MB156" s="45"/>
      <c r="MC156" s="45"/>
      <c r="MD156" s="45"/>
      <c r="ME156" s="45"/>
      <c r="MF156" s="45"/>
      <c r="MG156" s="45"/>
      <c r="MH156" s="45"/>
      <c r="MI156" s="45"/>
      <c r="MJ156" s="45"/>
      <c r="MK156" s="45"/>
      <c r="ML156" s="45"/>
      <c r="MM156" s="45"/>
      <c r="MN156" s="45"/>
      <c r="MO156" s="45"/>
      <c r="MP156" s="45"/>
      <c r="MQ156" s="45"/>
      <c r="MR156" s="45"/>
      <c r="MS156" s="45"/>
      <c r="MT156" s="45"/>
      <c r="MU156" s="45"/>
      <c r="MV156" s="45"/>
      <c r="MW156" s="45"/>
      <c r="MX156" s="45"/>
      <c r="MY156" s="45"/>
      <c r="MZ156" s="45"/>
      <c r="NA156" s="45"/>
      <c r="NB156" s="45"/>
      <c r="NC156" s="45"/>
      <c r="ND156" s="45"/>
      <c r="NE156" s="45"/>
      <c r="NF156" s="45"/>
      <c r="NG156" s="45"/>
      <c r="NH156" s="45"/>
      <c r="NI156" s="45"/>
      <c r="NJ156" s="45"/>
      <c r="NK156" s="45"/>
      <c r="NL156" s="45"/>
      <c r="NM156" s="45"/>
      <c r="NN156" s="45"/>
    </row>
    <row r="157" spans="1:378" s="43" customFormat="1" ht="15.75" x14ac:dyDescent="0.25">
      <c r="A157" s="43" t="s">
        <v>149</v>
      </c>
      <c r="B157" s="22" t="s">
        <v>150</v>
      </c>
      <c r="C157" s="23" t="s">
        <v>72</v>
      </c>
      <c r="D157" s="23" t="s">
        <v>233</v>
      </c>
      <c r="E157" s="24">
        <v>44594</v>
      </c>
      <c r="F157" s="110" t="s">
        <v>110</v>
      </c>
      <c r="G157" s="146">
        <v>30000</v>
      </c>
      <c r="H157" s="164">
        <v>861</v>
      </c>
      <c r="I157" s="146">
        <v>0</v>
      </c>
      <c r="J157" s="146">
        <v>912</v>
      </c>
      <c r="K157" s="146">
        <v>25</v>
      </c>
      <c r="L157" s="146">
        <v>1798</v>
      </c>
      <c r="M157" s="164">
        <v>28202</v>
      </c>
      <c r="AQ157" s="45"/>
      <c r="AR157" s="45"/>
      <c r="AS157" s="45"/>
      <c r="AT157" s="4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  <c r="FP157" s="85"/>
      <c r="FQ157" s="85"/>
      <c r="FR157" s="85"/>
      <c r="FS157" s="85"/>
      <c r="FT157" s="85"/>
      <c r="FU157" s="85"/>
      <c r="FV157" s="85"/>
      <c r="FW157" s="85"/>
      <c r="FX157" s="85"/>
      <c r="FY157" s="85"/>
      <c r="FZ157" s="85"/>
      <c r="GA157" s="85"/>
      <c r="GB157" s="85"/>
      <c r="GC157" s="85"/>
      <c r="GD157" s="85"/>
      <c r="GE157" s="8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85"/>
      <c r="HX157" s="85"/>
      <c r="HY157" s="85"/>
      <c r="HZ157" s="85"/>
      <c r="IA157" s="8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  <c r="IY157" s="45"/>
      <c r="IZ157" s="45"/>
      <c r="JA157" s="45"/>
      <c r="JB157" s="45"/>
      <c r="JC157" s="45"/>
      <c r="JD157" s="45"/>
      <c r="JE157" s="45"/>
      <c r="JF157" s="45"/>
      <c r="JG157" s="45"/>
      <c r="JH157" s="45"/>
      <c r="JI157" s="45"/>
      <c r="JJ157" s="45"/>
      <c r="JK157" s="45"/>
      <c r="JL157" s="45"/>
      <c r="JM157" s="45"/>
      <c r="JN157" s="45"/>
      <c r="JO157" s="45"/>
      <c r="JP157" s="45"/>
      <c r="JQ157" s="45"/>
      <c r="JR157" s="45"/>
      <c r="JS157" s="45"/>
      <c r="JT157" s="45"/>
      <c r="JU157" s="45"/>
      <c r="JV157" s="45"/>
      <c r="JW157" s="45"/>
      <c r="JX157" s="45"/>
      <c r="JY157" s="45"/>
      <c r="JZ157" s="45"/>
      <c r="KA157" s="45"/>
      <c r="KB157" s="45"/>
      <c r="KC157" s="45"/>
      <c r="KD157" s="45"/>
      <c r="KE157" s="45"/>
      <c r="KF157" s="45"/>
      <c r="KG157" s="45"/>
      <c r="KH157" s="45"/>
      <c r="KI157" s="45"/>
      <c r="KJ157" s="45"/>
      <c r="KK157" s="45"/>
      <c r="KL157" s="45"/>
      <c r="KM157" s="45"/>
      <c r="KN157" s="45"/>
      <c r="KO157" s="45"/>
      <c r="KP157" s="45"/>
      <c r="KQ157" s="45"/>
      <c r="KR157" s="45"/>
      <c r="KS157" s="45"/>
      <c r="KT157" s="45"/>
      <c r="KU157" s="45"/>
      <c r="KV157" s="45"/>
      <c r="KW157" s="45"/>
      <c r="KX157" s="45"/>
      <c r="KY157" s="45"/>
      <c r="KZ157" s="45"/>
      <c r="LA157" s="45"/>
      <c r="LB157" s="45"/>
      <c r="LC157" s="45"/>
      <c r="LD157" s="45"/>
      <c r="LE157" s="45"/>
      <c r="LF157" s="45"/>
      <c r="LG157" s="45"/>
      <c r="LH157" s="45"/>
      <c r="LI157" s="45"/>
      <c r="LJ157" s="45"/>
      <c r="LK157" s="45"/>
      <c r="LL157" s="45"/>
      <c r="LM157" s="45"/>
      <c r="LN157" s="45"/>
      <c r="LO157" s="45"/>
      <c r="LP157" s="45"/>
      <c r="LQ157" s="45"/>
      <c r="LR157" s="45"/>
      <c r="LS157" s="45"/>
      <c r="LT157" s="45"/>
      <c r="LU157" s="45"/>
      <c r="LV157" s="45"/>
      <c r="LW157" s="45"/>
      <c r="LX157" s="45"/>
      <c r="LY157" s="45"/>
      <c r="LZ157" s="45"/>
      <c r="MA157" s="45"/>
      <c r="MB157" s="45"/>
      <c r="MC157" s="45"/>
      <c r="MD157" s="45"/>
      <c r="ME157" s="45"/>
      <c r="MF157" s="45"/>
      <c r="MG157" s="45"/>
      <c r="MH157" s="45"/>
      <c r="MI157" s="45"/>
      <c r="MJ157" s="45"/>
      <c r="MK157" s="45"/>
      <c r="ML157" s="45"/>
      <c r="MM157" s="45"/>
      <c r="MN157" s="45"/>
      <c r="MO157" s="45"/>
      <c r="MP157" s="45"/>
      <c r="MQ157" s="45"/>
      <c r="MR157" s="45"/>
      <c r="MS157" s="45"/>
      <c r="MT157" s="45"/>
      <c r="MU157" s="45"/>
      <c r="MV157" s="45"/>
      <c r="MW157" s="45"/>
      <c r="MX157" s="45"/>
      <c r="MY157" s="45"/>
      <c r="MZ157" s="45"/>
      <c r="NA157" s="45"/>
      <c r="NB157" s="45"/>
      <c r="NC157" s="45"/>
      <c r="ND157" s="45"/>
      <c r="NE157" s="45"/>
      <c r="NF157" s="45"/>
      <c r="NG157" s="45"/>
      <c r="NH157" s="45"/>
      <c r="NI157" s="45"/>
      <c r="NJ157" s="45"/>
      <c r="NK157" s="45"/>
      <c r="NL157" s="45"/>
      <c r="NM157" s="45"/>
      <c r="NN157" s="45"/>
    </row>
    <row r="158" spans="1:378" s="43" customFormat="1" ht="15.75" x14ac:dyDescent="0.25">
      <c r="A158" s="43" t="s">
        <v>173</v>
      </c>
      <c r="B158" s="22" t="s">
        <v>55</v>
      </c>
      <c r="C158" s="23" t="s">
        <v>71</v>
      </c>
      <c r="D158" s="23" t="s">
        <v>233</v>
      </c>
      <c r="E158" s="24">
        <v>44594</v>
      </c>
      <c r="F158" s="110" t="s">
        <v>110</v>
      </c>
      <c r="G158" s="146">
        <v>100000</v>
      </c>
      <c r="H158" s="164">
        <v>2870</v>
      </c>
      <c r="I158" s="146">
        <v>12105.37</v>
      </c>
      <c r="J158" s="146">
        <v>3040</v>
      </c>
      <c r="K158" s="146">
        <v>25</v>
      </c>
      <c r="L158" s="146">
        <v>18040.37</v>
      </c>
      <c r="M158" s="164">
        <v>81959.63</v>
      </c>
      <c r="AQ158" s="45"/>
      <c r="AR158" s="45"/>
      <c r="AS158" s="45"/>
      <c r="AT158" s="4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  <c r="FS158" s="85"/>
      <c r="FT158" s="85"/>
      <c r="FU158" s="85"/>
      <c r="FV158" s="85"/>
      <c r="FW158" s="85"/>
      <c r="FX158" s="85"/>
      <c r="FY158" s="85"/>
      <c r="FZ158" s="85"/>
      <c r="GA158" s="85"/>
      <c r="GB158" s="85"/>
      <c r="GC158" s="85"/>
      <c r="GD158" s="85"/>
      <c r="GE158" s="85"/>
      <c r="GF158" s="85"/>
      <c r="GG158" s="85"/>
      <c r="GH158" s="85"/>
      <c r="GI158" s="85"/>
      <c r="GJ158" s="85"/>
      <c r="GK158" s="85"/>
      <c r="GL158" s="85"/>
      <c r="GM158" s="85"/>
      <c r="GN158" s="85"/>
      <c r="GO158" s="85"/>
      <c r="GP158" s="85"/>
      <c r="GQ158" s="85"/>
      <c r="GR158" s="85"/>
      <c r="GS158" s="85"/>
      <c r="GT158" s="85"/>
      <c r="GU158" s="85"/>
      <c r="GV158" s="85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85"/>
      <c r="HX158" s="85"/>
      <c r="HY158" s="85"/>
      <c r="HZ158" s="85"/>
      <c r="IA158" s="8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  <c r="IY158" s="45"/>
      <c r="IZ158" s="45"/>
      <c r="JA158" s="45"/>
      <c r="JB158" s="45"/>
      <c r="JC158" s="45"/>
      <c r="JD158" s="45"/>
      <c r="JE158" s="45"/>
      <c r="JF158" s="45"/>
      <c r="JG158" s="45"/>
      <c r="JH158" s="45"/>
      <c r="JI158" s="45"/>
      <c r="JJ158" s="45"/>
      <c r="JK158" s="45"/>
      <c r="JL158" s="45"/>
      <c r="JM158" s="45"/>
      <c r="JN158" s="45"/>
      <c r="JO158" s="45"/>
      <c r="JP158" s="45"/>
      <c r="JQ158" s="45"/>
      <c r="JR158" s="45"/>
      <c r="JS158" s="45"/>
      <c r="JT158" s="45"/>
      <c r="JU158" s="45"/>
      <c r="JV158" s="45"/>
      <c r="JW158" s="45"/>
      <c r="JX158" s="45"/>
      <c r="JY158" s="45"/>
      <c r="JZ158" s="45"/>
      <c r="KA158" s="45"/>
      <c r="KB158" s="45"/>
      <c r="KC158" s="45"/>
      <c r="KD158" s="45"/>
      <c r="KE158" s="45"/>
      <c r="KF158" s="45"/>
      <c r="KG158" s="45"/>
      <c r="KH158" s="45"/>
      <c r="KI158" s="45"/>
      <c r="KJ158" s="45"/>
      <c r="KK158" s="45"/>
      <c r="KL158" s="45"/>
      <c r="KM158" s="45"/>
      <c r="KN158" s="45"/>
      <c r="KO158" s="45"/>
      <c r="KP158" s="45"/>
      <c r="KQ158" s="45"/>
      <c r="KR158" s="45"/>
      <c r="KS158" s="45"/>
      <c r="KT158" s="45"/>
      <c r="KU158" s="45"/>
      <c r="KV158" s="45"/>
      <c r="KW158" s="45"/>
      <c r="KX158" s="45"/>
      <c r="KY158" s="45"/>
      <c r="KZ158" s="45"/>
      <c r="LA158" s="45"/>
      <c r="LB158" s="45"/>
      <c r="LC158" s="45"/>
      <c r="LD158" s="45"/>
      <c r="LE158" s="45"/>
      <c r="LF158" s="45"/>
      <c r="LG158" s="45"/>
      <c r="LH158" s="45"/>
      <c r="LI158" s="45"/>
      <c r="LJ158" s="45"/>
      <c r="LK158" s="45"/>
      <c r="LL158" s="45"/>
      <c r="LM158" s="45"/>
      <c r="LN158" s="45"/>
      <c r="LO158" s="45"/>
      <c r="LP158" s="45"/>
      <c r="LQ158" s="45"/>
      <c r="LR158" s="45"/>
      <c r="LS158" s="45"/>
      <c r="LT158" s="45"/>
      <c r="LU158" s="45"/>
      <c r="LV158" s="45"/>
      <c r="LW158" s="45"/>
      <c r="LX158" s="45"/>
      <c r="LY158" s="45"/>
      <c r="LZ158" s="45"/>
      <c r="MA158" s="45"/>
      <c r="MB158" s="45"/>
      <c r="MC158" s="45"/>
      <c r="MD158" s="45"/>
      <c r="ME158" s="45"/>
      <c r="MF158" s="45"/>
      <c r="MG158" s="45"/>
      <c r="MH158" s="45"/>
      <c r="MI158" s="45"/>
      <c r="MJ158" s="45"/>
      <c r="MK158" s="45"/>
      <c r="ML158" s="45"/>
      <c r="MM158" s="45"/>
      <c r="MN158" s="45"/>
      <c r="MO158" s="45"/>
      <c r="MP158" s="45"/>
      <c r="MQ158" s="45"/>
      <c r="MR158" s="45"/>
      <c r="MS158" s="45"/>
      <c r="MT158" s="45"/>
      <c r="MU158" s="45"/>
      <c r="MV158" s="45"/>
      <c r="MW158" s="45"/>
      <c r="MX158" s="45"/>
      <c r="MY158" s="45"/>
      <c r="MZ158" s="45"/>
      <c r="NA158" s="45"/>
      <c r="NB158" s="45"/>
      <c r="NC158" s="45"/>
      <c r="ND158" s="45"/>
      <c r="NE158" s="45"/>
      <c r="NF158" s="45"/>
      <c r="NG158" s="45"/>
      <c r="NH158" s="45"/>
      <c r="NI158" s="45"/>
      <c r="NJ158" s="45"/>
      <c r="NK158" s="45"/>
      <c r="NL158" s="45"/>
      <c r="NM158" s="45"/>
      <c r="NN158" s="45"/>
    </row>
    <row r="159" spans="1:378" s="43" customFormat="1" ht="15.75" x14ac:dyDescent="0.25">
      <c r="A159" s="43" t="s">
        <v>210</v>
      </c>
      <c r="B159" s="22" t="s">
        <v>17</v>
      </c>
      <c r="C159" s="23" t="s">
        <v>72</v>
      </c>
      <c r="D159" s="23" t="s">
        <v>233</v>
      </c>
      <c r="E159" s="24">
        <v>44713</v>
      </c>
      <c r="F159" s="110" t="s">
        <v>110</v>
      </c>
      <c r="G159" s="146">
        <v>30000</v>
      </c>
      <c r="H159" s="164">
        <v>861</v>
      </c>
      <c r="I159" s="146">
        <v>0</v>
      </c>
      <c r="J159" s="146">
        <v>912</v>
      </c>
      <c r="K159" s="146">
        <v>565</v>
      </c>
      <c r="L159" s="146">
        <v>2338</v>
      </c>
      <c r="M159" s="164">
        <v>27662</v>
      </c>
      <c r="AN159" s="45"/>
      <c r="AO159" s="45"/>
      <c r="AP159" s="45"/>
      <c r="AQ159" s="45"/>
      <c r="AR159" s="45"/>
      <c r="AS159" s="45"/>
      <c r="AT159" s="4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  <c r="FS159" s="85"/>
      <c r="FT159" s="85"/>
      <c r="FU159" s="85"/>
      <c r="FV159" s="85"/>
      <c r="FW159" s="85"/>
      <c r="FX159" s="85"/>
      <c r="FY159" s="85"/>
      <c r="FZ159" s="85"/>
      <c r="GA159" s="85"/>
      <c r="GB159" s="85"/>
      <c r="GC159" s="85"/>
      <c r="GD159" s="85"/>
      <c r="GE159" s="85"/>
      <c r="GF159" s="85"/>
      <c r="GG159" s="85"/>
      <c r="GH159" s="85"/>
      <c r="GI159" s="85"/>
      <c r="GJ159" s="85"/>
      <c r="GK159" s="85"/>
      <c r="GL159" s="85"/>
      <c r="GM159" s="85"/>
      <c r="GN159" s="85"/>
      <c r="GO159" s="85"/>
      <c r="GP159" s="85"/>
      <c r="GQ159" s="85"/>
      <c r="GR159" s="85"/>
      <c r="GS159" s="85"/>
      <c r="GT159" s="85"/>
      <c r="GU159" s="85"/>
      <c r="GV159" s="85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  <c r="IY159" s="45"/>
      <c r="IZ159" s="45"/>
      <c r="JA159" s="45"/>
      <c r="JB159" s="45"/>
      <c r="JC159" s="45"/>
      <c r="JD159" s="45"/>
      <c r="JE159" s="45"/>
      <c r="JF159" s="45"/>
      <c r="JG159" s="45"/>
      <c r="JH159" s="45"/>
      <c r="JI159" s="45"/>
      <c r="JJ159" s="45"/>
      <c r="JK159" s="45"/>
      <c r="JL159" s="45"/>
      <c r="JM159" s="45"/>
      <c r="JN159" s="45"/>
      <c r="JO159" s="45"/>
      <c r="JP159" s="45"/>
      <c r="JQ159" s="45"/>
      <c r="JR159" s="45"/>
      <c r="JS159" s="45"/>
      <c r="JT159" s="45"/>
      <c r="JU159" s="45"/>
      <c r="JV159" s="45"/>
      <c r="JW159" s="45"/>
      <c r="JX159" s="45"/>
      <c r="JY159" s="45"/>
      <c r="JZ159" s="45"/>
      <c r="KA159" s="45"/>
      <c r="KB159" s="45"/>
      <c r="KC159" s="45"/>
      <c r="KD159" s="45"/>
      <c r="KE159" s="45"/>
      <c r="KF159" s="45"/>
      <c r="KG159" s="45"/>
      <c r="KH159" s="45"/>
      <c r="KI159" s="45"/>
      <c r="KJ159" s="45"/>
      <c r="KK159" s="45"/>
      <c r="KL159" s="45"/>
      <c r="KM159" s="45"/>
      <c r="KN159" s="45"/>
      <c r="KO159" s="45"/>
      <c r="KP159" s="45"/>
      <c r="KQ159" s="45"/>
      <c r="KR159" s="45"/>
      <c r="KS159" s="45"/>
      <c r="KT159" s="45"/>
      <c r="KU159" s="45"/>
      <c r="KV159" s="45"/>
      <c r="KW159" s="45"/>
      <c r="KX159" s="45"/>
      <c r="KY159" s="45"/>
      <c r="KZ159" s="45"/>
      <c r="LA159" s="45"/>
      <c r="LB159" s="45"/>
      <c r="LC159" s="45"/>
      <c r="LD159" s="45"/>
      <c r="LE159" s="45"/>
      <c r="LF159" s="45"/>
      <c r="LG159" s="45"/>
      <c r="LH159" s="45"/>
      <c r="LI159" s="45"/>
      <c r="LJ159" s="45"/>
      <c r="LK159" s="45"/>
      <c r="LL159" s="45"/>
      <c r="LM159" s="45"/>
      <c r="LN159" s="45"/>
      <c r="LO159" s="45"/>
      <c r="LP159" s="45"/>
      <c r="LQ159" s="45"/>
      <c r="LR159" s="45"/>
      <c r="LS159" s="45"/>
      <c r="LT159" s="45"/>
      <c r="LU159" s="45"/>
      <c r="LV159" s="45"/>
      <c r="LW159" s="45"/>
      <c r="LX159" s="45"/>
      <c r="LY159" s="45"/>
      <c r="LZ159" s="45"/>
      <c r="MA159" s="45"/>
      <c r="MB159" s="45"/>
      <c r="MC159" s="45"/>
      <c r="MD159" s="45"/>
      <c r="ME159" s="45"/>
      <c r="MF159" s="45"/>
      <c r="MG159" s="45"/>
      <c r="MH159" s="45"/>
      <c r="MI159" s="45"/>
      <c r="MJ159" s="45"/>
      <c r="MK159" s="45"/>
      <c r="ML159" s="45"/>
      <c r="MM159" s="45"/>
      <c r="MN159" s="45"/>
      <c r="MO159" s="45"/>
      <c r="MP159" s="45"/>
      <c r="MQ159" s="45"/>
      <c r="MR159" s="45"/>
      <c r="MS159" s="45"/>
      <c r="MT159" s="45"/>
      <c r="MU159" s="45"/>
      <c r="MV159" s="45"/>
      <c r="MW159" s="45"/>
      <c r="MX159" s="45"/>
      <c r="MY159" s="45"/>
      <c r="MZ159" s="45"/>
      <c r="NA159" s="45"/>
      <c r="NB159" s="45"/>
      <c r="NC159" s="45"/>
      <c r="ND159" s="45"/>
      <c r="NE159" s="45"/>
      <c r="NF159" s="45"/>
      <c r="NG159" s="45"/>
      <c r="NH159" s="45"/>
      <c r="NI159" s="45"/>
      <c r="NJ159" s="45"/>
      <c r="NK159" s="45"/>
      <c r="NL159" s="45"/>
      <c r="NM159" s="45"/>
      <c r="NN159" s="45"/>
    </row>
    <row r="160" spans="1:378" s="67" customFormat="1" ht="15.75" x14ac:dyDescent="0.25">
      <c r="A160" s="67" t="s">
        <v>14</v>
      </c>
      <c r="B160" s="91">
        <v>6</v>
      </c>
      <c r="C160" s="73"/>
      <c r="D160" s="73"/>
      <c r="E160" s="113"/>
      <c r="F160" s="114"/>
      <c r="G160" s="149">
        <f t="shared" ref="G160:M160" si="21">SUM(G154:G159)</f>
        <v>260000</v>
      </c>
      <c r="H160" s="156">
        <f t="shared" si="21"/>
        <v>7462</v>
      </c>
      <c r="I160" s="149">
        <f t="shared" si="21"/>
        <v>12105.37</v>
      </c>
      <c r="J160" s="149">
        <f t="shared" si="21"/>
        <v>7904</v>
      </c>
      <c r="K160" s="149">
        <f t="shared" si="21"/>
        <v>1770</v>
      </c>
      <c r="L160" s="149">
        <f t="shared" si="21"/>
        <v>29241.37</v>
      </c>
      <c r="M160" s="149">
        <f t="shared" si="21"/>
        <v>230758.63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1"/>
      <c r="BG160" s="191"/>
      <c r="BH160" s="191"/>
      <c r="BI160" s="191"/>
      <c r="BJ160" s="191"/>
      <c r="BK160" s="191"/>
      <c r="BL160" s="191"/>
      <c r="BM160" s="191"/>
      <c r="BN160" s="191"/>
      <c r="BO160" s="191"/>
      <c r="BP160" s="191"/>
      <c r="BQ160" s="191"/>
      <c r="BR160" s="191"/>
      <c r="BS160" s="191"/>
      <c r="BT160" s="191"/>
      <c r="BU160" s="191"/>
      <c r="BV160" s="191"/>
      <c r="BW160" s="191"/>
      <c r="BX160" s="191"/>
      <c r="BY160" s="191"/>
      <c r="BZ160" s="191"/>
      <c r="CA160" s="191"/>
      <c r="CB160" s="191"/>
      <c r="CC160" s="191"/>
      <c r="CD160" s="191"/>
      <c r="CE160" s="191"/>
      <c r="CF160" s="191"/>
      <c r="CG160" s="191"/>
      <c r="CH160" s="191"/>
      <c r="CI160" s="191"/>
      <c r="CJ160" s="191"/>
      <c r="CK160" s="191"/>
      <c r="CL160" s="191"/>
      <c r="CM160" s="191"/>
      <c r="CN160" s="191"/>
      <c r="CO160" s="191"/>
      <c r="CP160" s="191"/>
      <c r="CQ160" s="191"/>
      <c r="CR160" s="191"/>
      <c r="CS160" s="191"/>
      <c r="CT160" s="191"/>
      <c r="CU160" s="191"/>
      <c r="CV160" s="191"/>
      <c r="CW160" s="191"/>
      <c r="CX160" s="191"/>
      <c r="CY160" s="191"/>
      <c r="CZ160" s="191"/>
      <c r="DA160" s="191"/>
      <c r="DB160" s="191"/>
      <c r="DC160" s="191"/>
      <c r="DD160" s="191"/>
      <c r="DE160" s="191"/>
      <c r="DF160" s="191"/>
      <c r="DG160" s="191"/>
      <c r="DH160" s="191"/>
      <c r="DI160" s="191"/>
      <c r="DJ160" s="191"/>
      <c r="DK160" s="191"/>
      <c r="DL160" s="191"/>
      <c r="DM160" s="191"/>
      <c r="DN160" s="191"/>
      <c r="DO160" s="191"/>
      <c r="DP160" s="191"/>
      <c r="DQ160" s="191"/>
      <c r="DR160" s="191"/>
      <c r="DS160" s="191"/>
      <c r="DT160" s="191"/>
      <c r="DU160" s="191"/>
      <c r="DV160" s="191"/>
      <c r="DW160" s="191"/>
      <c r="DX160" s="191"/>
      <c r="DY160" s="191"/>
      <c r="DZ160" s="191"/>
      <c r="EA160" s="191"/>
      <c r="EB160" s="191"/>
      <c r="EC160" s="191"/>
      <c r="ED160" s="191"/>
      <c r="EE160" s="191"/>
      <c r="EF160" s="191"/>
      <c r="EG160" s="191"/>
      <c r="EH160" s="191"/>
      <c r="EI160" s="191"/>
      <c r="EJ160" s="191"/>
      <c r="EK160" s="191"/>
      <c r="EL160" s="191"/>
      <c r="EM160" s="191"/>
      <c r="EN160" s="191"/>
      <c r="EO160" s="191"/>
      <c r="EP160" s="191"/>
      <c r="EQ160" s="191"/>
      <c r="ER160" s="191"/>
      <c r="ES160" s="191"/>
      <c r="ET160" s="191"/>
      <c r="EU160" s="191"/>
      <c r="EV160" s="191"/>
      <c r="EW160" s="191"/>
      <c r="EX160" s="191"/>
      <c r="EY160" s="191"/>
      <c r="EZ160" s="191"/>
      <c r="FA160" s="191"/>
      <c r="FB160" s="191"/>
      <c r="FC160" s="191"/>
      <c r="FD160" s="191"/>
      <c r="FE160" s="191"/>
      <c r="FF160" s="191"/>
      <c r="FG160" s="191"/>
      <c r="FH160" s="191"/>
      <c r="FI160" s="191"/>
      <c r="FJ160" s="191"/>
      <c r="FK160" s="191"/>
      <c r="FL160" s="191"/>
      <c r="FM160" s="191"/>
      <c r="FN160" s="191"/>
      <c r="FO160" s="191"/>
      <c r="FP160" s="191"/>
      <c r="FQ160" s="191"/>
      <c r="FR160" s="191"/>
      <c r="FS160" s="191"/>
      <c r="FT160" s="191"/>
      <c r="FU160" s="191"/>
      <c r="FV160" s="191"/>
      <c r="FW160" s="191"/>
      <c r="FX160" s="191"/>
      <c r="FY160" s="191"/>
      <c r="FZ160" s="191"/>
      <c r="GA160" s="191"/>
      <c r="GB160" s="191"/>
      <c r="GC160" s="191"/>
      <c r="GD160" s="191"/>
      <c r="GE160" s="191"/>
      <c r="GF160" s="191"/>
      <c r="GG160" s="191"/>
      <c r="GH160" s="191"/>
      <c r="GI160" s="191"/>
      <c r="GJ160" s="191"/>
      <c r="GK160" s="191"/>
      <c r="GL160" s="191"/>
      <c r="GM160" s="191"/>
      <c r="GN160" s="191"/>
      <c r="GO160" s="191"/>
      <c r="GP160" s="191"/>
      <c r="GQ160" s="191"/>
      <c r="GR160" s="191"/>
      <c r="GS160" s="191"/>
      <c r="GT160" s="191"/>
      <c r="GU160" s="191"/>
      <c r="GV160" s="191"/>
      <c r="GW160" s="191"/>
      <c r="GX160" s="191"/>
      <c r="GY160" s="191"/>
      <c r="GZ160" s="191"/>
      <c r="HA160" s="191"/>
      <c r="HB160" s="191"/>
      <c r="HC160" s="191"/>
      <c r="HD160" s="191"/>
      <c r="HE160" s="191"/>
      <c r="HF160" s="191"/>
      <c r="HG160" s="191"/>
      <c r="HH160" s="191"/>
      <c r="HI160" s="191"/>
      <c r="HJ160" s="191"/>
      <c r="HK160" s="191"/>
      <c r="HL160" s="191"/>
      <c r="HM160" s="191"/>
      <c r="HN160" s="191"/>
      <c r="HO160" s="191"/>
      <c r="HP160" s="191"/>
      <c r="HQ160" s="191"/>
      <c r="HR160" s="191"/>
      <c r="HS160" s="191"/>
      <c r="HT160" s="191"/>
      <c r="HU160" s="191"/>
      <c r="HV160" s="191"/>
      <c r="HW160" s="191"/>
      <c r="HX160" s="191"/>
      <c r="HY160" s="191"/>
      <c r="HZ160" s="191"/>
      <c r="IA160" s="191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  <c r="IW160" s="39"/>
      <c r="IX160" s="39"/>
      <c r="IY160" s="39"/>
      <c r="IZ160" s="39"/>
      <c r="JA160" s="39"/>
      <c r="JB160" s="39"/>
      <c r="JC160" s="39"/>
      <c r="JD160" s="39"/>
      <c r="JE160" s="39"/>
      <c r="JF160" s="39"/>
      <c r="JG160" s="39"/>
      <c r="JH160" s="39"/>
      <c r="JI160" s="39"/>
      <c r="JJ160" s="39"/>
      <c r="JK160" s="39"/>
      <c r="JL160" s="39"/>
      <c r="JM160" s="39"/>
      <c r="JN160" s="39"/>
      <c r="JO160" s="39"/>
      <c r="JP160" s="39"/>
      <c r="JQ160" s="39"/>
      <c r="JR160" s="39"/>
      <c r="JS160" s="39"/>
      <c r="JT160" s="39"/>
      <c r="JU160" s="39"/>
      <c r="JV160" s="39"/>
      <c r="JW160" s="39"/>
      <c r="JX160" s="39"/>
      <c r="JY160" s="39"/>
      <c r="JZ160" s="39"/>
      <c r="KA160" s="39"/>
      <c r="KB160" s="39"/>
      <c r="KC160" s="39"/>
      <c r="KD160" s="39"/>
      <c r="KE160" s="39"/>
      <c r="KF160" s="39"/>
      <c r="KG160" s="39"/>
      <c r="KH160" s="39"/>
      <c r="KI160" s="39"/>
      <c r="KJ160" s="39"/>
      <c r="KK160" s="39"/>
      <c r="KL160" s="39"/>
      <c r="KM160" s="39"/>
      <c r="KN160" s="39"/>
      <c r="KO160" s="39"/>
      <c r="KP160" s="39"/>
      <c r="KQ160" s="39"/>
      <c r="KR160" s="39"/>
      <c r="KS160" s="39"/>
      <c r="KT160" s="39"/>
      <c r="KU160" s="39"/>
      <c r="KV160" s="39"/>
      <c r="KW160" s="39"/>
      <c r="KX160" s="39"/>
      <c r="KY160" s="39"/>
      <c r="KZ160" s="39"/>
      <c r="LA160" s="39"/>
      <c r="LB160" s="39"/>
      <c r="LC160" s="39"/>
      <c r="LD160" s="39"/>
      <c r="LE160" s="39"/>
      <c r="LF160" s="39"/>
      <c r="LG160" s="39"/>
      <c r="LH160" s="39"/>
      <c r="LI160" s="39"/>
      <c r="LJ160" s="39"/>
      <c r="LK160" s="39"/>
      <c r="LL160" s="39"/>
      <c r="LM160" s="39"/>
      <c r="LN160" s="39"/>
      <c r="LO160" s="39"/>
      <c r="LP160" s="39"/>
      <c r="LQ160" s="39"/>
      <c r="LR160" s="39"/>
      <c r="LS160" s="39"/>
      <c r="LT160" s="39"/>
      <c r="LU160" s="39"/>
      <c r="LV160" s="39"/>
      <c r="LW160" s="39"/>
      <c r="LX160" s="39"/>
      <c r="LY160" s="39"/>
      <c r="LZ160" s="39"/>
      <c r="MA160" s="39"/>
      <c r="MB160" s="39"/>
      <c r="MC160" s="39"/>
      <c r="MD160" s="39"/>
      <c r="ME160" s="39"/>
      <c r="MF160" s="39"/>
      <c r="MG160" s="39"/>
      <c r="MH160" s="39"/>
      <c r="MI160" s="39"/>
      <c r="MJ160" s="39"/>
      <c r="MK160" s="39"/>
      <c r="ML160" s="39"/>
      <c r="MM160" s="39"/>
      <c r="MN160" s="39"/>
      <c r="MO160" s="39"/>
      <c r="MP160" s="39"/>
      <c r="MQ160" s="39"/>
      <c r="MR160" s="39"/>
      <c r="MS160" s="39"/>
      <c r="MT160" s="39"/>
      <c r="MU160" s="39"/>
      <c r="MV160" s="39"/>
      <c r="MW160" s="39"/>
      <c r="MX160" s="39"/>
      <c r="MY160" s="39"/>
      <c r="MZ160" s="39"/>
      <c r="NA160" s="39"/>
      <c r="NB160" s="39"/>
      <c r="NC160" s="39"/>
      <c r="ND160" s="39"/>
      <c r="NE160" s="39"/>
      <c r="NF160" s="39"/>
      <c r="NG160" s="39"/>
      <c r="NH160" s="39"/>
      <c r="NI160" s="39"/>
      <c r="NJ160" s="39"/>
      <c r="NK160" s="39"/>
      <c r="NL160" s="39"/>
      <c r="NM160" s="39"/>
      <c r="NN160" s="39"/>
    </row>
    <row r="161" spans="1:669" x14ac:dyDescent="0.25"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  <c r="IW161" s="44"/>
      <c r="IX161" s="44"/>
      <c r="IY161" s="44"/>
      <c r="IZ161" s="44"/>
      <c r="JA161" s="44"/>
      <c r="JB161" s="44"/>
      <c r="JC161" s="44"/>
      <c r="JD161" s="44"/>
      <c r="JE161" s="44"/>
      <c r="JF161" s="44"/>
      <c r="JG161" s="44"/>
      <c r="JH161" s="44"/>
      <c r="JI161" s="44"/>
      <c r="JJ161" s="44"/>
      <c r="JK161" s="44"/>
      <c r="JL161" s="44"/>
      <c r="JM161" s="44"/>
      <c r="JN161" s="44"/>
      <c r="JO161" s="44"/>
      <c r="JP161" s="44"/>
      <c r="JQ161" s="44"/>
      <c r="JR161" s="44"/>
      <c r="JS161" s="44"/>
      <c r="JT161" s="44"/>
      <c r="JU161" s="44"/>
      <c r="JV161" s="44"/>
      <c r="JW161" s="44"/>
      <c r="JX161" s="44"/>
      <c r="JY161" s="44"/>
      <c r="JZ161" s="44"/>
      <c r="KA161" s="44"/>
      <c r="KB161" s="44"/>
      <c r="KC161" s="44"/>
      <c r="KD161" s="44"/>
      <c r="KE161" s="44"/>
      <c r="KF161" s="44"/>
      <c r="KG161" s="44"/>
      <c r="KH161" s="44"/>
      <c r="KI161" s="44"/>
      <c r="KJ161" s="44"/>
      <c r="KK161" s="44"/>
      <c r="KL161" s="44"/>
      <c r="KM161" s="44"/>
      <c r="KN161" s="44"/>
      <c r="KO161" s="44"/>
      <c r="KP161" s="44"/>
      <c r="KQ161" s="44"/>
      <c r="KR161" s="44"/>
      <c r="KS161" s="44"/>
      <c r="KT161" s="44"/>
      <c r="KU161" s="44"/>
      <c r="KV161" s="44"/>
      <c r="KW161" s="44"/>
      <c r="KX161" s="44"/>
      <c r="KY161" s="44"/>
      <c r="KZ161" s="44"/>
      <c r="LA161" s="44"/>
      <c r="LB161" s="44"/>
      <c r="LC161" s="44"/>
      <c r="LD161" s="44"/>
      <c r="LE161" s="44"/>
      <c r="LF161" s="44"/>
      <c r="LG161" s="44"/>
      <c r="LH161" s="44"/>
      <c r="LI161" s="44"/>
      <c r="LJ161" s="44"/>
      <c r="LK161" s="44"/>
      <c r="LL161" s="44"/>
      <c r="LM161" s="44"/>
      <c r="LN161" s="44"/>
      <c r="LO161" s="44"/>
      <c r="LP161" s="44"/>
      <c r="LQ161" s="44"/>
      <c r="LR161" s="44"/>
      <c r="LS161" s="44"/>
      <c r="LT161" s="44"/>
      <c r="LU161" s="44"/>
      <c r="LV161" s="44"/>
      <c r="LW161" s="44"/>
      <c r="LX161" s="44"/>
      <c r="LY161" s="44"/>
      <c r="LZ161" s="44"/>
      <c r="MA161" s="44"/>
      <c r="MB161" s="44"/>
      <c r="MC161" s="44"/>
      <c r="MD161" s="44"/>
      <c r="ME161" s="44"/>
      <c r="MF161" s="44"/>
      <c r="MG161" s="44"/>
      <c r="MH161" s="44"/>
      <c r="MI161" s="44"/>
      <c r="MJ161" s="44"/>
      <c r="MK161" s="44"/>
      <c r="ML161" s="44"/>
      <c r="MM161" s="44"/>
      <c r="MN161" s="44"/>
      <c r="MO161" s="44"/>
      <c r="MP161" s="44"/>
      <c r="MQ161" s="44"/>
      <c r="MR161" s="44"/>
      <c r="MS161" s="44"/>
      <c r="MT161" s="44"/>
      <c r="MU161" s="44"/>
      <c r="MV161" s="44"/>
      <c r="MW161" s="44"/>
      <c r="MX161" s="44"/>
      <c r="MY161" s="44"/>
      <c r="MZ161" s="44"/>
      <c r="NA161" s="44"/>
      <c r="NB161" s="44"/>
      <c r="NC161" s="44"/>
      <c r="ND161" s="44"/>
      <c r="NE161" s="44"/>
      <c r="NF161" s="44"/>
      <c r="NG161" s="44"/>
      <c r="NH161" s="44"/>
      <c r="NI161" s="44"/>
      <c r="NJ161" s="44"/>
      <c r="NK161" s="44"/>
      <c r="NL161" s="44"/>
      <c r="NM161" s="44"/>
      <c r="NN161" s="44"/>
    </row>
    <row r="162" spans="1:669" ht="15.75" x14ac:dyDescent="0.25">
      <c r="A162" s="36" t="s">
        <v>67</v>
      </c>
      <c r="C162" s="41"/>
      <c r="D162" s="41"/>
      <c r="G162" s="130"/>
      <c r="K162" s="130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  <c r="FS162" s="85"/>
      <c r="FT162" s="85"/>
      <c r="FU162" s="85"/>
      <c r="FV162" s="85"/>
      <c r="FW162" s="85"/>
      <c r="FX162" s="85"/>
      <c r="FY162" s="85"/>
      <c r="FZ162" s="85"/>
      <c r="GA162" s="85"/>
      <c r="GB162" s="85"/>
      <c r="GC162" s="85"/>
      <c r="GD162" s="85"/>
      <c r="GE162" s="85"/>
      <c r="GF162" s="85"/>
      <c r="GG162" s="85"/>
      <c r="GH162" s="85"/>
      <c r="GI162" s="85"/>
      <c r="GJ162" s="85"/>
      <c r="GK162" s="85"/>
      <c r="GL162" s="85"/>
      <c r="GM162" s="85"/>
      <c r="GN162" s="85"/>
      <c r="GO162" s="85"/>
      <c r="GP162" s="85"/>
      <c r="GQ162" s="85"/>
      <c r="GR162" s="85"/>
      <c r="GS162" s="85"/>
      <c r="GT162" s="85"/>
      <c r="GU162" s="85"/>
      <c r="GV162" s="85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  <c r="IW162" s="44"/>
      <c r="IX162" s="44"/>
      <c r="IY162" s="44"/>
      <c r="IZ162" s="44"/>
      <c r="JA162" s="44"/>
      <c r="JB162" s="44"/>
      <c r="JC162" s="44"/>
      <c r="JD162" s="44"/>
      <c r="JE162" s="44"/>
      <c r="JF162" s="44"/>
      <c r="JG162" s="44"/>
      <c r="JH162" s="44"/>
      <c r="JI162" s="44"/>
      <c r="JJ162" s="44"/>
      <c r="JK162" s="44"/>
      <c r="JL162" s="44"/>
      <c r="JM162" s="44"/>
      <c r="JN162" s="44"/>
      <c r="JO162" s="44"/>
      <c r="JP162" s="44"/>
      <c r="JQ162" s="44"/>
      <c r="JR162" s="44"/>
      <c r="JS162" s="44"/>
      <c r="JT162" s="44"/>
      <c r="JU162" s="44"/>
      <c r="JV162" s="44"/>
      <c r="JW162" s="44"/>
      <c r="JX162" s="44"/>
      <c r="JY162" s="44"/>
      <c r="JZ162" s="44"/>
      <c r="KA162" s="44"/>
      <c r="KB162" s="44"/>
      <c r="KC162" s="44"/>
      <c r="KD162" s="44"/>
      <c r="KE162" s="44"/>
      <c r="KF162" s="44"/>
      <c r="KG162" s="44"/>
      <c r="KH162" s="44"/>
      <c r="KI162" s="44"/>
      <c r="KJ162" s="44"/>
      <c r="KK162" s="44"/>
      <c r="KL162" s="44"/>
      <c r="KM162" s="44"/>
      <c r="KN162" s="44"/>
      <c r="KO162" s="44"/>
      <c r="KP162" s="44"/>
      <c r="KQ162" s="44"/>
      <c r="KR162" s="44"/>
      <c r="KS162" s="44"/>
      <c r="KT162" s="44"/>
      <c r="KU162" s="44"/>
      <c r="KV162" s="44"/>
      <c r="KW162" s="44"/>
      <c r="KX162" s="44"/>
      <c r="KY162" s="44"/>
      <c r="KZ162" s="44"/>
      <c r="LA162" s="44"/>
      <c r="LB162" s="44"/>
      <c r="LC162" s="44"/>
      <c r="LD162" s="44"/>
      <c r="LE162" s="44"/>
      <c r="LF162" s="44"/>
      <c r="LG162" s="44"/>
      <c r="LH162" s="44"/>
      <c r="LI162" s="44"/>
      <c r="LJ162" s="44"/>
      <c r="LK162" s="44"/>
      <c r="LL162" s="44"/>
      <c r="LM162" s="44"/>
      <c r="LN162" s="44"/>
      <c r="LO162" s="44"/>
      <c r="LP162" s="44"/>
      <c r="LQ162" s="44"/>
      <c r="LR162" s="44"/>
      <c r="LS162" s="44"/>
      <c r="LT162" s="44"/>
      <c r="LU162" s="44"/>
      <c r="LV162" s="44"/>
      <c r="LW162" s="44"/>
      <c r="LX162" s="44"/>
      <c r="LY162" s="44"/>
      <c r="LZ162" s="44"/>
      <c r="MA162" s="44"/>
      <c r="MB162" s="44"/>
      <c r="MC162" s="44"/>
      <c r="MD162" s="44"/>
      <c r="ME162" s="44"/>
      <c r="MF162" s="44"/>
      <c r="MG162" s="44"/>
      <c r="MH162" s="44"/>
      <c r="MI162" s="44"/>
      <c r="MJ162" s="44"/>
      <c r="MK162" s="44"/>
      <c r="ML162" s="44"/>
      <c r="MM162" s="44"/>
      <c r="MN162" s="44"/>
      <c r="MO162" s="44"/>
      <c r="MP162" s="44"/>
      <c r="MQ162" s="44"/>
      <c r="MR162" s="44"/>
      <c r="MS162" s="44"/>
      <c r="MT162" s="44"/>
      <c r="MU162" s="44"/>
      <c r="MV162" s="44"/>
      <c r="MW162" s="44"/>
      <c r="MX162" s="44"/>
      <c r="MY162" s="44"/>
      <c r="MZ162" s="44"/>
      <c r="NA162" s="44"/>
      <c r="NB162" s="44"/>
      <c r="NC162" s="44"/>
      <c r="ND162" s="44"/>
      <c r="NE162" s="44"/>
      <c r="NF162" s="44"/>
      <c r="NG162" s="44"/>
      <c r="NH162" s="44"/>
      <c r="NI162" s="44"/>
      <c r="NJ162" s="44"/>
      <c r="NK162" s="44"/>
      <c r="NL162" s="44"/>
      <c r="NM162" s="44"/>
      <c r="NN162" s="44"/>
    </row>
    <row r="163" spans="1:669" ht="15.75" x14ac:dyDescent="0.25">
      <c r="A163" s="4" t="s">
        <v>32</v>
      </c>
      <c r="B163" s="5" t="s">
        <v>55</v>
      </c>
      <c r="C163" s="6" t="s">
        <v>72</v>
      </c>
      <c r="D163" s="6" t="s">
        <v>233</v>
      </c>
      <c r="E163" s="10">
        <v>44283</v>
      </c>
      <c r="F163" s="10" t="s">
        <v>110</v>
      </c>
      <c r="G163" s="130">
        <v>125000</v>
      </c>
      <c r="H163" s="173">
        <f>G163*0.0287</f>
        <v>3587.5</v>
      </c>
      <c r="I163" s="179">
        <v>17985.990000000002</v>
      </c>
      <c r="J163" s="179">
        <f>G163*0.0304</f>
        <v>3800</v>
      </c>
      <c r="K163" s="173">
        <v>6165</v>
      </c>
      <c r="L163" s="179">
        <v>31538.49</v>
      </c>
      <c r="M163" s="173">
        <v>93461.51</v>
      </c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  <c r="IV163" s="44"/>
      <c r="IW163" s="44"/>
      <c r="IX163" s="44"/>
      <c r="IY163" s="44"/>
      <c r="IZ163" s="44"/>
      <c r="JA163" s="44"/>
      <c r="JB163" s="44"/>
      <c r="JC163" s="44"/>
      <c r="JD163" s="44"/>
      <c r="JE163" s="44"/>
      <c r="JF163" s="44"/>
      <c r="JG163" s="44"/>
      <c r="JH163" s="44"/>
      <c r="JI163" s="44"/>
      <c r="JJ163" s="44"/>
      <c r="JK163" s="44"/>
      <c r="JL163" s="44"/>
      <c r="JM163" s="44"/>
      <c r="JN163" s="44"/>
      <c r="JO163" s="44"/>
      <c r="JP163" s="44"/>
      <c r="JQ163" s="44"/>
      <c r="JR163" s="44"/>
      <c r="JS163" s="44"/>
      <c r="JT163" s="44"/>
      <c r="JU163" s="44"/>
      <c r="JV163" s="44"/>
      <c r="JW163" s="44"/>
      <c r="JX163" s="44"/>
      <c r="JY163" s="44"/>
      <c r="JZ163" s="44"/>
      <c r="KA163" s="44"/>
      <c r="KB163" s="44"/>
      <c r="KC163" s="44"/>
      <c r="KD163" s="44"/>
      <c r="KE163" s="44"/>
      <c r="KF163" s="44"/>
      <c r="KG163" s="44"/>
      <c r="KH163" s="44"/>
      <c r="KI163" s="44"/>
      <c r="KJ163" s="44"/>
      <c r="KK163" s="44"/>
      <c r="KL163" s="44"/>
      <c r="KM163" s="44"/>
      <c r="KN163" s="44"/>
      <c r="KO163" s="44"/>
      <c r="KP163" s="44"/>
      <c r="KQ163" s="44"/>
      <c r="KR163" s="44"/>
      <c r="KS163" s="44"/>
      <c r="KT163" s="44"/>
      <c r="KU163" s="44"/>
      <c r="KV163" s="44"/>
      <c r="KW163" s="44"/>
      <c r="KX163" s="44"/>
      <c r="KY163" s="44"/>
      <c r="KZ163" s="44"/>
      <c r="LA163" s="44"/>
      <c r="LB163" s="44"/>
      <c r="LC163" s="44"/>
      <c r="LD163" s="44"/>
      <c r="LE163" s="44"/>
      <c r="LF163" s="44"/>
      <c r="LG163" s="44"/>
      <c r="LH163" s="44"/>
      <c r="LI163" s="44"/>
      <c r="LJ163" s="44"/>
      <c r="LK163" s="44"/>
      <c r="LL163" s="44"/>
      <c r="LM163" s="44"/>
      <c r="LN163" s="44"/>
      <c r="LO163" s="44"/>
      <c r="LP163" s="44"/>
      <c r="LQ163" s="44"/>
      <c r="LR163" s="44"/>
      <c r="LS163" s="44"/>
      <c r="LT163" s="44"/>
      <c r="LU163" s="44"/>
      <c r="LV163" s="44"/>
      <c r="LW163" s="44"/>
      <c r="LX163" s="44"/>
      <c r="LY163" s="44"/>
      <c r="LZ163" s="44"/>
      <c r="MA163" s="44"/>
      <c r="MB163" s="44"/>
      <c r="MC163" s="44"/>
      <c r="MD163" s="44"/>
      <c r="ME163" s="44"/>
      <c r="MF163" s="44"/>
      <c r="MG163" s="44"/>
      <c r="MH163" s="44"/>
      <c r="MI163" s="44"/>
      <c r="MJ163" s="44"/>
      <c r="MK163" s="44"/>
      <c r="ML163" s="44"/>
      <c r="MM163" s="44"/>
      <c r="MN163" s="44"/>
      <c r="MO163" s="44"/>
      <c r="MP163" s="44"/>
      <c r="MQ163" s="44"/>
      <c r="MR163" s="44"/>
      <c r="MS163" s="44"/>
      <c r="MT163" s="44"/>
      <c r="MU163" s="44"/>
      <c r="MV163" s="44"/>
      <c r="MW163" s="44"/>
      <c r="MX163" s="44"/>
      <c r="MY163" s="44"/>
      <c r="MZ163" s="44"/>
      <c r="NA163" s="44"/>
      <c r="NB163" s="44"/>
      <c r="NC163" s="44"/>
      <c r="ND163" s="44"/>
      <c r="NE163" s="44"/>
      <c r="NF163" s="44"/>
      <c r="NG163" s="44"/>
      <c r="NH163" s="44"/>
      <c r="NI163" s="44"/>
      <c r="NJ163" s="44"/>
      <c r="NK163" s="44"/>
      <c r="NL163" s="44"/>
      <c r="NM163" s="44"/>
      <c r="NN163" s="44"/>
    </row>
    <row r="164" spans="1:669" ht="15.75" x14ac:dyDescent="0.25">
      <c r="A164" s="4" t="s">
        <v>46</v>
      </c>
      <c r="B164" s="5" t="s">
        <v>16</v>
      </c>
      <c r="C164" s="6" t="s">
        <v>72</v>
      </c>
      <c r="D164" s="6" t="s">
        <v>233</v>
      </c>
      <c r="E164" s="10">
        <v>44197</v>
      </c>
      <c r="F164" s="10" t="s">
        <v>110</v>
      </c>
      <c r="G164" s="130">
        <v>50000</v>
      </c>
      <c r="H164" s="173">
        <f>G164*0.0287</f>
        <v>1435</v>
      </c>
      <c r="I164" s="179">
        <v>0</v>
      </c>
      <c r="J164" s="179">
        <f>G164*0.0304</f>
        <v>1520</v>
      </c>
      <c r="K164" s="173">
        <v>1750</v>
      </c>
      <c r="L164" s="179">
        <v>4705</v>
      </c>
      <c r="M164" s="173">
        <v>45295</v>
      </c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  <c r="IV164" s="44"/>
      <c r="IW164" s="44"/>
      <c r="IX164" s="44"/>
      <c r="IY164" s="44"/>
      <c r="IZ164" s="44"/>
      <c r="JA164" s="44"/>
      <c r="JB164" s="44"/>
      <c r="JC164" s="44"/>
      <c r="JD164" s="44"/>
      <c r="JE164" s="44"/>
      <c r="JF164" s="44"/>
      <c r="JG164" s="44"/>
      <c r="JH164" s="44"/>
      <c r="JI164" s="44"/>
      <c r="JJ164" s="44"/>
      <c r="JK164" s="44"/>
      <c r="JL164" s="44"/>
      <c r="JM164" s="44"/>
      <c r="JN164" s="44"/>
      <c r="JO164" s="44"/>
      <c r="JP164" s="44"/>
      <c r="JQ164" s="44"/>
      <c r="JR164" s="44"/>
      <c r="JS164" s="44"/>
      <c r="JT164" s="44"/>
      <c r="JU164" s="44"/>
      <c r="JV164" s="44"/>
      <c r="JW164" s="44"/>
      <c r="JX164" s="44"/>
      <c r="JY164" s="44"/>
      <c r="JZ164" s="44"/>
      <c r="KA164" s="44"/>
      <c r="KB164" s="44"/>
      <c r="KC164" s="44"/>
      <c r="KD164" s="44"/>
      <c r="KE164" s="44"/>
      <c r="KF164" s="44"/>
      <c r="KG164" s="44"/>
      <c r="KH164" s="44"/>
      <c r="KI164" s="44"/>
      <c r="KJ164" s="44"/>
      <c r="KK164" s="44"/>
      <c r="KL164" s="44"/>
      <c r="KM164" s="44"/>
      <c r="KN164" s="44"/>
      <c r="KO164" s="44"/>
      <c r="KP164" s="44"/>
      <c r="KQ164" s="44"/>
      <c r="KR164" s="44"/>
      <c r="KS164" s="44"/>
      <c r="KT164" s="44"/>
      <c r="KU164" s="44"/>
      <c r="KV164" s="44"/>
      <c r="KW164" s="44"/>
      <c r="KX164" s="44"/>
      <c r="KY164" s="44"/>
      <c r="KZ164" s="44"/>
      <c r="LA164" s="44"/>
      <c r="LB164" s="44"/>
      <c r="LC164" s="44"/>
      <c r="LD164" s="44"/>
      <c r="LE164" s="44"/>
      <c r="LF164" s="44"/>
      <c r="LG164" s="44"/>
      <c r="LH164" s="44"/>
      <c r="LI164" s="44"/>
      <c r="LJ164" s="44"/>
      <c r="LK164" s="44"/>
      <c r="LL164" s="44"/>
      <c r="LM164" s="44"/>
      <c r="LN164" s="44"/>
      <c r="LO164" s="44"/>
      <c r="LP164" s="44"/>
      <c r="LQ164" s="44"/>
      <c r="LR164" s="44"/>
      <c r="LS164" s="44"/>
      <c r="LT164" s="44"/>
      <c r="LU164" s="44"/>
      <c r="LV164" s="44"/>
      <c r="LW164" s="44"/>
      <c r="LX164" s="44"/>
      <c r="LY164" s="44"/>
      <c r="LZ164" s="44"/>
      <c r="MA164" s="44"/>
      <c r="MB164" s="44"/>
      <c r="MC164" s="44"/>
      <c r="MD164" s="44"/>
      <c r="ME164" s="44"/>
      <c r="MF164" s="44"/>
      <c r="MG164" s="44"/>
      <c r="MH164" s="44"/>
      <c r="MI164" s="44"/>
      <c r="MJ164" s="44"/>
      <c r="MK164" s="44"/>
      <c r="ML164" s="44"/>
      <c r="MM164" s="44"/>
      <c r="MN164" s="44"/>
      <c r="MO164" s="44"/>
      <c r="MP164" s="44"/>
      <c r="MQ164" s="44"/>
      <c r="MR164" s="44"/>
      <c r="MS164" s="44"/>
      <c r="MT164" s="44"/>
      <c r="MU164" s="44"/>
      <c r="MV164" s="44"/>
      <c r="MW164" s="44"/>
      <c r="MX164" s="44"/>
      <c r="MY164" s="44"/>
      <c r="MZ164" s="44"/>
      <c r="NA164" s="44"/>
      <c r="NB164" s="44"/>
      <c r="NC164" s="44"/>
      <c r="ND164" s="44"/>
      <c r="NE164" s="44"/>
      <c r="NF164" s="44"/>
      <c r="NG164" s="44"/>
      <c r="NH164" s="44"/>
      <c r="NI164" s="44"/>
      <c r="NJ164" s="44"/>
      <c r="NK164" s="44"/>
      <c r="NL164" s="44"/>
      <c r="NM164" s="44"/>
      <c r="NN164" s="44"/>
    </row>
    <row r="165" spans="1:669" ht="15.75" x14ac:dyDescent="0.25">
      <c r="A165" s="4" t="s">
        <v>111</v>
      </c>
      <c r="B165" s="5" t="s">
        <v>112</v>
      </c>
      <c r="C165" s="6" t="s">
        <v>72</v>
      </c>
      <c r="D165" s="6" t="s">
        <v>233</v>
      </c>
      <c r="E165" s="10">
        <v>44470</v>
      </c>
      <c r="F165" s="10" t="s">
        <v>110</v>
      </c>
      <c r="G165" s="130">
        <v>35000</v>
      </c>
      <c r="H165" s="173">
        <v>1004.5</v>
      </c>
      <c r="I165" s="179">
        <v>0</v>
      </c>
      <c r="J165" s="179">
        <v>1064</v>
      </c>
      <c r="K165" s="173">
        <v>2900</v>
      </c>
      <c r="L165" s="179">
        <v>4968.5</v>
      </c>
      <c r="M165" s="173">
        <f>G165-L165</f>
        <v>30031.5</v>
      </c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  <c r="FS165" s="85"/>
      <c r="FT165" s="85"/>
      <c r="FU165" s="85"/>
      <c r="FV165" s="85"/>
      <c r="FW165" s="85"/>
      <c r="FX165" s="85"/>
      <c r="FY165" s="85"/>
      <c r="FZ165" s="85"/>
      <c r="GA165" s="85"/>
      <c r="GB165" s="85"/>
      <c r="GC165" s="85"/>
      <c r="GD165" s="85"/>
      <c r="GE165" s="85"/>
      <c r="GF165" s="85"/>
      <c r="GG165" s="85"/>
      <c r="GH165" s="85"/>
      <c r="GI165" s="85"/>
      <c r="GJ165" s="85"/>
      <c r="GK165" s="85"/>
      <c r="GL165" s="85"/>
      <c r="GM165" s="85"/>
      <c r="GN165" s="85"/>
      <c r="GO165" s="85"/>
      <c r="GP165" s="85"/>
      <c r="GQ165" s="85"/>
      <c r="GR165" s="85"/>
      <c r="GS165" s="85"/>
      <c r="GT165" s="85"/>
      <c r="GU165" s="85"/>
      <c r="GV165" s="85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  <c r="IW165" s="44"/>
      <c r="IX165" s="44"/>
      <c r="IY165" s="44"/>
      <c r="IZ165" s="44"/>
      <c r="JA165" s="44"/>
      <c r="JB165" s="44"/>
      <c r="JC165" s="44"/>
      <c r="JD165" s="44"/>
      <c r="JE165" s="44"/>
      <c r="JF165" s="44"/>
      <c r="JG165" s="44"/>
      <c r="JH165" s="44"/>
      <c r="JI165" s="44"/>
      <c r="JJ165" s="44"/>
      <c r="JK165" s="44"/>
      <c r="JL165" s="44"/>
      <c r="JM165" s="44"/>
      <c r="JN165" s="44"/>
      <c r="JO165" s="44"/>
      <c r="JP165" s="44"/>
      <c r="JQ165" s="44"/>
      <c r="JR165" s="44"/>
      <c r="JS165" s="44"/>
      <c r="JT165" s="44"/>
      <c r="JU165" s="44"/>
      <c r="JV165" s="44"/>
      <c r="JW165" s="44"/>
      <c r="JX165" s="44"/>
      <c r="JY165" s="44"/>
      <c r="JZ165" s="44"/>
      <c r="KA165" s="44"/>
      <c r="KB165" s="44"/>
      <c r="KC165" s="44"/>
      <c r="KD165" s="44"/>
      <c r="KE165" s="44"/>
      <c r="KF165" s="44"/>
      <c r="KG165" s="44"/>
      <c r="KH165" s="44"/>
      <c r="KI165" s="44"/>
      <c r="KJ165" s="44"/>
      <c r="KK165" s="44"/>
      <c r="KL165" s="44"/>
      <c r="KM165" s="44"/>
      <c r="KN165" s="44"/>
      <c r="KO165" s="44"/>
      <c r="KP165" s="44"/>
      <c r="KQ165" s="44"/>
      <c r="KR165" s="44"/>
      <c r="KS165" s="44"/>
      <c r="KT165" s="44"/>
      <c r="KU165" s="44"/>
      <c r="KV165" s="44"/>
      <c r="KW165" s="44"/>
      <c r="KX165" s="44"/>
      <c r="KY165" s="44"/>
      <c r="KZ165" s="44"/>
      <c r="LA165" s="44"/>
      <c r="LB165" s="44"/>
      <c r="LC165" s="44"/>
      <c r="LD165" s="44"/>
      <c r="LE165" s="44"/>
      <c r="LF165" s="44"/>
      <c r="LG165" s="44"/>
      <c r="LH165" s="44"/>
      <c r="LI165" s="44"/>
      <c r="LJ165" s="44"/>
      <c r="LK165" s="44"/>
      <c r="LL165" s="44"/>
      <c r="LM165" s="44"/>
      <c r="LN165" s="44"/>
      <c r="LO165" s="44"/>
      <c r="LP165" s="44"/>
      <c r="LQ165" s="44"/>
      <c r="LR165" s="44"/>
      <c r="LS165" s="44"/>
      <c r="LT165" s="44"/>
      <c r="LU165" s="44"/>
      <c r="LV165" s="44"/>
      <c r="LW165" s="44"/>
      <c r="LX165" s="44"/>
      <c r="LY165" s="44"/>
      <c r="LZ165" s="44"/>
      <c r="MA165" s="44"/>
      <c r="MB165" s="44"/>
      <c r="MC165" s="44"/>
      <c r="MD165" s="44"/>
      <c r="ME165" s="44"/>
      <c r="MF165" s="44"/>
      <c r="MG165" s="44"/>
      <c r="MH165" s="44"/>
      <c r="MI165" s="44"/>
      <c r="MJ165" s="44"/>
      <c r="MK165" s="44"/>
      <c r="ML165" s="44"/>
      <c r="MM165" s="44"/>
      <c r="MN165" s="44"/>
      <c r="MO165" s="44"/>
      <c r="MP165" s="44"/>
      <c r="MQ165" s="44"/>
      <c r="MR165" s="44"/>
      <c r="MS165" s="44"/>
      <c r="MT165" s="44"/>
      <c r="MU165" s="44"/>
      <c r="MV165" s="44"/>
      <c r="MW165" s="44"/>
      <c r="MX165" s="44"/>
      <c r="MY165" s="44"/>
      <c r="MZ165" s="44"/>
      <c r="NA165" s="44"/>
      <c r="NB165" s="44"/>
      <c r="NC165" s="44"/>
      <c r="ND165" s="44"/>
      <c r="NE165" s="44"/>
      <c r="NF165" s="44"/>
      <c r="NG165" s="44"/>
      <c r="NH165" s="44"/>
      <c r="NI165" s="44"/>
      <c r="NJ165" s="44"/>
      <c r="NK165" s="44"/>
      <c r="NL165" s="44"/>
      <c r="NM165" s="44"/>
      <c r="NN165" s="44"/>
    </row>
    <row r="166" spans="1:669" ht="15.75" x14ac:dyDescent="0.25">
      <c r="A166" s="4" t="s">
        <v>174</v>
      </c>
      <c r="B166" s="5" t="s">
        <v>16</v>
      </c>
      <c r="C166" s="6" t="s">
        <v>72</v>
      </c>
      <c r="D166" s="6" t="s">
        <v>233</v>
      </c>
      <c r="E166" s="10">
        <v>44470</v>
      </c>
      <c r="F166" s="10" t="s">
        <v>110</v>
      </c>
      <c r="G166" s="130">
        <v>46000</v>
      </c>
      <c r="H166" s="173">
        <v>1320.2</v>
      </c>
      <c r="I166" s="179">
        <v>1289.46</v>
      </c>
      <c r="J166" s="179">
        <v>1398.4010000000001</v>
      </c>
      <c r="K166" s="173">
        <v>25</v>
      </c>
      <c r="L166" s="179">
        <v>4033.06</v>
      </c>
      <c r="M166" s="173">
        <f>G166-L166</f>
        <v>41966.94</v>
      </c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  <c r="FS166" s="85"/>
      <c r="FT166" s="85"/>
      <c r="FU166" s="85"/>
      <c r="FV166" s="85"/>
      <c r="FW166" s="85"/>
      <c r="FX166" s="85"/>
      <c r="FY166" s="85"/>
      <c r="FZ166" s="85"/>
      <c r="GA166" s="85"/>
      <c r="GB166" s="85"/>
      <c r="GC166" s="85"/>
      <c r="GD166" s="85"/>
      <c r="GE166" s="85"/>
      <c r="GF166" s="85"/>
      <c r="GG166" s="85"/>
      <c r="GH166" s="85"/>
      <c r="GI166" s="85"/>
      <c r="GJ166" s="85"/>
      <c r="GK166" s="85"/>
      <c r="GL166" s="85"/>
      <c r="GM166" s="85"/>
      <c r="GN166" s="85"/>
      <c r="GO166" s="85"/>
      <c r="GP166" s="85"/>
      <c r="GQ166" s="85"/>
      <c r="GR166" s="85"/>
      <c r="GS166" s="85"/>
      <c r="GT166" s="85"/>
      <c r="GU166" s="85"/>
      <c r="GV166" s="85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  <c r="IV166" s="44"/>
      <c r="IW166" s="44"/>
      <c r="IX166" s="44"/>
      <c r="IY166" s="44"/>
      <c r="IZ166" s="44"/>
      <c r="JA166" s="44"/>
      <c r="JB166" s="44"/>
      <c r="JC166" s="44"/>
      <c r="JD166" s="44"/>
      <c r="JE166" s="44"/>
      <c r="JF166" s="44"/>
      <c r="JG166" s="44"/>
      <c r="JH166" s="44"/>
      <c r="JI166" s="44"/>
      <c r="JJ166" s="44"/>
      <c r="JK166" s="44"/>
      <c r="JL166" s="44"/>
      <c r="JM166" s="44"/>
      <c r="JN166" s="44"/>
      <c r="JO166" s="44"/>
      <c r="JP166" s="44"/>
      <c r="JQ166" s="44"/>
      <c r="JR166" s="44"/>
      <c r="JS166" s="44"/>
      <c r="JT166" s="44"/>
      <c r="JU166" s="44"/>
      <c r="JV166" s="44"/>
      <c r="JW166" s="44"/>
      <c r="JX166" s="44"/>
      <c r="JY166" s="44"/>
      <c r="JZ166" s="44"/>
      <c r="KA166" s="44"/>
      <c r="KB166" s="44"/>
      <c r="KC166" s="44"/>
      <c r="KD166" s="44"/>
      <c r="KE166" s="44"/>
      <c r="KF166" s="44"/>
      <c r="KG166" s="44"/>
      <c r="KH166" s="44"/>
      <c r="KI166" s="44"/>
      <c r="KJ166" s="44"/>
      <c r="KK166" s="44"/>
      <c r="KL166" s="44"/>
      <c r="KM166" s="44"/>
      <c r="KN166" s="44"/>
      <c r="KO166" s="44"/>
      <c r="KP166" s="44"/>
      <c r="KQ166" s="44"/>
      <c r="KR166" s="44"/>
      <c r="KS166" s="44"/>
      <c r="KT166" s="44"/>
      <c r="KU166" s="44"/>
      <c r="KV166" s="44"/>
      <c r="KW166" s="44"/>
      <c r="KX166" s="44"/>
      <c r="KY166" s="44"/>
      <c r="KZ166" s="44"/>
      <c r="LA166" s="44"/>
      <c r="LB166" s="44"/>
      <c r="LC166" s="44"/>
      <c r="LD166" s="44"/>
      <c r="LE166" s="44"/>
      <c r="LF166" s="44"/>
      <c r="LG166" s="44"/>
      <c r="LH166" s="44"/>
      <c r="LI166" s="44"/>
      <c r="LJ166" s="44"/>
      <c r="LK166" s="44"/>
      <c r="LL166" s="44"/>
      <c r="LM166" s="44"/>
      <c r="LN166" s="44"/>
      <c r="LO166" s="44"/>
      <c r="LP166" s="44"/>
      <c r="LQ166" s="44"/>
      <c r="LR166" s="44"/>
      <c r="LS166" s="44"/>
      <c r="LT166" s="44"/>
      <c r="LU166" s="44"/>
      <c r="LV166" s="44"/>
      <c r="LW166" s="44"/>
      <c r="LX166" s="44"/>
      <c r="LY166" s="44"/>
      <c r="LZ166" s="44"/>
      <c r="MA166" s="44"/>
      <c r="MB166" s="44"/>
      <c r="MC166" s="44"/>
      <c r="MD166" s="44"/>
      <c r="ME166" s="44"/>
      <c r="MF166" s="44"/>
      <c r="MG166" s="44"/>
      <c r="MH166" s="44"/>
      <c r="MI166" s="44"/>
      <c r="MJ166" s="44"/>
      <c r="MK166" s="44"/>
      <c r="ML166" s="44"/>
      <c r="MM166" s="44"/>
      <c r="MN166" s="44"/>
      <c r="MO166" s="44"/>
      <c r="MP166" s="44"/>
      <c r="MQ166" s="44"/>
      <c r="MR166" s="44"/>
      <c r="MS166" s="44"/>
      <c r="MT166" s="44"/>
      <c r="MU166" s="44"/>
      <c r="MV166" s="44"/>
      <c r="MW166" s="44"/>
      <c r="MX166" s="44"/>
      <c r="MY166" s="44"/>
      <c r="MZ166" s="44"/>
      <c r="NA166" s="44"/>
      <c r="NB166" s="44"/>
      <c r="NC166" s="44"/>
      <c r="ND166" s="44"/>
      <c r="NE166" s="44"/>
      <c r="NF166" s="44"/>
      <c r="NG166" s="44"/>
      <c r="NH166" s="44"/>
      <c r="NI166" s="44"/>
      <c r="NJ166" s="44"/>
      <c r="NK166" s="44"/>
      <c r="NL166" s="44"/>
      <c r="NM166" s="44"/>
      <c r="NN166" s="44"/>
    </row>
    <row r="167" spans="1:669" ht="15.75" x14ac:dyDescent="0.25">
      <c r="A167" s="4" t="s">
        <v>175</v>
      </c>
      <c r="B167" s="5" t="s">
        <v>16</v>
      </c>
      <c r="C167" s="6" t="s">
        <v>71</v>
      </c>
      <c r="D167" s="6" t="s">
        <v>233</v>
      </c>
      <c r="E167" s="10">
        <v>44470</v>
      </c>
      <c r="F167" s="10" t="s">
        <v>110</v>
      </c>
      <c r="G167" s="130">
        <v>46000</v>
      </c>
      <c r="H167" s="173">
        <v>1320.2</v>
      </c>
      <c r="I167" s="179">
        <v>1289.46</v>
      </c>
      <c r="J167" s="179">
        <v>1398.4</v>
      </c>
      <c r="K167" s="173">
        <v>25</v>
      </c>
      <c r="L167" s="179">
        <v>4033.06</v>
      </c>
      <c r="M167" s="173">
        <f>G167-L167</f>
        <v>41966.94</v>
      </c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  <c r="IW167" s="44"/>
      <c r="IX167" s="44"/>
      <c r="IY167" s="44"/>
      <c r="IZ167" s="44"/>
      <c r="JA167" s="44"/>
      <c r="JB167" s="44"/>
      <c r="JC167" s="44"/>
      <c r="JD167" s="44"/>
      <c r="JE167" s="44"/>
      <c r="JF167" s="44"/>
      <c r="JG167" s="44"/>
      <c r="JH167" s="44"/>
      <c r="JI167" s="44"/>
      <c r="JJ167" s="44"/>
      <c r="JK167" s="44"/>
      <c r="JL167" s="44"/>
      <c r="JM167" s="44"/>
      <c r="JN167" s="44"/>
      <c r="JO167" s="44"/>
      <c r="JP167" s="44"/>
      <c r="JQ167" s="44"/>
      <c r="JR167" s="44"/>
      <c r="JS167" s="44"/>
      <c r="JT167" s="44"/>
      <c r="JU167" s="44"/>
      <c r="JV167" s="44"/>
      <c r="JW167" s="44"/>
      <c r="JX167" s="44"/>
      <c r="JY167" s="44"/>
      <c r="JZ167" s="44"/>
      <c r="KA167" s="44"/>
      <c r="KB167" s="44"/>
      <c r="KC167" s="44"/>
      <c r="KD167" s="44"/>
      <c r="KE167" s="44"/>
      <c r="KF167" s="44"/>
      <c r="KG167" s="44"/>
      <c r="KH167" s="44"/>
      <c r="KI167" s="44"/>
      <c r="KJ167" s="44"/>
      <c r="KK167" s="44"/>
      <c r="KL167" s="44"/>
      <c r="KM167" s="44"/>
      <c r="KN167" s="44"/>
      <c r="KO167" s="44"/>
      <c r="KP167" s="44"/>
      <c r="KQ167" s="44"/>
      <c r="KR167" s="44"/>
      <c r="KS167" s="44"/>
      <c r="KT167" s="44"/>
      <c r="KU167" s="44"/>
      <c r="KV167" s="44"/>
      <c r="KW167" s="44"/>
      <c r="KX167" s="44"/>
      <c r="KY167" s="44"/>
      <c r="KZ167" s="44"/>
      <c r="LA167" s="44"/>
      <c r="LB167" s="44"/>
      <c r="LC167" s="44"/>
      <c r="LD167" s="44"/>
      <c r="LE167" s="44"/>
      <c r="LF167" s="44"/>
      <c r="LG167" s="44"/>
      <c r="LH167" s="44"/>
      <c r="LI167" s="44"/>
      <c r="LJ167" s="44"/>
      <c r="LK167" s="44"/>
      <c r="LL167" s="44"/>
      <c r="LM167" s="44"/>
      <c r="LN167" s="44"/>
      <c r="LO167" s="44"/>
      <c r="LP167" s="44"/>
      <c r="LQ167" s="44"/>
      <c r="LR167" s="44"/>
      <c r="LS167" s="44"/>
      <c r="LT167" s="44"/>
      <c r="LU167" s="44"/>
      <c r="LV167" s="44"/>
      <c r="LW167" s="44"/>
      <c r="LX167" s="44"/>
      <c r="LY167" s="44"/>
      <c r="LZ167" s="44"/>
      <c r="MA167" s="44"/>
      <c r="MB167" s="44"/>
      <c r="MC167" s="44"/>
      <c r="MD167" s="44"/>
      <c r="ME167" s="44"/>
      <c r="MF167" s="44"/>
      <c r="MG167" s="44"/>
      <c r="MH167" s="44"/>
      <c r="MI167" s="44"/>
      <c r="MJ167" s="44"/>
      <c r="MK167" s="44"/>
      <c r="ML167" s="44"/>
      <c r="MM167" s="44"/>
      <c r="MN167" s="44"/>
      <c r="MO167" s="44"/>
      <c r="MP167" s="44"/>
      <c r="MQ167" s="44"/>
      <c r="MR167" s="44"/>
      <c r="MS167" s="44"/>
      <c r="MT167" s="44"/>
      <c r="MU167" s="44"/>
      <c r="MV167" s="44"/>
      <c r="MW167" s="44"/>
      <c r="MX167" s="44"/>
      <c r="MY167" s="44"/>
      <c r="MZ167" s="44"/>
      <c r="NA167" s="44"/>
      <c r="NB167" s="44"/>
      <c r="NC167" s="44"/>
      <c r="ND167" s="44"/>
      <c r="NE167" s="44"/>
      <c r="NF167" s="44"/>
      <c r="NG167" s="44"/>
      <c r="NH167" s="44"/>
      <c r="NI167" s="44"/>
      <c r="NJ167" s="44"/>
      <c r="NK167" s="44"/>
      <c r="NL167" s="44"/>
      <c r="NM167" s="44"/>
      <c r="NN167" s="44"/>
    </row>
    <row r="168" spans="1:669" ht="15.75" x14ac:dyDescent="0.25">
      <c r="A168" s="40" t="s">
        <v>14</v>
      </c>
      <c r="B168" s="12">
        <v>5</v>
      </c>
      <c r="C168" s="7"/>
      <c r="D168" s="7"/>
      <c r="E168" s="40"/>
      <c r="F168" s="40"/>
      <c r="G168" s="160">
        <f>SUM(G163:G167)</f>
        <v>302000</v>
      </c>
      <c r="H168" s="160">
        <f>SUM(H163:H167)</f>
        <v>8667.4</v>
      </c>
      <c r="I168" s="145">
        <f t="shared" ref="I168:M168" si="22">SUM(I163:I167)</f>
        <v>20564.91</v>
      </c>
      <c r="J168" s="145">
        <f t="shared" si="22"/>
        <v>9180.8009999999995</v>
      </c>
      <c r="K168" s="145">
        <f t="shared" si="22"/>
        <v>10865</v>
      </c>
      <c r="L168" s="145">
        <f t="shared" si="22"/>
        <v>49278.11</v>
      </c>
      <c r="M168" s="145">
        <f t="shared" si="22"/>
        <v>252721.89</v>
      </c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H168" s="85"/>
      <c r="FI168" s="85"/>
      <c r="FJ168" s="85"/>
      <c r="FK168" s="85"/>
      <c r="FL168" s="85"/>
      <c r="FM168" s="85"/>
      <c r="FN168" s="85"/>
      <c r="FO168" s="85"/>
      <c r="FP168" s="85"/>
      <c r="FQ168" s="85"/>
      <c r="FR168" s="85"/>
      <c r="FS168" s="85"/>
      <c r="FT168" s="85"/>
      <c r="FU168" s="85"/>
      <c r="FV168" s="85"/>
      <c r="FW168" s="85"/>
      <c r="FX168" s="85"/>
      <c r="FY168" s="85"/>
      <c r="FZ168" s="85"/>
      <c r="GA168" s="85"/>
      <c r="GB168" s="85"/>
      <c r="GC168" s="85"/>
      <c r="GD168" s="85"/>
      <c r="GE168" s="85"/>
      <c r="GF168" s="85"/>
      <c r="GG168" s="85"/>
      <c r="GH168" s="85"/>
      <c r="GI168" s="85"/>
      <c r="GJ168" s="85"/>
      <c r="GK168" s="85"/>
      <c r="GL168" s="85"/>
      <c r="GM168" s="85"/>
      <c r="GN168" s="85"/>
      <c r="GO168" s="85"/>
      <c r="GP168" s="85"/>
      <c r="GQ168" s="85"/>
      <c r="GR168" s="85"/>
      <c r="GS168" s="85"/>
      <c r="GT168" s="85"/>
      <c r="GU168" s="85"/>
      <c r="GV168" s="85"/>
      <c r="GW168" s="85"/>
      <c r="GX168" s="85"/>
      <c r="GY168" s="85"/>
      <c r="GZ168" s="85"/>
      <c r="HA168" s="85"/>
      <c r="HB168" s="85"/>
      <c r="HC168" s="85"/>
      <c r="HD168" s="85"/>
      <c r="HE168" s="85"/>
      <c r="HF168" s="85"/>
      <c r="HG168" s="85"/>
      <c r="HH168" s="85"/>
      <c r="HI168" s="85"/>
      <c r="HJ168" s="85"/>
      <c r="HK168" s="85"/>
      <c r="HL168" s="85"/>
      <c r="HM168" s="85"/>
      <c r="HN168" s="85"/>
      <c r="HO168" s="85"/>
      <c r="HP168" s="85"/>
      <c r="HQ168" s="85"/>
      <c r="HR168" s="85"/>
      <c r="HS168" s="85"/>
      <c r="HT168" s="85"/>
      <c r="HU168" s="85"/>
      <c r="HV168" s="85"/>
      <c r="HW168" s="85"/>
      <c r="HX168" s="85"/>
      <c r="HY168" s="85"/>
      <c r="HZ168" s="85"/>
      <c r="IA168" s="85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  <c r="IW168" s="44"/>
      <c r="IX168" s="44"/>
      <c r="IY168" s="44"/>
      <c r="IZ168" s="44"/>
      <c r="JA168" s="44"/>
      <c r="JB168" s="44"/>
      <c r="JC168" s="44"/>
      <c r="JD168" s="44"/>
      <c r="JE168" s="44"/>
      <c r="JF168" s="44"/>
      <c r="JG168" s="44"/>
      <c r="JH168" s="44"/>
      <c r="JI168" s="44"/>
      <c r="JJ168" s="44"/>
      <c r="JK168" s="44"/>
      <c r="JL168" s="44"/>
      <c r="JM168" s="44"/>
      <c r="JN168" s="44"/>
      <c r="JO168" s="44"/>
      <c r="JP168" s="44"/>
      <c r="JQ168" s="44"/>
      <c r="JR168" s="44"/>
      <c r="JS168" s="44"/>
      <c r="JT168" s="44"/>
      <c r="JU168" s="44"/>
      <c r="JV168" s="44"/>
      <c r="JW168" s="44"/>
      <c r="JX168" s="44"/>
      <c r="JY168" s="44"/>
      <c r="JZ168" s="44"/>
      <c r="KA168" s="44"/>
      <c r="KB168" s="44"/>
      <c r="KC168" s="44"/>
      <c r="KD168" s="44"/>
      <c r="KE168" s="44"/>
      <c r="KF168" s="44"/>
      <c r="KG168" s="44"/>
      <c r="KH168" s="44"/>
      <c r="KI168" s="44"/>
      <c r="KJ168" s="44"/>
      <c r="KK168" s="44"/>
      <c r="KL168" s="44"/>
      <c r="KM168" s="44"/>
      <c r="KN168" s="44"/>
      <c r="KO168" s="44"/>
      <c r="KP168" s="44"/>
      <c r="KQ168" s="44"/>
      <c r="KR168" s="44"/>
      <c r="KS168" s="44"/>
      <c r="KT168" s="44"/>
      <c r="KU168" s="44"/>
      <c r="KV168" s="44"/>
      <c r="KW168" s="44"/>
      <c r="KX168" s="44"/>
      <c r="KY168" s="44"/>
      <c r="KZ168" s="44"/>
      <c r="LA168" s="44"/>
      <c r="LB168" s="44"/>
      <c r="LC168" s="44"/>
      <c r="LD168" s="44"/>
      <c r="LE168" s="44"/>
      <c r="LF168" s="44"/>
      <c r="LG168" s="44"/>
      <c r="LH168" s="44"/>
      <c r="LI168" s="44"/>
      <c r="LJ168" s="44"/>
      <c r="LK168" s="44"/>
      <c r="LL168" s="44"/>
      <c r="LM168" s="44"/>
      <c r="LN168" s="44"/>
      <c r="LO168" s="44"/>
      <c r="LP168" s="44"/>
      <c r="LQ168" s="44"/>
      <c r="LR168" s="44"/>
      <c r="LS168" s="44"/>
      <c r="LT168" s="44"/>
      <c r="LU168" s="44"/>
      <c r="LV168" s="44"/>
      <c r="LW168" s="44"/>
      <c r="LX168" s="44"/>
      <c r="LY168" s="44"/>
      <c r="LZ168" s="44"/>
      <c r="MA168" s="44"/>
      <c r="MB168" s="44"/>
      <c r="MC168" s="44"/>
      <c r="MD168" s="44"/>
      <c r="ME168" s="44"/>
      <c r="MF168" s="44"/>
      <c r="MG168" s="44"/>
      <c r="MH168" s="44"/>
      <c r="MI168" s="44"/>
      <c r="MJ168" s="44"/>
      <c r="MK168" s="44"/>
      <c r="ML168" s="44"/>
      <c r="MM168" s="44"/>
      <c r="MN168" s="44"/>
      <c r="MO168" s="44"/>
      <c r="MP168" s="44"/>
      <c r="MQ168" s="44"/>
      <c r="MR168" s="44"/>
      <c r="MS168" s="44"/>
      <c r="MT168" s="44"/>
      <c r="MU168" s="44"/>
      <c r="MV168" s="44"/>
      <c r="MW168" s="44"/>
      <c r="MX168" s="44"/>
      <c r="MY168" s="44"/>
      <c r="MZ168" s="44"/>
      <c r="NA168" s="44"/>
      <c r="NB168" s="44"/>
      <c r="NC168" s="44"/>
      <c r="ND168" s="44"/>
      <c r="NE168" s="44"/>
      <c r="NF168" s="44"/>
      <c r="NG168" s="44"/>
      <c r="NH168" s="44"/>
      <c r="NI168" s="44"/>
      <c r="NJ168" s="44"/>
      <c r="NK168" s="44"/>
      <c r="NL168" s="44"/>
      <c r="NM168" s="44"/>
      <c r="NN168" s="44"/>
    </row>
    <row r="169" spans="1:669" x14ac:dyDescent="0.25"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  <c r="IW169" s="44"/>
      <c r="IX169" s="44"/>
      <c r="IY169" s="44"/>
      <c r="IZ169" s="44"/>
      <c r="JA169" s="44"/>
      <c r="JB169" s="44"/>
      <c r="JC169" s="44"/>
      <c r="JD169" s="44"/>
      <c r="JE169" s="44"/>
      <c r="JF169" s="44"/>
      <c r="JG169" s="44"/>
      <c r="JH169" s="44"/>
      <c r="JI169" s="44"/>
      <c r="JJ169" s="44"/>
      <c r="JK169" s="44"/>
      <c r="JL169" s="44"/>
      <c r="JM169" s="44"/>
      <c r="JN169" s="44"/>
      <c r="JO169" s="44"/>
      <c r="JP169" s="44"/>
      <c r="JQ169" s="44"/>
      <c r="JR169" s="44"/>
      <c r="JS169" s="44"/>
      <c r="JT169" s="44"/>
      <c r="JU169" s="44"/>
      <c r="JV169" s="44"/>
      <c r="JW169" s="44"/>
      <c r="JX169" s="44"/>
      <c r="JY169" s="44"/>
      <c r="JZ169" s="44"/>
      <c r="KA169" s="44"/>
      <c r="KB169" s="44"/>
      <c r="KC169" s="44"/>
      <c r="KD169" s="44"/>
      <c r="KE169" s="44"/>
      <c r="KF169" s="44"/>
      <c r="KG169" s="44"/>
      <c r="KH169" s="44"/>
      <c r="KI169" s="44"/>
      <c r="KJ169" s="44"/>
      <c r="KK169" s="44"/>
      <c r="KL169" s="44"/>
      <c r="KM169" s="44"/>
      <c r="KN169" s="44"/>
      <c r="KO169" s="44"/>
      <c r="KP169" s="44"/>
      <c r="KQ169" s="44"/>
      <c r="KR169" s="44"/>
      <c r="KS169" s="44"/>
      <c r="KT169" s="44"/>
      <c r="KU169" s="44"/>
      <c r="KV169" s="44"/>
      <c r="KW169" s="44"/>
      <c r="KX169" s="44"/>
      <c r="KY169" s="44"/>
      <c r="KZ169" s="44"/>
      <c r="LA169" s="44"/>
      <c r="LB169" s="44"/>
      <c r="LC169" s="44"/>
      <c r="LD169" s="44"/>
      <c r="LE169" s="44"/>
      <c r="LF169" s="44"/>
      <c r="LG169" s="44"/>
      <c r="LH169" s="44"/>
      <c r="LI169" s="44"/>
      <c r="LJ169" s="44"/>
      <c r="LK169" s="44"/>
      <c r="LL169" s="44"/>
      <c r="LM169" s="44"/>
      <c r="LN169" s="44"/>
      <c r="LO169" s="44"/>
      <c r="LP169" s="44"/>
      <c r="LQ169" s="44"/>
      <c r="LR169" s="44"/>
      <c r="LS169" s="44"/>
      <c r="LT169" s="44"/>
      <c r="LU169" s="44"/>
      <c r="LV169" s="44"/>
      <c r="LW169" s="44"/>
      <c r="LX169" s="44"/>
      <c r="LY169" s="44"/>
      <c r="LZ169" s="44"/>
      <c r="MA169" s="44"/>
      <c r="MB169" s="44"/>
      <c r="MC169" s="44"/>
      <c r="MD169" s="44"/>
      <c r="ME169" s="44"/>
      <c r="MF169" s="44"/>
      <c r="MG169" s="44"/>
      <c r="MH169" s="44"/>
      <c r="MI169" s="44"/>
      <c r="MJ169" s="44"/>
      <c r="MK169" s="44"/>
      <c r="ML169" s="44"/>
      <c r="MM169" s="44"/>
      <c r="MN169" s="44"/>
      <c r="MO169" s="44"/>
      <c r="MP169" s="44"/>
      <c r="MQ169" s="44"/>
      <c r="MR169" s="44"/>
      <c r="MS169" s="44"/>
      <c r="MT169" s="44"/>
      <c r="MU169" s="44"/>
      <c r="MV169" s="44"/>
      <c r="MW169" s="44"/>
      <c r="MX169" s="44"/>
      <c r="MY169" s="44"/>
      <c r="MZ169" s="44"/>
      <c r="NA169" s="44"/>
      <c r="NB169" s="44"/>
      <c r="NC169" s="44"/>
      <c r="ND169" s="44"/>
      <c r="NE169" s="44"/>
      <c r="NF169" s="44"/>
      <c r="NG169" s="44"/>
      <c r="NH169" s="44"/>
      <c r="NI169" s="44"/>
      <c r="NJ169" s="44"/>
      <c r="NK169" s="44"/>
      <c r="NL169" s="44"/>
      <c r="NM169" s="44"/>
      <c r="NN169" s="44"/>
    </row>
    <row r="170" spans="1:669" ht="15.75" x14ac:dyDescent="0.25">
      <c r="A170" s="36" t="s">
        <v>68</v>
      </c>
      <c r="B170" s="119"/>
      <c r="C170" s="119"/>
      <c r="D170" s="199"/>
      <c r="E170" s="119"/>
      <c r="F170" s="119"/>
      <c r="G170" s="161"/>
      <c r="H170" s="161"/>
      <c r="I170" s="147"/>
      <c r="J170" s="147"/>
      <c r="K170" s="161"/>
      <c r="L170" s="147"/>
      <c r="M170" s="161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  <c r="IU170" s="85"/>
      <c r="IV170" s="85"/>
      <c r="IW170" s="85"/>
      <c r="IX170" s="85"/>
      <c r="IY170" s="85"/>
      <c r="IZ170" s="85"/>
      <c r="JA170" s="85"/>
      <c r="JB170" s="85"/>
      <c r="JC170" s="85"/>
      <c r="JD170" s="85"/>
      <c r="JE170" s="85"/>
      <c r="JF170" s="85"/>
      <c r="JG170" s="85"/>
      <c r="JH170" s="85"/>
      <c r="JI170" s="85"/>
      <c r="JJ170" s="85"/>
      <c r="JK170" s="85"/>
      <c r="JL170" s="85"/>
      <c r="JM170" s="85"/>
      <c r="JN170" s="85"/>
      <c r="JO170" s="85"/>
      <c r="JP170" s="85"/>
      <c r="JQ170" s="85"/>
      <c r="JR170" s="85"/>
      <c r="JS170" s="85"/>
      <c r="JT170" s="85"/>
      <c r="JU170" s="85"/>
      <c r="JV170" s="85"/>
      <c r="JW170" s="85"/>
      <c r="JX170" s="85"/>
      <c r="JY170" s="85"/>
      <c r="JZ170" s="85"/>
      <c r="KA170" s="85"/>
      <c r="KB170" s="85"/>
      <c r="KC170" s="85"/>
      <c r="KD170" s="85"/>
      <c r="KE170" s="85"/>
      <c r="KF170" s="85"/>
      <c r="KG170" s="85"/>
      <c r="KH170" s="85"/>
      <c r="KI170" s="85"/>
      <c r="KJ170" s="85"/>
      <c r="KK170" s="85"/>
      <c r="KL170" s="85"/>
      <c r="KM170" s="85"/>
      <c r="KN170" s="85"/>
      <c r="KO170" s="85"/>
      <c r="KP170" s="85"/>
      <c r="KQ170" s="85"/>
      <c r="KR170" s="85"/>
      <c r="KS170" s="85"/>
      <c r="KT170" s="85"/>
      <c r="KU170" s="85"/>
      <c r="KV170" s="85"/>
      <c r="KW170" s="85"/>
      <c r="KX170" s="85"/>
      <c r="KY170" s="85"/>
      <c r="KZ170" s="85"/>
      <c r="LA170" s="85"/>
      <c r="LB170" s="85"/>
      <c r="LC170" s="85"/>
      <c r="LD170" s="85"/>
      <c r="LE170" s="85"/>
      <c r="LF170" s="85"/>
      <c r="LG170" s="85"/>
      <c r="LH170" s="85"/>
      <c r="LI170" s="85"/>
      <c r="LJ170" s="85"/>
      <c r="LK170" s="85"/>
      <c r="LL170" s="85"/>
      <c r="LM170" s="85"/>
      <c r="LN170" s="85"/>
      <c r="LO170" s="85"/>
      <c r="LP170" s="85"/>
      <c r="LQ170" s="85"/>
      <c r="LR170" s="85"/>
      <c r="LS170" s="85"/>
      <c r="LT170" s="85"/>
      <c r="LU170" s="85"/>
      <c r="LV170" s="85"/>
      <c r="LW170" s="85"/>
      <c r="LX170" s="85"/>
      <c r="LY170" s="85"/>
      <c r="LZ170" s="85"/>
      <c r="MA170" s="85"/>
      <c r="MB170" s="85"/>
      <c r="MC170" s="85"/>
      <c r="MD170" s="85"/>
      <c r="ME170" s="85"/>
      <c r="MF170" s="85"/>
      <c r="MG170" s="85"/>
      <c r="MH170" s="85"/>
      <c r="MI170" s="85"/>
      <c r="MJ170" s="85"/>
      <c r="MK170" s="85"/>
      <c r="ML170" s="85"/>
      <c r="MM170" s="85"/>
      <c r="MN170" s="85"/>
      <c r="MO170" s="85"/>
      <c r="MP170" s="85"/>
      <c r="MQ170" s="85"/>
      <c r="MR170" s="85"/>
      <c r="MS170" s="85"/>
      <c r="MT170" s="85"/>
      <c r="MU170" s="85"/>
      <c r="MV170" s="85"/>
      <c r="MW170" s="85"/>
      <c r="MX170" s="85"/>
      <c r="MY170" s="85"/>
      <c r="MZ170" s="85"/>
      <c r="NA170" s="85"/>
      <c r="NB170" s="85"/>
      <c r="NC170" s="85"/>
      <c r="ND170" s="85"/>
      <c r="NE170" s="85"/>
      <c r="NF170" s="85"/>
      <c r="NG170" s="85"/>
      <c r="NH170" s="85"/>
      <c r="NI170" s="85"/>
      <c r="NJ170" s="85"/>
      <c r="NK170" s="85"/>
      <c r="NL170" s="85"/>
      <c r="NM170" s="85"/>
      <c r="NN170" s="85"/>
      <c r="NO170" s="49"/>
      <c r="NP170" s="49"/>
      <c r="NQ170" s="49"/>
      <c r="NR170" s="49"/>
      <c r="NS170" s="49"/>
      <c r="NT170" s="49"/>
      <c r="NU170" s="49"/>
      <c r="NV170" s="49"/>
      <c r="NW170" s="49"/>
      <c r="NX170" s="49"/>
      <c r="NY170" s="49"/>
      <c r="NZ170" s="49"/>
      <c r="OA170" s="49"/>
      <c r="OB170" s="49"/>
      <c r="OC170" s="49"/>
      <c r="OD170" s="49"/>
      <c r="OE170" s="49"/>
      <c r="OF170" s="49"/>
      <c r="OG170" s="49"/>
      <c r="OH170" s="49"/>
      <c r="OI170" s="49"/>
      <c r="OJ170" s="49"/>
      <c r="OK170" s="49"/>
      <c r="OL170" s="49"/>
      <c r="OM170" s="49"/>
      <c r="ON170" s="49"/>
      <c r="OO170" s="49"/>
      <c r="OP170" s="49"/>
      <c r="OQ170" s="49"/>
      <c r="OR170" s="49"/>
      <c r="OS170" s="49"/>
      <c r="OT170" s="49"/>
      <c r="OU170" s="49"/>
      <c r="OV170" s="49"/>
      <c r="OW170" s="49"/>
      <c r="OX170" s="49"/>
      <c r="OY170" s="49"/>
      <c r="OZ170" s="49"/>
      <c r="PA170" s="49"/>
      <c r="PB170" s="49"/>
      <c r="PC170" s="49"/>
      <c r="PD170" s="49"/>
      <c r="PE170" s="49"/>
      <c r="PF170" s="49"/>
      <c r="PG170" s="49"/>
      <c r="PH170" s="49"/>
      <c r="PI170" s="49"/>
      <c r="PJ170" s="49"/>
      <c r="PK170" s="49"/>
      <c r="PL170" s="49"/>
      <c r="PM170" s="49"/>
      <c r="PN170" s="49"/>
      <c r="PO170" s="49"/>
      <c r="PP170" s="49"/>
      <c r="PQ170" s="49"/>
      <c r="PR170" s="49"/>
      <c r="PS170" s="49"/>
      <c r="PT170" s="49"/>
      <c r="PU170" s="49"/>
      <c r="PV170" s="49"/>
      <c r="PW170" s="49"/>
      <c r="PX170" s="49"/>
      <c r="PY170" s="49"/>
      <c r="PZ170" s="49"/>
      <c r="QA170" s="49"/>
      <c r="QB170" s="49"/>
      <c r="QC170" s="49"/>
      <c r="QD170" s="49"/>
      <c r="QE170" s="49"/>
      <c r="QF170" s="49"/>
      <c r="QG170" s="49"/>
      <c r="QH170" s="49"/>
      <c r="QI170" s="49"/>
      <c r="QJ170" s="49"/>
      <c r="QK170" s="49"/>
      <c r="QL170" s="49"/>
      <c r="QM170" s="49"/>
      <c r="QN170" s="49"/>
      <c r="QO170" s="49"/>
      <c r="QP170" s="49"/>
      <c r="QQ170" s="49"/>
      <c r="QR170" s="49"/>
      <c r="QS170" s="49"/>
      <c r="QT170" s="49"/>
      <c r="QU170" s="49"/>
      <c r="QV170" s="49"/>
      <c r="QW170" s="49"/>
      <c r="QX170" s="49"/>
      <c r="QY170" s="49"/>
      <c r="QZ170" s="49"/>
      <c r="RA170" s="49"/>
      <c r="RB170" s="49"/>
      <c r="RC170" s="49"/>
      <c r="RD170" s="49"/>
      <c r="RE170" s="49"/>
      <c r="RF170" s="49"/>
      <c r="RG170" s="49"/>
      <c r="RH170" s="49"/>
      <c r="RI170" s="49"/>
      <c r="RJ170" s="49"/>
      <c r="RK170" s="49"/>
      <c r="RL170" s="49"/>
      <c r="RM170" s="49"/>
      <c r="RN170" s="49"/>
      <c r="RO170" s="49"/>
      <c r="RP170" s="49"/>
      <c r="RQ170" s="49"/>
      <c r="RR170" s="49"/>
      <c r="RS170" s="49"/>
      <c r="RT170" s="49"/>
      <c r="RU170" s="49"/>
      <c r="RV170" s="49"/>
      <c r="RW170" s="49"/>
      <c r="RX170" s="49"/>
      <c r="RY170" s="49"/>
      <c r="RZ170" s="49"/>
      <c r="SA170" s="49"/>
      <c r="SB170" s="49"/>
      <c r="SC170" s="49"/>
      <c r="SD170" s="49"/>
      <c r="SE170" s="49"/>
      <c r="SF170" s="49"/>
      <c r="SG170" s="49"/>
      <c r="SH170" s="49"/>
      <c r="SI170" s="49"/>
      <c r="SJ170" s="49"/>
      <c r="SK170" s="49"/>
      <c r="SL170" s="49"/>
      <c r="SM170" s="49"/>
      <c r="SN170" s="49"/>
      <c r="SO170" s="49"/>
      <c r="SP170" s="49"/>
      <c r="SQ170" s="49"/>
      <c r="SR170" s="49"/>
      <c r="SS170" s="49"/>
      <c r="ST170" s="49"/>
      <c r="SU170" s="49"/>
      <c r="SV170" s="49"/>
      <c r="SW170" s="49"/>
      <c r="SX170" s="49"/>
      <c r="SY170" s="49"/>
      <c r="SZ170" s="49"/>
      <c r="TA170" s="49"/>
      <c r="TB170" s="49"/>
      <c r="TC170" s="49"/>
      <c r="TD170" s="49"/>
      <c r="TE170" s="49"/>
      <c r="TF170" s="49"/>
      <c r="TG170" s="49"/>
      <c r="TH170" s="49"/>
      <c r="TI170" s="49"/>
      <c r="TJ170" s="49"/>
      <c r="TK170" s="49"/>
      <c r="TL170" s="49"/>
      <c r="TM170" s="49"/>
      <c r="TN170" s="49"/>
      <c r="TO170" s="49"/>
      <c r="TP170" s="49"/>
      <c r="TQ170" s="49"/>
      <c r="TR170" s="49"/>
      <c r="TS170" s="49"/>
      <c r="TT170" s="49"/>
      <c r="TU170" s="49"/>
      <c r="TV170" s="49"/>
      <c r="TW170" s="49"/>
      <c r="TX170" s="49"/>
      <c r="TY170" s="49"/>
      <c r="TZ170" s="49"/>
      <c r="UA170" s="49"/>
      <c r="UB170" s="49"/>
      <c r="UC170" s="49"/>
      <c r="UD170" s="49"/>
      <c r="UE170" s="49"/>
      <c r="UF170" s="49"/>
      <c r="UG170" s="49"/>
      <c r="UH170" s="49"/>
      <c r="UI170" s="49"/>
      <c r="UJ170" s="49"/>
      <c r="UK170" s="49"/>
      <c r="UL170" s="49"/>
      <c r="UM170" s="49"/>
      <c r="UN170" s="49"/>
      <c r="UO170" s="49"/>
      <c r="UP170" s="49"/>
      <c r="UQ170" s="49"/>
      <c r="UR170" s="49"/>
      <c r="US170" s="49"/>
      <c r="UT170" s="49"/>
      <c r="UU170" s="49"/>
      <c r="UV170" s="49"/>
      <c r="UW170" s="49"/>
      <c r="UX170" s="49"/>
      <c r="UY170" s="49"/>
      <c r="UZ170" s="49"/>
      <c r="VA170" s="49"/>
      <c r="VB170" s="49"/>
      <c r="VC170" s="49"/>
      <c r="VD170" s="49"/>
      <c r="VE170" s="49"/>
      <c r="VF170" s="49"/>
      <c r="VG170" s="49"/>
      <c r="VH170" s="49"/>
      <c r="VI170" s="49"/>
      <c r="VJ170" s="49"/>
      <c r="VK170" s="49"/>
      <c r="VL170" s="49"/>
      <c r="VM170" s="49"/>
      <c r="VN170" s="49"/>
      <c r="VO170" s="49"/>
      <c r="VP170" s="49"/>
      <c r="VQ170" s="49"/>
      <c r="VR170" s="49"/>
      <c r="VS170" s="49"/>
      <c r="VT170" s="49"/>
      <c r="VU170" s="49"/>
      <c r="VV170" s="49"/>
      <c r="VW170" s="49"/>
      <c r="VX170" s="49"/>
      <c r="VY170" s="49"/>
      <c r="VZ170" s="49"/>
      <c r="WA170" s="49"/>
      <c r="WB170" s="49"/>
      <c r="WC170" s="49"/>
      <c r="WD170" s="49"/>
      <c r="WE170" s="49"/>
      <c r="WF170" s="49"/>
      <c r="WG170" s="49"/>
      <c r="WH170" s="49"/>
      <c r="WI170" s="49"/>
      <c r="WJ170" s="49"/>
      <c r="WK170" s="49"/>
      <c r="WL170" s="49"/>
      <c r="WM170" s="49"/>
      <c r="WN170" s="49"/>
      <c r="WO170" s="49"/>
      <c r="WP170" s="49"/>
      <c r="WQ170" s="49"/>
      <c r="WR170" s="49"/>
      <c r="WS170" s="49"/>
      <c r="WT170" s="49"/>
      <c r="WU170" s="49"/>
      <c r="WV170" s="49"/>
      <c r="WW170" s="49"/>
      <c r="WX170" s="49"/>
      <c r="WY170" s="49"/>
      <c r="WZ170" s="49"/>
      <c r="XA170" s="49"/>
      <c r="XB170" s="49"/>
      <c r="XC170" s="49"/>
      <c r="XD170" s="49"/>
      <c r="XE170" s="49"/>
      <c r="XF170" s="49"/>
      <c r="XG170" s="49"/>
      <c r="XH170" s="49"/>
      <c r="XI170" s="49"/>
      <c r="XJ170" s="49"/>
      <c r="XK170" s="49"/>
      <c r="XL170" s="49"/>
      <c r="XM170" s="49"/>
      <c r="XN170" s="49"/>
      <c r="XO170" s="49"/>
      <c r="XP170" s="49"/>
      <c r="XQ170" s="49"/>
      <c r="XR170" s="49"/>
      <c r="XS170" s="49"/>
      <c r="XT170" s="49"/>
      <c r="XU170" s="49"/>
      <c r="XV170" s="49"/>
      <c r="XW170" s="49"/>
      <c r="XX170" s="49"/>
      <c r="XY170" s="49"/>
      <c r="XZ170" s="49"/>
      <c r="YA170" s="49"/>
      <c r="YB170" s="49"/>
      <c r="YC170" s="49"/>
      <c r="YD170" s="49"/>
      <c r="YE170" s="49"/>
      <c r="YF170" s="49"/>
      <c r="YG170" s="49"/>
      <c r="YH170" s="49"/>
      <c r="YI170" s="49"/>
      <c r="YJ170" s="49"/>
      <c r="YK170" s="49"/>
      <c r="YL170" s="49"/>
      <c r="YM170" s="49"/>
      <c r="YN170" s="49"/>
      <c r="YO170" s="49"/>
      <c r="YP170" s="49"/>
      <c r="YQ170" s="49"/>
      <c r="YR170" s="49"/>
      <c r="YS170" s="49"/>
    </row>
    <row r="171" spans="1:669" ht="18" customHeight="1" x14ac:dyDescent="0.25">
      <c r="A171" s="4" t="s">
        <v>31</v>
      </c>
      <c r="B171" s="5" t="s">
        <v>17</v>
      </c>
      <c r="C171" s="6" t="s">
        <v>71</v>
      </c>
      <c r="D171" s="6" t="s">
        <v>233</v>
      </c>
      <c r="E171" s="10">
        <v>44276</v>
      </c>
      <c r="F171" s="10" t="s">
        <v>110</v>
      </c>
      <c r="G171" s="130">
        <v>36500</v>
      </c>
      <c r="H171" s="173">
        <f>G171*0.0287</f>
        <v>1047.55</v>
      </c>
      <c r="I171" s="179">
        <v>0</v>
      </c>
      <c r="J171" s="179">
        <f>G171*0.0304</f>
        <v>1109.5999999999999</v>
      </c>
      <c r="K171" s="173">
        <v>937.5</v>
      </c>
      <c r="L171" s="179">
        <v>3094.65</v>
      </c>
      <c r="M171" s="173">
        <v>33405.35</v>
      </c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85"/>
      <c r="IE171" s="85"/>
      <c r="IF171" s="85"/>
      <c r="IG171" s="85"/>
      <c r="IH171" s="85"/>
      <c r="II171" s="85"/>
      <c r="IJ171" s="85"/>
      <c r="IK171" s="85"/>
      <c r="IL171" s="85"/>
      <c r="IM171" s="85"/>
      <c r="IN171" s="85"/>
      <c r="IO171" s="85"/>
      <c r="IP171" s="85"/>
      <c r="IQ171" s="85"/>
      <c r="IR171" s="85"/>
      <c r="IS171" s="85"/>
      <c r="IT171" s="85"/>
      <c r="IU171" s="85"/>
      <c r="IV171" s="85"/>
      <c r="IW171" s="85"/>
      <c r="IX171" s="85"/>
      <c r="IY171" s="85"/>
      <c r="IZ171" s="85"/>
      <c r="JA171" s="85"/>
      <c r="JB171" s="85"/>
      <c r="JC171" s="85"/>
      <c r="JD171" s="85"/>
      <c r="JE171" s="85"/>
      <c r="JF171" s="85"/>
      <c r="JG171" s="85"/>
      <c r="JH171" s="85"/>
      <c r="JI171" s="85"/>
      <c r="JJ171" s="85"/>
      <c r="JK171" s="85"/>
      <c r="JL171" s="85"/>
      <c r="JM171" s="85"/>
      <c r="JN171" s="85"/>
      <c r="JO171" s="85"/>
      <c r="JP171" s="85"/>
      <c r="JQ171" s="85"/>
      <c r="JR171" s="85"/>
      <c r="JS171" s="85"/>
      <c r="JT171" s="85"/>
      <c r="JU171" s="85"/>
      <c r="JV171" s="85"/>
      <c r="JW171" s="85"/>
      <c r="JX171" s="85"/>
      <c r="JY171" s="85"/>
      <c r="JZ171" s="85"/>
      <c r="KA171" s="85"/>
      <c r="KB171" s="85"/>
      <c r="KC171" s="85"/>
      <c r="KD171" s="85"/>
      <c r="KE171" s="85"/>
      <c r="KF171" s="85"/>
      <c r="KG171" s="85"/>
      <c r="KH171" s="85"/>
      <c r="KI171" s="85"/>
      <c r="KJ171" s="85"/>
      <c r="KK171" s="85"/>
      <c r="KL171" s="85"/>
      <c r="KM171" s="85"/>
      <c r="KN171" s="85"/>
      <c r="KO171" s="85"/>
      <c r="KP171" s="85"/>
      <c r="KQ171" s="85"/>
      <c r="KR171" s="85"/>
      <c r="KS171" s="85"/>
      <c r="KT171" s="85"/>
      <c r="KU171" s="85"/>
      <c r="KV171" s="85"/>
      <c r="KW171" s="85"/>
      <c r="KX171" s="85"/>
      <c r="KY171" s="85"/>
      <c r="KZ171" s="85"/>
      <c r="LA171" s="85"/>
      <c r="LB171" s="85"/>
      <c r="LC171" s="85"/>
      <c r="LD171" s="85"/>
      <c r="LE171" s="85"/>
      <c r="LF171" s="85"/>
      <c r="LG171" s="85"/>
      <c r="LH171" s="85"/>
      <c r="LI171" s="85"/>
      <c r="LJ171" s="85"/>
      <c r="LK171" s="85"/>
      <c r="LL171" s="85"/>
      <c r="LM171" s="85"/>
      <c r="LN171" s="85"/>
      <c r="LO171" s="85"/>
      <c r="LP171" s="85"/>
      <c r="LQ171" s="85"/>
      <c r="LR171" s="85"/>
      <c r="LS171" s="85"/>
      <c r="LT171" s="85"/>
      <c r="LU171" s="85"/>
      <c r="LV171" s="85"/>
      <c r="LW171" s="85"/>
      <c r="LX171" s="85"/>
      <c r="LY171" s="85"/>
      <c r="LZ171" s="85"/>
      <c r="MA171" s="85"/>
      <c r="MB171" s="85"/>
      <c r="MC171" s="85"/>
      <c r="MD171" s="85"/>
      <c r="ME171" s="85"/>
      <c r="MF171" s="85"/>
      <c r="MG171" s="85"/>
      <c r="MH171" s="85"/>
      <c r="MI171" s="85"/>
      <c r="MJ171" s="85"/>
      <c r="MK171" s="85"/>
      <c r="ML171" s="85"/>
      <c r="MM171" s="85"/>
      <c r="MN171" s="85"/>
      <c r="MO171" s="85"/>
      <c r="MP171" s="85"/>
      <c r="MQ171" s="85"/>
      <c r="MR171" s="85"/>
      <c r="MS171" s="85"/>
      <c r="MT171" s="85"/>
      <c r="MU171" s="85"/>
      <c r="MV171" s="85"/>
      <c r="MW171" s="85"/>
      <c r="MX171" s="85"/>
      <c r="MY171" s="85"/>
      <c r="MZ171" s="85"/>
      <c r="NA171" s="85"/>
      <c r="NB171" s="85"/>
      <c r="NC171" s="85"/>
      <c r="ND171" s="85"/>
      <c r="NE171" s="85"/>
      <c r="NF171" s="85"/>
      <c r="NG171" s="85"/>
      <c r="NH171" s="85"/>
      <c r="NI171" s="85"/>
      <c r="NJ171" s="85"/>
      <c r="NK171" s="85"/>
      <c r="NL171" s="85"/>
      <c r="NM171" s="85"/>
      <c r="NN171" s="85"/>
      <c r="NO171" s="49"/>
      <c r="NP171" s="49"/>
      <c r="NQ171" s="49"/>
      <c r="NR171" s="49"/>
      <c r="NS171" s="49"/>
      <c r="NT171" s="49"/>
      <c r="NU171" s="49"/>
      <c r="NV171" s="49"/>
      <c r="NW171" s="49"/>
      <c r="NX171" s="49"/>
      <c r="NY171" s="49"/>
      <c r="NZ171" s="49"/>
      <c r="OA171" s="49"/>
      <c r="OB171" s="49"/>
      <c r="OC171" s="49"/>
      <c r="OD171" s="49"/>
      <c r="OE171" s="49"/>
      <c r="OF171" s="49"/>
      <c r="OG171" s="49"/>
      <c r="OH171" s="49"/>
      <c r="OI171" s="49"/>
      <c r="OJ171" s="49"/>
      <c r="OK171" s="49"/>
      <c r="OL171" s="49"/>
      <c r="OM171" s="49"/>
      <c r="ON171" s="49"/>
      <c r="OO171" s="49"/>
      <c r="OP171" s="49"/>
      <c r="OQ171" s="49"/>
      <c r="OR171" s="49"/>
      <c r="OS171" s="49"/>
      <c r="OT171" s="49"/>
      <c r="OU171" s="49"/>
      <c r="OV171" s="49"/>
      <c r="OW171" s="49"/>
      <c r="OX171" s="49"/>
      <c r="OY171" s="49"/>
      <c r="OZ171" s="49"/>
      <c r="PA171" s="49"/>
      <c r="PB171" s="49"/>
      <c r="PC171" s="49"/>
      <c r="PD171" s="49"/>
      <c r="PE171" s="49"/>
      <c r="PF171" s="49"/>
      <c r="PG171" s="49"/>
      <c r="PH171" s="49"/>
      <c r="PI171" s="49"/>
      <c r="PJ171" s="49"/>
      <c r="PK171" s="49"/>
      <c r="PL171" s="49"/>
      <c r="PM171" s="49"/>
      <c r="PN171" s="49"/>
      <c r="PO171" s="49"/>
      <c r="PP171" s="49"/>
      <c r="PQ171" s="49"/>
      <c r="PR171" s="49"/>
      <c r="PS171" s="49"/>
      <c r="PT171" s="49"/>
      <c r="PU171" s="49"/>
      <c r="PV171" s="49"/>
      <c r="PW171" s="49"/>
      <c r="PX171" s="49"/>
      <c r="PY171" s="49"/>
      <c r="PZ171" s="49"/>
      <c r="QA171" s="49"/>
      <c r="QB171" s="49"/>
      <c r="QC171" s="49"/>
      <c r="QD171" s="49"/>
      <c r="QE171" s="49"/>
      <c r="QF171" s="49"/>
      <c r="QG171" s="49"/>
      <c r="QH171" s="49"/>
      <c r="QI171" s="49"/>
      <c r="QJ171" s="49"/>
      <c r="QK171" s="49"/>
      <c r="QL171" s="49"/>
      <c r="QM171" s="49"/>
      <c r="QN171" s="49"/>
      <c r="QO171" s="49"/>
      <c r="QP171" s="49"/>
      <c r="QQ171" s="49"/>
      <c r="QR171" s="49"/>
      <c r="QS171" s="49"/>
      <c r="QT171" s="49"/>
      <c r="QU171" s="49"/>
      <c r="QV171" s="49"/>
      <c r="QW171" s="49"/>
      <c r="QX171" s="49"/>
      <c r="QY171" s="49"/>
      <c r="QZ171" s="49"/>
      <c r="RA171" s="49"/>
      <c r="RB171" s="49"/>
      <c r="RC171" s="49"/>
      <c r="RD171" s="49"/>
      <c r="RE171" s="49"/>
      <c r="RF171" s="49"/>
      <c r="RG171" s="49"/>
      <c r="RH171" s="49"/>
      <c r="RI171" s="49"/>
      <c r="RJ171" s="49"/>
      <c r="RK171" s="49"/>
      <c r="RL171" s="49"/>
      <c r="RM171" s="49"/>
      <c r="RN171" s="49"/>
      <c r="RO171" s="49"/>
      <c r="RP171" s="49"/>
      <c r="RQ171" s="49"/>
      <c r="RR171" s="49"/>
      <c r="RS171" s="49"/>
      <c r="RT171" s="49"/>
      <c r="RU171" s="49"/>
      <c r="RV171" s="49"/>
      <c r="RW171" s="49"/>
      <c r="RX171" s="49"/>
      <c r="RY171" s="49"/>
      <c r="RZ171" s="49"/>
      <c r="SA171" s="49"/>
      <c r="SB171" s="49"/>
      <c r="SC171" s="49"/>
      <c r="SD171" s="49"/>
      <c r="SE171" s="49"/>
      <c r="SF171" s="49"/>
      <c r="SG171" s="49"/>
      <c r="SH171" s="49"/>
      <c r="SI171" s="49"/>
      <c r="SJ171" s="49"/>
      <c r="SK171" s="49"/>
      <c r="SL171" s="49"/>
      <c r="SM171" s="49"/>
      <c r="SN171" s="49"/>
      <c r="SO171" s="49"/>
      <c r="SP171" s="49"/>
      <c r="SQ171" s="49"/>
      <c r="SR171" s="49"/>
      <c r="SS171" s="49"/>
      <c r="ST171" s="49"/>
      <c r="SU171" s="49"/>
      <c r="SV171" s="49"/>
      <c r="SW171" s="49"/>
      <c r="SX171" s="49"/>
      <c r="SY171" s="49"/>
      <c r="SZ171" s="49"/>
      <c r="TA171" s="49"/>
      <c r="TB171" s="49"/>
      <c r="TC171" s="49"/>
      <c r="TD171" s="49"/>
      <c r="TE171" s="49"/>
      <c r="TF171" s="49"/>
      <c r="TG171" s="49"/>
      <c r="TH171" s="49"/>
      <c r="TI171" s="49"/>
      <c r="TJ171" s="49"/>
      <c r="TK171" s="49"/>
      <c r="TL171" s="49"/>
      <c r="TM171" s="49"/>
      <c r="TN171" s="49"/>
      <c r="TO171" s="49"/>
      <c r="TP171" s="49"/>
      <c r="TQ171" s="49"/>
      <c r="TR171" s="49"/>
      <c r="TS171" s="49"/>
      <c r="TT171" s="49"/>
      <c r="TU171" s="49"/>
      <c r="TV171" s="49"/>
      <c r="TW171" s="49"/>
      <c r="TX171" s="49"/>
      <c r="TY171" s="49"/>
      <c r="TZ171" s="49"/>
      <c r="UA171" s="49"/>
      <c r="UB171" s="49"/>
      <c r="UC171" s="49"/>
      <c r="UD171" s="49"/>
      <c r="UE171" s="49"/>
      <c r="UF171" s="49"/>
      <c r="UG171" s="49"/>
      <c r="UH171" s="49"/>
      <c r="UI171" s="49"/>
      <c r="UJ171" s="49"/>
      <c r="UK171" s="49"/>
      <c r="UL171" s="49"/>
      <c r="UM171" s="49"/>
      <c r="UN171" s="49"/>
      <c r="UO171" s="49"/>
      <c r="UP171" s="49"/>
      <c r="UQ171" s="49"/>
      <c r="UR171" s="49"/>
      <c r="US171" s="49"/>
      <c r="UT171" s="49"/>
      <c r="UU171" s="49"/>
      <c r="UV171" s="49"/>
      <c r="UW171" s="49"/>
      <c r="UX171" s="49"/>
      <c r="UY171" s="49"/>
      <c r="UZ171" s="49"/>
      <c r="VA171" s="49"/>
      <c r="VB171" s="49"/>
      <c r="VC171" s="49"/>
      <c r="VD171" s="49"/>
      <c r="VE171" s="49"/>
      <c r="VF171" s="49"/>
      <c r="VG171" s="49"/>
      <c r="VH171" s="49"/>
      <c r="VI171" s="49"/>
      <c r="VJ171" s="49"/>
      <c r="VK171" s="49"/>
      <c r="VL171" s="49"/>
      <c r="VM171" s="49"/>
      <c r="VN171" s="49"/>
      <c r="VO171" s="49"/>
      <c r="VP171" s="49"/>
      <c r="VQ171" s="49"/>
      <c r="VR171" s="49"/>
      <c r="VS171" s="49"/>
      <c r="VT171" s="49"/>
      <c r="VU171" s="49"/>
      <c r="VV171" s="49"/>
      <c r="VW171" s="49"/>
      <c r="VX171" s="49"/>
      <c r="VY171" s="49"/>
      <c r="VZ171" s="49"/>
      <c r="WA171" s="49"/>
      <c r="WB171" s="49"/>
      <c r="WC171" s="49"/>
      <c r="WD171" s="49"/>
      <c r="WE171" s="49"/>
      <c r="WF171" s="49"/>
      <c r="WG171" s="49"/>
      <c r="WH171" s="49"/>
      <c r="WI171" s="49"/>
      <c r="WJ171" s="49"/>
      <c r="WK171" s="49"/>
      <c r="WL171" s="49"/>
      <c r="WM171" s="49"/>
      <c r="WN171" s="49"/>
      <c r="WO171" s="49"/>
      <c r="WP171" s="49"/>
      <c r="WQ171" s="49"/>
      <c r="WR171" s="49"/>
      <c r="WS171" s="49"/>
      <c r="WT171" s="49"/>
      <c r="WU171" s="49"/>
      <c r="WV171" s="49"/>
      <c r="WW171" s="49"/>
      <c r="WX171" s="49"/>
      <c r="WY171" s="49"/>
      <c r="WZ171" s="49"/>
      <c r="XA171" s="49"/>
      <c r="XB171" s="49"/>
      <c r="XC171" s="49"/>
      <c r="XD171" s="49"/>
      <c r="XE171" s="49"/>
      <c r="XF171" s="49"/>
      <c r="XG171" s="49"/>
      <c r="XH171" s="49"/>
      <c r="XI171" s="49"/>
      <c r="XJ171" s="49"/>
      <c r="XK171" s="49"/>
      <c r="XL171" s="49"/>
      <c r="XM171" s="49"/>
      <c r="XN171" s="49"/>
      <c r="XO171" s="49"/>
      <c r="XP171" s="49"/>
      <c r="XQ171" s="49"/>
      <c r="XR171" s="49"/>
      <c r="XS171" s="49"/>
      <c r="XT171" s="49"/>
      <c r="XU171" s="49"/>
      <c r="XV171" s="49"/>
      <c r="XW171" s="49"/>
      <c r="XX171" s="49"/>
      <c r="XY171" s="49"/>
      <c r="XZ171" s="49"/>
      <c r="YA171" s="49"/>
      <c r="YB171" s="49"/>
      <c r="YC171" s="49"/>
      <c r="YD171" s="49"/>
      <c r="YE171" s="49"/>
      <c r="YF171" s="49"/>
      <c r="YG171" s="49"/>
      <c r="YH171" s="49"/>
      <c r="YI171" s="49"/>
      <c r="YJ171" s="49"/>
      <c r="YK171" s="49"/>
      <c r="YL171" s="49"/>
      <c r="YM171" s="49"/>
      <c r="YN171" s="49"/>
      <c r="YO171" s="49"/>
      <c r="YP171" s="49"/>
      <c r="YQ171" s="49"/>
      <c r="YR171" s="49"/>
      <c r="YS171" s="49"/>
    </row>
    <row r="172" spans="1:669" ht="18" customHeight="1" x14ac:dyDescent="0.25">
      <c r="A172" s="4" t="s">
        <v>176</v>
      </c>
      <c r="B172" s="5" t="s">
        <v>55</v>
      </c>
      <c r="C172" s="6" t="s">
        <v>72</v>
      </c>
      <c r="D172" s="6" t="s">
        <v>233</v>
      </c>
      <c r="E172" s="10">
        <v>44276</v>
      </c>
      <c r="F172" s="10" t="s">
        <v>110</v>
      </c>
      <c r="G172" s="130">
        <v>100000</v>
      </c>
      <c r="H172" s="173">
        <f>G172*0.0287</f>
        <v>2870</v>
      </c>
      <c r="I172" s="179">
        <v>0</v>
      </c>
      <c r="J172" s="179">
        <f>G172*0.0304</f>
        <v>3040</v>
      </c>
      <c r="K172" s="173">
        <v>25</v>
      </c>
      <c r="L172" s="179">
        <v>5935</v>
      </c>
      <c r="M172" s="173">
        <v>94065</v>
      </c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85"/>
      <c r="IE172" s="85"/>
      <c r="IF172" s="85"/>
      <c r="IG172" s="85"/>
      <c r="IH172" s="85"/>
      <c r="II172" s="85"/>
      <c r="IJ172" s="85"/>
      <c r="IK172" s="85"/>
      <c r="IL172" s="85"/>
      <c r="IM172" s="85"/>
      <c r="IN172" s="85"/>
      <c r="IO172" s="85"/>
      <c r="IP172" s="85"/>
      <c r="IQ172" s="85"/>
      <c r="IR172" s="85"/>
      <c r="IS172" s="85"/>
      <c r="IT172" s="85"/>
      <c r="IU172" s="85"/>
      <c r="IV172" s="85"/>
      <c r="IW172" s="85"/>
      <c r="IX172" s="85"/>
      <c r="IY172" s="85"/>
      <c r="IZ172" s="85"/>
      <c r="JA172" s="85"/>
      <c r="JB172" s="85"/>
      <c r="JC172" s="85"/>
      <c r="JD172" s="85"/>
      <c r="JE172" s="85"/>
      <c r="JF172" s="85"/>
      <c r="JG172" s="85"/>
      <c r="JH172" s="85"/>
      <c r="JI172" s="85"/>
      <c r="JJ172" s="85"/>
      <c r="JK172" s="85"/>
      <c r="JL172" s="85"/>
      <c r="JM172" s="85"/>
      <c r="JN172" s="85"/>
      <c r="JO172" s="85"/>
      <c r="JP172" s="85"/>
      <c r="JQ172" s="85"/>
      <c r="JR172" s="85"/>
      <c r="JS172" s="85"/>
      <c r="JT172" s="85"/>
      <c r="JU172" s="85"/>
      <c r="JV172" s="85"/>
      <c r="JW172" s="85"/>
      <c r="JX172" s="85"/>
      <c r="JY172" s="85"/>
      <c r="JZ172" s="85"/>
      <c r="KA172" s="85"/>
      <c r="KB172" s="85"/>
      <c r="KC172" s="85"/>
      <c r="KD172" s="85"/>
      <c r="KE172" s="85"/>
      <c r="KF172" s="85"/>
      <c r="KG172" s="85"/>
      <c r="KH172" s="85"/>
      <c r="KI172" s="85"/>
      <c r="KJ172" s="85"/>
      <c r="KK172" s="85"/>
      <c r="KL172" s="85"/>
      <c r="KM172" s="85"/>
      <c r="KN172" s="85"/>
      <c r="KO172" s="85"/>
      <c r="KP172" s="85"/>
      <c r="KQ172" s="85"/>
      <c r="KR172" s="85"/>
      <c r="KS172" s="85"/>
      <c r="KT172" s="85"/>
      <c r="KU172" s="85"/>
      <c r="KV172" s="85"/>
      <c r="KW172" s="85"/>
      <c r="KX172" s="85"/>
      <c r="KY172" s="85"/>
      <c r="KZ172" s="85"/>
      <c r="LA172" s="85"/>
      <c r="LB172" s="85"/>
      <c r="LC172" s="85"/>
      <c r="LD172" s="85"/>
      <c r="LE172" s="85"/>
      <c r="LF172" s="85"/>
      <c r="LG172" s="85"/>
      <c r="LH172" s="85"/>
      <c r="LI172" s="85"/>
      <c r="LJ172" s="85"/>
      <c r="LK172" s="85"/>
      <c r="LL172" s="85"/>
      <c r="LM172" s="85"/>
      <c r="LN172" s="85"/>
      <c r="LO172" s="85"/>
      <c r="LP172" s="85"/>
      <c r="LQ172" s="85"/>
      <c r="LR172" s="85"/>
      <c r="LS172" s="85"/>
      <c r="LT172" s="85"/>
      <c r="LU172" s="85"/>
      <c r="LV172" s="85"/>
      <c r="LW172" s="85"/>
      <c r="LX172" s="85"/>
      <c r="LY172" s="85"/>
      <c r="LZ172" s="85"/>
      <c r="MA172" s="85"/>
      <c r="MB172" s="85"/>
      <c r="MC172" s="85"/>
      <c r="MD172" s="85"/>
      <c r="ME172" s="85"/>
      <c r="MF172" s="85"/>
      <c r="MG172" s="85"/>
      <c r="MH172" s="85"/>
      <c r="MI172" s="85"/>
      <c r="MJ172" s="85"/>
      <c r="MK172" s="85"/>
      <c r="ML172" s="85"/>
      <c r="MM172" s="85"/>
      <c r="MN172" s="85"/>
      <c r="MO172" s="85"/>
      <c r="MP172" s="85"/>
      <c r="MQ172" s="85"/>
      <c r="MR172" s="85"/>
      <c r="MS172" s="85"/>
      <c r="MT172" s="85"/>
      <c r="MU172" s="85"/>
      <c r="MV172" s="85"/>
      <c r="MW172" s="85"/>
      <c r="MX172" s="85"/>
      <c r="MY172" s="85"/>
      <c r="MZ172" s="85"/>
      <c r="NA172" s="85"/>
      <c r="NB172" s="85"/>
      <c r="NC172" s="85"/>
      <c r="ND172" s="85"/>
      <c r="NE172" s="85"/>
      <c r="NF172" s="85"/>
      <c r="NG172" s="85"/>
      <c r="NH172" s="85"/>
      <c r="NI172" s="85"/>
      <c r="NJ172" s="85"/>
      <c r="NK172" s="85"/>
      <c r="NL172" s="85"/>
      <c r="NM172" s="85"/>
      <c r="NN172" s="85"/>
      <c r="NO172" s="49"/>
      <c r="NP172" s="49"/>
      <c r="NQ172" s="49"/>
      <c r="NR172" s="49"/>
      <c r="NS172" s="49"/>
      <c r="NT172" s="49"/>
      <c r="NU172" s="49"/>
      <c r="NV172" s="49"/>
      <c r="NW172" s="49"/>
      <c r="NX172" s="49"/>
      <c r="NY172" s="49"/>
      <c r="NZ172" s="49"/>
      <c r="OA172" s="49"/>
      <c r="OB172" s="49"/>
      <c r="OC172" s="49"/>
      <c r="OD172" s="49"/>
      <c r="OE172" s="49"/>
      <c r="OF172" s="49"/>
      <c r="OG172" s="49"/>
      <c r="OH172" s="49"/>
      <c r="OI172" s="49"/>
      <c r="OJ172" s="49"/>
      <c r="OK172" s="49"/>
      <c r="OL172" s="49"/>
      <c r="OM172" s="49"/>
      <c r="ON172" s="49"/>
      <c r="OO172" s="49"/>
      <c r="OP172" s="49"/>
      <c r="OQ172" s="49"/>
      <c r="OR172" s="49"/>
      <c r="OS172" s="49"/>
      <c r="OT172" s="49"/>
      <c r="OU172" s="49"/>
      <c r="OV172" s="49"/>
      <c r="OW172" s="49"/>
      <c r="OX172" s="49"/>
      <c r="OY172" s="49"/>
      <c r="OZ172" s="49"/>
      <c r="PA172" s="49"/>
      <c r="PB172" s="49"/>
      <c r="PC172" s="49"/>
      <c r="PD172" s="49"/>
      <c r="PE172" s="49"/>
      <c r="PF172" s="49"/>
      <c r="PG172" s="49"/>
      <c r="PH172" s="49"/>
      <c r="PI172" s="49"/>
      <c r="PJ172" s="49"/>
      <c r="PK172" s="49"/>
      <c r="PL172" s="49"/>
      <c r="PM172" s="49"/>
      <c r="PN172" s="49"/>
      <c r="PO172" s="49"/>
      <c r="PP172" s="49"/>
      <c r="PQ172" s="49"/>
      <c r="PR172" s="49"/>
      <c r="PS172" s="49"/>
      <c r="PT172" s="49"/>
      <c r="PU172" s="49"/>
      <c r="PV172" s="49"/>
      <c r="PW172" s="49"/>
      <c r="PX172" s="49"/>
      <c r="PY172" s="49"/>
      <c r="PZ172" s="49"/>
      <c r="QA172" s="49"/>
      <c r="QB172" s="49"/>
      <c r="QC172" s="49"/>
      <c r="QD172" s="49"/>
      <c r="QE172" s="49"/>
      <c r="QF172" s="49"/>
      <c r="QG172" s="49"/>
      <c r="QH172" s="49"/>
      <c r="QI172" s="49"/>
      <c r="QJ172" s="49"/>
      <c r="QK172" s="49"/>
      <c r="QL172" s="49"/>
      <c r="QM172" s="49"/>
      <c r="QN172" s="49"/>
      <c r="QO172" s="49"/>
      <c r="QP172" s="49"/>
      <c r="QQ172" s="49"/>
      <c r="QR172" s="49"/>
      <c r="QS172" s="49"/>
      <c r="QT172" s="49"/>
      <c r="QU172" s="49"/>
      <c r="QV172" s="49"/>
      <c r="QW172" s="49"/>
      <c r="QX172" s="49"/>
      <c r="QY172" s="49"/>
      <c r="QZ172" s="49"/>
      <c r="RA172" s="49"/>
      <c r="RB172" s="49"/>
      <c r="RC172" s="49"/>
      <c r="RD172" s="49"/>
      <c r="RE172" s="49"/>
      <c r="RF172" s="49"/>
      <c r="RG172" s="49"/>
      <c r="RH172" s="49"/>
      <c r="RI172" s="49"/>
      <c r="RJ172" s="49"/>
      <c r="RK172" s="49"/>
      <c r="RL172" s="49"/>
      <c r="RM172" s="49"/>
      <c r="RN172" s="49"/>
      <c r="RO172" s="49"/>
      <c r="RP172" s="49"/>
      <c r="RQ172" s="49"/>
      <c r="RR172" s="49"/>
      <c r="RS172" s="49"/>
      <c r="RT172" s="49"/>
      <c r="RU172" s="49"/>
      <c r="RV172" s="49"/>
      <c r="RW172" s="49"/>
      <c r="RX172" s="49"/>
      <c r="RY172" s="49"/>
      <c r="RZ172" s="49"/>
      <c r="SA172" s="49"/>
      <c r="SB172" s="49"/>
      <c r="SC172" s="49"/>
      <c r="SD172" s="49"/>
      <c r="SE172" s="49"/>
      <c r="SF172" s="49"/>
      <c r="SG172" s="49"/>
      <c r="SH172" s="49"/>
      <c r="SI172" s="49"/>
      <c r="SJ172" s="49"/>
      <c r="SK172" s="49"/>
      <c r="SL172" s="49"/>
      <c r="SM172" s="49"/>
      <c r="SN172" s="49"/>
      <c r="SO172" s="49"/>
      <c r="SP172" s="49"/>
      <c r="SQ172" s="49"/>
      <c r="SR172" s="49"/>
      <c r="SS172" s="49"/>
      <c r="ST172" s="49"/>
      <c r="SU172" s="49"/>
      <c r="SV172" s="49"/>
      <c r="SW172" s="49"/>
      <c r="SX172" s="49"/>
      <c r="SY172" s="49"/>
      <c r="SZ172" s="49"/>
      <c r="TA172" s="49"/>
      <c r="TB172" s="49"/>
      <c r="TC172" s="49"/>
      <c r="TD172" s="49"/>
      <c r="TE172" s="49"/>
      <c r="TF172" s="49"/>
      <c r="TG172" s="49"/>
      <c r="TH172" s="49"/>
      <c r="TI172" s="49"/>
      <c r="TJ172" s="49"/>
      <c r="TK172" s="49"/>
      <c r="TL172" s="49"/>
      <c r="TM172" s="49"/>
      <c r="TN172" s="49"/>
      <c r="TO172" s="49"/>
      <c r="TP172" s="49"/>
      <c r="TQ172" s="49"/>
      <c r="TR172" s="49"/>
      <c r="TS172" s="49"/>
      <c r="TT172" s="49"/>
      <c r="TU172" s="49"/>
      <c r="TV172" s="49"/>
      <c r="TW172" s="49"/>
      <c r="TX172" s="49"/>
      <c r="TY172" s="49"/>
      <c r="TZ172" s="49"/>
      <c r="UA172" s="49"/>
      <c r="UB172" s="49"/>
      <c r="UC172" s="49"/>
      <c r="UD172" s="49"/>
      <c r="UE172" s="49"/>
      <c r="UF172" s="49"/>
      <c r="UG172" s="49"/>
      <c r="UH172" s="49"/>
      <c r="UI172" s="49"/>
      <c r="UJ172" s="49"/>
      <c r="UK172" s="49"/>
      <c r="UL172" s="49"/>
      <c r="UM172" s="49"/>
      <c r="UN172" s="49"/>
      <c r="UO172" s="49"/>
      <c r="UP172" s="49"/>
      <c r="UQ172" s="49"/>
      <c r="UR172" s="49"/>
      <c r="US172" s="49"/>
      <c r="UT172" s="49"/>
      <c r="UU172" s="49"/>
      <c r="UV172" s="49"/>
      <c r="UW172" s="49"/>
      <c r="UX172" s="49"/>
      <c r="UY172" s="49"/>
      <c r="UZ172" s="49"/>
      <c r="VA172" s="49"/>
      <c r="VB172" s="49"/>
      <c r="VC172" s="49"/>
      <c r="VD172" s="49"/>
      <c r="VE172" s="49"/>
      <c r="VF172" s="49"/>
      <c r="VG172" s="49"/>
      <c r="VH172" s="49"/>
      <c r="VI172" s="49"/>
      <c r="VJ172" s="49"/>
      <c r="VK172" s="49"/>
      <c r="VL172" s="49"/>
      <c r="VM172" s="49"/>
      <c r="VN172" s="49"/>
      <c r="VO172" s="49"/>
      <c r="VP172" s="49"/>
      <c r="VQ172" s="49"/>
      <c r="VR172" s="49"/>
      <c r="VS172" s="49"/>
      <c r="VT172" s="49"/>
      <c r="VU172" s="49"/>
      <c r="VV172" s="49"/>
      <c r="VW172" s="49"/>
      <c r="VX172" s="49"/>
      <c r="VY172" s="49"/>
      <c r="VZ172" s="49"/>
      <c r="WA172" s="49"/>
      <c r="WB172" s="49"/>
      <c r="WC172" s="49"/>
      <c r="WD172" s="49"/>
      <c r="WE172" s="49"/>
      <c r="WF172" s="49"/>
      <c r="WG172" s="49"/>
      <c r="WH172" s="49"/>
      <c r="WI172" s="49"/>
      <c r="WJ172" s="49"/>
      <c r="WK172" s="49"/>
      <c r="WL172" s="49"/>
      <c r="WM172" s="49"/>
      <c r="WN172" s="49"/>
      <c r="WO172" s="49"/>
      <c r="WP172" s="49"/>
      <c r="WQ172" s="49"/>
      <c r="WR172" s="49"/>
      <c r="WS172" s="49"/>
      <c r="WT172" s="49"/>
      <c r="WU172" s="49"/>
      <c r="WV172" s="49"/>
      <c r="WW172" s="49"/>
      <c r="WX172" s="49"/>
      <c r="WY172" s="49"/>
      <c r="WZ172" s="49"/>
      <c r="XA172" s="49"/>
      <c r="XB172" s="49"/>
      <c r="XC172" s="49"/>
      <c r="XD172" s="49"/>
      <c r="XE172" s="49"/>
      <c r="XF172" s="49"/>
      <c r="XG172" s="49"/>
      <c r="XH172" s="49"/>
      <c r="XI172" s="49"/>
      <c r="XJ172" s="49"/>
      <c r="XK172" s="49"/>
      <c r="XL172" s="49"/>
      <c r="XM172" s="49"/>
      <c r="XN172" s="49"/>
      <c r="XO172" s="49"/>
      <c r="XP172" s="49"/>
      <c r="XQ172" s="49"/>
      <c r="XR172" s="49"/>
      <c r="XS172" s="49"/>
      <c r="XT172" s="49"/>
      <c r="XU172" s="49"/>
      <c r="XV172" s="49"/>
      <c r="XW172" s="49"/>
      <c r="XX172" s="49"/>
      <c r="XY172" s="49"/>
      <c r="XZ172" s="49"/>
      <c r="YA172" s="49"/>
      <c r="YB172" s="49"/>
      <c r="YC172" s="49"/>
      <c r="YD172" s="49"/>
      <c r="YE172" s="49"/>
      <c r="YF172" s="49"/>
      <c r="YG172" s="49"/>
      <c r="YH172" s="49"/>
      <c r="YI172" s="49"/>
      <c r="YJ172" s="49"/>
      <c r="YK172" s="49"/>
      <c r="YL172" s="49"/>
      <c r="YM172" s="49"/>
      <c r="YN172" s="49"/>
      <c r="YO172" s="49"/>
      <c r="YP172" s="49"/>
      <c r="YQ172" s="49"/>
      <c r="YR172" s="49"/>
      <c r="YS172" s="49"/>
    </row>
    <row r="173" spans="1:669" ht="19.5" customHeight="1" x14ac:dyDescent="0.25">
      <c r="A173" s="40" t="s">
        <v>14</v>
      </c>
      <c r="B173" s="12">
        <v>2</v>
      </c>
      <c r="C173" s="12"/>
      <c r="D173" s="12"/>
      <c r="E173" s="40"/>
      <c r="F173" s="40"/>
      <c r="G173" s="162">
        <f>SUM(G171:G172)</f>
        <v>136500</v>
      </c>
      <c r="H173" s="162">
        <f t="shared" ref="H173:M173" si="23">SUM(H171:H172)</f>
        <v>3917.55</v>
      </c>
      <c r="I173" s="162">
        <f t="shared" si="23"/>
        <v>0</v>
      </c>
      <c r="J173" s="162">
        <f t="shared" si="23"/>
        <v>4149.6000000000004</v>
      </c>
      <c r="K173" s="162">
        <f t="shared" si="23"/>
        <v>962.5</v>
      </c>
      <c r="L173" s="162">
        <f t="shared" si="23"/>
        <v>9029.65</v>
      </c>
      <c r="M173" s="162">
        <f t="shared" si="23"/>
        <v>127470.35</v>
      </c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85"/>
      <c r="IE173" s="85"/>
      <c r="IF173" s="85"/>
      <c r="IG173" s="85"/>
      <c r="IH173" s="85"/>
      <c r="II173" s="85"/>
      <c r="IJ173" s="85"/>
      <c r="IK173" s="85"/>
      <c r="IL173" s="85"/>
      <c r="IM173" s="85"/>
      <c r="IN173" s="85"/>
      <c r="IO173" s="85"/>
      <c r="IP173" s="85"/>
      <c r="IQ173" s="85"/>
      <c r="IR173" s="85"/>
      <c r="IS173" s="85"/>
      <c r="IT173" s="85"/>
      <c r="IU173" s="85"/>
      <c r="IV173" s="85"/>
      <c r="IW173" s="85"/>
      <c r="IX173" s="85"/>
      <c r="IY173" s="85"/>
      <c r="IZ173" s="85"/>
      <c r="JA173" s="85"/>
      <c r="JB173" s="85"/>
      <c r="JC173" s="85"/>
      <c r="JD173" s="85"/>
      <c r="JE173" s="85"/>
      <c r="JF173" s="85"/>
      <c r="JG173" s="85"/>
      <c r="JH173" s="85"/>
      <c r="JI173" s="85"/>
      <c r="JJ173" s="85"/>
      <c r="JK173" s="85"/>
      <c r="JL173" s="85"/>
      <c r="JM173" s="85"/>
      <c r="JN173" s="85"/>
      <c r="JO173" s="85"/>
      <c r="JP173" s="85"/>
      <c r="JQ173" s="85"/>
      <c r="JR173" s="85"/>
      <c r="JS173" s="85"/>
      <c r="JT173" s="85"/>
      <c r="JU173" s="85"/>
      <c r="JV173" s="85"/>
      <c r="JW173" s="85"/>
      <c r="JX173" s="85"/>
      <c r="JY173" s="85"/>
      <c r="JZ173" s="85"/>
      <c r="KA173" s="85"/>
      <c r="KB173" s="85"/>
      <c r="KC173" s="85"/>
      <c r="KD173" s="85"/>
      <c r="KE173" s="85"/>
      <c r="KF173" s="85"/>
      <c r="KG173" s="85"/>
      <c r="KH173" s="85"/>
      <c r="KI173" s="85"/>
      <c r="KJ173" s="85"/>
      <c r="KK173" s="85"/>
      <c r="KL173" s="85"/>
      <c r="KM173" s="85"/>
      <c r="KN173" s="85"/>
      <c r="KO173" s="85"/>
      <c r="KP173" s="85"/>
      <c r="KQ173" s="85"/>
      <c r="KR173" s="85"/>
      <c r="KS173" s="85"/>
      <c r="KT173" s="85"/>
      <c r="KU173" s="85"/>
      <c r="KV173" s="85"/>
      <c r="KW173" s="85"/>
      <c r="KX173" s="85"/>
      <c r="KY173" s="85"/>
      <c r="KZ173" s="85"/>
      <c r="LA173" s="85"/>
      <c r="LB173" s="85"/>
      <c r="LC173" s="85"/>
      <c r="LD173" s="85"/>
      <c r="LE173" s="85"/>
      <c r="LF173" s="85"/>
      <c r="LG173" s="85"/>
      <c r="LH173" s="85"/>
      <c r="LI173" s="85"/>
      <c r="LJ173" s="85"/>
      <c r="LK173" s="85"/>
      <c r="LL173" s="85"/>
      <c r="LM173" s="85"/>
      <c r="LN173" s="85"/>
      <c r="LO173" s="85"/>
      <c r="LP173" s="85"/>
      <c r="LQ173" s="85"/>
      <c r="LR173" s="85"/>
      <c r="LS173" s="85"/>
      <c r="LT173" s="85"/>
      <c r="LU173" s="85"/>
      <c r="LV173" s="85"/>
      <c r="LW173" s="85"/>
      <c r="LX173" s="85"/>
      <c r="LY173" s="85"/>
      <c r="LZ173" s="85"/>
      <c r="MA173" s="85"/>
      <c r="MB173" s="85"/>
      <c r="MC173" s="85"/>
      <c r="MD173" s="85"/>
      <c r="ME173" s="85"/>
      <c r="MF173" s="85"/>
      <c r="MG173" s="85"/>
      <c r="MH173" s="85"/>
      <c r="MI173" s="85"/>
      <c r="MJ173" s="85"/>
      <c r="MK173" s="85"/>
      <c r="ML173" s="85"/>
      <c r="MM173" s="85"/>
      <c r="MN173" s="85"/>
      <c r="MO173" s="85"/>
      <c r="MP173" s="85"/>
      <c r="MQ173" s="85"/>
      <c r="MR173" s="85"/>
      <c r="MS173" s="85"/>
      <c r="MT173" s="85"/>
      <c r="MU173" s="85"/>
      <c r="MV173" s="85"/>
      <c r="MW173" s="85"/>
      <c r="MX173" s="85"/>
      <c r="MY173" s="85"/>
      <c r="MZ173" s="85"/>
      <c r="NA173" s="85"/>
      <c r="NB173" s="85"/>
      <c r="NC173" s="85"/>
      <c r="ND173" s="85"/>
      <c r="NE173" s="85"/>
      <c r="NF173" s="85"/>
      <c r="NG173" s="85"/>
      <c r="NH173" s="85"/>
      <c r="NI173" s="85"/>
      <c r="NJ173" s="85"/>
      <c r="NK173" s="85"/>
      <c r="NL173" s="85"/>
      <c r="NM173" s="85"/>
      <c r="NN173" s="85"/>
      <c r="NO173" s="49"/>
      <c r="NP173" s="49"/>
      <c r="NQ173" s="49"/>
      <c r="NR173" s="49"/>
      <c r="NS173" s="49"/>
      <c r="NT173" s="49"/>
      <c r="NU173" s="49"/>
      <c r="NV173" s="49"/>
      <c r="NW173" s="49"/>
      <c r="NX173" s="49"/>
      <c r="NY173" s="49"/>
      <c r="NZ173" s="49"/>
      <c r="OA173" s="49"/>
      <c r="OB173" s="49"/>
      <c r="OC173" s="49"/>
      <c r="OD173" s="49"/>
      <c r="OE173" s="49"/>
      <c r="OF173" s="49"/>
      <c r="OG173" s="49"/>
      <c r="OH173" s="49"/>
      <c r="OI173" s="49"/>
      <c r="OJ173" s="49"/>
      <c r="OK173" s="49"/>
      <c r="OL173" s="49"/>
      <c r="OM173" s="49"/>
      <c r="ON173" s="49"/>
      <c r="OO173" s="49"/>
      <c r="OP173" s="49"/>
      <c r="OQ173" s="49"/>
      <c r="OR173" s="49"/>
      <c r="OS173" s="49"/>
      <c r="OT173" s="49"/>
      <c r="OU173" s="49"/>
      <c r="OV173" s="49"/>
      <c r="OW173" s="49"/>
      <c r="OX173" s="49"/>
      <c r="OY173" s="49"/>
      <c r="OZ173" s="49"/>
      <c r="PA173" s="49"/>
      <c r="PB173" s="49"/>
      <c r="PC173" s="49"/>
      <c r="PD173" s="49"/>
      <c r="PE173" s="49"/>
      <c r="PF173" s="49"/>
      <c r="PG173" s="49"/>
      <c r="PH173" s="49"/>
      <c r="PI173" s="49"/>
      <c r="PJ173" s="49"/>
      <c r="PK173" s="49"/>
      <c r="PL173" s="49"/>
      <c r="PM173" s="49"/>
      <c r="PN173" s="49"/>
      <c r="PO173" s="49"/>
      <c r="PP173" s="49"/>
      <c r="PQ173" s="49"/>
      <c r="PR173" s="49"/>
      <c r="PS173" s="49"/>
      <c r="PT173" s="49"/>
      <c r="PU173" s="49"/>
      <c r="PV173" s="49"/>
      <c r="PW173" s="49"/>
      <c r="PX173" s="49"/>
      <c r="PY173" s="49"/>
      <c r="PZ173" s="49"/>
      <c r="QA173" s="49"/>
      <c r="QB173" s="49"/>
      <c r="QC173" s="49"/>
      <c r="QD173" s="49"/>
      <c r="QE173" s="49"/>
      <c r="QF173" s="49"/>
      <c r="QG173" s="49"/>
      <c r="QH173" s="49"/>
      <c r="QI173" s="49"/>
      <c r="QJ173" s="49"/>
      <c r="QK173" s="49"/>
      <c r="QL173" s="49"/>
      <c r="QM173" s="49"/>
      <c r="QN173" s="49"/>
      <c r="QO173" s="49"/>
      <c r="QP173" s="49"/>
      <c r="QQ173" s="49"/>
      <c r="QR173" s="49"/>
      <c r="QS173" s="49"/>
      <c r="QT173" s="49"/>
      <c r="QU173" s="49"/>
      <c r="QV173" s="49"/>
      <c r="QW173" s="49"/>
      <c r="QX173" s="49"/>
      <c r="QY173" s="49"/>
      <c r="QZ173" s="49"/>
      <c r="RA173" s="49"/>
      <c r="RB173" s="49"/>
      <c r="RC173" s="49"/>
      <c r="RD173" s="49"/>
      <c r="RE173" s="49"/>
      <c r="RF173" s="49"/>
      <c r="RG173" s="49"/>
      <c r="RH173" s="49"/>
      <c r="RI173" s="49"/>
      <c r="RJ173" s="49"/>
      <c r="RK173" s="49"/>
      <c r="RL173" s="49"/>
      <c r="RM173" s="49"/>
      <c r="RN173" s="49"/>
      <c r="RO173" s="49"/>
      <c r="RP173" s="49"/>
      <c r="RQ173" s="49"/>
      <c r="RR173" s="49"/>
      <c r="RS173" s="49"/>
      <c r="RT173" s="49"/>
      <c r="RU173" s="49"/>
      <c r="RV173" s="49"/>
      <c r="RW173" s="49"/>
      <c r="RX173" s="49"/>
      <c r="RY173" s="49"/>
      <c r="RZ173" s="49"/>
      <c r="SA173" s="49"/>
      <c r="SB173" s="49"/>
      <c r="SC173" s="49"/>
      <c r="SD173" s="49"/>
      <c r="SE173" s="49"/>
      <c r="SF173" s="49"/>
      <c r="SG173" s="49"/>
      <c r="SH173" s="49"/>
      <c r="SI173" s="49"/>
      <c r="SJ173" s="49"/>
      <c r="SK173" s="49"/>
      <c r="SL173" s="49"/>
      <c r="SM173" s="49"/>
      <c r="SN173" s="49"/>
      <c r="SO173" s="49"/>
      <c r="SP173" s="49"/>
      <c r="SQ173" s="49"/>
      <c r="SR173" s="49"/>
      <c r="SS173" s="49"/>
      <c r="ST173" s="49"/>
      <c r="SU173" s="49"/>
      <c r="SV173" s="49"/>
      <c r="SW173" s="49"/>
      <c r="SX173" s="49"/>
      <c r="SY173" s="49"/>
      <c r="SZ173" s="49"/>
      <c r="TA173" s="49"/>
      <c r="TB173" s="49"/>
      <c r="TC173" s="49"/>
      <c r="TD173" s="49"/>
      <c r="TE173" s="49"/>
      <c r="TF173" s="49"/>
      <c r="TG173" s="49"/>
      <c r="TH173" s="49"/>
      <c r="TI173" s="49"/>
      <c r="TJ173" s="49"/>
      <c r="TK173" s="49"/>
      <c r="TL173" s="49"/>
      <c r="TM173" s="49"/>
      <c r="TN173" s="49"/>
      <c r="TO173" s="49"/>
      <c r="TP173" s="49"/>
      <c r="TQ173" s="49"/>
      <c r="TR173" s="49"/>
      <c r="TS173" s="49"/>
      <c r="TT173" s="49"/>
      <c r="TU173" s="49"/>
      <c r="TV173" s="49"/>
      <c r="TW173" s="49"/>
      <c r="TX173" s="49"/>
      <c r="TY173" s="49"/>
      <c r="TZ173" s="49"/>
      <c r="UA173" s="49"/>
      <c r="UB173" s="49"/>
      <c r="UC173" s="49"/>
      <c r="UD173" s="49"/>
      <c r="UE173" s="49"/>
      <c r="UF173" s="49"/>
      <c r="UG173" s="49"/>
      <c r="UH173" s="49"/>
      <c r="UI173" s="49"/>
      <c r="UJ173" s="49"/>
      <c r="UK173" s="49"/>
      <c r="UL173" s="49"/>
      <c r="UM173" s="49"/>
      <c r="UN173" s="49"/>
      <c r="UO173" s="49"/>
      <c r="UP173" s="49"/>
      <c r="UQ173" s="49"/>
      <c r="UR173" s="49"/>
      <c r="US173" s="49"/>
      <c r="UT173" s="49"/>
      <c r="UU173" s="49"/>
      <c r="UV173" s="49"/>
      <c r="UW173" s="49"/>
      <c r="UX173" s="49"/>
      <c r="UY173" s="49"/>
      <c r="UZ173" s="49"/>
      <c r="VA173" s="49"/>
      <c r="VB173" s="49"/>
      <c r="VC173" s="49"/>
      <c r="VD173" s="49"/>
      <c r="VE173" s="49"/>
      <c r="VF173" s="49"/>
      <c r="VG173" s="49"/>
      <c r="VH173" s="49"/>
      <c r="VI173" s="49"/>
      <c r="VJ173" s="49"/>
      <c r="VK173" s="49"/>
      <c r="VL173" s="49"/>
      <c r="VM173" s="49"/>
      <c r="VN173" s="49"/>
      <c r="VO173" s="49"/>
      <c r="VP173" s="49"/>
      <c r="VQ173" s="49"/>
      <c r="VR173" s="49"/>
      <c r="VS173" s="49"/>
      <c r="VT173" s="49"/>
      <c r="VU173" s="49"/>
      <c r="VV173" s="49"/>
      <c r="VW173" s="49"/>
      <c r="VX173" s="49"/>
      <c r="VY173" s="49"/>
      <c r="VZ173" s="49"/>
      <c r="WA173" s="49"/>
      <c r="WB173" s="49"/>
      <c r="WC173" s="49"/>
      <c r="WD173" s="49"/>
      <c r="WE173" s="49"/>
      <c r="WF173" s="49"/>
      <c r="WG173" s="49"/>
      <c r="WH173" s="49"/>
      <c r="WI173" s="49"/>
      <c r="WJ173" s="49"/>
      <c r="WK173" s="49"/>
      <c r="WL173" s="49"/>
      <c r="WM173" s="49"/>
      <c r="WN173" s="49"/>
      <c r="WO173" s="49"/>
      <c r="WP173" s="49"/>
      <c r="WQ173" s="49"/>
      <c r="WR173" s="49"/>
      <c r="WS173" s="49"/>
      <c r="WT173" s="49"/>
      <c r="WU173" s="49"/>
      <c r="WV173" s="49"/>
      <c r="WW173" s="49"/>
      <c r="WX173" s="49"/>
      <c r="WY173" s="49"/>
      <c r="WZ173" s="49"/>
      <c r="XA173" s="49"/>
      <c r="XB173" s="49"/>
      <c r="XC173" s="49"/>
      <c r="XD173" s="49"/>
      <c r="XE173" s="49"/>
      <c r="XF173" s="49"/>
      <c r="XG173" s="49"/>
      <c r="XH173" s="49"/>
      <c r="XI173" s="49"/>
      <c r="XJ173" s="49"/>
      <c r="XK173" s="49"/>
      <c r="XL173" s="49"/>
      <c r="XM173" s="49"/>
      <c r="XN173" s="49"/>
      <c r="XO173" s="49"/>
      <c r="XP173" s="49"/>
      <c r="XQ173" s="49"/>
      <c r="XR173" s="49"/>
      <c r="XS173" s="49"/>
      <c r="XT173" s="49"/>
      <c r="XU173" s="49"/>
      <c r="XV173" s="49"/>
      <c r="XW173" s="49"/>
      <c r="XX173" s="49"/>
      <c r="XY173" s="49"/>
      <c r="XZ173" s="49"/>
      <c r="YA173" s="49"/>
      <c r="YB173" s="49"/>
      <c r="YC173" s="49"/>
      <c r="YD173" s="49"/>
      <c r="YE173" s="49"/>
      <c r="YF173" s="49"/>
      <c r="YG173" s="49"/>
      <c r="YH173" s="49"/>
      <c r="YI173" s="49"/>
      <c r="YJ173" s="49"/>
      <c r="YK173" s="49"/>
      <c r="YL173" s="49"/>
      <c r="YM173" s="49"/>
      <c r="YN173" s="49"/>
      <c r="YO173" s="49"/>
      <c r="YP173" s="49"/>
      <c r="YQ173" s="49"/>
      <c r="YR173" s="49"/>
      <c r="YS173" s="49"/>
    </row>
    <row r="174" spans="1:669" x14ac:dyDescent="0.25"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  <c r="IW174" s="44"/>
      <c r="IX174" s="44"/>
      <c r="IY174" s="44"/>
      <c r="IZ174" s="44"/>
      <c r="JA174" s="44"/>
      <c r="JB174" s="44"/>
      <c r="JC174" s="44"/>
      <c r="JD174" s="44"/>
      <c r="JE174" s="44"/>
      <c r="JF174" s="44"/>
      <c r="JG174" s="44"/>
      <c r="JH174" s="44"/>
      <c r="JI174" s="44"/>
      <c r="JJ174" s="44"/>
      <c r="JK174" s="44"/>
      <c r="JL174" s="44"/>
      <c r="JM174" s="44"/>
      <c r="JN174" s="44"/>
      <c r="JO174" s="44"/>
      <c r="JP174" s="44"/>
      <c r="JQ174" s="44"/>
      <c r="JR174" s="44"/>
      <c r="JS174" s="44"/>
      <c r="JT174" s="44"/>
      <c r="JU174" s="44"/>
      <c r="JV174" s="44"/>
      <c r="JW174" s="44"/>
      <c r="JX174" s="44"/>
      <c r="JY174" s="44"/>
      <c r="JZ174" s="44"/>
      <c r="KA174" s="44"/>
      <c r="KB174" s="44"/>
      <c r="KC174" s="44"/>
      <c r="KD174" s="44"/>
      <c r="KE174" s="44"/>
      <c r="KF174" s="44"/>
      <c r="KG174" s="44"/>
      <c r="KH174" s="44"/>
      <c r="KI174" s="44"/>
      <c r="KJ174" s="44"/>
      <c r="KK174" s="44"/>
      <c r="KL174" s="44"/>
      <c r="KM174" s="44"/>
      <c r="KN174" s="44"/>
      <c r="KO174" s="44"/>
      <c r="KP174" s="44"/>
      <c r="KQ174" s="44"/>
      <c r="KR174" s="44"/>
      <c r="KS174" s="44"/>
      <c r="KT174" s="44"/>
      <c r="KU174" s="44"/>
      <c r="KV174" s="44"/>
      <c r="KW174" s="44"/>
      <c r="KX174" s="44"/>
      <c r="KY174" s="44"/>
      <c r="KZ174" s="44"/>
      <c r="LA174" s="44"/>
      <c r="LB174" s="44"/>
      <c r="LC174" s="44"/>
      <c r="LD174" s="44"/>
      <c r="LE174" s="44"/>
      <c r="LF174" s="44"/>
      <c r="LG174" s="44"/>
      <c r="LH174" s="44"/>
      <c r="LI174" s="44"/>
      <c r="LJ174" s="44"/>
      <c r="LK174" s="44"/>
      <c r="LL174" s="44"/>
      <c r="LM174" s="44"/>
      <c r="LN174" s="44"/>
      <c r="LO174" s="44"/>
      <c r="LP174" s="44"/>
      <c r="LQ174" s="44"/>
      <c r="LR174" s="44"/>
      <c r="LS174" s="44"/>
      <c r="LT174" s="44"/>
      <c r="LU174" s="44"/>
      <c r="LV174" s="44"/>
      <c r="LW174" s="44"/>
      <c r="LX174" s="44"/>
      <c r="LY174" s="44"/>
      <c r="LZ174" s="44"/>
      <c r="MA174" s="44"/>
      <c r="MB174" s="44"/>
      <c r="MC174" s="44"/>
      <c r="MD174" s="44"/>
      <c r="ME174" s="44"/>
      <c r="MF174" s="44"/>
      <c r="MG174" s="44"/>
      <c r="MH174" s="44"/>
      <c r="MI174" s="44"/>
      <c r="MJ174" s="44"/>
      <c r="MK174" s="44"/>
      <c r="ML174" s="44"/>
      <c r="MM174" s="44"/>
      <c r="MN174" s="44"/>
      <c r="MO174" s="44"/>
      <c r="MP174" s="44"/>
      <c r="MQ174" s="44"/>
      <c r="MR174" s="44"/>
      <c r="MS174" s="44"/>
      <c r="MT174" s="44"/>
      <c r="MU174" s="44"/>
      <c r="MV174" s="44"/>
      <c r="MW174" s="44"/>
      <c r="MX174" s="44"/>
      <c r="MY174" s="44"/>
      <c r="MZ174" s="44"/>
      <c r="NA174" s="44"/>
      <c r="NB174" s="44"/>
      <c r="NC174" s="44"/>
      <c r="ND174" s="44"/>
      <c r="NE174" s="44"/>
      <c r="NF174" s="44"/>
      <c r="NG174" s="44"/>
      <c r="NH174" s="44"/>
      <c r="NI174" s="44"/>
      <c r="NJ174" s="44"/>
      <c r="NK174" s="44"/>
      <c r="NL174" s="44"/>
      <c r="NM174" s="44"/>
      <c r="NN174" s="44"/>
    </row>
    <row r="175" spans="1:669" s="46" customFormat="1" x14ac:dyDescent="0.25">
      <c r="A175" s="38" t="s">
        <v>85</v>
      </c>
      <c r="C175" s="11"/>
      <c r="D175" s="11"/>
      <c r="E175" s="38"/>
      <c r="F175" s="38"/>
      <c r="G175" s="163"/>
      <c r="H175" s="163"/>
      <c r="I175" s="144"/>
      <c r="J175" s="144"/>
      <c r="K175" s="163"/>
      <c r="L175" s="144"/>
      <c r="M175" s="163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  <c r="IW175" s="44"/>
      <c r="IX175" s="44"/>
      <c r="IY175" s="44"/>
      <c r="IZ175" s="44"/>
      <c r="JA175" s="44"/>
      <c r="JB175" s="44"/>
      <c r="JC175" s="44"/>
      <c r="JD175" s="44"/>
      <c r="JE175" s="44"/>
      <c r="JF175" s="44"/>
      <c r="JG175" s="44"/>
      <c r="JH175" s="44"/>
      <c r="JI175" s="44"/>
      <c r="JJ175" s="44"/>
      <c r="JK175" s="44"/>
      <c r="JL175" s="44"/>
      <c r="JM175" s="44"/>
      <c r="JN175" s="44"/>
      <c r="JO175" s="44"/>
      <c r="JP175" s="44"/>
      <c r="JQ175" s="44"/>
      <c r="JR175" s="44"/>
      <c r="JS175" s="44"/>
      <c r="JT175" s="44"/>
      <c r="JU175" s="44"/>
      <c r="JV175" s="44"/>
      <c r="JW175" s="44"/>
      <c r="JX175" s="44"/>
      <c r="JY175" s="44"/>
      <c r="JZ175" s="44"/>
      <c r="KA175" s="44"/>
      <c r="KB175" s="44"/>
      <c r="KC175" s="44"/>
      <c r="KD175" s="44"/>
      <c r="KE175" s="44"/>
      <c r="KF175" s="44"/>
      <c r="KG175" s="44"/>
      <c r="KH175" s="44"/>
      <c r="KI175" s="44"/>
      <c r="KJ175" s="44"/>
      <c r="KK175" s="44"/>
      <c r="KL175" s="44"/>
      <c r="KM175" s="44"/>
      <c r="KN175" s="44"/>
      <c r="KO175" s="44"/>
      <c r="KP175" s="44"/>
      <c r="KQ175" s="44"/>
      <c r="KR175" s="44"/>
      <c r="KS175" s="44"/>
      <c r="KT175" s="44"/>
      <c r="KU175" s="44"/>
      <c r="KV175" s="44"/>
      <c r="KW175" s="44"/>
      <c r="KX175" s="44"/>
      <c r="KY175" s="44"/>
      <c r="KZ175" s="44"/>
      <c r="LA175" s="44"/>
      <c r="LB175" s="44"/>
      <c r="LC175" s="44"/>
      <c r="LD175" s="44"/>
      <c r="LE175" s="44"/>
      <c r="LF175" s="44"/>
      <c r="LG175" s="44"/>
      <c r="LH175" s="44"/>
      <c r="LI175" s="44"/>
      <c r="LJ175" s="44"/>
      <c r="LK175" s="44"/>
      <c r="LL175" s="44"/>
      <c r="LM175" s="44"/>
      <c r="LN175" s="44"/>
      <c r="LO175" s="44"/>
      <c r="LP175" s="44"/>
      <c r="LQ175" s="44"/>
      <c r="LR175" s="44"/>
      <c r="LS175" s="44"/>
      <c r="LT175" s="44"/>
      <c r="LU175" s="44"/>
      <c r="LV175" s="44"/>
      <c r="LW175" s="44"/>
      <c r="LX175" s="44"/>
      <c r="LY175" s="44"/>
      <c r="LZ175" s="44"/>
      <c r="MA175" s="44"/>
      <c r="MB175" s="44"/>
      <c r="MC175" s="44"/>
      <c r="MD175" s="44"/>
      <c r="ME175" s="44"/>
      <c r="MF175" s="44"/>
      <c r="MG175" s="44"/>
      <c r="MH175" s="44"/>
      <c r="MI175" s="44"/>
      <c r="MJ175" s="44"/>
      <c r="MK175" s="44"/>
      <c r="ML175" s="44"/>
      <c r="MM175" s="44"/>
      <c r="MN175" s="44"/>
      <c r="MO175" s="44"/>
      <c r="MP175" s="44"/>
      <c r="MQ175" s="44"/>
      <c r="MR175" s="44"/>
      <c r="MS175" s="44"/>
      <c r="MT175" s="44"/>
      <c r="MU175" s="44"/>
      <c r="MV175" s="44"/>
      <c r="MW175" s="44"/>
      <c r="MX175" s="44"/>
      <c r="MY175" s="44"/>
      <c r="MZ175" s="44"/>
      <c r="NA175" s="44"/>
      <c r="NB175" s="44"/>
      <c r="NC175" s="44"/>
      <c r="ND175" s="44"/>
      <c r="NE175" s="44"/>
      <c r="NF175" s="44"/>
      <c r="NG175" s="44"/>
      <c r="NH175" s="44"/>
      <c r="NI175" s="44"/>
      <c r="NJ175" s="44"/>
      <c r="NK175" s="44"/>
      <c r="NL175" s="44"/>
      <c r="NM175" s="44"/>
      <c r="NN175" s="44"/>
    </row>
    <row r="176" spans="1:669" s="43" customFormat="1" ht="15" customHeight="1" x14ac:dyDescent="0.25">
      <c r="A176" s="43" t="s">
        <v>86</v>
      </c>
      <c r="B176" s="22" t="s">
        <v>16</v>
      </c>
      <c r="C176" s="23" t="s">
        <v>71</v>
      </c>
      <c r="D176" s="23" t="s">
        <v>233</v>
      </c>
      <c r="E176" s="24">
        <v>44348</v>
      </c>
      <c r="F176" s="10" t="s">
        <v>110</v>
      </c>
      <c r="G176" s="164">
        <v>46000</v>
      </c>
      <c r="H176" s="164">
        <v>1320.2</v>
      </c>
      <c r="I176" s="146">
        <v>1289.46</v>
      </c>
      <c r="J176" s="146">
        <v>1398.4</v>
      </c>
      <c r="K176" s="164">
        <v>301</v>
      </c>
      <c r="L176" s="146">
        <v>4309.0600000000004</v>
      </c>
      <c r="M176" s="164">
        <v>41690.94</v>
      </c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  <c r="IW176" s="44"/>
      <c r="IX176" s="44"/>
      <c r="IY176" s="44"/>
      <c r="IZ176" s="44"/>
      <c r="JA176" s="44"/>
      <c r="JB176" s="44"/>
      <c r="JC176" s="44"/>
      <c r="JD176" s="44"/>
      <c r="JE176" s="44"/>
      <c r="JF176" s="44"/>
      <c r="JG176" s="44"/>
      <c r="JH176" s="44"/>
      <c r="JI176" s="44"/>
      <c r="JJ176" s="44"/>
      <c r="JK176" s="44"/>
      <c r="JL176" s="44"/>
      <c r="JM176" s="44"/>
      <c r="JN176" s="44"/>
      <c r="JO176" s="44"/>
      <c r="JP176" s="44"/>
      <c r="JQ176" s="44"/>
      <c r="JR176" s="44"/>
      <c r="JS176" s="44"/>
      <c r="JT176" s="44"/>
      <c r="JU176" s="44"/>
      <c r="JV176" s="44"/>
      <c r="JW176" s="44"/>
      <c r="JX176" s="44"/>
      <c r="JY176" s="44"/>
      <c r="JZ176" s="44"/>
      <c r="KA176" s="44"/>
      <c r="KB176" s="44"/>
      <c r="KC176" s="44"/>
      <c r="KD176" s="44"/>
      <c r="KE176" s="44"/>
      <c r="KF176" s="44"/>
      <c r="KG176" s="44"/>
      <c r="KH176" s="44"/>
      <c r="KI176" s="44"/>
      <c r="KJ176" s="44"/>
      <c r="KK176" s="44"/>
      <c r="KL176" s="44"/>
      <c r="KM176" s="44"/>
      <c r="KN176" s="44"/>
      <c r="KO176" s="44"/>
      <c r="KP176" s="44"/>
      <c r="KQ176" s="44"/>
      <c r="KR176" s="44"/>
      <c r="KS176" s="44"/>
      <c r="KT176" s="44"/>
      <c r="KU176" s="44"/>
      <c r="KV176" s="44"/>
      <c r="KW176" s="44"/>
      <c r="KX176" s="44"/>
      <c r="KY176" s="44"/>
      <c r="KZ176" s="44"/>
      <c r="LA176" s="44"/>
      <c r="LB176" s="44"/>
      <c r="LC176" s="44"/>
      <c r="LD176" s="44"/>
      <c r="LE176" s="44"/>
      <c r="LF176" s="44"/>
      <c r="LG176" s="44"/>
      <c r="LH176" s="44"/>
      <c r="LI176" s="44"/>
      <c r="LJ176" s="44"/>
      <c r="LK176" s="44"/>
      <c r="LL176" s="44"/>
      <c r="LM176" s="44"/>
      <c r="LN176" s="44"/>
      <c r="LO176" s="44"/>
      <c r="LP176" s="44"/>
      <c r="LQ176" s="44"/>
      <c r="LR176" s="44"/>
      <c r="LS176" s="44"/>
      <c r="LT176" s="44"/>
      <c r="LU176" s="44"/>
      <c r="LV176" s="44"/>
      <c r="LW176" s="44"/>
      <c r="LX176" s="44"/>
      <c r="LY176" s="44"/>
      <c r="LZ176" s="44"/>
      <c r="MA176" s="44"/>
      <c r="MB176" s="44"/>
      <c r="MC176" s="44"/>
      <c r="MD176" s="44"/>
      <c r="ME176" s="44"/>
      <c r="MF176" s="44"/>
      <c r="MG176" s="44"/>
      <c r="MH176" s="44"/>
      <c r="MI176" s="44"/>
      <c r="MJ176" s="44"/>
      <c r="MK176" s="44"/>
      <c r="ML176" s="44"/>
      <c r="MM176" s="44"/>
      <c r="MN176" s="44"/>
      <c r="MO176" s="44"/>
      <c r="MP176" s="44"/>
      <c r="MQ176" s="44"/>
      <c r="MR176" s="44"/>
      <c r="MS176" s="44"/>
      <c r="MT176" s="44"/>
      <c r="MU176" s="44"/>
      <c r="MV176" s="44"/>
      <c r="MW176" s="44"/>
      <c r="MX176" s="44"/>
      <c r="MY176" s="44"/>
      <c r="MZ176" s="44"/>
      <c r="NA176" s="44"/>
      <c r="NB176" s="44"/>
      <c r="NC176" s="44"/>
      <c r="ND176" s="44"/>
      <c r="NE176" s="44"/>
      <c r="NF176" s="44"/>
      <c r="NG176" s="44"/>
      <c r="NH176" s="44"/>
      <c r="NI176" s="44"/>
      <c r="NJ176" s="44"/>
      <c r="NK176" s="44"/>
      <c r="NL176" s="44"/>
      <c r="NM176" s="44"/>
      <c r="NN176" s="44"/>
      <c r="NO176" s="37"/>
      <c r="NP176" s="37"/>
      <c r="NQ176" s="37"/>
      <c r="NR176" s="37"/>
      <c r="NS176" s="37"/>
      <c r="NT176" s="37"/>
      <c r="NU176" s="37"/>
      <c r="NV176" s="37"/>
      <c r="NW176" s="37"/>
      <c r="NX176" s="37"/>
      <c r="NY176" s="37"/>
      <c r="NZ176" s="37"/>
      <c r="OA176" s="37"/>
      <c r="OB176" s="37"/>
      <c r="OC176" s="37"/>
      <c r="OD176" s="37"/>
      <c r="OE176" s="37"/>
      <c r="OF176" s="37"/>
      <c r="OG176" s="37"/>
      <c r="OH176" s="37"/>
      <c r="OI176" s="37"/>
      <c r="OJ176" s="37"/>
      <c r="OK176" s="37"/>
      <c r="OL176" s="37"/>
      <c r="OM176" s="37"/>
      <c r="ON176" s="37"/>
      <c r="OO176" s="37"/>
      <c r="OP176" s="37"/>
      <c r="OQ176" s="37"/>
      <c r="OR176" s="37"/>
      <c r="OS176" s="37"/>
      <c r="OT176" s="37"/>
      <c r="OU176" s="37"/>
      <c r="OV176" s="37"/>
      <c r="OW176" s="37"/>
      <c r="OX176" s="37"/>
      <c r="OY176" s="37"/>
      <c r="OZ176" s="37"/>
      <c r="PA176" s="37"/>
      <c r="PB176" s="37"/>
      <c r="PC176" s="37"/>
      <c r="PD176" s="37"/>
      <c r="PE176" s="37"/>
      <c r="PF176" s="37"/>
      <c r="PG176" s="37"/>
      <c r="PH176" s="37"/>
      <c r="PI176" s="37"/>
      <c r="PJ176" s="37"/>
      <c r="PK176" s="37"/>
      <c r="PL176" s="37"/>
      <c r="PM176" s="37"/>
      <c r="PN176" s="37"/>
      <c r="PO176" s="37"/>
      <c r="PP176" s="37"/>
      <c r="PQ176" s="37"/>
      <c r="PR176" s="37"/>
      <c r="PS176" s="37"/>
      <c r="PT176" s="37"/>
      <c r="PU176" s="37"/>
      <c r="PV176" s="37"/>
      <c r="PW176" s="37"/>
      <c r="PX176" s="37"/>
      <c r="PY176" s="37"/>
      <c r="PZ176" s="37"/>
      <c r="QA176" s="37"/>
      <c r="QB176" s="37"/>
      <c r="QC176" s="37"/>
      <c r="QD176" s="37"/>
      <c r="QE176" s="37"/>
      <c r="QF176" s="37"/>
      <c r="QG176" s="37"/>
      <c r="QH176" s="37"/>
      <c r="QI176" s="37"/>
      <c r="QJ176" s="37"/>
      <c r="QK176" s="37"/>
      <c r="QL176" s="37"/>
      <c r="QM176" s="37"/>
      <c r="QN176" s="37"/>
      <c r="QO176" s="37"/>
      <c r="QP176" s="37"/>
      <c r="QQ176" s="37"/>
      <c r="QR176" s="37"/>
      <c r="QS176" s="37"/>
      <c r="QT176" s="37"/>
      <c r="QU176" s="37"/>
      <c r="QV176" s="37"/>
      <c r="QW176" s="37"/>
      <c r="QX176" s="37"/>
      <c r="QY176" s="37"/>
      <c r="QZ176" s="37"/>
      <c r="RA176" s="37"/>
      <c r="RB176" s="37"/>
      <c r="RC176" s="37"/>
      <c r="RD176" s="37"/>
      <c r="RE176" s="37"/>
      <c r="RF176" s="37"/>
      <c r="RG176" s="37"/>
      <c r="RH176" s="37"/>
      <c r="RI176" s="37"/>
      <c r="RJ176" s="37"/>
      <c r="RK176" s="37"/>
      <c r="RL176" s="37"/>
      <c r="RM176" s="37"/>
      <c r="RN176" s="37"/>
      <c r="RO176" s="37"/>
      <c r="RP176" s="37"/>
      <c r="RQ176" s="37"/>
      <c r="RR176" s="37"/>
      <c r="RS176" s="37"/>
      <c r="RT176" s="37"/>
      <c r="RU176" s="37"/>
      <c r="RV176" s="37"/>
      <c r="RW176" s="37"/>
      <c r="RX176" s="37"/>
      <c r="RY176" s="37"/>
      <c r="RZ176" s="37"/>
      <c r="SA176" s="37"/>
      <c r="SB176" s="37"/>
      <c r="SC176" s="37"/>
      <c r="SD176" s="37"/>
      <c r="SE176" s="37"/>
      <c r="SF176" s="37"/>
      <c r="SG176" s="37"/>
      <c r="SH176" s="37"/>
      <c r="SI176" s="37"/>
      <c r="SJ176" s="37"/>
      <c r="SK176" s="37"/>
      <c r="SL176" s="37"/>
      <c r="SM176" s="37"/>
      <c r="SN176" s="37"/>
      <c r="SO176" s="37"/>
      <c r="SP176" s="37"/>
      <c r="SQ176" s="37"/>
      <c r="SR176" s="37"/>
      <c r="SS176" s="37"/>
      <c r="ST176" s="37"/>
      <c r="SU176" s="37"/>
      <c r="SV176" s="37"/>
      <c r="SW176" s="37"/>
      <c r="SX176" s="37"/>
      <c r="SY176" s="37"/>
      <c r="SZ176" s="37"/>
      <c r="TA176" s="37"/>
      <c r="TB176" s="37"/>
      <c r="TC176" s="37"/>
      <c r="TD176" s="37"/>
      <c r="TE176" s="37"/>
      <c r="TF176" s="37"/>
      <c r="TG176" s="37"/>
      <c r="TH176" s="37"/>
      <c r="TI176" s="37"/>
      <c r="TJ176" s="37"/>
      <c r="TK176" s="37"/>
      <c r="TL176" s="37"/>
      <c r="TM176" s="37"/>
      <c r="TN176" s="37"/>
      <c r="TO176" s="37"/>
      <c r="TP176" s="37"/>
      <c r="TQ176" s="37"/>
      <c r="TR176" s="37"/>
      <c r="TS176" s="37"/>
      <c r="TT176" s="37"/>
      <c r="TU176" s="37"/>
      <c r="TV176" s="37"/>
      <c r="TW176" s="37"/>
      <c r="TX176" s="37"/>
      <c r="TY176" s="37"/>
      <c r="TZ176" s="37"/>
      <c r="UA176" s="37"/>
      <c r="UB176" s="37"/>
      <c r="UC176" s="37"/>
      <c r="UD176" s="37"/>
      <c r="UE176" s="37"/>
      <c r="UF176" s="37"/>
      <c r="UG176" s="37"/>
      <c r="UH176" s="37"/>
      <c r="UI176" s="37"/>
      <c r="UJ176" s="37"/>
      <c r="UK176" s="37"/>
      <c r="UL176" s="37"/>
      <c r="UM176" s="37"/>
      <c r="UN176" s="37"/>
      <c r="UO176" s="37"/>
      <c r="UP176" s="37"/>
      <c r="UQ176" s="37"/>
      <c r="UR176" s="37"/>
      <c r="US176" s="37"/>
      <c r="UT176" s="37"/>
      <c r="UU176" s="37"/>
      <c r="UV176" s="37"/>
      <c r="UW176" s="37"/>
      <c r="UX176" s="37"/>
      <c r="UY176" s="37"/>
      <c r="UZ176" s="37"/>
      <c r="VA176" s="37"/>
      <c r="VB176" s="37"/>
      <c r="VC176" s="37"/>
      <c r="VD176" s="37"/>
      <c r="VE176" s="37"/>
      <c r="VF176" s="37"/>
      <c r="VG176" s="37"/>
      <c r="VH176" s="37"/>
      <c r="VI176" s="37"/>
      <c r="VJ176" s="37"/>
      <c r="VK176" s="37"/>
      <c r="VL176" s="37"/>
      <c r="VM176" s="37"/>
      <c r="VN176" s="37"/>
      <c r="VO176" s="37"/>
      <c r="VP176" s="37"/>
      <c r="VQ176" s="37"/>
      <c r="VR176" s="37"/>
      <c r="VS176" s="37"/>
      <c r="VT176" s="37"/>
      <c r="VU176" s="37"/>
      <c r="VV176" s="37"/>
      <c r="VW176" s="37"/>
      <c r="VX176" s="37"/>
      <c r="VY176" s="37"/>
      <c r="VZ176" s="37"/>
      <c r="WA176" s="37"/>
      <c r="WB176" s="37"/>
      <c r="WC176" s="37"/>
      <c r="WD176" s="37"/>
      <c r="WE176" s="37"/>
      <c r="WF176" s="37"/>
      <c r="WG176" s="37"/>
      <c r="WH176" s="37"/>
      <c r="WI176" s="37"/>
      <c r="WJ176" s="37"/>
      <c r="WK176" s="37"/>
      <c r="WL176" s="37"/>
      <c r="WM176" s="37"/>
      <c r="WN176" s="37"/>
      <c r="WO176" s="37"/>
      <c r="WP176" s="37"/>
      <c r="WQ176" s="37"/>
      <c r="WR176" s="37"/>
      <c r="WS176" s="37"/>
      <c r="WT176" s="37"/>
      <c r="WU176" s="37"/>
      <c r="WV176" s="37"/>
      <c r="WW176" s="37"/>
      <c r="WX176" s="37"/>
      <c r="WY176" s="37"/>
      <c r="WZ176" s="37"/>
      <c r="XA176" s="37"/>
      <c r="XB176" s="37"/>
      <c r="XC176" s="37"/>
      <c r="XD176" s="37"/>
      <c r="XE176" s="37"/>
      <c r="XF176" s="37"/>
      <c r="XG176" s="37"/>
      <c r="XH176" s="37"/>
      <c r="XI176" s="37"/>
      <c r="XJ176" s="37"/>
      <c r="XK176" s="37"/>
      <c r="XL176" s="37"/>
      <c r="XM176" s="37"/>
      <c r="XN176" s="37"/>
      <c r="XO176" s="37"/>
      <c r="XP176" s="37"/>
      <c r="XQ176" s="37"/>
      <c r="XR176" s="37"/>
      <c r="XS176" s="37"/>
      <c r="XT176" s="37"/>
      <c r="XU176" s="37"/>
      <c r="XV176" s="37"/>
      <c r="XW176" s="37"/>
      <c r="XX176" s="37"/>
      <c r="XY176" s="37"/>
      <c r="XZ176" s="37"/>
      <c r="YA176" s="37"/>
      <c r="YB176" s="37"/>
      <c r="YC176" s="37"/>
      <c r="YD176" s="37"/>
      <c r="YE176" s="37"/>
      <c r="YF176" s="37"/>
      <c r="YG176" s="37"/>
      <c r="YH176" s="37"/>
      <c r="YI176" s="37"/>
      <c r="YJ176" s="37"/>
      <c r="YK176" s="37"/>
      <c r="YL176" s="37"/>
      <c r="YM176" s="37"/>
      <c r="YN176" s="37"/>
      <c r="YO176" s="37"/>
      <c r="YP176" s="37"/>
      <c r="YQ176" s="37"/>
      <c r="YR176" s="37"/>
      <c r="YS176" s="37"/>
    </row>
    <row r="177" spans="1:669" ht="19.5" customHeight="1" x14ac:dyDescent="0.25">
      <c r="A177" s="40" t="s">
        <v>14</v>
      </c>
      <c r="B177" s="12">
        <v>1</v>
      </c>
      <c r="C177" s="12"/>
      <c r="D177" s="12"/>
      <c r="E177" s="40"/>
      <c r="F177" s="40"/>
      <c r="G177" s="162">
        <f>+SUM(G176)</f>
        <v>46000</v>
      </c>
      <c r="H177" s="162">
        <f t="shared" ref="H177:L177" si="24">+SUM(H176)</f>
        <v>1320.2</v>
      </c>
      <c r="I177" s="181">
        <f t="shared" si="24"/>
        <v>1289.46</v>
      </c>
      <c r="J177" s="181">
        <f t="shared" si="24"/>
        <v>1398.4</v>
      </c>
      <c r="K177" s="162">
        <f t="shared" si="24"/>
        <v>301</v>
      </c>
      <c r="L177" s="181">
        <f t="shared" si="24"/>
        <v>4309.0600000000004</v>
      </c>
      <c r="M177" s="162">
        <f>+SUM(M176)</f>
        <v>41690.94</v>
      </c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  <c r="IW177" s="44"/>
      <c r="IX177" s="44"/>
      <c r="IY177" s="44"/>
      <c r="IZ177" s="44"/>
      <c r="JA177" s="44"/>
      <c r="JB177" s="44"/>
      <c r="JC177" s="44"/>
      <c r="JD177" s="44"/>
      <c r="JE177" s="44"/>
      <c r="JF177" s="44"/>
      <c r="JG177" s="44"/>
      <c r="JH177" s="44"/>
      <c r="JI177" s="44"/>
      <c r="JJ177" s="44"/>
      <c r="JK177" s="44"/>
      <c r="JL177" s="44"/>
      <c r="JM177" s="44"/>
      <c r="JN177" s="44"/>
      <c r="JO177" s="44"/>
      <c r="JP177" s="44"/>
      <c r="JQ177" s="44"/>
      <c r="JR177" s="44"/>
      <c r="JS177" s="44"/>
      <c r="JT177" s="44"/>
      <c r="JU177" s="44"/>
      <c r="JV177" s="44"/>
      <c r="JW177" s="44"/>
      <c r="JX177" s="44"/>
      <c r="JY177" s="44"/>
      <c r="JZ177" s="44"/>
      <c r="KA177" s="44"/>
      <c r="KB177" s="44"/>
      <c r="KC177" s="44"/>
      <c r="KD177" s="44"/>
      <c r="KE177" s="44"/>
      <c r="KF177" s="44"/>
      <c r="KG177" s="44"/>
      <c r="KH177" s="44"/>
      <c r="KI177" s="44"/>
      <c r="KJ177" s="44"/>
      <c r="KK177" s="44"/>
      <c r="KL177" s="44"/>
      <c r="KM177" s="44"/>
      <c r="KN177" s="44"/>
      <c r="KO177" s="44"/>
      <c r="KP177" s="44"/>
      <c r="KQ177" s="44"/>
      <c r="KR177" s="44"/>
      <c r="KS177" s="44"/>
      <c r="KT177" s="44"/>
      <c r="KU177" s="44"/>
      <c r="KV177" s="44"/>
      <c r="KW177" s="44"/>
      <c r="KX177" s="44"/>
      <c r="KY177" s="44"/>
      <c r="KZ177" s="44"/>
      <c r="LA177" s="44"/>
      <c r="LB177" s="44"/>
      <c r="LC177" s="44"/>
      <c r="LD177" s="44"/>
      <c r="LE177" s="44"/>
      <c r="LF177" s="44"/>
      <c r="LG177" s="44"/>
      <c r="LH177" s="44"/>
      <c r="LI177" s="44"/>
      <c r="LJ177" s="44"/>
      <c r="LK177" s="44"/>
      <c r="LL177" s="44"/>
      <c r="LM177" s="44"/>
      <c r="LN177" s="44"/>
      <c r="LO177" s="44"/>
      <c r="LP177" s="44"/>
      <c r="LQ177" s="44"/>
      <c r="LR177" s="44"/>
      <c r="LS177" s="44"/>
      <c r="LT177" s="44"/>
      <c r="LU177" s="44"/>
      <c r="LV177" s="44"/>
      <c r="LW177" s="44"/>
      <c r="LX177" s="44"/>
      <c r="LY177" s="44"/>
      <c r="LZ177" s="44"/>
      <c r="MA177" s="44"/>
      <c r="MB177" s="44"/>
      <c r="MC177" s="44"/>
      <c r="MD177" s="44"/>
      <c r="ME177" s="44"/>
      <c r="MF177" s="44"/>
      <c r="MG177" s="44"/>
      <c r="MH177" s="44"/>
      <c r="MI177" s="44"/>
      <c r="MJ177" s="44"/>
      <c r="MK177" s="44"/>
      <c r="ML177" s="44"/>
      <c r="MM177" s="44"/>
      <c r="MN177" s="44"/>
      <c r="MO177" s="44"/>
      <c r="MP177" s="44"/>
      <c r="MQ177" s="44"/>
      <c r="MR177" s="44"/>
      <c r="MS177" s="44"/>
      <c r="MT177" s="44"/>
      <c r="MU177" s="44"/>
      <c r="MV177" s="44"/>
      <c r="MW177" s="44"/>
      <c r="MX177" s="44"/>
      <c r="MY177" s="44"/>
      <c r="MZ177" s="44"/>
      <c r="NA177" s="44"/>
      <c r="NB177" s="44"/>
      <c r="NC177" s="44"/>
      <c r="ND177" s="44"/>
      <c r="NE177" s="44"/>
      <c r="NF177" s="44"/>
      <c r="NG177" s="44"/>
      <c r="NH177" s="44"/>
      <c r="NI177" s="44"/>
      <c r="NJ177" s="44"/>
      <c r="NK177" s="44"/>
      <c r="NL177" s="44"/>
      <c r="NM177" s="44"/>
      <c r="NN177" s="44"/>
    </row>
    <row r="178" spans="1:669" x14ac:dyDescent="0.25"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</row>
    <row r="179" spans="1:669" s="44" customFormat="1" ht="15.75" customHeight="1" x14ac:dyDescent="0.25">
      <c r="A179" s="39" t="s">
        <v>177</v>
      </c>
      <c r="B179" s="16"/>
      <c r="C179" s="17"/>
      <c r="D179" s="17"/>
      <c r="E179" s="39"/>
      <c r="F179" s="39"/>
      <c r="G179" s="150"/>
      <c r="H179" s="154"/>
      <c r="I179" s="150"/>
      <c r="J179" s="150"/>
      <c r="K179" s="150"/>
      <c r="L179" s="150"/>
      <c r="M179" s="154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49"/>
      <c r="IC179" s="49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  <c r="IW179" s="37"/>
      <c r="IX179" s="37"/>
      <c r="IY179" s="37"/>
      <c r="IZ179" s="37"/>
      <c r="JA179" s="37"/>
      <c r="JB179" s="37"/>
      <c r="JC179" s="37"/>
      <c r="JD179" s="37"/>
      <c r="JE179" s="37"/>
      <c r="JF179" s="37"/>
      <c r="JG179" s="37"/>
      <c r="JH179" s="37"/>
      <c r="JI179" s="37"/>
      <c r="JJ179" s="37"/>
      <c r="JK179" s="37"/>
      <c r="JL179" s="37"/>
      <c r="JM179" s="37"/>
      <c r="JN179" s="37"/>
      <c r="JO179" s="37"/>
      <c r="JP179" s="37"/>
      <c r="JQ179" s="37"/>
      <c r="JR179" s="37"/>
      <c r="JS179" s="37"/>
      <c r="JT179" s="37"/>
      <c r="JU179" s="37"/>
      <c r="JV179" s="37"/>
      <c r="JW179" s="37"/>
      <c r="JX179" s="37"/>
      <c r="JY179" s="37"/>
      <c r="JZ179" s="37"/>
      <c r="KA179" s="37"/>
      <c r="KB179" s="37"/>
      <c r="KC179" s="37"/>
      <c r="KD179" s="37"/>
      <c r="KE179" s="37"/>
      <c r="KF179" s="37"/>
      <c r="KG179" s="37"/>
      <c r="KH179" s="37"/>
      <c r="KI179" s="37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7"/>
      <c r="KY179" s="37"/>
      <c r="KZ179" s="37"/>
      <c r="LA179" s="37"/>
      <c r="LB179" s="37"/>
      <c r="LC179" s="37"/>
      <c r="LD179" s="37"/>
      <c r="LE179" s="37"/>
      <c r="LF179" s="37"/>
      <c r="LG179" s="37"/>
      <c r="LH179" s="37"/>
      <c r="LI179" s="37"/>
      <c r="LJ179" s="37"/>
      <c r="LK179" s="37"/>
      <c r="LL179" s="37"/>
      <c r="LM179" s="37"/>
      <c r="LN179" s="37"/>
      <c r="LO179" s="37"/>
      <c r="LP179" s="37"/>
      <c r="LQ179" s="37"/>
      <c r="LR179" s="37"/>
      <c r="LS179" s="37"/>
      <c r="LT179" s="37"/>
      <c r="LU179" s="37"/>
      <c r="LV179" s="37"/>
      <c r="LW179" s="37"/>
      <c r="LX179" s="37"/>
      <c r="LY179" s="37"/>
      <c r="LZ179" s="37"/>
      <c r="MA179" s="37"/>
      <c r="MB179" s="37"/>
      <c r="MC179" s="37"/>
      <c r="MD179" s="37"/>
      <c r="ME179" s="37"/>
      <c r="MF179" s="37"/>
      <c r="MG179" s="37"/>
      <c r="MH179" s="37"/>
      <c r="MI179" s="37"/>
      <c r="MJ179" s="37"/>
      <c r="MK179" s="37"/>
      <c r="ML179" s="37"/>
      <c r="MM179" s="37"/>
      <c r="MN179" s="37"/>
      <c r="MO179" s="37"/>
      <c r="MP179" s="37"/>
      <c r="MQ179" s="37"/>
      <c r="MR179" s="37"/>
      <c r="MS179" s="37"/>
      <c r="MT179" s="37"/>
      <c r="MU179" s="37"/>
      <c r="MV179" s="37"/>
      <c r="MW179" s="37"/>
      <c r="MX179" s="37"/>
      <c r="MY179" s="37"/>
      <c r="MZ179" s="37"/>
      <c r="NA179" s="37"/>
      <c r="NB179" s="37"/>
      <c r="NC179" s="37"/>
      <c r="ND179" s="37"/>
      <c r="NE179" s="37"/>
      <c r="NF179" s="37"/>
      <c r="NG179" s="37"/>
      <c r="NH179" s="37"/>
      <c r="NI179" s="37"/>
      <c r="NJ179" s="37"/>
      <c r="NK179" s="37"/>
      <c r="NL179" s="37"/>
      <c r="NM179" s="37"/>
      <c r="NN179" s="37"/>
      <c r="NO179" s="37"/>
      <c r="NP179" s="37"/>
      <c r="NQ179" s="37"/>
      <c r="NR179" s="37"/>
      <c r="NS179" s="37"/>
      <c r="NT179" s="37"/>
      <c r="NU179" s="37"/>
      <c r="NV179" s="37"/>
      <c r="NW179" s="37"/>
      <c r="NX179" s="37"/>
      <c r="NY179" s="37"/>
      <c r="NZ179" s="37"/>
      <c r="OA179" s="37"/>
      <c r="OB179" s="37"/>
      <c r="OC179" s="37"/>
      <c r="OD179" s="37"/>
      <c r="OE179" s="37"/>
      <c r="OF179" s="37"/>
      <c r="OG179" s="37"/>
      <c r="OH179" s="37"/>
      <c r="OI179" s="37"/>
      <c r="OJ179" s="37"/>
      <c r="OK179" s="37"/>
      <c r="OL179" s="37"/>
      <c r="OM179" s="37"/>
      <c r="ON179" s="37"/>
      <c r="OO179" s="37"/>
      <c r="OP179" s="37"/>
      <c r="OQ179" s="37"/>
      <c r="OR179" s="37"/>
      <c r="OS179" s="37"/>
      <c r="OT179" s="37"/>
      <c r="OU179" s="37"/>
      <c r="OV179" s="37"/>
      <c r="OW179" s="37"/>
      <c r="OX179" s="37"/>
      <c r="OY179" s="37"/>
      <c r="OZ179" s="37"/>
      <c r="PA179" s="37"/>
      <c r="PB179" s="37"/>
      <c r="PC179" s="37"/>
      <c r="PD179" s="37"/>
      <c r="PE179" s="37"/>
      <c r="PF179" s="37"/>
      <c r="PG179" s="37"/>
      <c r="PH179" s="37"/>
      <c r="PI179" s="37"/>
      <c r="PJ179" s="37"/>
      <c r="PK179" s="37"/>
      <c r="PL179" s="37"/>
      <c r="PM179" s="37"/>
      <c r="PN179" s="37"/>
      <c r="PO179" s="37"/>
      <c r="PP179" s="37"/>
      <c r="PQ179" s="37"/>
      <c r="PR179" s="37"/>
      <c r="PS179" s="37"/>
      <c r="PT179" s="37"/>
      <c r="PU179" s="37"/>
      <c r="PV179" s="37"/>
      <c r="PW179" s="37"/>
      <c r="PX179" s="37"/>
      <c r="PY179" s="37"/>
      <c r="PZ179" s="37"/>
      <c r="QA179" s="37"/>
      <c r="QB179" s="37"/>
      <c r="QC179" s="37"/>
      <c r="QD179" s="37"/>
      <c r="QE179" s="37"/>
      <c r="QF179" s="37"/>
      <c r="QG179" s="37"/>
      <c r="QH179" s="37"/>
      <c r="QI179" s="37"/>
      <c r="QJ179" s="37"/>
      <c r="QK179" s="37"/>
      <c r="QL179" s="37"/>
      <c r="QM179" s="37"/>
      <c r="QN179" s="37"/>
      <c r="QO179" s="37"/>
      <c r="QP179" s="37"/>
      <c r="QQ179" s="37"/>
      <c r="QR179" s="37"/>
      <c r="QS179" s="37"/>
      <c r="QT179" s="37"/>
      <c r="QU179" s="37"/>
      <c r="QV179" s="37"/>
      <c r="QW179" s="37"/>
      <c r="QX179" s="37"/>
      <c r="QY179" s="37"/>
      <c r="QZ179" s="37"/>
      <c r="RA179" s="37"/>
      <c r="RB179" s="37"/>
      <c r="RC179" s="37"/>
      <c r="RD179" s="37"/>
      <c r="RE179" s="37"/>
      <c r="RF179" s="37"/>
      <c r="RG179" s="37"/>
      <c r="RH179" s="37"/>
      <c r="RI179" s="37"/>
      <c r="RJ179" s="37"/>
      <c r="RK179" s="37"/>
      <c r="RL179" s="37"/>
      <c r="RM179" s="37"/>
      <c r="RN179" s="37"/>
      <c r="RO179" s="37"/>
      <c r="RP179" s="37"/>
      <c r="RQ179" s="37"/>
      <c r="RR179" s="37"/>
      <c r="RS179" s="37"/>
      <c r="RT179" s="37"/>
      <c r="RU179" s="37"/>
      <c r="RV179" s="37"/>
      <c r="RW179" s="37"/>
      <c r="RX179" s="37"/>
      <c r="RY179" s="37"/>
      <c r="RZ179" s="37"/>
      <c r="SA179" s="37"/>
      <c r="SB179" s="37"/>
      <c r="SC179" s="37"/>
      <c r="SD179" s="37"/>
      <c r="SE179" s="37"/>
      <c r="SF179" s="37"/>
      <c r="SG179" s="37"/>
      <c r="SH179" s="37"/>
      <c r="SI179" s="37"/>
      <c r="SJ179" s="37"/>
      <c r="SK179" s="37"/>
      <c r="SL179" s="37"/>
      <c r="SM179" s="37"/>
      <c r="SN179" s="37"/>
      <c r="SO179" s="37"/>
      <c r="SP179" s="37"/>
      <c r="SQ179" s="37"/>
      <c r="SR179" s="37"/>
      <c r="SS179" s="37"/>
      <c r="ST179" s="37"/>
      <c r="SU179" s="37"/>
      <c r="SV179" s="37"/>
      <c r="SW179" s="37"/>
      <c r="SX179" s="37"/>
      <c r="SY179" s="37"/>
      <c r="SZ179" s="37"/>
      <c r="TA179" s="37"/>
      <c r="TB179" s="37"/>
      <c r="TC179" s="37"/>
      <c r="TD179" s="37"/>
      <c r="TE179" s="37"/>
      <c r="TF179" s="37"/>
      <c r="TG179" s="37"/>
      <c r="TH179" s="37"/>
      <c r="TI179" s="37"/>
      <c r="TJ179" s="37"/>
      <c r="TK179" s="37"/>
      <c r="TL179" s="37"/>
      <c r="TM179" s="37"/>
      <c r="TN179" s="37"/>
      <c r="TO179" s="37"/>
      <c r="TP179" s="37"/>
      <c r="TQ179" s="37"/>
      <c r="TR179" s="37"/>
      <c r="TS179" s="37"/>
      <c r="TT179" s="37"/>
      <c r="TU179" s="37"/>
      <c r="TV179" s="37"/>
      <c r="TW179" s="37"/>
      <c r="TX179" s="37"/>
      <c r="TY179" s="37"/>
      <c r="TZ179" s="37"/>
      <c r="UA179" s="37"/>
      <c r="UB179" s="37"/>
      <c r="UC179" s="37"/>
      <c r="UD179" s="37"/>
      <c r="UE179" s="37"/>
      <c r="UF179" s="37"/>
      <c r="UG179" s="37"/>
      <c r="UH179" s="37"/>
      <c r="UI179" s="37"/>
      <c r="UJ179" s="37"/>
      <c r="UK179" s="37"/>
      <c r="UL179" s="37"/>
      <c r="UM179" s="37"/>
      <c r="UN179" s="37"/>
      <c r="UO179" s="37"/>
      <c r="UP179" s="37"/>
      <c r="UQ179" s="37"/>
      <c r="UR179" s="37"/>
      <c r="US179" s="37"/>
      <c r="UT179" s="37"/>
      <c r="UU179" s="37"/>
      <c r="UV179" s="37"/>
      <c r="UW179" s="37"/>
      <c r="UX179" s="37"/>
      <c r="UY179" s="37"/>
      <c r="UZ179" s="37"/>
      <c r="VA179" s="37"/>
      <c r="VB179" s="37"/>
      <c r="VC179" s="37"/>
      <c r="VD179" s="37"/>
      <c r="VE179" s="37"/>
      <c r="VF179" s="37"/>
      <c r="VG179" s="37"/>
      <c r="VH179" s="37"/>
      <c r="VI179" s="37"/>
      <c r="VJ179" s="37"/>
      <c r="VK179" s="37"/>
      <c r="VL179" s="37"/>
      <c r="VM179" s="37"/>
      <c r="VN179" s="37"/>
      <c r="VO179" s="37"/>
      <c r="VP179" s="37"/>
      <c r="VQ179" s="37"/>
      <c r="VR179" s="37"/>
      <c r="VS179" s="37"/>
      <c r="VT179" s="37"/>
      <c r="VU179" s="37"/>
      <c r="VV179" s="37"/>
      <c r="VW179" s="37"/>
      <c r="VX179" s="37"/>
      <c r="VY179" s="37"/>
      <c r="VZ179" s="37"/>
      <c r="WA179" s="37"/>
      <c r="WB179" s="37"/>
      <c r="WC179" s="37"/>
      <c r="WD179" s="37"/>
      <c r="WE179" s="37"/>
      <c r="WF179" s="37"/>
      <c r="WG179" s="37"/>
      <c r="WH179" s="37"/>
      <c r="WI179" s="37"/>
      <c r="WJ179" s="37"/>
      <c r="WK179" s="37"/>
      <c r="WL179" s="37"/>
      <c r="WM179" s="37"/>
      <c r="WN179" s="37"/>
      <c r="WO179" s="37"/>
      <c r="WP179" s="37"/>
      <c r="WQ179" s="37"/>
      <c r="WR179" s="37"/>
      <c r="WS179" s="37"/>
      <c r="WT179" s="37"/>
      <c r="WU179" s="37"/>
      <c r="WV179" s="37"/>
      <c r="WW179" s="37"/>
      <c r="WX179" s="37"/>
      <c r="WY179" s="37"/>
      <c r="WZ179" s="37"/>
      <c r="XA179" s="37"/>
      <c r="XB179" s="37"/>
      <c r="XC179" s="37"/>
      <c r="XD179" s="37"/>
      <c r="XE179" s="37"/>
      <c r="XF179" s="37"/>
      <c r="XG179" s="37"/>
      <c r="XH179" s="37"/>
      <c r="XI179" s="37"/>
      <c r="XJ179" s="37"/>
      <c r="XK179" s="37"/>
      <c r="XL179" s="37"/>
      <c r="XM179" s="37"/>
      <c r="XN179" s="37"/>
      <c r="XO179" s="37"/>
      <c r="XP179" s="37"/>
      <c r="XQ179" s="37"/>
      <c r="XR179" s="37"/>
      <c r="XS179" s="37"/>
      <c r="XT179" s="37"/>
      <c r="XU179" s="37"/>
      <c r="XV179" s="37"/>
      <c r="XW179" s="37"/>
      <c r="XX179" s="37"/>
      <c r="XY179" s="37"/>
      <c r="XZ179" s="37"/>
      <c r="YA179" s="37"/>
      <c r="YB179" s="37"/>
      <c r="YC179" s="37"/>
      <c r="YD179" s="37"/>
      <c r="YE179" s="37"/>
      <c r="YF179" s="37"/>
      <c r="YG179" s="37"/>
      <c r="YH179" s="37"/>
      <c r="YI179" s="37"/>
      <c r="YJ179" s="37"/>
      <c r="YK179" s="37"/>
      <c r="YL179" s="37"/>
      <c r="YM179" s="37"/>
      <c r="YN179" s="37"/>
      <c r="YO179" s="37"/>
      <c r="YP179" s="37"/>
      <c r="YQ179" s="37"/>
      <c r="YR179" s="37"/>
      <c r="YS179" s="37"/>
    </row>
    <row r="180" spans="1:669" s="45" customFormat="1" ht="15.75" customHeight="1" x14ac:dyDescent="0.25">
      <c r="A180" s="45" t="s">
        <v>224</v>
      </c>
      <c r="B180" s="18" t="s">
        <v>179</v>
      </c>
      <c r="C180" s="19" t="s">
        <v>72</v>
      </c>
      <c r="D180" s="19" t="s">
        <v>233</v>
      </c>
      <c r="E180" s="20">
        <v>44774</v>
      </c>
      <c r="F180" s="18" t="s">
        <v>110</v>
      </c>
      <c r="G180" s="151">
        <v>40000</v>
      </c>
      <c r="H180" s="155">
        <v>1148</v>
      </c>
      <c r="I180" s="151">
        <v>442.65</v>
      </c>
      <c r="J180" s="151">
        <v>1216</v>
      </c>
      <c r="K180" s="151">
        <v>25</v>
      </c>
      <c r="L180" s="151">
        <v>2831.65</v>
      </c>
      <c r="M180" s="155">
        <v>37168.35</v>
      </c>
      <c r="FT180" s="193"/>
      <c r="FU180" s="193"/>
      <c r="FV180" s="193"/>
      <c r="FW180" s="193"/>
      <c r="FX180" s="193"/>
      <c r="FY180" s="193"/>
      <c r="FZ180" s="193"/>
      <c r="GA180" s="193"/>
      <c r="GB180" s="193"/>
      <c r="GC180" s="193"/>
      <c r="GD180" s="193"/>
      <c r="GE180" s="193"/>
      <c r="GF180" s="193"/>
      <c r="GG180" s="193"/>
      <c r="GH180" s="193"/>
      <c r="GI180" s="193"/>
      <c r="GJ180" s="193"/>
      <c r="GK180" s="193"/>
      <c r="GL180" s="193"/>
      <c r="GM180" s="193"/>
      <c r="GN180" s="193"/>
      <c r="GO180" s="193"/>
      <c r="GP180" s="193"/>
      <c r="GQ180" s="193"/>
      <c r="GR180" s="193"/>
      <c r="GS180" s="193"/>
      <c r="GT180" s="193"/>
      <c r="GU180" s="193"/>
      <c r="GV180" s="193"/>
      <c r="GW180" s="193"/>
      <c r="GX180" s="193"/>
      <c r="GY180" s="193"/>
      <c r="GZ180" s="193"/>
      <c r="HA180" s="193"/>
      <c r="HB180" s="193"/>
      <c r="HC180" s="193"/>
      <c r="HD180" s="193"/>
      <c r="HE180" s="193"/>
      <c r="HF180" s="193"/>
      <c r="HG180" s="193"/>
      <c r="HH180" s="193"/>
      <c r="HI180" s="193"/>
      <c r="HJ180" s="193"/>
      <c r="HK180" s="193"/>
      <c r="HL180" s="193"/>
      <c r="HM180" s="193"/>
      <c r="HN180" s="193"/>
      <c r="HO180" s="193"/>
      <c r="HP180" s="193"/>
      <c r="HQ180" s="193"/>
      <c r="HR180" s="193"/>
      <c r="HS180" s="193"/>
      <c r="HT180" s="193"/>
      <c r="HU180" s="193"/>
      <c r="HV180" s="193"/>
      <c r="HW180" s="193"/>
      <c r="HX180" s="193"/>
      <c r="HY180" s="193"/>
      <c r="HZ180" s="193"/>
      <c r="IA180" s="193"/>
      <c r="IB180" s="49"/>
      <c r="IC180" s="49"/>
      <c r="ID180" s="193"/>
      <c r="IE180" s="193"/>
      <c r="IF180" s="193"/>
      <c r="IG180" s="193"/>
      <c r="IH180" s="193"/>
      <c r="II180" s="193"/>
      <c r="IJ180" s="193"/>
      <c r="IK180" s="193"/>
      <c r="IL180" s="193"/>
      <c r="IM180" s="193"/>
      <c r="IN180" s="193"/>
      <c r="IO180" s="193"/>
      <c r="IP180" s="193"/>
      <c r="IQ180" s="193"/>
      <c r="IR180" s="193"/>
      <c r="IS180" s="193"/>
      <c r="IT180" s="193"/>
      <c r="IU180" s="193"/>
      <c r="IV180" s="193"/>
      <c r="IW180" s="193"/>
      <c r="IX180" s="193"/>
      <c r="IY180" s="193"/>
      <c r="IZ180" s="193"/>
      <c r="JA180" s="193"/>
      <c r="JB180" s="193"/>
      <c r="JC180" s="193"/>
      <c r="JD180" s="193"/>
      <c r="JE180" s="193"/>
      <c r="JF180" s="193"/>
      <c r="JG180" s="193"/>
      <c r="JH180" s="193"/>
      <c r="JI180" s="193"/>
      <c r="JJ180" s="193"/>
      <c r="JK180" s="193"/>
      <c r="JL180" s="193"/>
      <c r="JM180" s="193"/>
      <c r="JN180" s="193"/>
      <c r="JO180" s="193"/>
      <c r="JP180" s="193"/>
      <c r="JQ180" s="193"/>
      <c r="JR180" s="193"/>
      <c r="JS180" s="193"/>
      <c r="JT180" s="193"/>
      <c r="JU180" s="193"/>
      <c r="JV180" s="193"/>
      <c r="JW180" s="193"/>
      <c r="JX180" s="193"/>
      <c r="JY180" s="193"/>
      <c r="JZ180" s="193"/>
      <c r="KA180" s="193"/>
      <c r="KB180" s="193"/>
      <c r="KC180" s="193"/>
      <c r="KD180" s="193"/>
      <c r="KE180" s="193"/>
      <c r="KF180" s="193"/>
      <c r="KG180" s="193"/>
      <c r="KH180" s="193"/>
      <c r="KI180" s="193"/>
      <c r="KJ180" s="193"/>
      <c r="KK180" s="193"/>
      <c r="KL180" s="193"/>
      <c r="KM180" s="193"/>
      <c r="KN180" s="193"/>
      <c r="KO180" s="193"/>
      <c r="KP180" s="193"/>
      <c r="KQ180" s="193"/>
      <c r="KR180" s="193"/>
      <c r="KS180" s="193"/>
      <c r="KT180" s="193"/>
      <c r="KU180" s="193"/>
      <c r="KV180" s="193"/>
      <c r="KW180" s="193"/>
      <c r="KX180" s="193"/>
      <c r="KY180" s="193"/>
      <c r="KZ180" s="193"/>
      <c r="LA180" s="193"/>
      <c r="LB180" s="193"/>
      <c r="LC180" s="193"/>
      <c r="LD180" s="193"/>
      <c r="LE180" s="193"/>
      <c r="LF180" s="193"/>
      <c r="LG180" s="193"/>
      <c r="LH180" s="193"/>
      <c r="LI180" s="193"/>
      <c r="LJ180" s="193"/>
      <c r="LK180" s="193"/>
      <c r="LL180" s="193"/>
      <c r="LM180" s="193"/>
      <c r="LN180" s="193"/>
      <c r="LO180" s="193"/>
      <c r="LP180" s="193"/>
      <c r="LQ180" s="193"/>
      <c r="LR180" s="193"/>
      <c r="LS180" s="193"/>
      <c r="LT180" s="193"/>
      <c r="LU180" s="193"/>
      <c r="LV180" s="193"/>
      <c r="LW180" s="193"/>
      <c r="LX180" s="193"/>
      <c r="LY180" s="193"/>
      <c r="LZ180" s="193"/>
      <c r="MA180" s="193"/>
      <c r="MB180" s="193"/>
      <c r="MC180" s="193"/>
      <c r="MD180" s="193"/>
      <c r="ME180" s="193"/>
      <c r="MF180" s="193"/>
      <c r="MG180" s="193"/>
      <c r="MH180" s="193"/>
      <c r="MI180" s="193"/>
      <c r="MJ180" s="193"/>
      <c r="MK180" s="193"/>
      <c r="ML180" s="193"/>
      <c r="MM180" s="193"/>
      <c r="MN180" s="193"/>
      <c r="MO180" s="193"/>
      <c r="MP180" s="193"/>
      <c r="MQ180" s="193"/>
      <c r="MR180" s="193"/>
      <c r="MS180" s="193"/>
      <c r="MT180" s="193"/>
      <c r="MU180" s="193"/>
      <c r="MV180" s="193"/>
      <c r="MW180" s="193"/>
      <c r="MX180" s="193"/>
      <c r="MY180" s="193"/>
      <c r="MZ180" s="193"/>
      <c r="NA180" s="193"/>
      <c r="NB180" s="193"/>
      <c r="NC180" s="193"/>
      <c r="ND180" s="193"/>
      <c r="NE180" s="193"/>
      <c r="NF180" s="193"/>
      <c r="NG180" s="193"/>
      <c r="NH180" s="193"/>
      <c r="NI180" s="193"/>
      <c r="NJ180" s="193"/>
      <c r="NK180" s="193"/>
      <c r="NL180" s="193"/>
      <c r="NM180" s="193"/>
      <c r="NN180" s="193"/>
      <c r="NO180" s="193"/>
      <c r="NP180" s="193"/>
      <c r="NQ180" s="193"/>
      <c r="NR180" s="193"/>
      <c r="NS180" s="193"/>
      <c r="NT180" s="193"/>
      <c r="NU180" s="193"/>
      <c r="NV180" s="193"/>
      <c r="NW180" s="193"/>
      <c r="NX180" s="193"/>
      <c r="NY180" s="193"/>
      <c r="NZ180" s="193"/>
      <c r="OA180" s="193"/>
      <c r="OB180" s="193"/>
      <c r="OC180" s="193"/>
      <c r="OD180" s="193"/>
      <c r="OE180" s="193"/>
      <c r="OF180" s="193"/>
      <c r="OG180" s="193"/>
      <c r="OH180" s="193"/>
      <c r="OI180" s="193"/>
      <c r="OJ180" s="193"/>
      <c r="OK180" s="193"/>
      <c r="OL180" s="193"/>
      <c r="OM180" s="193"/>
      <c r="ON180" s="193"/>
      <c r="OO180" s="193"/>
      <c r="OP180" s="193"/>
      <c r="OQ180" s="193"/>
      <c r="OR180" s="193"/>
      <c r="OS180" s="193"/>
      <c r="OT180" s="193"/>
      <c r="OU180" s="193"/>
      <c r="OV180" s="193"/>
      <c r="OW180" s="193"/>
      <c r="OX180" s="193"/>
      <c r="OY180" s="193"/>
      <c r="OZ180" s="193"/>
      <c r="PA180" s="193"/>
      <c r="PB180" s="193"/>
      <c r="PC180" s="193"/>
      <c r="PD180" s="193"/>
      <c r="PE180" s="193"/>
      <c r="PF180" s="193"/>
      <c r="PG180" s="193"/>
      <c r="PH180" s="193"/>
      <c r="PI180" s="193"/>
      <c r="PJ180" s="193"/>
      <c r="PK180" s="193"/>
      <c r="PL180" s="193"/>
      <c r="PM180" s="193"/>
      <c r="PN180" s="193"/>
      <c r="PO180" s="193"/>
      <c r="PP180" s="193"/>
      <c r="PQ180" s="193"/>
      <c r="PR180" s="193"/>
      <c r="PS180" s="193"/>
      <c r="PT180" s="193"/>
      <c r="PU180" s="193"/>
      <c r="PV180" s="193"/>
      <c r="PW180" s="193"/>
      <c r="PX180" s="193"/>
      <c r="PY180" s="193"/>
      <c r="PZ180" s="193"/>
      <c r="QA180" s="193"/>
      <c r="QB180" s="193"/>
      <c r="QC180" s="193"/>
      <c r="QD180" s="193"/>
      <c r="QE180" s="193"/>
      <c r="QF180" s="193"/>
      <c r="QG180" s="193"/>
      <c r="QH180" s="193"/>
      <c r="QI180" s="193"/>
      <c r="QJ180" s="193"/>
      <c r="QK180" s="193"/>
      <c r="QL180" s="193"/>
      <c r="QM180" s="193"/>
      <c r="QN180" s="193"/>
      <c r="QO180" s="193"/>
      <c r="QP180" s="193"/>
      <c r="QQ180" s="193"/>
      <c r="QR180" s="193"/>
      <c r="QS180" s="193"/>
      <c r="QT180" s="193"/>
      <c r="QU180" s="193"/>
      <c r="QV180" s="193"/>
      <c r="QW180" s="193"/>
      <c r="QX180" s="193"/>
      <c r="QY180" s="193"/>
      <c r="QZ180" s="193"/>
      <c r="RA180" s="193"/>
      <c r="RB180" s="193"/>
      <c r="RC180" s="193"/>
      <c r="RD180" s="193"/>
      <c r="RE180" s="193"/>
      <c r="RF180" s="193"/>
      <c r="RG180" s="193"/>
      <c r="RH180" s="193"/>
      <c r="RI180" s="193"/>
      <c r="RJ180" s="193"/>
      <c r="RK180" s="193"/>
      <c r="RL180" s="193"/>
      <c r="RM180" s="193"/>
      <c r="RN180" s="193"/>
      <c r="RO180" s="193"/>
      <c r="RP180" s="193"/>
      <c r="RQ180" s="193"/>
      <c r="RR180" s="193"/>
      <c r="RS180" s="193"/>
      <c r="RT180" s="193"/>
      <c r="RU180" s="193"/>
      <c r="RV180" s="193"/>
      <c r="RW180" s="193"/>
      <c r="RX180" s="193"/>
      <c r="RY180" s="193"/>
      <c r="RZ180" s="193"/>
      <c r="SA180" s="193"/>
      <c r="SB180" s="193"/>
      <c r="SC180" s="193"/>
      <c r="SD180" s="193"/>
      <c r="SE180" s="193"/>
      <c r="SF180" s="193"/>
      <c r="SG180" s="193"/>
      <c r="SH180" s="193"/>
      <c r="SI180" s="193"/>
      <c r="SJ180" s="193"/>
      <c r="SK180" s="193"/>
      <c r="SL180" s="193"/>
      <c r="SM180" s="193"/>
      <c r="SN180" s="193"/>
      <c r="SO180" s="193"/>
      <c r="SP180" s="193"/>
      <c r="SQ180" s="193"/>
      <c r="SR180" s="193"/>
      <c r="SS180" s="193"/>
      <c r="ST180" s="193"/>
      <c r="SU180" s="193"/>
      <c r="SV180" s="193"/>
      <c r="SW180" s="193"/>
      <c r="SX180" s="193"/>
      <c r="SY180" s="193"/>
      <c r="SZ180" s="193"/>
      <c r="TA180" s="193"/>
      <c r="TB180" s="193"/>
      <c r="TC180" s="193"/>
      <c r="TD180" s="193"/>
      <c r="TE180" s="193"/>
      <c r="TF180" s="193"/>
      <c r="TG180" s="193"/>
      <c r="TH180" s="193"/>
      <c r="TI180" s="193"/>
      <c r="TJ180" s="193"/>
      <c r="TK180" s="193"/>
      <c r="TL180" s="193"/>
      <c r="TM180" s="193"/>
      <c r="TN180" s="193"/>
      <c r="TO180" s="193"/>
      <c r="TP180" s="193"/>
      <c r="TQ180" s="193"/>
      <c r="TR180" s="193"/>
      <c r="TS180" s="193"/>
      <c r="TT180" s="193"/>
      <c r="TU180" s="193"/>
      <c r="TV180" s="193"/>
      <c r="TW180" s="193"/>
      <c r="TX180" s="193"/>
      <c r="TY180" s="193"/>
      <c r="TZ180" s="193"/>
      <c r="UA180" s="193"/>
      <c r="UB180" s="193"/>
      <c r="UC180" s="193"/>
      <c r="UD180" s="193"/>
      <c r="UE180" s="193"/>
      <c r="UF180" s="193"/>
      <c r="UG180" s="193"/>
      <c r="UH180" s="193"/>
      <c r="UI180" s="193"/>
      <c r="UJ180" s="193"/>
      <c r="UK180" s="193"/>
      <c r="UL180" s="193"/>
      <c r="UM180" s="193"/>
      <c r="UN180" s="193"/>
      <c r="UO180" s="193"/>
      <c r="UP180" s="193"/>
      <c r="UQ180" s="193"/>
      <c r="UR180" s="193"/>
      <c r="US180" s="193"/>
      <c r="UT180" s="193"/>
      <c r="UU180" s="193"/>
      <c r="UV180" s="193"/>
      <c r="UW180" s="193"/>
      <c r="UX180" s="193"/>
      <c r="UY180" s="193"/>
      <c r="UZ180" s="193"/>
      <c r="VA180" s="193"/>
      <c r="VB180" s="193"/>
      <c r="VC180" s="193"/>
      <c r="VD180" s="193"/>
      <c r="VE180" s="193"/>
      <c r="VF180" s="193"/>
      <c r="VG180" s="193"/>
      <c r="VH180" s="193"/>
      <c r="VI180" s="193"/>
      <c r="VJ180" s="193"/>
      <c r="VK180" s="193"/>
      <c r="VL180" s="193"/>
      <c r="VM180" s="193"/>
      <c r="VN180" s="193"/>
      <c r="VO180" s="193"/>
      <c r="VP180" s="193"/>
      <c r="VQ180" s="193"/>
      <c r="VR180" s="193"/>
      <c r="VS180" s="193"/>
      <c r="VT180" s="193"/>
      <c r="VU180" s="193"/>
      <c r="VV180" s="193"/>
      <c r="VW180" s="193"/>
      <c r="VX180" s="193"/>
      <c r="VY180" s="193"/>
      <c r="VZ180" s="193"/>
      <c r="WA180" s="193"/>
      <c r="WB180" s="193"/>
      <c r="WC180" s="193"/>
      <c r="WD180" s="193"/>
      <c r="WE180" s="193"/>
      <c r="WF180" s="193"/>
      <c r="WG180" s="193"/>
      <c r="WH180" s="193"/>
      <c r="WI180" s="193"/>
      <c r="WJ180" s="193"/>
      <c r="WK180" s="193"/>
      <c r="WL180" s="193"/>
      <c r="WM180" s="193"/>
      <c r="WN180" s="193"/>
      <c r="WO180" s="193"/>
      <c r="WP180" s="193"/>
      <c r="WQ180" s="193"/>
      <c r="WR180" s="193"/>
      <c r="WS180" s="193"/>
      <c r="WT180" s="193"/>
      <c r="WU180" s="193"/>
      <c r="WV180" s="193"/>
      <c r="WW180" s="193"/>
      <c r="WX180" s="193"/>
      <c r="WY180" s="193"/>
      <c r="WZ180" s="193"/>
      <c r="XA180" s="193"/>
      <c r="XB180" s="193"/>
      <c r="XC180" s="193"/>
      <c r="XD180" s="193"/>
      <c r="XE180" s="193"/>
      <c r="XF180" s="193"/>
      <c r="XG180" s="193"/>
      <c r="XH180" s="193"/>
      <c r="XI180" s="193"/>
      <c r="XJ180" s="193"/>
      <c r="XK180" s="193"/>
      <c r="XL180" s="193"/>
      <c r="XM180" s="193"/>
      <c r="XN180" s="193"/>
      <c r="XO180" s="193"/>
      <c r="XP180" s="193"/>
      <c r="XQ180" s="193"/>
      <c r="XR180" s="193"/>
      <c r="XS180" s="193"/>
      <c r="XT180" s="193"/>
      <c r="XU180" s="193"/>
      <c r="XV180" s="193"/>
      <c r="XW180" s="193"/>
      <c r="XX180" s="193"/>
      <c r="XY180" s="193"/>
      <c r="XZ180" s="193"/>
      <c r="YA180" s="193"/>
      <c r="YB180" s="193"/>
      <c r="YC180" s="193"/>
      <c r="YD180" s="193"/>
      <c r="YE180" s="193"/>
      <c r="YF180" s="193"/>
      <c r="YG180" s="193"/>
      <c r="YH180" s="193"/>
      <c r="YI180" s="193"/>
      <c r="YJ180" s="193"/>
      <c r="YK180" s="193"/>
      <c r="YL180" s="193"/>
      <c r="YM180" s="193"/>
      <c r="YN180" s="193"/>
      <c r="YO180" s="193"/>
      <c r="YP180" s="193"/>
      <c r="YQ180" s="193"/>
      <c r="YR180" s="193"/>
      <c r="YS180" s="193"/>
    </row>
    <row r="181" spans="1:669" s="45" customFormat="1" ht="18" customHeight="1" x14ac:dyDescent="0.25">
      <c r="A181" s="45" t="s">
        <v>178</v>
      </c>
      <c r="B181" s="5" t="s">
        <v>179</v>
      </c>
      <c r="C181" s="19" t="s">
        <v>72</v>
      </c>
      <c r="D181" s="19" t="s">
        <v>233</v>
      </c>
      <c r="E181" s="20">
        <v>44621</v>
      </c>
      <c r="F181" s="10" t="s">
        <v>110</v>
      </c>
      <c r="G181" s="151">
        <v>46000</v>
      </c>
      <c r="H181" s="155">
        <v>1320.2</v>
      </c>
      <c r="I181" s="151">
        <v>0</v>
      </c>
      <c r="J181" s="151">
        <v>1398.4</v>
      </c>
      <c r="K181" s="151">
        <v>25</v>
      </c>
      <c r="L181" s="151">
        <v>2743.6</v>
      </c>
      <c r="M181" s="155">
        <v>43256.4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9"/>
      <c r="IC181" s="49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  <c r="IW181" s="37"/>
      <c r="IX181" s="37"/>
      <c r="IY181" s="37"/>
      <c r="IZ181" s="37"/>
      <c r="JA181" s="37"/>
      <c r="JB181" s="37"/>
      <c r="JC181" s="37"/>
      <c r="JD181" s="37"/>
      <c r="JE181" s="37"/>
      <c r="JF181" s="37"/>
      <c r="JG181" s="37"/>
      <c r="JH181" s="37"/>
      <c r="JI181" s="37"/>
      <c r="JJ181" s="37"/>
      <c r="JK181" s="37"/>
      <c r="JL181" s="37"/>
      <c r="JM181" s="37"/>
      <c r="JN181" s="37"/>
      <c r="JO181" s="37"/>
      <c r="JP181" s="37"/>
      <c r="JQ181" s="37"/>
      <c r="JR181" s="37"/>
      <c r="JS181" s="37"/>
      <c r="JT181" s="37"/>
      <c r="JU181" s="37"/>
      <c r="JV181" s="37"/>
      <c r="JW181" s="37"/>
      <c r="JX181" s="37"/>
      <c r="JY181" s="37"/>
      <c r="JZ181" s="37"/>
      <c r="KA181" s="37"/>
      <c r="KB181" s="37"/>
      <c r="KC181" s="37"/>
      <c r="KD181" s="37"/>
      <c r="KE181" s="37"/>
      <c r="KF181" s="37"/>
      <c r="KG181" s="37"/>
      <c r="KH181" s="37"/>
      <c r="KI181" s="37"/>
      <c r="KJ181" s="37"/>
      <c r="KK181" s="37"/>
      <c r="KL181" s="37"/>
      <c r="KM181" s="37"/>
      <c r="KN181" s="37"/>
      <c r="KO181" s="37"/>
      <c r="KP181" s="37"/>
      <c r="KQ181" s="37"/>
      <c r="KR181" s="37"/>
      <c r="KS181" s="37"/>
      <c r="KT181" s="37"/>
      <c r="KU181" s="37"/>
      <c r="KV181" s="37"/>
      <c r="KW181" s="37"/>
      <c r="KX181" s="37"/>
      <c r="KY181" s="37"/>
      <c r="KZ181" s="37"/>
      <c r="LA181" s="37"/>
      <c r="LB181" s="37"/>
      <c r="LC181" s="37"/>
      <c r="LD181" s="37"/>
      <c r="LE181" s="37"/>
      <c r="LF181" s="37"/>
      <c r="LG181" s="37"/>
      <c r="LH181" s="37"/>
      <c r="LI181" s="37"/>
      <c r="LJ181" s="37"/>
      <c r="LK181" s="37"/>
      <c r="LL181" s="37"/>
      <c r="LM181" s="37"/>
      <c r="LN181" s="37"/>
      <c r="LO181" s="37"/>
      <c r="LP181" s="37"/>
      <c r="LQ181" s="37"/>
      <c r="LR181" s="37"/>
      <c r="LS181" s="37"/>
      <c r="LT181" s="37"/>
      <c r="LU181" s="37"/>
      <c r="LV181" s="37"/>
      <c r="LW181" s="37"/>
      <c r="LX181" s="37"/>
      <c r="LY181" s="37"/>
      <c r="LZ181" s="37"/>
      <c r="MA181" s="37"/>
      <c r="MB181" s="37"/>
      <c r="MC181" s="37"/>
      <c r="MD181" s="37"/>
      <c r="ME181" s="37"/>
      <c r="MF181" s="37"/>
      <c r="MG181" s="37"/>
      <c r="MH181" s="37"/>
      <c r="MI181" s="37"/>
      <c r="MJ181" s="37"/>
      <c r="MK181" s="37"/>
      <c r="ML181" s="37"/>
      <c r="MM181" s="37"/>
      <c r="MN181" s="37"/>
      <c r="MO181" s="37"/>
      <c r="MP181" s="37"/>
      <c r="MQ181" s="37"/>
      <c r="MR181" s="37"/>
      <c r="MS181" s="37"/>
      <c r="MT181" s="37"/>
      <c r="MU181" s="37"/>
      <c r="MV181" s="37"/>
      <c r="MW181" s="37"/>
      <c r="MX181" s="37"/>
      <c r="MY181" s="37"/>
      <c r="MZ181" s="37"/>
      <c r="NA181" s="37"/>
      <c r="NB181" s="37"/>
      <c r="NC181" s="37"/>
      <c r="ND181" s="37"/>
      <c r="NE181" s="37"/>
      <c r="NF181" s="37"/>
      <c r="NG181" s="37"/>
      <c r="NH181" s="37"/>
      <c r="NI181" s="37"/>
      <c r="NJ181" s="37"/>
      <c r="NK181" s="37"/>
      <c r="NL181" s="37"/>
      <c r="NM181" s="37"/>
      <c r="NN181" s="37"/>
      <c r="NO181" s="37"/>
      <c r="NP181" s="37"/>
      <c r="NQ181" s="37"/>
      <c r="NR181" s="37"/>
      <c r="NS181" s="37"/>
      <c r="NT181" s="37"/>
      <c r="NU181" s="37"/>
      <c r="NV181" s="37"/>
      <c r="NW181" s="37"/>
      <c r="NX181" s="37"/>
      <c r="NY181" s="37"/>
      <c r="NZ181" s="37"/>
      <c r="OA181" s="37"/>
      <c r="OB181" s="37"/>
      <c r="OC181" s="37"/>
      <c r="OD181" s="37"/>
      <c r="OE181" s="37"/>
      <c r="OF181" s="37"/>
      <c r="OG181" s="37"/>
      <c r="OH181" s="37"/>
      <c r="OI181" s="37"/>
      <c r="OJ181" s="37"/>
      <c r="OK181" s="37"/>
      <c r="OL181" s="37"/>
      <c r="OM181" s="37"/>
      <c r="ON181" s="37"/>
      <c r="OO181" s="37"/>
      <c r="OP181" s="37"/>
      <c r="OQ181" s="37"/>
      <c r="OR181" s="37"/>
      <c r="OS181" s="37"/>
      <c r="OT181" s="37"/>
      <c r="OU181" s="37"/>
      <c r="OV181" s="37"/>
      <c r="OW181" s="37"/>
      <c r="OX181" s="37"/>
      <c r="OY181" s="37"/>
      <c r="OZ181" s="37"/>
      <c r="PA181" s="37"/>
      <c r="PB181" s="37"/>
      <c r="PC181" s="37"/>
      <c r="PD181" s="37"/>
      <c r="PE181" s="37"/>
      <c r="PF181" s="37"/>
      <c r="PG181" s="37"/>
      <c r="PH181" s="37"/>
      <c r="PI181" s="37"/>
      <c r="PJ181" s="37"/>
      <c r="PK181" s="37"/>
      <c r="PL181" s="37"/>
      <c r="PM181" s="37"/>
      <c r="PN181" s="37"/>
      <c r="PO181" s="37"/>
      <c r="PP181" s="37"/>
      <c r="PQ181" s="37"/>
      <c r="PR181" s="37"/>
      <c r="PS181" s="37"/>
      <c r="PT181" s="37"/>
      <c r="PU181" s="37"/>
      <c r="PV181" s="37"/>
      <c r="PW181" s="37"/>
      <c r="PX181" s="37"/>
      <c r="PY181" s="37"/>
      <c r="PZ181" s="37"/>
      <c r="QA181" s="37"/>
      <c r="QB181" s="37"/>
      <c r="QC181" s="37"/>
      <c r="QD181" s="37"/>
      <c r="QE181" s="37"/>
      <c r="QF181" s="37"/>
      <c r="QG181" s="37"/>
      <c r="QH181" s="37"/>
      <c r="QI181" s="37"/>
      <c r="QJ181" s="37"/>
      <c r="QK181" s="37"/>
      <c r="QL181" s="37"/>
      <c r="QM181" s="37"/>
      <c r="QN181" s="37"/>
      <c r="QO181" s="37"/>
      <c r="QP181" s="37"/>
      <c r="QQ181" s="37"/>
      <c r="QR181" s="37"/>
      <c r="QS181" s="37"/>
      <c r="QT181" s="37"/>
      <c r="QU181" s="37"/>
      <c r="QV181" s="37"/>
      <c r="QW181" s="37"/>
      <c r="QX181" s="37"/>
      <c r="QY181" s="37"/>
      <c r="QZ181" s="37"/>
      <c r="RA181" s="37"/>
      <c r="RB181" s="37"/>
      <c r="RC181" s="37"/>
      <c r="RD181" s="37"/>
      <c r="RE181" s="37"/>
      <c r="RF181" s="37"/>
      <c r="RG181" s="37"/>
      <c r="RH181" s="37"/>
      <c r="RI181" s="37"/>
      <c r="RJ181" s="37"/>
      <c r="RK181" s="37"/>
      <c r="RL181" s="37"/>
      <c r="RM181" s="37"/>
      <c r="RN181" s="37"/>
      <c r="RO181" s="37"/>
      <c r="RP181" s="37"/>
      <c r="RQ181" s="37"/>
      <c r="RR181" s="37"/>
      <c r="RS181" s="37"/>
      <c r="RT181" s="37"/>
      <c r="RU181" s="37"/>
      <c r="RV181" s="37"/>
      <c r="RW181" s="37"/>
      <c r="RX181" s="37"/>
      <c r="RY181" s="37"/>
      <c r="RZ181" s="37"/>
      <c r="SA181" s="37"/>
      <c r="SB181" s="37"/>
      <c r="SC181" s="37"/>
      <c r="SD181" s="37"/>
      <c r="SE181" s="37"/>
      <c r="SF181" s="37"/>
      <c r="SG181" s="37"/>
      <c r="SH181" s="37"/>
      <c r="SI181" s="37"/>
      <c r="SJ181" s="37"/>
      <c r="SK181" s="37"/>
      <c r="SL181" s="37"/>
      <c r="SM181" s="37"/>
      <c r="SN181" s="37"/>
      <c r="SO181" s="37"/>
      <c r="SP181" s="37"/>
      <c r="SQ181" s="37"/>
      <c r="SR181" s="37"/>
      <c r="SS181" s="37"/>
      <c r="ST181" s="37"/>
      <c r="SU181" s="37"/>
      <c r="SV181" s="37"/>
      <c r="SW181" s="37"/>
      <c r="SX181" s="37"/>
      <c r="SY181" s="37"/>
      <c r="SZ181" s="37"/>
      <c r="TA181" s="37"/>
      <c r="TB181" s="37"/>
      <c r="TC181" s="37"/>
      <c r="TD181" s="37"/>
      <c r="TE181" s="37"/>
      <c r="TF181" s="37"/>
      <c r="TG181" s="37"/>
      <c r="TH181" s="37"/>
      <c r="TI181" s="37"/>
      <c r="TJ181" s="37"/>
      <c r="TK181" s="37"/>
      <c r="TL181" s="37"/>
      <c r="TM181" s="37"/>
      <c r="TN181" s="37"/>
      <c r="TO181" s="37"/>
      <c r="TP181" s="37"/>
      <c r="TQ181" s="37"/>
      <c r="TR181" s="37"/>
      <c r="TS181" s="37"/>
      <c r="TT181" s="37"/>
      <c r="TU181" s="37"/>
      <c r="TV181" s="37"/>
      <c r="TW181" s="37"/>
      <c r="TX181" s="37"/>
      <c r="TY181" s="37"/>
      <c r="TZ181" s="37"/>
      <c r="UA181" s="37"/>
      <c r="UB181" s="37"/>
      <c r="UC181" s="37"/>
      <c r="UD181" s="37"/>
      <c r="UE181" s="37"/>
      <c r="UF181" s="37"/>
      <c r="UG181" s="37"/>
      <c r="UH181" s="37"/>
      <c r="UI181" s="37"/>
      <c r="UJ181" s="37"/>
      <c r="UK181" s="37"/>
      <c r="UL181" s="37"/>
      <c r="UM181" s="37"/>
      <c r="UN181" s="37"/>
      <c r="UO181" s="37"/>
      <c r="UP181" s="37"/>
      <c r="UQ181" s="37"/>
      <c r="UR181" s="37"/>
      <c r="US181" s="37"/>
      <c r="UT181" s="37"/>
      <c r="UU181" s="37"/>
      <c r="UV181" s="37"/>
      <c r="UW181" s="37"/>
      <c r="UX181" s="37"/>
      <c r="UY181" s="37"/>
      <c r="UZ181" s="37"/>
      <c r="VA181" s="37"/>
      <c r="VB181" s="37"/>
      <c r="VC181" s="37"/>
      <c r="VD181" s="37"/>
      <c r="VE181" s="37"/>
      <c r="VF181" s="37"/>
      <c r="VG181" s="37"/>
      <c r="VH181" s="37"/>
      <c r="VI181" s="37"/>
      <c r="VJ181" s="37"/>
      <c r="VK181" s="37"/>
      <c r="VL181" s="37"/>
      <c r="VM181" s="37"/>
      <c r="VN181" s="37"/>
      <c r="VO181" s="37"/>
      <c r="VP181" s="37"/>
      <c r="VQ181" s="37"/>
      <c r="VR181" s="37"/>
      <c r="VS181" s="37"/>
      <c r="VT181" s="37"/>
      <c r="VU181" s="37"/>
      <c r="VV181" s="37"/>
      <c r="VW181" s="37"/>
      <c r="VX181" s="37"/>
      <c r="VY181" s="37"/>
      <c r="VZ181" s="37"/>
      <c r="WA181" s="37"/>
      <c r="WB181" s="37"/>
      <c r="WC181" s="37"/>
      <c r="WD181" s="37"/>
      <c r="WE181" s="37"/>
      <c r="WF181" s="37"/>
      <c r="WG181" s="37"/>
      <c r="WH181" s="37"/>
      <c r="WI181" s="37"/>
      <c r="WJ181" s="37"/>
      <c r="WK181" s="37"/>
      <c r="WL181" s="37"/>
      <c r="WM181" s="37"/>
      <c r="WN181" s="37"/>
      <c r="WO181" s="37"/>
      <c r="WP181" s="37"/>
      <c r="WQ181" s="37"/>
      <c r="WR181" s="37"/>
      <c r="WS181" s="37"/>
      <c r="WT181" s="37"/>
      <c r="WU181" s="37"/>
      <c r="WV181" s="37"/>
      <c r="WW181" s="37"/>
      <c r="WX181" s="37"/>
      <c r="WY181" s="37"/>
      <c r="WZ181" s="37"/>
      <c r="XA181" s="37"/>
      <c r="XB181" s="37"/>
      <c r="XC181" s="37"/>
      <c r="XD181" s="37"/>
      <c r="XE181" s="37"/>
      <c r="XF181" s="37"/>
      <c r="XG181" s="37"/>
      <c r="XH181" s="37"/>
      <c r="XI181" s="37"/>
      <c r="XJ181" s="37"/>
      <c r="XK181" s="37"/>
      <c r="XL181" s="37"/>
      <c r="XM181" s="37"/>
      <c r="XN181" s="37"/>
      <c r="XO181" s="37"/>
      <c r="XP181" s="37"/>
      <c r="XQ181" s="37"/>
      <c r="XR181" s="37"/>
      <c r="XS181" s="37"/>
      <c r="XT181" s="37"/>
      <c r="XU181" s="37"/>
      <c r="XV181" s="37"/>
      <c r="XW181" s="37"/>
      <c r="XX181" s="37"/>
      <c r="XY181" s="37"/>
      <c r="XZ181" s="37"/>
      <c r="YA181" s="37"/>
      <c r="YB181" s="37"/>
      <c r="YC181" s="37"/>
      <c r="YD181" s="37"/>
      <c r="YE181" s="37"/>
      <c r="YF181" s="37"/>
      <c r="YG181" s="37"/>
      <c r="YH181" s="37"/>
      <c r="YI181" s="37"/>
      <c r="YJ181" s="37"/>
      <c r="YK181" s="37"/>
      <c r="YL181" s="37"/>
      <c r="YM181" s="37"/>
      <c r="YN181" s="37"/>
      <c r="YO181" s="37"/>
      <c r="YP181" s="37"/>
      <c r="YQ181" s="37"/>
      <c r="YR181" s="37"/>
      <c r="YS181" s="37"/>
    </row>
    <row r="182" spans="1:669" ht="18" customHeight="1" x14ac:dyDescent="0.25">
      <c r="A182" s="40" t="s">
        <v>14</v>
      </c>
      <c r="B182" s="12">
        <v>2</v>
      </c>
      <c r="C182" s="7"/>
      <c r="D182" s="7"/>
      <c r="E182" s="40"/>
      <c r="F182" s="40"/>
      <c r="G182" s="145">
        <f>+G181+G180</f>
        <v>86000</v>
      </c>
      <c r="H182" s="160">
        <f>H181+H180</f>
        <v>2468.1999999999998</v>
      </c>
      <c r="I182" s="145">
        <f>+I181+I180</f>
        <v>442.65</v>
      </c>
      <c r="J182" s="145">
        <f>SUM(J181:J181)+J180</f>
        <v>2614.4</v>
      </c>
      <c r="K182" s="145">
        <f>+K181+K180</f>
        <v>50</v>
      </c>
      <c r="L182" s="145">
        <f>+L181+L180</f>
        <v>5575.25</v>
      </c>
      <c r="M182" s="160">
        <f>M181+M180</f>
        <v>80424.75</v>
      </c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9"/>
      <c r="IC182" s="49"/>
    </row>
    <row r="183" spans="1:669" x14ac:dyDescent="0.25"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</row>
    <row r="184" spans="1:669" s="44" customFormat="1" ht="15.75" customHeight="1" x14ac:dyDescent="0.25">
      <c r="A184" s="39" t="s">
        <v>83</v>
      </c>
      <c r="B184" s="16"/>
      <c r="C184" s="17"/>
      <c r="D184" s="17"/>
      <c r="E184" s="39"/>
      <c r="F184" s="39"/>
      <c r="G184" s="150"/>
      <c r="H184" s="154"/>
      <c r="I184" s="150"/>
      <c r="J184" s="150"/>
      <c r="K184" s="150"/>
      <c r="L184" s="150"/>
      <c r="M184" s="154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49"/>
      <c r="IC184" s="49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  <c r="IW184" s="37"/>
      <c r="IX184" s="37"/>
      <c r="IY184" s="37"/>
      <c r="IZ184" s="37"/>
      <c r="JA184" s="37"/>
      <c r="JB184" s="37"/>
      <c r="JC184" s="37"/>
      <c r="JD184" s="37"/>
      <c r="JE184" s="37"/>
      <c r="JF184" s="37"/>
      <c r="JG184" s="37"/>
      <c r="JH184" s="37"/>
      <c r="JI184" s="37"/>
      <c r="JJ184" s="37"/>
      <c r="JK184" s="37"/>
      <c r="JL184" s="37"/>
      <c r="JM184" s="37"/>
      <c r="JN184" s="37"/>
      <c r="JO184" s="37"/>
      <c r="JP184" s="37"/>
      <c r="JQ184" s="37"/>
      <c r="JR184" s="37"/>
      <c r="JS184" s="37"/>
      <c r="JT184" s="37"/>
      <c r="JU184" s="37"/>
      <c r="JV184" s="37"/>
      <c r="JW184" s="37"/>
      <c r="JX184" s="37"/>
      <c r="JY184" s="37"/>
      <c r="JZ184" s="37"/>
      <c r="KA184" s="37"/>
      <c r="KB184" s="37"/>
      <c r="KC184" s="37"/>
      <c r="KD184" s="37"/>
      <c r="KE184" s="37"/>
      <c r="KF184" s="37"/>
      <c r="KG184" s="37"/>
      <c r="KH184" s="37"/>
      <c r="KI184" s="37"/>
      <c r="KJ184" s="37"/>
      <c r="KK184" s="37"/>
      <c r="KL184" s="37"/>
      <c r="KM184" s="37"/>
      <c r="KN184" s="37"/>
      <c r="KO184" s="37"/>
      <c r="KP184" s="37"/>
      <c r="KQ184" s="37"/>
      <c r="KR184" s="37"/>
      <c r="KS184" s="37"/>
      <c r="KT184" s="37"/>
      <c r="KU184" s="37"/>
      <c r="KV184" s="37"/>
      <c r="KW184" s="37"/>
      <c r="KX184" s="37"/>
      <c r="KY184" s="37"/>
      <c r="KZ184" s="37"/>
      <c r="LA184" s="37"/>
      <c r="LB184" s="37"/>
      <c r="LC184" s="37"/>
      <c r="LD184" s="37"/>
      <c r="LE184" s="37"/>
      <c r="LF184" s="37"/>
      <c r="LG184" s="37"/>
      <c r="LH184" s="37"/>
      <c r="LI184" s="37"/>
      <c r="LJ184" s="37"/>
      <c r="LK184" s="37"/>
      <c r="LL184" s="37"/>
      <c r="LM184" s="37"/>
      <c r="LN184" s="37"/>
      <c r="LO184" s="37"/>
      <c r="LP184" s="37"/>
      <c r="LQ184" s="37"/>
      <c r="LR184" s="37"/>
      <c r="LS184" s="37"/>
      <c r="LT184" s="37"/>
      <c r="LU184" s="37"/>
      <c r="LV184" s="37"/>
      <c r="LW184" s="37"/>
      <c r="LX184" s="37"/>
      <c r="LY184" s="37"/>
      <c r="LZ184" s="37"/>
      <c r="MA184" s="37"/>
      <c r="MB184" s="37"/>
      <c r="MC184" s="37"/>
      <c r="MD184" s="37"/>
      <c r="ME184" s="37"/>
      <c r="MF184" s="37"/>
      <c r="MG184" s="37"/>
      <c r="MH184" s="37"/>
      <c r="MI184" s="37"/>
      <c r="MJ184" s="37"/>
      <c r="MK184" s="37"/>
      <c r="ML184" s="37"/>
      <c r="MM184" s="37"/>
      <c r="MN184" s="37"/>
      <c r="MO184" s="37"/>
      <c r="MP184" s="37"/>
      <c r="MQ184" s="37"/>
      <c r="MR184" s="37"/>
      <c r="MS184" s="37"/>
      <c r="MT184" s="37"/>
      <c r="MU184" s="37"/>
      <c r="MV184" s="37"/>
      <c r="MW184" s="37"/>
      <c r="MX184" s="37"/>
      <c r="MY184" s="37"/>
      <c r="MZ184" s="37"/>
      <c r="NA184" s="37"/>
      <c r="NB184" s="37"/>
      <c r="NC184" s="37"/>
      <c r="ND184" s="37"/>
      <c r="NE184" s="37"/>
      <c r="NF184" s="37"/>
      <c r="NG184" s="37"/>
      <c r="NH184" s="37"/>
      <c r="NI184" s="37"/>
      <c r="NJ184" s="37"/>
      <c r="NK184" s="37"/>
      <c r="NL184" s="37"/>
      <c r="NM184" s="37"/>
      <c r="NN184" s="37"/>
      <c r="NO184" s="37"/>
      <c r="NP184" s="37"/>
      <c r="NQ184" s="37"/>
      <c r="NR184" s="37"/>
      <c r="NS184" s="37"/>
      <c r="NT184" s="37"/>
      <c r="NU184" s="37"/>
      <c r="NV184" s="37"/>
      <c r="NW184" s="37"/>
      <c r="NX184" s="37"/>
      <c r="NY184" s="37"/>
      <c r="NZ184" s="37"/>
      <c r="OA184" s="37"/>
      <c r="OB184" s="37"/>
      <c r="OC184" s="37"/>
      <c r="OD184" s="37"/>
      <c r="OE184" s="37"/>
      <c r="OF184" s="37"/>
      <c r="OG184" s="37"/>
      <c r="OH184" s="37"/>
      <c r="OI184" s="37"/>
      <c r="OJ184" s="37"/>
      <c r="OK184" s="37"/>
      <c r="OL184" s="37"/>
      <c r="OM184" s="37"/>
      <c r="ON184" s="37"/>
      <c r="OO184" s="37"/>
      <c r="OP184" s="37"/>
      <c r="OQ184" s="37"/>
      <c r="OR184" s="37"/>
      <c r="OS184" s="37"/>
      <c r="OT184" s="37"/>
      <c r="OU184" s="37"/>
      <c r="OV184" s="37"/>
      <c r="OW184" s="37"/>
      <c r="OX184" s="37"/>
      <c r="OY184" s="37"/>
      <c r="OZ184" s="37"/>
      <c r="PA184" s="37"/>
      <c r="PB184" s="37"/>
      <c r="PC184" s="37"/>
      <c r="PD184" s="37"/>
      <c r="PE184" s="37"/>
      <c r="PF184" s="37"/>
      <c r="PG184" s="37"/>
      <c r="PH184" s="37"/>
      <c r="PI184" s="37"/>
      <c r="PJ184" s="37"/>
      <c r="PK184" s="37"/>
      <c r="PL184" s="37"/>
      <c r="PM184" s="37"/>
      <c r="PN184" s="37"/>
      <c r="PO184" s="37"/>
      <c r="PP184" s="37"/>
      <c r="PQ184" s="37"/>
      <c r="PR184" s="37"/>
      <c r="PS184" s="37"/>
      <c r="PT184" s="37"/>
      <c r="PU184" s="37"/>
      <c r="PV184" s="37"/>
      <c r="PW184" s="37"/>
      <c r="PX184" s="37"/>
      <c r="PY184" s="37"/>
      <c r="PZ184" s="37"/>
      <c r="QA184" s="37"/>
      <c r="QB184" s="37"/>
      <c r="QC184" s="37"/>
      <c r="QD184" s="37"/>
      <c r="QE184" s="37"/>
      <c r="QF184" s="37"/>
      <c r="QG184" s="37"/>
      <c r="QH184" s="37"/>
      <c r="QI184" s="37"/>
      <c r="QJ184" s="37"/>
      <c r="QK184" s="37"/>
      <c r="QL184" s="37"/>
      <c r="QM184" s="37"/>
      <c r="QN184" s="37"/>
      <c r="QO184" s="37"/>
      <c r="QP184" s="37"/>
      <c r="QQ184" s="37"/>
      <c r="QR184" s="37"/>
      <c r="QS184" s="37"/>
      <c r="QT184" s="37"/>
      <c r="QU184" s="37"/>
      <c r="QV184" s="37"/>
      <c r="QW184" s="37"/>
      <c r="QX184" s="37"/>
      <c r="QY184" s="37"/>
      <c r="QZ184" s="37"/>
      <c r="RA184" s="37"/>
      <c r="RB184" s="37"/>
      <c r="RC184" s="37"/>
      <c r="RD184" s="37"/>
      <c r="RE184" s="37"/>
      <c r="RF184" s="37"/>
      <c r="RG184" s="37"/>
      <c r="RH184" s="37"/>
      <c r="RI184" s="37"/>
      <c r="RJ184" s="37"/>
      <c r="RK184" s="37"/>
      <c r="RL184" s="37"/>
      <c r="RM184" s="37"/>
      <c r="RN184" s="37"/>
      <c r="RO184" s="37"/>
      <c r="RP184" s="37"/>
      <c r="RQ184" s="37"/>
      <c r="RR184" s="37"/>
      <c r="RS184" s="37"/>
      <c r="RT184" s="37"/>
      <c r="RU184" s="37"/>
      <c r="RV184" s="37"/>
      <c r="RW184" s="37"/>
      <c r="RX184" s="37"/>
      <c r="RY184" s="37"/>
      <c r="RZ184" s="37"/>
      <c r="SA184" s="37"/>
      <c r="SB184" s="37"/>
      <c r="SC184" s="37"/>
      <c r="SD184" s="37"/>
      <c r="SE184" s="37"/>
      <c r="SF184" s="37"/>
      <c r="SG184" s="37"/>
      <c r="SH184" s="37"/>
      <c r="SI184" s="37"/>
      <c r="SJ184" s="37"/>
      <c r="SK184" s="37"/>
      <c r="SL184" s="37"/>
      <c r="SM184" s="37"/>
      <c r="SN184" s="37"/>
      <c r="SO184" s="37"/>
      <c r="SP184" s="37"/>
      <c r="SQ184" s="37"/>
      <c r="SR184" s="37"/>
      <c r="SS184" s="37"/>
      <c r="ST184" s="37"/>
      <c r="SU184" s="37"/>
      <c r="SV184" s="37"/>
      <c r="SW184" s="37"/>
      <c r="SX184" s="37"/>
      <c r="SY184" s="37"/>
      <c r="SZ184" s="37"/>
      <c r="TA184" s="37"/>
      <c r="TB184" s="37"/>
      <c r="TC184" s="37"/>
      <c r="TD184" s="37"/>
      <c r="TE184" s="37"/>
      <c r="TF184" s="37"/>
      <c r="TG184" s="37"/>
      <c r="TH184" s="37"/>
      <c r="TI184" s="37"/>
      <c r="TJ184" s="37"/>
      <c r="TK184" s="37"/>
      <c r="TL184" s="37"/>
      <c r="TM184" s="37"/>
      <c r="TN184" s="37"/>
      <c r="TO184" s="37"/>
      <c r="TP184" s="37"/>
      <c r="TQ184" s="37"/>
      <c r="TR184" s="37"/>
      <c r="TS184" s="37"/>
      <c r="TT184" s="37"/>
      <c r="TU184" s="37"/>
      <c r="TV184" s="37"/>
      <c r="TW184" s="37"/>
      <c r="TX184" s="37"/>
      <c r="TY184" s="37"/>
      <c r="TZ184" s="37"/>
      <c r="UA184" s="37"/>
      <c r="UB184" s="37"/>
      <c r="UC184" s="37"/>
      <c r="UD184" s="37"/>
      <c r="UE184" s="37"/>
      <c r="UF184" s="37"/>
      <c r="UG184" s="37"/>
      <c r="UH184" s="37"/>
      <c r="UI184" s="37"/>
      <c r="UJ184" s="37"/>
      <c r="UK184" s="37"/>
      <c r="UL184" s="37"/>
      <c r="UM184" s="37"/>
      <c r="UN184" s="37"/>
      <c r="UO184" s="37"/>
      <c r="UP184" s="37"/>
      <c r="UQ184" s="37"/>
      <c r="UR184" s="37"/>
      <c r="US184" s="37"/>
      <c r="UT184" s="37"/>
      <c r="UU184" s="37"/>
      <c r="UV184" s="37"/>
      <c r="UW184" s="37"/>
      <c r="UX184" s="37"/>
      <c r="UY184" s="37"/>
      <c r="UZ184" s="37"/>
      <c r="VA184" s="37"/>
      <c r="VB184" s="37"/>
      <c r="VC184" s="37"/>
      <c r="VD184" s="37"/>
      <c r="VE184" s="37"/>
      <c r="VF184" s="37"/>
      <c r="VG184" s="37"/>
      <c r="VH184" s="37"/>
      <c r="VI184" s="37"/>
      <c r="VJ184" s="37"/>
      <c r="VK184" s="37"/>
      <c r="VL184" s="37"/>
      <c r="VM184" s="37"/>
      <c r="VN184" s="37"/>
      <c r="VO184" s="37"/>
      <c r="VP184" s="37"/>
      <c r="VQ184" s="37"/>
      <c r="VR184" s="37"/>
      <c r="VS184" s="37"/>
      <c r="VT184" s="37"/>
      <c r="VU184" s="37"/>
      <c r="VV184" s="37"/>
      <c r="VW184" s="37"/>
      <c r="VX184" s="37"/>
      <c r="VY184" s="37"/>
      <c r="VZ184" s="37"/>
      <c r="WA184" s="37"/>
      <c r="WB184" s="37"/>
      <c r="WC184" s="37"/>
      <c r="WD184" s="37"/>
      <c r="WE184" s="37"/>
      <c r="WF184" s="37"/>
      <c r="WG184" s="37"/>
      <c r="WH184" s="37"/>
      <c r="WI184" s="37"/>
      <c r="WJ184" s="37"/>
      <c r="WK184" s="37"/>
      <c r="WL184" s="37"/>
      <c r="WM184" s="37"/>
      <c r="WN184" s="37"/>
      <c r="WO184" s="37"/>
      <c r="WP184" s="37"/>
      <c r="WQ184" s="37"/>
      <c r="WR184" s="37"/>
      <c r="WS184" s="37"/>
      <c r="WT184" s="37"/>
      <c r="WU184" s="37"/>
      <c r="WV184" s="37"/>
      <c r="WW184" s="37"/>
      <c r="WX184" s="37"/>
      <c r="WY184" s="37"/>
      <c r="WZ184" s="37"/>
      <c r="XA184" s="37"/>
      <c r="XB184" s="37"/>
      <c r="XC184" s="37"/>
      <c r="XD184" s="37"/>
      <c r="XE184" s="37"/>
      <c r="XF184" s="37"/>
      <c r="XG184" s="37"/>
      <c r="XH184" s="37"/>
      <c r="XI184" s="37"/>
      <c r="XJ184" s="37"/>
      <c r="XK184" s="37"/>
      <c r="XL184" s="37"/>
      <c r="XM184" s="37"/>
      <c r="XN184" s="37"/>
      <c r="XO184" s="37"/>
      <c r="XP184" s="37"/>
      <c r="XQ184" s="37"/>
      <c r="XR184" s="37"/>
      <c r="XS184" s="37"/>
      <c r="XT184" s="37"/>
      <c r="XU184" s="37"/>
      <c r="XV184" s="37"/>
      <c r="XW184" s="37"/>
      <c r="XX184" s="37"/>
      <c r="XY184" s="37"/>
      <c r="XZ184" s="37"/>
      <c r="YA184" s="37"/>
      <c r="YB184" s="37"/>
      <c r="YC184" s="37"/>
      <c r="YD184" s="37"/>
      <c r="YE184" s="37"/>
      <c r="YF184" s="37"/>
      <c r="YG184" s="37"/>
      <c r="YH184" s="37"/>
      <c r="YI184" s="37"/>
      <c r="YJ184" s="37"/>
      <c r="YK184" s="37"/>
      <c r="YL184" s="37"/>
      <c r="YM184" s="37"/>
      <c r="YN184" s="37"/>
      <c r="YO184" s="37"/>
      <c r="YP184" s="37"/>
      <c r="YQ184" s="37"/>
      <c r="YR184" s="37"/>
      <c r="YS184" s="37"/>
    </row>
    <row r="185" spans="1:669" s="45" customFormat="1" ht="18" customHeight="1" x14ac:dyDescent="0.25">
      <c r="A185" s="45" t="s">
        <v>120</v>
      </c>
      <c r="B185" s="5" t="s">
        <v>16</v>
      </c>
      <c r="C185" s="19" t="s">
        <v>71</v>
      </c>
      <c r="D185" s="19" t="s">
        <v>233</v>
      </c>
      <c r="E185" s="20">
        <v>44197</v>
      </c>
      <c r="F185" s="10" t="s">
        <v>110</v>
      </c>
      <c r="G185" s="151">
        <v>45000</v>
      </c>
      <c r="H185" s="155">
        <v>1291.5</v>
      </c>
      <c r="I185" s="151">
        <v>0</v>
      </c>
      <c r="J185" s="151">
        <v>1368</v>
      </c>
      <c r="K185" s="151">
        <v>3884.75</v>
      </c>
      <c r="L185" s="151">
        <v>6544.25</v>
      </c>
      <c r="M185" s="155">
        <v>38455.75</v>
      </c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9"/>
      <c r="IC185" s="49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  <c r="IV185" s="37"/>
      <c r="IW185" s="37"/>
      <c r="IX185" s="37"/>
      <c r="IY185" s="37"/>
      <c r="IZ185" s="37"/>
      <c r="JA185" s="37"/>
      <c r="JB185" s="37"/>
      <c r="JC185" s="37"/>
      <c r="JD185" s="37"/>
      <c r="JE185" s="37"/>
      <c r="JF185" s="37"/>
      <c r="JG185" s="37"/>
      <c r="JH185" s="37"/>
      <c r="JI185" s="37"/>
      <c r="JJ185" s="37"/>
      <c r="JK185" s="37"/>
      <c r="JL185" s="37"/>
      <c r="JM185" s="37"/>
      <c r="JN185" s="37"/>
      <c r="JO185" s="37"/>
      <c r="JP185" s="37"/>
      <c r="JQ185" s="37"/>
      <c r="JR185" s="37"/>
      <c r="JS185" s="37"/>
      <c r="JT185" s="37"/>
      <c r="JU185" s="37"/>
      <c r="JV185" s="37"/>
      <c r="JW185" s="37"/>
      <c r="JX185" s="37"/>
      <c r="JY185" s="37"/>
      <c r="JZ185" s="37"/>
      <c r="KA185" s="37"/>
      <c r="KB185" s="37"/>
      <c r="KC185" s="37"/>
      <c r="KD185" s="37"/>
      <c r="KE185" s="37"/>
      <c r="KF185" s="37"/>
      <c r="KG185" s="37"/>
      <c r="KH185" s="37"/>
      <c r="KI185" s="37"/>
      <c r="KJ185" s="37"/>
      <c r="KK185" s="37"/>
      <c r="KL185" s="37"/>
      <c r="KM185" s="37"/>
      <c r="KN185" s="37"/>
      <c r="KO185" s="37"/>
      <c r="KP185" s="37"/>
      <c r="KQ185" s="37"/>
      <c r="KR185" s="37"/>
      <c r="KS185" s="37"/>
      <c r="KT185" s="37"/>
      <c r="KU185" s="37"/>
      <c r="KV185" s="37"/>
      <c r="KW185" s="37"/>
      <c r="KX185" s="37"/>
      <c r="KY185" s="37"/>
      <c r="KZ185" s="37"/>
      <c r="LA185" s="37"/>
      <c r="LB185" s="37"/>
      <c r="LC185" s="37"/>
      <c r="LD185" s="37"/>
      <c r="LE185" s="37"/>
      <c r="LF185" s="37"/>
      <c r="LG185" s="37"/>
      <c r="LH185" s="37"/>
      <c r="LI185" s="37"/>
      <c r="LJ185" s="37"/>
      <c r="LK185" s="37"/>
      <c r="LL185" s="37"/>
      <c r="LM185" s="37"/>
      <c r="LN185" s="37"/>
      <c r="LO185" s="37"/>
      <c r="LP185" s="37"/>
      <c r="LQ185" s="37"/>
      <c r="LR185" s="37"/>
      <c r="LS185" s="37"/>
      <c r="LT185" s="37"/>
      <c r="LU185" s="37"/>
      <c r="LV185" s="37"/>
      <c r="LW185" s="37"/>
      <c r="LX185" s="37"/>
      <c r="LY185" s="37"/>
      <c r="LZ185" s="37"/>
      <c r="MA185" s="37"/>
      <c r="MB185" s="37"/>
      <c r="MC185" s="37"/>
      <c r="MD185" s="37"/>
      <c r="ME185" s="37"/>
      <c r="MF185" s="37"/>
      <c r="MG185" s="37"/>
      <c r="MH185" s="37"/>
      <c r="MI185" s="37"/>
      <c r="MJ185" s="37"/>
      <c r="MK185" s="37"/>
      <c r="ML185" s="37"/>
      <c r="MM185" s="37"/>
      <c r="MN185" s="37"/>
      <c r="MO185" s="37"/>
      <c r="MP185" s="37"/>
      <c r="MQ185" s="37"/>
      <c r="MR185" s="37"/>
      <c r="MS185" s="37"/>
      <c r="MT185" s="37"/>
      <c r="MU185" s="37"/>
      <c r="MV185" s="37"/>
      <c r="MW185" s="37"/>
      <c r="MX185" s="37"/>
      <c r="MY185" s="37"/>
      <c r="MZ185" s="37"/>
      <c r="NA185" s="37"/>
      <c r="NB185" s="37"/>
      <c r="NC185" s="37"/>
      <c r="ND185" s="37"/>
      <c r="NE185" s="37"/>
      <c r="NF185" s="37"/>
      <c r="NG185" s="37"/>
      <c r="NH185" s="37"/>
      <c r="NI185" s="37"/>
      <c r="NJ185" s="37"/>
      <c r="NK185" s="37"/>
      <c r="NL185" s="37"/>
      <c r="NM185" s="37"/>
      <c r="NN185" s="37"/>
      <c r="NO185" s="37"/>
      <c r="NP185" s="37"/>
      <c r="NQ185" s="37"/>
      <c r="NR185" s="37"/>
      <c r="NS185" s="37"/>
      <c r="NT185" s="37"/>
      <c r="NU185" s="37"/>
      <c r="NV185" s="37"/>
      <c r="NW185" s="37"/>
      <c r="NX185" s="37"/>
      <c r="NY185" s="37"/>
      <c r="NZ185" s="37"/>
      <c r="OA185" s="37"/>
      <c r="OB185" s="37"/>
      <c r="OC185" s="37"/>
      <c r="OD185" s="37"/>
      <c r="OE185" s="37"/>
      <c r="OF185" s="37"/>
      <c r="OG185" s="37"/>
      <c r="OH185" s="37"/>
      <c r="OI185" s="37"/>
      <c r="OJ185" s="37"/>
      <c r="OK185" s="37"/>
      <c r="OL185" s="37"/>
      <c r="OM185" s="37"/>
      <c r="ON185" s="37"/>
      <c r="OO185" s="37"/>
      <c r="OP185" s="37"/>
      <c r="OQ185" s="37"/>
      <c r="OR185" s="37"/>
      <c r="OS185" s="37"/>
      <c r="OT185" s="37"/>
      <c r="OU185" s="37"/>
      <c r="OV185" s="37"/>
      <c r="OW185" s="37"/>
      <c r="OX185" s="37"/>
      <c r="OY185" s="37"/>
      <c r="OZ185" s="37"/>
      <c r="PA185" s="37"/>
      <c r="PB185" s="37"/>
      <c r="PC185" s="37"/>
      <c r="PD185" s="37"/>
      <c r="PE185" s="37"/>
      <c r="PF185" s="37"/>
      <c r="PG185" s="37"/>
      <c r="PH185" s="37"/>
      <c r="PI185" s="37"/>
      <c r="PJ185" s="37"/>
      <c r="PK185" s="37"/>
      <c r="PL185" s="37"/>
      <c r="PM185" s="37"/>
      <c r="PN185" s="37"/>
      <c r="PO185" s="37"/>
      <c r="PP185" s="37"/>
      <c r="PQ185" s="37"/>
      <c r="PR185" s="37"/>
      <c r="PS185" s="37"/>
      <c r="PT185" s="37"/>
      <c r="PU185" s="37"/>
      <c r="PV185" s="37"/>
      <c r="PW185" s="37"/>
      <c r="PX185" s="37"/>
      <c r="PY185" s="37"/>
      <c r="PZ185" s="37"/>
      <c r="QA185" s="37"/>
      <c r="QB185" s="37"/>
      <c r="QC185" s="37"/>
      <c r="QD185" s="37"/>
      <c r="QE185" s="37"/>
      <c r="QF185" s="37"/>
      <c r="QG185" s="37"/>
      <c r="QH185" s="37"/>
      <c r="QI185" s="37"/>
      <c r="QJ185" s="37"/>
      <c r="QK185" s="37"/>
      <c r="QL185" s="37"/>
      <c r="QM185" s="37"/>
      <c r="QN185" s="37"/>
      <c r="QO185" s="37"/>
      <c r="QP185" s="37"/>
      <c r="QQ185" s="37"/>
      <c r="QR185" s="37"/>
      <c r="QS185" s="37"/>
      <c r="QT185" s="37"/>
      <c r="QU185" s="37"/>
      <c r="QV185" s="37"/>
      <c r="QW185" s="37"/>
      <c r="QX185" s="37"/>
      <c r="QY185" s="37"/>
      <c r="QZ185" s="37"/>
      <c r="RA185" s="37"/>
      <c r="RB185" s="37"/>
      <c r="RC185" s="37"/>
      <c r="RD185" s="37"/>
      <c r="RE185" s="37"/>
      <c r="RF185" s="37"/>
      <c r="RG185" s="37"/>
      <c r="RH185" s="37"/>
      <c r="RI185" s="37"/>
      <c r="RJ185" s="37"/>
      <c r="RK185" s="37"/>
      <c r="RL185" s="37"/>
      <c r="RM185" s="37"/>
      <c r="RN185" s="37"/>
      <c r="RO185" s="37"/>
      <c r="RP185" s="37"/>
      <c r="RQ185" s="37"/>
      <c r="RR185" s="37"/>
      <c r="RS185" s="37"/>
      <c r="RT185" s="37"/>
      <c r="RU185" s="37"/>
      <c r="RV185" s="37"/>
      <c r="RW185" s="37"/>
      <c r="RX185" s="37"/>
      <c r="RY185" s="37"/>
      <c r="RZ185" s="37"/>
      <c r="SA185" s="37"/>
      <c r="SB185" s="37"/>
      <c r="SC185" s="37"/>
      <c r="SD185" s="37"/>
      <c r="SE185" s="37"/>
      <c r="SF185" s="37"/>
      <c r="SG185" s="37"/>
      <c r="SH185" s="37"/>
      <c r="SI185" s="37"/>
      <c r="SJ185" s="37"/>
      <c r="SK185" s="37"/>
      <c r="SL185" s="37"/>
      <c r="SM185" s="37"/>
      <c r="SN185" s="37"/>
      <c r="SO185" s="37"/>
      <c r="SP185" s="37"/>
      <c r="SQ185" s="37"/>
      <c r="SR185" s="37"/>
      <c r="SS185" s="37"/>
      <c r="ST185" s="37"/>
      <c r="SU185" s="37"/>
      <c r="SV185" s="37"/>
      <c r="SW185" s="37"/>
      <c r="SX185" s="37"/>
      <c r="SY185" s="37"/>
      <c r="SZ185" s="37"/>
      <c r="TA185" s="37"/>
      <c r="TB185" s="37"/>
      <c r="TC185" s="37"/>
      <c r="TD185" s="37"/>
      <c r="TE185" s="37"/>
      <c r="TF185" s="37"/>
      <c r="TG185" s="37"/>
      <c r="TH185" s="37"/>
      <c r="TI185" s="37"/>
      <c r="TJ185" s="37"/>
      <c r="TK185" s="37"/>
      <c r="TL185" s="37"/>
      <c r="TM185" s="37"/>
      <c r="TN185" s="37"/>
      <c r="TO185" s="37"/>
      <c r="TP185" s="37"/>
      <c r="TQ185" s="37"/>
      <c r="TR185" s="37"/>
      <c r="TS185" s="37"/>
      <c r="TT185" s="37"/>
      <c r="TU185" s="37"/>
      <c r="TV185" s="37"/>
      <c r="TW185" s="37"/>
      <c r="TX185" s="37"/>
      <c r="TY185" s="37"/>
      <c r="TZ185" s="37"/>
      <c r="UA185" s="37"/>
      <c r="UB185" s="37"/>
      <c r="UC185" s="37"/>
      <c r="UD185" s="37"/>
      <c r="UE185" s="37"/>
      <c r="UF185" s="37"/>
      <c r="UG185" s="37"/>
      <c r="UH185" s="37"/>
      <c r="UI185" s="37"/>
      <c r="UJ185" s="37"/>
      <c r="UK185" s="37"/>
      <c r="UL185" s="37"/>
      <c r="UM185" s="37"/>
      <c r="UN185" s="37"/>
      <c r="UO185" s="37"/>
      <c r="UP185" s="37"/>
      <c r="UQ185" s="37"/>
      <c r="UR185" s="37"/>
      <c r="US185" s="37"/>
      <c r="UT185" s="37"/>
      <c r="UU185" s="37"/>
      <c r="UV185" s="37"/>
      <c r="UW185" s="37"/>
      <c r="UX185" s="37"/>
      <c r="UY185" s="37"/>
      <c r="UZ185" s="37"/>
      <c r="VA185" s="37"/>
      <c r="VB185" s="37"/>
      <c r="VC185" s="37"/>
      <c r="VD185" s="37"/>
      <c r="VE185" s="37"/>
      <c r="VF185" s="37"/>
      <c r="VG185" s="37"/>
      <c r="VH185" s="37"/>
      <c r="VI185" s="37"/>
      <c r="VJ185" s="37"/>
      <c r="VK185" s="37"/>
      <c r="VL185" s="37"/>
      <c r="VM185" s="37"/>
      <c r="VN185" s="37"/>
      <c r="VO185" s="37"/>
      <c r="VP185" s="37"/>
      <c r="VQ185" s="37"/>
      <c r="VR185" s="37"/>
      <c r="VS185" s="37"/>
      <c r="VT185" s="37"/>
      <c r="VU185" s="37"/>
      <c r="VV185" s="37"/>
      <c r="VW185" s="37"/>
      <c r="VX185" s="37"/>
      <c r="VY185" s="37"/>
      <c r="VZ185" s="37"/>
      <c r="WA185" s="37"/>
      <c r="WB185" s="37"/>
      <c r="WC185" s="37"/>
      <c r="WD185" s="37"/>
      <c r="WE185" s="37"/>
      <c r="WF185" s="37"/>
      <c r="WG185" s="37"/>
      <c r="WH185" s="37"/>
      <c r="WI185" s="37"/>
      <c r="WJ185" s="37"/>
      <c r="WK185" s="37"/>
      <c r="WL185" s="37"/>
      <c r="WM185" s="37"/>
      <c r="WN185" s="37"/>
      <c r="WO185" s="37"/>
      <c r="WP185" s="37"/>
      <c r="WQ185" s="37"/>
      <c r="WR185" s="37"/>
      <c r="WS185" s="37"/>
      <c r="WT185" s="37"/>
      <c r="WU185" s="37"/>
      <c r="WV185" s="37"/>
      <c r="WW185" s="37"/>
      <c r="WX185" s="37"/>
      <c r="WY185" s="37"/>
      <c r="WZ185" s="37"/>
      <c r="XA185" s="37"/>
      <c r="XB185" s="37"/>
      <c r="XC185" s="37"/>
      <c r="XD185" s="37"/>
      <c r="XE185" s="37"/>
      <c r="XF185" s="37"/>
      <c r="XG185" s="37"/>
      <c r="XH185" s="37"/>
      <c r="XI185" s="37"/>
      <c r="XJ185" s="37"/>
      <c r="XK185" s="37"/>
      <c r="XL185" s="37"/>
      <c r="XM185" s="37"/>
      <c r="XN185" s="37"/>
      <c r="XO185" s="37"/>
      <c r="XP185" s="37"/>
      <c r="XQ185" s="37"/>
      <c r="XR185" s="37"/>
      <c r="XS185" s="37"/>
      <c r="XT185" s="37"/>
      <c r="XU185" s="37"/>
      <c r="XV185" s="37"/>
      <c r="XW185" s="37"/>
      <c r="XX185" s="37"/>
      <c r="XY185" s="37"/>
      <c r="XZ185" s="37"/>
      <c r="YA185" s="37"/>
      <c r="YB185" s="37"/>
      <c r="YC185" s="37"/>
      <c r="YD185" s="37"/>
      <c r="YE185" s="37"/>
      <c r="YF185" s="37"/>
      <c r="YG185" s="37"/>
      <c r="YH185" s="37"/>
      <c r="YI185" s="37"/>
      <c r="YJ185" s="37"/>
      <c r="YK185" s="37"/>
      <c r="YL185" s="37"/>
      <c r="YM185" s="37"/>
      <c r="YN185" s="37"/>
      <c r="YO185" s="37"/>
      <c r="YP185" s="37"/>
      <c r="YQ185" s="37"/>
      <c r="YR185" s="37"/>
      <c r="YS185" s="37"/>
    </row>
    <row r="186" spans="1:669" s="45" customFormat="1" ht="18" customHeight="1" x14ac:dyDescent="0.25">
      <c r="A186" s="45" t="s">
        <v>84</v>
      </c>
      <c r="B186" s="5" t="s">
        <v>87</v>
      </c>
      <c r="C186" s="19" t="s">
        <v>72</v>
      </c>
      <c r="D186" s="19" t="s">
        <v>233</v>
      </c>
      <c r="E186" s="20">
        <v>44287</v>
      </c>
      <c r="F186" s="10" t="s">
        <v>110</v>
      </c>
      <c r="G186" s="151">
        <v>86000</v>
      </c>
      <c r="H186" s="155">
        <v>2468.1999999999998</v>
      </c>
      <c r="I186" s="151">
        <v>0</v>
      </c>
      <c r="J186" s="151">
        <v>2614.4</v>
      </c>
      <c r="K186" s="151">
        <v>25</v>
      </c>
      <c r="L186" s="151">
        <v>5107.6000000000004</v>
      </c>
      <c r="M186" s="155">
        <v>80892.399999999994</v>
      </c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9"/>
      <c r="IC186" s="49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  <c r="IW186" s="37"/>
      <c r="IX186" s="37"/>
      <c r="IY186" s="37"/>
      <c r="IZ186" s="37"/>
      <c r="JA186" s="37"/>
      <c r="JB186" s="37"/>
      <c r="JC186" s="37"/>
      <c r="JD186" s="37"/>
      <c r="JE186" s="37"/>
      <c r="JF186" s="37"/>
      <c r="JG186" s="37"/>
      <c r="JH186" s="37"/>
      <c r="JI186" s="37"/>
      <c r="JJ186" s="37"/>
      <c r="JK186" s="37"/>
      <c r="JL186" s="37"/>
      <c r="JM186" s="37"/>
      <c r="JN186" s="37"/>
      <c r="JO186" s="37"/>
      <c r="JP186" s="37"/>
      <c r="JQ186" s="37"/>
      <c r="JR186" s="37"/>
      <c r="JS186" s="37"/>
      <c r="JT186" s="37"/>
      <c r="JU186" s="37"/>
      <c r="JV186" s="37"/>
      <c r="JW186" s="37"/>
      <c r="JX186" s="37"/>
      <c r="JY186" s="37"/>
      <c r="JZ186" s="37"/>
      <c r="KA186" s="37"/>
      <c r="KB186" s="37"/>
      <c r="KC186" s="37"/>
      <c r="KD186" s="37"/>
      <c r="KE186" s="37"/>
      <c r="KF186" s="37"/>
      <c r="KG186" s="37"/>
      <c r="KH186" s="37"/>
      <c r="KI186" s="37"/>
      <c r="KJ186" s="37"/>
      <c r="KK186" s="37"/>
      <c r="KL186" s="37"/>
      <c r="KM186" s="37"/>
      <c r="KN186" s="37"/>
      <c r="KO186" s="37"/>
      <c r="KP186" s="37"/>
      <c r="KQ186" s="37"/>
      <c r="KR186" s="37"/>
      <c r="KS186" s="37"/>
      <c r="KT186" s="37"/>
      <c r="KU186" s="37"/>
      <c r="KV186" s="37"/>
      <c r="KW186" s="37"/>
      <c r="KX186" s="37"/>
      <c r="KY186" s="37"/>
      <c r="KZ186" s="37"/>
      <c r="LA186" s="37"/>
      <c r="LB186" s="37"/>
      <c r="LC186" s="37"/>
      <c r="LD186" s="37"/>
      <c r="LE186" s="37"/>
      <c r="LF186" s="37"/>
      <c r="LG186" s="37"/>
      <c r="LH186" s="37"/>
      <c r="LI186" s="37"/>
      <c r="LJ186" s="37"/>
      <c r="LK186" s="37"/>
      <c r="LL186" s="37"/>
      <c r="LM186" s="37"/>
      <c r="LN186" s="37"/>
      <c r="LO186" s="37"/>
      <c r="LP186" s="37"/>
      <c r="LQ186" s="37"/>
      <c r="LR186" s="37"/>
      <c r="LS186" s="37"/>
      <c r="LT186" s="37"/>
      <c r="LU186" s="37"/>
      <c r="LV186" s="37"/>
      <c r="LW186" s="37"/>
      <c r="LX186" s="37"/>
      <c r="LY186" s="37"/>
      <c r="LZ186" s="37"/>
      <c r="MA186" s="37"/>
      <c r="MB186" s="37"/>
      <c r="MC186" s="37"/>
      <c r="MD186" s="37"/>
      <c r="ME186" s="37"/>
      <c r="MF186" s="37"/>
      <c r="MG186" s="37"/>
      <c r="MH186" s="37"/>
      <c r="MI186" s="37"/>
      <c r="MJ186" s="37"/>
      <c r="MK186" s="37"/>
      <c r="ML186" s="37"/>
      <c r="MM186" s="37"/>
      <c r="MN186" s="37"/>
      <c r="MO186" s="37"/>
      <c r="MP186" s="37"/>
      <c r="MQ186" s="37"/>
      <c r="MR186" s="37"/>
      <c r="MS186" s="37"/>
      <c r="MT186" s="37"/>
      <c r="MU186" s="37"/>
      <c r="MV186" s="37"/>
      <c r="MW186" s="37"/>
      <c r="MX186" s="37"/>
      <c r="MY186" s="37"/>
      <c r="MZ186" s="37"/>
      <c r="NA186" s="37"/>
      <c r="NB186" s="37"/>
      <c r="NC186" s="37"/>
      <c r="ND186" s="37"/>
      <c r="NE186" s="37"/>
      <c r="NF186" s="37"/>
      <c r="NG186" s="37"/>
      <c r="NH186" s="37"/>
      <c r="NI186" s="37"/>
      <c r="NJ186" s="37"/>
      <c r="NK186" s="37"/>
      <c r="NL186" s="37"/>
      <c r="NM186" s="37"/>
      <c r="NN186" s="37"/>
      <c r="NO186" s="37"/>
      <c r="NP186" s="37"/>
      <c r="NQ186" s="37"/>
      <c r="NR186" s="37"/>
      <c r="NS186" s="37"/>
      <c r="NT186" s="37"/>
      <c r="NU186" s="37"/>
      <c r="NV186" s="37"/>
      <c r="NW186" s="37"/>
      <c r="NX186" s="37"/>
      <c r="NY186" s="37"/>
      <c r="NZ186" s="37"/>
      <c r="OA186" s="37"/>
      <c r="OB186" s="37"/>
      <c r="OC186" s="37"/>
      <c r="OD186" s="37"/>
      <c r="OE186" s="37"/>
      <c r="OF186" s="37"/>
      <c r="OG186" s="37"/>
      <c r="OH186" s="37"/>
      <c r="OI186" s="37"/>
      <c r="OJ186" s="37"/>
      <c r="OK186" s="37"/>
      <c r="OL186" s="37"/>
      <c r="OM186" s="37"/>
      <c r="ON186" s="37"/>
      <c r="OO186" s="37"/>
      <c r="OP186" s="37"/>
      <c r="OQ186" s="37"/>
      <c r="OR186" s="37"/>
      <c r="OS186" s="37"/>
      <c r="OT186" s="37"/>
      <c r="OU186" s="37"/>
      <c r="OV186" s="37"/>
      <c r="OW186" s="37"/>
      <c r="OX186" s="37"/>
      <c r="OY186" s="37"/>
      <c r="OZ186" s="37"/>
      <c r="PA186" s="37"/>
      <c r="PB186" s="37"/>
      <c r="PC186" s="37"/>
      <c r="PD186" s="37"/>
      <c r="PE186" s="37"/>
      <c r="PF186" s="37"/>
      <c r="PG186" s="37"/>
      <c r="PH186" s="37"/>
      <c r="PI186" s="37"/>
      <c r="PJ186" s="37"/>
      <c r="PK186" s="37"/>
      <c r="PL186" s="37"/>
      <c r="PM186" s="37"/>
      <c r="PN186" s="37"/>
      <c r="PO186" s="37"/>
      <c r="PP186" s="37"/>
      <c r="PQ186" s="37"/>
      <c r="PR186" s="37"/>
      <c r="PS186" s="37"/>
      <c r="PT186" s="37"/>
      <c r="PU186" s="37"/>
      <c r="PV186" s="37"/>
      <c r="PW186" s="37"/>
      <c r="PX186" s="37"/>
      <c r="PY186" s="37"/>
      <c r="PZ186" s="37"/>
      <c r="QA186" s="37"/>
      <c r="QB186" s="37"/>
      <c r="QC186" s="37"/>
      <c r="QD186" s="37"/>
      <c r="QE186" s="37"/>
      <c r="QF186" s="37"/>
      <c r="QG186" s="37"/>
      <c r="QH186" s="37"/>
      <c r="QI186" s="37"/>
      <c r="QJ186" s="37"/>
      <c r="QK186" s="37"/>
      <c r="QL186" s="37"/>
      <c r="QM186" s="37"/>
      <c r="QN186" s="37"/>
      <c r="QO186" s="37"/>
      <c r="QP186" s="37"/>
      <c r="QQ186" s="37"/>
      <c r="QR186" s="37"/>
      <c r="QS186" s="37"/>
      <c r="QT186" s="37"/>
      <c r="QU186" s="37"/>
      <c r="QV186" s="37"/>
      <c r="QW186" s="37"/>
      <c r="QX186" s="37"/>
      <c r="QY186" s="37"/>
      <c r="QZ186" s="37"/>
      <c r="RA186" s="37"/>
      <c r="RB186" s="37"/>
      <c r="RC186" s="37"/>
      <c r="RD186" s="37"/>
      <c r="RE186" s="37"/>
      <c r="RF186" s="37"/>
      <c r="RG186" s="37"/>
      <c r="RH186" s="37"/>
      <c r="RI186" s="37"/>
      <c r="RJ186" s="37"/>
      <c r="RK186" s="37"/>
      <c r="RL186" s="37"/>
      <c r="RM186" s="37"/>
      <c r="RN186" s="37"/>
      <c r="RO186" s="37"/>
      <c r="RP186" s="37"/>
      <c r="RQ186" s="37"/>
      <c r="RR186" s="37"/>
      <c r="RS186" s="37"/>
      <c r="RT186" s="37"/>
      <c r="RU186" s="37"/>
      <c r="RV186" s="37"/>
      <c r="RW186" s="37"/>
      <c r="RX186" s="37"/>
      <c r="RY186" s="37"/>
      <c r="RZ186" s="37"/>
      <c r="SA186" s="37"/>
      <c r="SB186" s="37"/>
      <c r="SC186" s="37"/>
      <c r="SD186" s="37"/>
      <c r="SE186" s="37"/>
      <c r="SF186" s="37"/>
      <c r="SG186" s="37"/>
      <c r="SH186" s="37"/>
      <c r="SI186" s="37"/>
      <c r="SJ186" s="37"/>
      <c r="SK186" s="37"/>
      <c r="SL186" s="37"/>
      <c r="SM186" s="37"/>
      <c r="SN186" s="37"/>
      <c r="SO186" s="37"/>
      <c r="SP186" s="37"/>
      <c r="SQ186" s="37"/>
      <c r="SR186" s="37"/>
      <c r="SS186" s="37"/>
      <c r="ST186" s="37"/>
      <c r="SU186" s="37"/>
      <c r="SV186" s="37"/>
      <c r="SW186" s="37"/>
      <c r="SX186" s="37"/>
      <c r="SY186" s="37"/>
      <c r="SZ186" s="37"/>
      <c r="TA186" s="37"/>
      <c r="TB186" s="37"/>
      <c r="TC186" s="37"/>
      <c r="TD186" s="37"/>
      <c r="TE186" s="37"/>
      <c r="TF186" s="37"/>
      <c r="TG186" s="37"/>
      <c r="TH186" s="37"/>
      <c r="TI186" s="37"/>
      <c r="TJ186" s="37"/>
      <c r="TK186" s="37"/>
      <c r="TL186" s="37"/>
      <c r="TM186" s="37"/>
      <c r="TN186" s="37"/>
      <c r="TO186" s="37"/>
      <c r="TP186" s="37"/>
      <c r="TQ186" s="37"/>
      <c r="TR186" s="37"/>
      <c r="TS186" s="37"/>
      <c r="TT186" s="37"/>
      <c r="TU186" s="37"/>
      <c r="TV186" s="37"/>
      <c r="TW186" s="37"/>
      <c r="TX186" s="37"/>
      <c r="TY186" s="37"/>
      <c r="TZ186" s="37"/>
      <c r="UA186" s="37"/>
      <c r="UB186" s="37"/>
      <c r="UC186" s="37"/>
      <c r="UD186" s="37"/>
      <c r="UE186" s="37"/>
      <c r="UF186" s="37"/>
      <c r="UG186" s="37"/>
      <c r="UH186" s="37"/>
      <c r="UI186" s="37"/>
      <c r="UJ186" s="37"/>
      <c r="UK186" s="37"/>
      <c r="UL186" s="37"/>
      <c r="UM186" s="37"/>
      <c r="UN186" s="37"/>
      <c r="UO186" s="37"/>
      <c r="UP186" s="37"/>
      <c r="UQ186" s="37"/>
      <c r="UR186" s="37"/>
      <c r="US186" s="37"/>
      <c r="UT186" s="37"/>
      <c r="UU186" s="37"/>
      <c r="UV186" s="37"/>
      <c r="UW186" s="37"/>
      <c r="UX186" s="37"/>
      <c r="UY186" s="37"/>
      <c r="UZ186" s="37"/>
      <c r="VA186" s="37"/>
      <c r="VB186" s="37"/>
      <c r="VC186" s="37"/>
      <c r="VD186" s="37"/>
      <c r="VE186" s="37"/>
      <c r="VF186" s="37"/>
      <c r="VG186" s="37"/>
      <c r="VH186" s="37"/>
      <c r="VI186" s="37"/>
      <c r="VJ186" s="37"/>
      <c r="VK186" s="37"/>
      <c r="VL186" s="37"/>
      <c r="VM186" s="37"/>
      <c r="VN186" s="37"/>
      <c r="VO186" s="37"/>
      <c r="VP186" s="37"/>
      <c r="VQ186" s="37"/>
      <c r="VR186" s="37"/>
      <c r="VS186" s="37"/>
      <c r="VT186" s="37"/>
      <c r="VU186" s="37"/>
      <c r="VV186" s="37"/>
      <c r="VW186" s="37"/>
      <c r="VX186" s="37"/>
      <c r="VY186" s="37"/>
      <c r="VZ186" s="37"/>
      <c r="WA186" s="37"/>
      <c r="WB186" s="37"/>
      <c r="WC186" s="37"/>
      <c r="WD186" s="37"/>
      <c r="WE186" s="37"/>
      <c r="WF186" s="37"/>
      <c r="WG186" s="37"/>
      <c r="WH186" s="37"/>
      <c r="WI186" s="37"/>
      <c r="WJ186" s="37"/>
      <c r="WK186" s="37"/>
      <c r="WL186" s="37"/>
      <c r="WM186" s="37"/>
      <c r="WN186" s="37"/>
      <c r="WO186" s="37"/>
      <c r="WP186" s="37"/>
      <c r="WQ186" s="37"/>
      <c r="WR186" s="37"/>
      <c r="WS186" s="37"/>
      <c r="WT186" s="37"/>
      <c r="WU186" s="37"/>
      <c r="WV186" s="37"/>
      <c r="WW186" s="37"/>
      <c r="WX186" s="37"/>
      <c r="WY186" s="37"/>
      <c r="WZ186" s="37"/>
      <c r="XA186" s="37"/>
      <c r="XB186" s="37"/>
      <c r="XC186" s="37"/>
      <c r="XD186" s="37"/>
      <c r="XE186" s="37"/>
      <c r="XF186" s="37"/>
      <c r="XG186" s="37"/>
      <c r="XH186" s="37"/>
      <c r="XI186" s="37"/>
      <c r="XJ186" s="37"/>
      <c r="XK186" s="37"/>
      <c r="XL186" s="37"/>
      <c r="XM186" s="37"/>
      <c r="XN186" s="37"/>
      <c r="XO186" s="37"/>
      <c r="XP186" s="37"/>
      <c r="XQ186" s="37"/>
      <c r="XR186" s="37"/>
      <c r="XS186" s="37"/>
      <c r="XT186" s="37"/>
      <c r="XU186" s="37"/>
      <c r="XV186" s="37"/>
      <c r="XW186" s="37"/>
      <c r="XX186" s="37"/>
      <c r="XY186" s="37"/>
      <c r="XZ186" s="37"/>
      <c r="YA186" s="37"/>
      <c r="YB186" s="37"/>
      <c r="YC186" s="37"/>
      <c r="YD186" s="37"/>
      <c r="YE186" s="37"/>
      <c r="YF186" s="37"/>
      <c r="YG186" s="37"/>
      <c r="YH186" s="37"/>
      <c r="YI186" s="37"/>
      <c r="YJ186" s="37"/>
      <c r="YK186" s="37"/>
      <c r="YL186" s="37"/>
      <c r="YM186" s="37"/>
      <c r="YN186" s="37"/>
      <c r="YO186" s="37"/>
      <c r="YP186" s="37"/>
      <c r="YQ186" s="37"/>
      <c r="YR186" s="37"/>
      <c r="YS186" s="37"/>
    </row>
    <row r="187" spans="1:669" s="45" customFormat="1" ht="18" customHeight="1" x14ac:dyDescent="0.25">
      <c r="A187" s="45" t="s">
        <v>192</v>
      </c>
      <c r="B187" s="5" t="s">
        <v>205</v>
      </c>
      <c r="C187" s="19" t="s">
        <v>72</v>
      </c>
      <c r="D187" s="19" t="s">
        <v>233</v>
      </c>
      <c r="E187" s="20">
        <v>44682</v>
      </c>
      <c r="F187" s="10" t="s">
        <v>110</v>
      </c>
      <c r="G187" s="151">
        <v>76000</v>
      </c>
      <c r="H187" s="155">
        <v>2181.1999999999998</v>
      </c>
      <c r="I187" s="151">
        <v>6497.56</v>
      </c>
      <c r="J187" s="151">
        <v>2310.4</v>
      </c>
      <c r="K187" s="151">
        <v>25</v>
      </c>
      <c r="L187" s="151">
        <v>11014.16</v>
      </c>
      <c r="M187" s="155">
        <v>64985.84</v>
      </c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9"/>
      <c r="IC187" s="49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  <c r="IW187" s="37"/>
      <c r="IX187" s="37"/>
      <c r="IY187" s="37"/>
      <c r="IZ187" s="37"/>
      <c r="JA187" s="37"/>
      <c r="JB187" s="37"/>
      <c r="JC187" s="37"/>
      <c r="JD187" s="37"/>
      <c r="JE187" s="37"/>
      <c r="JF187" s="37"/>
      <c r="JG187" s="37"/>
      <c r="JH187" s="37"/>
      <c r="JI187" s="37"/>
      <c r="JJ187" s="37"/>
      <c r="JK187" s="37"/>
      <c r="JL187" s="37"/>
      <c r="JM187" s="37"/>
      <c r="JN187" s="37"/>
      <c r="JO187" s="37"/>
      <c r="JP187" s="37"/>
      <c r="JQ187" s="37"/>
      <c r="JR187" s="37"/>
      <c r="JS187" s="37"/>
      <c r="JT187" s="37"/>
      <c r="JU187" s="37"/>
      <c r="JV187" s="37"/>
      <c r="JW187" s="37"/>
      <c r="JX187" s="37"/>
      <c r="JY187" s="37"/>
      <c r="JZ187" s="37"/>
      <c r="KA187" s="37"/>
      <c r="KB187" s="37"/>
      <c r="KC187" s="37"/>
      <c r="KD187" s="37"/>
      <c r="KE187" s="37"/>
      <c r="KF187" s="37"/>
      <c r="KG187" s="37"/>
      <c r="KH187" s="37"/>
      <c r="KI187" s="37"/>
      <c r="KJ187" s="37"/>
      <c r="KK187" s="37"/>
      <c r="KL187" s="37"/>
      <c r="KM187" s="37"/>
      <c r="KN187" s="37"/>
      <c r="KO187" s="37"/>
      <c r="KP187" s="37"/>
      <c r="KQ187" s="37"/>
      <c r="KR187" s="37"/>
      <c r="KS187" s="37"/>
      <c r="KT187" s="37"/>
      <c r="KU187" s="37"/>
      <c r="KV187" s="37"/>
      <c r="KW187" s="37"/>
      <c r="KX187" s="37"/>
      <c r="KY187" s="37"/>
      <c r="KZ187" s="37"/>
      <c r="LA187" s="37"/>
      <c r="LB187" s="37"/>
      <c r="LC187" s="37"/>
      <c r="LD187" s="37"/>
      <c r="LE187" s="37"/>
      <c r="LF187" s="37"/>
      <c r="LG187" s="37"/>
      <c r="LH187" s="37"/>
      <c r="LI187" s="37"/>
      <c r="LJ187" s="37"/>
      <c r="LK187" s="37"/>
      <c r="LL187" s="37"/>
      <c r="LM187" s="37"/>
      <c r="LN187" s="37"/>
      <c r="LO187" s="37"/>
      <c r="LP187" s="37"/>
      <c r="LQ187" s="37"/>
      <c r="LR187" s="37"/>
      <c r="LS187" s="37"/>
      <c r="LT187" s="37"/>
      <c r="LU187" s="37"/>
      <c r="LV187" s="37"/>
      <c r="LW187" s="37"/>
      <c r="LX187" s="37"/>
      <c r="LY187" s="37"/>
      <c r="LZ187" s="37"/>
      <c r="MA187" s="37"/>
      <c r="MB187" s="37"/>
      <c r="MC187" s="37"/>
      <c r="MD187" s="37"/>
      <c r="ME187" s="37"/>
      <c r="MF187" s="37"/>
      <c r="MG187" s="37"/>
      <c r="MH187" s="37"/>
      <c r="MI187" s="37"/>
      <c r="MJ187" s="37"/>
      <c r="MK187" s="37"/>
      <c r="ML187" s="37"/>
      <c r="MM187" s="37"/>
      <c r="MN187" s="37"/>
      <c r="MO187" s="37"/>
      <c r="MP187" s="37"/>
      <c r="MQ187" s="37"/>
      <c r="MR187" s="37"/>
      <c r="MS187" s="37"/>
      <c r="MT187" s="37"/>
      <c r="MU187" s="37"/>
      <c r="MV187" s="37"/>
      <c r="MW187" s="37"/>
      <c r="MX187" s="37"/>
      <c r="MY187" s="37"/>
      <c r="MZ187" s="37"/>
      <c r="NA187" s="37"/>
      <c r="NB187" s="37"/>
      <c r="NC187" s="37"/>
      <c r="ND187" s="37"/>
      <c r="NE187" s="37"/>
      <c r="NF187" s="37"/>
      <c r="NG187" s="37"/>
      <c r="NH187" s="37"/>
      <c r="NI187" s="37"/>
      <c r="NJ187" s="37"/>
      <c r="NK187" s="37"/>
      <c r="NL187" s="37"/>
      <c r="NM187" s="37"/>
      <c r="NN187" s="37"/>
      <c r="NO187" s="37"/>
      <c r="NP187" s="37"/>
      <c r="NQ187" s="37"/>
      <c r="NR187" s="37"/>
      <c r="NS187" s="37"/>
      <c r="NT187" s="37"/>
      <c r="NU187" s="37"/>
      <c r="NV187" s="37"/>
      <c r="NW187" s="37"/>
      <c r="NX187" s="37"/>
      <c r="NY187" s="37"/>
      <c r="NZ187" s="37"/>
      <c r="OA187" s="37"/>
      <c r="OB187" s="37"/>
      <c r="OC187" s="37"/>
      <c r="OD187" s="37"/>
      <c r="OE187" s="37"/>
      <c r="OF187" s="37"/>
      <c r="OG187" s="37"/>
      <c r="OH187" s="37"/>
      <c r="OI187" s="37"/>
      <c r="OJ187" s="37"/>
      <c r="OK187" s="37"/>
      <c r="OL187" s="37"/>
      <c r="OM187" s="37"/>
      <c r="ON187" s="37"/>
      <c r="OO187" s="37"/>
      <c r="OP187" s="37"/>
      <c r="OQ187" s="37"/>
      <c r="OR187" s="37"/>
      <c r="OS187" s="37"/>
      <c r="OT187" s="37"/>
      <c r="OU187" s="37"/>
      <c r="OV187" s="37"/>
      <c r="OW187" s="37"/>
      <c r="OX187" s="37"/>
      <c r="OY187" s="37"/>
      <c r="OZ187" s="37"/>
      <c r="PA187" s="37"/>
      <c r="PB187" s="37"/>
      <c r="PC187" s="37"/>
      <c r="PD187" s="37"/>
      <c r="PE187" s="37"/>
      <c r="PF187" s="37"/>
      <c r="PG187" s="37"/>
      <c r="PH187" s="37"/>
      <c r="PI187" s="37"/>
      <c r="PJ187" s="37"/>
      <c r="PK187" s="37"/>
      <c r="PL187" s="37"/>
      <c r="PM187" s="37"/>
      <c r="PN187" s="37"/>
      <c r="PO187" s="37"/>
      <c r="PP187" s="37"/>
      <c r="PQ187" s="37"/>
      <c r="PR187" s="37"/>
      <c r="PS187" s="37"/>
      <c r="PT187" s="37"/>
      <c r="PU187" s="37"/>
      <c r="PV187" s="37"/>
      <c r="PW187" s="37"/>
      <c r="PX187" s="37"/>
      <c r="PY187" s="37"/>
      <c r="PZ187" s="37"/>
      <c r="QA187" s="37"/>
      <c r="QB187" s="37"/>
      <c r="QC187" s="37"/>
      <c r="QD187" s="37"/>
      <c r="QE187" s="37"/>
      <c r="QF187" s="37"/>
      <c r="QG187" s="37"/>
      <c r="QH187" s="37"/>
      <c r="QI187" s="37"/>
      <c r="QJ187" s="37"/>
      <c r="QK187" s="37"/>
      <c r="QL187" s="37"/>
      <c r="QM187" s="37"/>
      <c r="QN187" s="37"/>
      <c r="QO187" s="37"/>
      <c r="QP187" s="37"/>
      <c r="QQ187" s="37"/>
      <c r="QR187" s="37"/>
      <c r="QS187" s="37"/>
      <c r="QT187" s="37"/>
      <c r="QU187" s="37"/>
      <c r="QV187" s="37"/>
      <c r="QW187" s="37"/>
      <c r="QX187" s="37"/>
      <c r="QY187" s="37"/>
      <c r="QZ187" s="37"/>
      <c r="RA187" s="37"/>
      <c r="RB187" s="37"/>
      <c r="RC187" s="37"/>
      <c r="RD187" s="37"/>
      <c r="RE187" s="37"/>
      <c r="RF187" s="37"/>
      <c r="RG187" s="37"/>
      <c r="RH187" s="37"/>
      <c r="RI187" s="37"/>
      <c r="RJ187" s="37"/>
      <c r="RK187" s="37"/>
      <c r="RL187" s="37"/>
      <c r="RM187" s="37"/>
      <c r="RN187" s="37"/>
      <c r="RO187" s="37"/>
      <c r="RP187" s="37"/>
      <c r="RQ187" s="37"/>
      <c r="RR187" s="37"/>
      <c r="RS187" s="37"/>
      <c r="RT187" s="37"/>
      <c r="RU187" s="37"/>
      <c r="RV187" s="37"/>
      <c r="RW187" s="37"/>
      <c r="RX187" s="37"/>
      <c r="RY187" s="37"/>
      <c r="RZ187" s="37"/>
      <c r="SA187" s="37"/>
      <c r="SB187" s="37"/>
      <c r="SC187" s="37"/>
      <c r="SD187" s="37"/>
      <c r="SE187" s="37"/>
      <c r="SF187" s="37"/>
      <c r="SG187" s="37"/>
      <c r="SH187" s="37"/>
      <c r="SI187" s="37"/>
      <c r="SJ187" s="37"/>
      <c r="SK187" s="37"/>
      <c r="SL187" s="37"/>
      <c r="SM187" s="37"/>
      <c r="SN187" s="37"/>
      <c r="SO187" s="37"/>
      <c r="SP187" s="37"/>
      <c r="SQ187" s="37"/>
      <c r="SR187" s="37"/>
      <c r="SS187" s="37"/>
      <c r="ST187" s="37"/>
      <c r="SU187" s="37"/>
      <c r="SV187" s="37"/>
      <c r="SW187" s="37"/>
      <c r="SX187" s="37"/>
      <c r="SY187" s="37"/>
      <c r="SZ187" s="37"/>
      <c r="TA187" s="37"/>
      <c r="TB187" s="37"/>
      <c r="TC187" s="37"/>
      <c r="TD187" s="37"/>
      <c r="TE187" s="37"/>
      <c r="TF187" s="37"/>
      <c r="TG187" s="37"/>
      <c r="TH187" s="37"/>
      <c r="TI187" s="37"/>
      <c r="TJ187" s="37"/>
      <c r="TK187" s="37"/>
      <c r="TL187" s="37"/>
      <c r="TM187" s="37"/>
      <c r="TN187" s="37"/>
      <c r="TO187" s="37"/>
      <c r="TP187" s="37"/>
      <c r="TQ187" s="37"/>
      <c r="TR187" s="37"/>
      <c r="TS187" s="37"/>
      <c r="TT187" s="37"/>
      <c r="TU187" s="37"/>
      <c r="TV187" s="37"/>
      <c r="TW187" s="37"/>
      <c r="TX187" s="37"/>
      <c r="TY187" s="37"/>
      <c r="TZ187" s="37"/>
      <c r="UA187" s="37"/>
      <c r="UB187" s="37"/>
      <c r="UC187" s="37"/>
      <c r="UD187" s="37"/>
      <c r="UE187" s="37"/>
      <c r="UF187" s="37"/>
      <c r="UG187" s="37"/>
      <c r="UH187" s="37"/>
      <c r="UI187" s="37"/>
      <c r="UJ187" s="37"/>
      <c r="UK187" s="37"/>
      <c r="UL187" s="37"/>
      <c r="UM187" s="37"/>
      <c r="UN187" s="37"/>
      <c r="UO187" s="37"/>
      <c r="UP187" s="37"/>
      <c r="UQ187" s="37"/>
      <c r="UR187" s="37"/>
      <c r="US187" s="37"/>
      <c r="UT187" s="37"/>
      <c r="UU187" s="37"/>
      <c r="UV187" s="37"/>
      <c r="UW187" s="37"/>
      <c r="UX187" s="37"/>
      <c r="UY187" s="37"/>
      <c r="UZ187" s="37"/>
      <c r="VA187" s="37"/>
      <c r="VB187" s="37"/>
      <c r="VC187" s="37"/>
      <c r="VD187" s="37"/>
      <c r="VE187" s="37"/>
      <c r="VF187" s="37"/>
      <c r="VG187" s="37"/>
      <c r="VH187" s="37"/>
      <c r="VI187" s="37"/>
      <c r="VJ187" s="37"/>
      <c r="VK187" s="37"/>
      <c r="VL187" s="37"/>
      <c r="VM187" s="37"/>
      <c r="VN187" s="37"/>
      <c r="VO187" s="37"/>
      <c r="VP187" s="37"/>
      <c r="VQ187" s="37"/>
      <c r="VR187" s="37"/>
      <c r="VS187" s="37"/>
      <c r="VT187" s="37"/>
      <c r="VU187" s="37"/>
      <c r="VV187" s="37"/>
      <c r="VW187" s="37"/>
      <c r="VX187" s="37"/>
      <c r="VY187" s="37"/>
      <c r="VZ187" s="37"/>
      <c r="WA187" s="37"/>
      <c r="WB187" s="37"/>
      <c r="WC187" s="37"/>
      <c r="WD187" s="37"/>
      <c r="WE187" s="37"/>
      <c r="WF187" s="37"/>
      <c r="WG187" s="37"/>
      <c r="WH187" s="37"/>
      <c r="WI187" s="37"/>
      <c r="WJ187" s="37"/>
      <c r="WK187" s="37"/>
      <c r="WL187" s="37"/>
      <c r="WM187" s="37"/>
      <c r="WN187" s="37"/>
      <c r="WO187" s="37"/>
      <c r="WP187" s="37"/>
      <c r="WQ187" s="37"/>
      <c r="WR187" s="37"/>
      <c r="WS187" s="37"/>
      <c r="WT187" s="37"/>
      <c r="WU187" s="37"/>
      <c r="WV187" s="37"/>
      <c r="WW187" s="37"/>
      <c r="WX187" s="37"/>
      <c r="WY187" s="37"/>
      <c r="WZ187" s="37"/>
      <c r="XA187" s="37"/>
      <c r="XB187" s="37"/>
      <c r="XC187" s="37"/>
      <c r="XD187" s="37"/>
      <c r="XE187" s="37"/>
      <c r="XF187" s="37"/>
      <c r="XG187" s="37"/>
      <c r="XH187" s="37"/>
      <c r="XI187" s="37"/>
      <c r="XJ187" s="37"/>
      <c r="XK187" s="37"/>
      <c r="XL187" s="37"/>
      <c r="XM187" s="37"/>
      <c r="XN187" s="37"/>
      <c r="XO187" s="37"/>
      <c r="XP187" s="37"/>
      <c r="XQ187" s="37"/>
      <c r="XR187" s="37"/>
      <c r="XS187" s="37"/>
      <c r="XT187" s="37"/>
      <c r="XU187" s="37"/>
      <c r="XV187" s="37"/>
      <c r="XW187" s="37"/>
      <c r="XX187" s="37"/>
      <c r="XY187" s="37"/>
      <c r="XZ187" s="37"/>
      <c r="YA187" s="37"/>
      <c r="YB187" s="37"/>
      <c r="YC187" s="37"/>
      <c r="YD187" s="37"/>
      <c r="YE187" s="37"/>
      <c r="YF187" s="37"/>
      <c r="YG187" s="37"/>
      <c r="YH187" s="37"/>
      <c r="YI187" s="37"/>
      <c r="YJ187" s="37"/>
      <c r="YK187" s="37"/>
      <c r="YL187" s="37"/>
      <c r="YM187" s="37"/>
      <c r="YN187" s="37"/>
      <c r="YO187" s="37"/>
      <c r="YP187" s="37"/>
      <c r="YQ187" s="37"/>
      <c r="YR187" s="37"/>
      <c r="YS187" s="37"/>
    </row>
    <row r="188" spans="1:669" ht="18" customHeight="1" x14ac:dyDescent="0.25">
      <c r="A188" s="40" t="s">
        <v>14</v>
      </c>
      <c r="B188" s="12">
        <v>3</v>
      </c>
      <c r="C188" s="7"/>
      <c r="D188" s="7"/>
      <c r="E188" s="40"/>
      <c r="F188" s="40"/>
      <c r="G188" s="145">
        <f t="shared" ref="G188:M188" si="25">SUM(G186:G187)+G185</f>
        <v>207000</v>
      </c>
      <c r="H188" s="160">
        <f t="shared" si="25"/>
        <v>5940.9</v>
      </c>
      <c r="I188" s="145">
        <f t="shared" si="25"/>
        <v>6497.56</v>
      </c>
      <c r="J188" s="145">
        <f t="shared" si="25"/>
        <v>6292.8</v>
      </c>
      <c r="K188" s="145">
        <f t="shared" si="25"/>
        <v>3934.75</v>
      </c>
      <c r="L188" s="145">
        <f t="shared" si="25"/>
        <v>22666.010000000002</v>
      </c>
      <c r="M188" s="160">
        <f t="shared" si="25"/>
        <v>184333.99</v>
      </c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9"/>
      <c r="IC188" s="49"/>
    </row>
    <row r="189" spans="1:669" x14ac:dyDescent="0.25">
      <c r="A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</row>
    <row r="190" spans="1:669" x14ac:dyDescent="0.25">
      <c r="A190" s="36" t="s">
        <v>65</v>
      </c>
      <c r="B190" s="3"/>
      <c r="C190" s="41"/>
      <c r="D190" s="41"/>
      <c r="E190" s="37"/>
      <c r="F190" s="37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</row>
    <row r="191" spans="1:669" x14ac:dyDescent="0.25">
      <c r="A191" s="4" t="s">
        <v>50</v>
      </c>
      <c r="B191" s="5" t="s">
        <v>127</v>
      </c>
      <c r="C191" s="6" t="s">
        <v>72</v>
      </c>
      <c r="D191" s="6" t="s">
        <v>233</v>
      </c>
      <c r="E191" s="10">
        <v>44197</v>
      </c>
      <c r="F191" s="10" t="s">
        <v>110</v>
      </c>
      <c r="G191" s="129">
        <v>86000</v>
      </c>
      <c r="H191" s="173">
        <f t="shared" ref="H191" si="26">G191*0.0287</f>
        <v>2468.1999999999998</v>
      </c>
      <c r="I191" s="179">
        <v>8812.2199999999993</v>
      </c>
      <c r="J191" s="179">
        <f t="shared" ref="J191" si="27">G191*0.0304</f>
        <v>2614.4</v>
      </c>
      <c r="K191" s="179">
        <v>25</v>
      </c>
      <c r="L191" s="179">
        <v>13919.82</v>
      </c>
      <c r="M191" s="173">
        <v>72080.179999999993</v>
      </c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  <c r="IW191" s="44"/>
      <c r="IX191" s="44"/>
      <c r="IY191" s="44"/>
      <c r="IZ191" s="44"/>
      <c r="JA191" s="44"/>
      <c r="JB191" s="44"/>
      <c r="JC191" s="44"/>
      <c r="JD191" s="44"/>
      <c r="JE191" s="44"/>
      <c r="JF191" s="44"/>
      <c r="JG191" s="44"/>
      <c r="JH191" s="44"/>
      <c r="JI191" s="44"/>
      <c r="JJ191" s="44"/>
      <c r="JK191" s="44"/>
      <c r="JL191" s="44"/>
      <c r="JM191" s="44"/>
      <c r="JN191" s="44"/>
      <c r="JO191" s="44"/>
      <c r="JP191" s="44"/>
      <c r="JQ191" s="44"/>
      <c r="JR191" s="44"/>
      <c r="JS191" s="44"/>
      <c r="JT191" s="44"/>
      <c r="JU191" s="44"/>
      <c r="JV191" s="44"/>
      <c r="JW191" s="44"/>
      <c r="JX191" s="44"/>
      <c r="JY191" s="44"/>
      <c r="JZ191" s="44"/>
      <c r="KA191" s="44"/>
      <c r="KB191" s="44"/>
      <c r="KC191" s="44"/>
      <c r="KD191" s="44"/>
      <c r="KE191" s="44"/>
      <c r="KF191" s="44"/>
      <c r="KG191" s="44"/>
      <c r="KH191" s="44"/>
      <c r="KI191" s="44"/>
      <c r="KJ191" s="44"/>
      <c r="KK191" s="44"/>
      <c r="KL191" s="44"/>
      <c r="KM191" s="44"/>
      <c r="KN191" s="44"/>
      <c r="KO191" s="44"/>
      <c r="KP191" s="44"/>
      <c r="KQ191" s="44"/>
      <c r="KR191" s="44"/>
      <c r="KS191" s="44"/>
      <c r="KT191" s="44"/>
      <c r="KU191" s="44"/>
      <c r="KV191" s="44"/>
      <c r="KW191" s="44"/>
      <c r="KX191" s="44"/>
      <c r="KY191" s="44"/>
      <c r="KZ191" s="44"/>
      <c r="LA191" s="44"/>
      <c r="LB191" s="44"/>
      <c r="LC191" s="44"/>
      <c r="LD191" s="44"/>
      <c r="LE191" s="44"/>
      <c r="LF191" s="44"/>
      <c r="LG191" s="44"/>
      <c r="LH191" s="44"/>
      <c r="LI191" s="44"/>
      <c r="LJ191" s="44"/>
      <c r="LK191" s="44"/>
      <c r="LL191" s="44"/>
      <c r="LM191" s="44"/>
      <c r="LN191" s="44"/>
      <c r="LO191" s="44"/>
      <c r="LP191" s="44"/>
      <c r="LQ191" s="44"/>
      <c r="LR191" s="44"/>
      <c r="LS191" s="44"/>
      <c r="LT191" s="44"/>
      <c r="LU191" s="44"/>
      <c r="LV191" s="44"/>
      <c r="LW191" s="44"/>
      <c r="LX191" s="44"/>
      <c r="LY191" s="44"/>
      <c r="LZ191" s="44"/>
      <c r="MA191" s="44"/>
      <c r="MB191" s="44"/>
      <c r="MC191" s="44"/>
      <c r="MD191" s="44"/>
      <c r="ME191" s="44"/>
      <c r="MF191" s="44"/>
      <c r="MG191" s="44"/>
      <c r="MH191" s="44"/>
      <c r="MI191" s="44"/>
      <c r="MJ191" s="44"/>
      <c r="MK191" s="44"/>
      <c r="ML191" s="44"/>
      <c r="MM191" s="44"/>
      <c r="MN191" s="44"/>
      <c r="MO191" s="44"/>
      <c r="MP191" s="44"/>
      <c r="MQ191" s="44"/>
      <c r="MR191" s="44"/>
      <c r="MS191" s="44"/>
      <c r="MT191" s="44"/>
      <c r="MU191" s="44"/>
      <c r="MV191" s="44"/>
      <c r="MW191" s="44"/>
      <c r="MX191" s="44"/>
      <c r="MY191" s="44"/>
      <c r="MZ191" s="44"/>
      <c r="NA191" s="44"/>
      <c r="NB191" s="44"/>
      <c r="NC191" s="44"/>
      <c r="ND191" s="44"/>
      <c r="NE191" s="44"/>
      <c r="NF191" s="44"/>
      <c r="NG191" s="44"/>
      <c r="NH191" s="44"/>
      <c r="NI191" s="44"/>
      <c r="NJ191" s="44"/>
      <c r="NK191" s="44"/>
      <c r="NL191" s="44"/>
      <c r="NM191" s="44"/>
      <c r="NN191" s="44"/>
      <c r="NO191" s="44"/>
      <c r="NP191" s="44"/>
      <c r="NQ191" s="44"/>
      <c r="NR191" s="44"/>
      <c r="NS191" s="44"/>
      <c r="NT191" s="44"/>
      <c r="NU191" s="44"/>
      <c r="NV191" s="44"/>
      <c r="NW191" s="44"/>
      <c r="NX191" s="44"/>
      <c r="NY191" s="44"/>
      <c r="NZ191" s="44"/>
      <c r="OA191" s="44"/>
      <c r="OB191" s="44"/>
      <c r="OC191" s="44"/>
      <c r="OD191" s="44"/>
      <c r="OE191" s="44"/>
      <c r="OF191" s="44"/>
      <c r="OG191" s="44"/>
      <c r="OH191" s="44"/>
      <c r="OI191" s="44"/>
      <c r="OJ191" s="44"/>
      <c r="OK191" s="44"/>
      <c r="OL191" s="44"/>
      <c r="OM191" s="44"/>
      <c r="ON191" s="44"/>
      <c r="OO191" s="44"/>
      <c r="OP191" s="44"/>
      <c r="OQ191" s="44"/>
      <c r="OR191" s="44"/>
      <c r="OS191" s="44"/>
      <c r="OT191" s="44"/>
      <c r="OU191" s="44"/>
      <c r="OV191" s="44"/>
      <c r="OW191" s="44"/>
      <c r="OX191" s="44"/>
      <c r="OY191" s="44"/>
      <c r="OZ191" s="44"/>
      <c r="PA191" s="44"/>
      <c r="PB191" s="44"/>
      <c r="PC191" s="44"/>
      <c r="PD191" s="44"/>
      <c r="PE191" s="44"/>
      <c r="PF191" s="44"/>
      <c r="PG191" s="44"/>
      <c r="PH191" s="44"/>
      <c r="PI191" s="44"/>
      <c r="PJ191" s="44"/>
      <c r="PK191" s="44"/>
      <c r="PL191" s="44"/>
      <c r="PM191" s="44"/>
      <c r="PN191" s="44"/>
      <c r="PO191" s="44"/>
      <c r="PP191" s="44"/>
      <c r="PQ191" s="44"/>
      <c r="PR191" s="44"/>
      <c r="PS191" s="44"/>
      <c r="PT191" s="44"/>
      <c r="PU191" s="44"/>
      <c r="PV191" s="44"/>
      <c r="PW191" s="44"/>
      <c r="PX191" s="44"/>
      <c r="PY191" s="44"/>
      <c r="PZ191" s="44"/>
      <c r="QA191" s="44"/>
      <c r="QB191" s="44"/>
      <c r="QC191" s="44"/>
      <c r="QD191" s="44"/>
      <c r="QE191" s="44"/>
      <c r="QF191" s="44"/>
      <c r="QG191" s="44"/>
      <c r="QH191" s="44"/>
      <c r="QI191" s="44"/>
      <c r="QJ191" s="44"/>
      <c r="QK191" s="44"/>
      <c r="QL191" s="44"/>
      <c r="QM191" s="44"/>
      <c r="QN191" s="44"/>
      <c r="QO191" s="44"/>
      <c r="QP191" s="44"/>
      <c r="QQ191" s="44"/>
      <c r="QR191" s="44"/>
      <c r="QS191" s="44"/>
      <c r="QT191" s="44"/>
      <c r="QU191" s="44"/>
      <c r="QV191" s="44"/>
      <c r="QW191" s="44"/>
      <c r="QX191" s="44"/>
      <c r="QY191" s="44"/>
      <c r="QZ191" s="44"/>
      <c r="RA191" s="44"/>
      <c r="RB191" s="44"/>
      <c r="RC191" s="44"/>
      <c r="RD191" s="44"/>
      <c r="RE191" s="44"/>
      <c r="RF191" s="44"/>
      <c r="RG191" s="44"/>
      <c r="RH191" s="44"/>
      <c r="RI191" s="44"/>
      <c r="RJ191" s="44"/>
      <c r="RK191" s="44"/>
      <c r="RL191" s="44"/>
      <c r="RM191" s="44"/>
      <c r="RN191" s="44"/>
      <c r="RO191" s="44"/>
      <c r="RP191" s="44"/>
      <c r="RQ191" s="44"/>
      <c r="RR191" s="44"/>
      <c r="RS191" s="44"/>
      <c r="RT191" s="44"/>
      <c r="RU191" s="44"/>
      <c r="RV191" s="44"/>
      <c r="RW191" s="44"/>
      <c r="RX191" s="44"/>
      <c r="RY191" s="44"/>
      <c r="RZ191" s="44"/>
      <c r="SA191" s="44"/>
      <c r="SB191" s="44"/>
      <c r="SC191" s="44"/>
      <c r="SD191" s="44"/>
      <c r="SE191" s="44"/>
      <c r="SF191" s="44"/>
      <c r="SG191" s="44"/>
      <c r="SH191" s="44"/>
      <c r="SI191" s="44"/>
      <c r="SJ191" s="44"/>
      <c r="SK191" s="44"/>
      <c r="SL191" s="44"/>
      <c r="SM191" s="44"/>
      <c r="SN191" s="44"/>
      <c r="SO191" s="44"/>
      <c r="SP191" s="44"/>
      <c r="SQ191" s="44"/>
      <c r="SR191" s="44"/>
      <c r="SS191" s="44"/>
      <c r="ST191" s="44"/>
      <c r="SU191" s="44"/>
      <c r="SV191" s="44"/>
      <c r="SW191" s="44"/>
      <c r="SX191" s="44"/>
      <c r="SY191" s="44"/>
      <c r="SZ191" s="44"/>
      <c r="TA191" s="44"/>
      <c r="TB191" s="44"/>
      <c r="TC191" s="44"/>
      <c r="TD191" s="44"/>
      <c r="TE191" s="44"/>
      <c r="TF191" s="44"/>
      <c r="TG191" s="44"/>
      <c r="TH191" s="44"/>
      <c r="TI191" s="44"/>
      <c r="TJ191" s="44"/>
      <c r="TK191" s="44"/>
      <c r="TL191" s="44"/>
      <c r="TM191" s="44"/>
      <c r="TN191" s="44"/>
      <c r="TO191" s="44"/>
      <c r="TP191" s="44"/>
      <c r="TQ191" s="44"/>
      <c r="TR191" s="44"/>
      <c r="TS191" s="44"/>
      <c r="TT191" s="44"/>
      <c r="TU191" s="44"/>
      <c r="TV191" s="44"/>
      <c r="TW191" s="44"/>
      <c r="TX191" s="44"/>
      <c r="TY191" s="44"/>
      <c r="TZ191" s="44"/>
      <c r="UA191" s="44"/>
      <c r="UB191" s="44"/>
      <c r="UC191" s="44"/>
      <c r="UD191" s="44"/>
      <c r="UE191" s="44"/>
      <c r="UF191" s="44"/>
      <c r="UG191" s="44"/>
      <c r="UH191" s="44"/>
      <c r="UI191" s="44"/>
      <c r="UJ191" s="44"/>
      <c r="UK191" s="44"/>
      <c r="UL191" s="44"/>
      <c r="UM191" s="44"/>
      <c r="UN191" s="44"/>
      <c r="UO191" s="44"/>
      <c r="UP191" s="44"/>
      <c r="UQ191" s="44"/>
      <c r="UR191" s="44"/>
      <c r="US191" s="44"/>
      <c r="UT191" s="44"/>
      <c r="UU191" s="44"/>
      <c r="UV191" s="44"/>
      <c r="UW191" s="44"/>
      <c r="UX191" s="44"/>
      <c r="UY191" s="44"/>
      <c r="UZ191" s="44"/>
      <c r="VA191" s="44"/>
      <c r="VB191" s="44"/>
      <c r="VC191" s="44"/>
      <c r="VD191" s="44"/>
      <c r="VE191" s="44"/>
      <c r="VF191" s="44"/>
      <c r="VG191" s="44"/>
      <c r="VH191" s="44"/>
      <c r="VI191" s="44"/>
      <c r="VJ191" s="44"/>
      <c r="VK191" s="44"/>
      <c r="VL191" s="44"/>
      <c r="VM191" s="44"/>
      <c r="VN191" s="44"/>
      <c r="VO191" s="44"/>
      <c r="VP191" s="44"/>
      <c r="VQ191" s="44"/>
      <c r="VR191" s="44"/>
      <c r="VS191" s="44"/>
      <c r="VT191" s="44"/>
      <c r="VU191" s="44"/>
      <c r="VV191" s="44"/>
      <c r="VW191" s="44"/>
      <c r="VX191" s="44"/>
      <c r="VY191" s="44"/>
      <c r="VZ191" s="44"/>
      <c r="WA191" s="44"/>
      <c r="WB191" s="44"/>
      <c r="WC191" s="44"/>
      <c r="WD191" s="44"/>
      <c r="WE191" s="44"/>
      <c r="WF191" s="44"/>
      <c r="WG191" s="44"/>
      <c r="WH191" s="44"/>
      <c r="WI191" s="44"/>
      <c r="WJ191" s="44"/>
      <c r="WK191" s="44"/>
      <c r="WL191" s="44"/>
      <c r="WM191" s="44"/>
      <c r="WN191" s="44"/>
      <c r="WO191" s="44"/>
      <c r="WP191" s="44"/>
      <c r="WQ191" s="44"/>
      <c r="WR191" s="44"/>
      <c r="WS191" s="44"/>
      <c r="WT191" s="44"/>
      <c r="WU191" s="44"/>
      <c r="WV191" s="44"/>
      <c r="WW191" s="44"/>
      <c r="WX191" s="44"/>
      <c r="WY191" s="44"/>
      <c r="WZ191" s="44"/>
      <c r="XA191" s="44"/>
      <c r="XB191" s="44"/>
      <c r="XC191" s="44"/>
      <c r="XD191" s="44"/>
      <c r="XE191" s="44"/>
      <c r="XF191" s="44"/>
      <c r="XG191" s="44"/>
      <c r="XH191" s="44"/>
      <c r="XI191" s="44"/>
      <c r="XJ191" s="44"/>
      <c r="XK191" s="44"/>
      <c r="XL191" s="44"/>
      <c r="XM191" s="44"/>
      <c r="XN191" s="44"/>
      <c r="XO191" s="44"/>
      <c r="XP191" s="44"/>
      <c r="XQ191" s="44"/>
      <c r="XR191" s="44"/>
      <c r="XS191" s="44"/>
      <c r="XT191" s="44"/>
      <c r="XU191" s="44"/>
      <c r="XV191" s="44"/>
      <c r="XW191" s="44"/>
      <c r="XX191" s="44"/>
      <c r="XY191" s="44"/>
      <c r="XZ191" s="44"/>
      <c r="YA191" s="44"/>
      <c r="YB191" s="44"/>
      <c r="YC191" s="44"/>
      <c r="YD191" s="44"/>
      <c r="YE191" s="44"/>
      <c r="YF191" s="44"/>
      <c r="YG191" s="44"/>
      <c r="YH191" s="44"/>
      <c r="YI191" s="44"/>
      <c r="YJ191" s="44"/>
      <c r="YK191" s="44"/>
      <c r="YL191" s="44"/>
      <c r="YM191" s="44"/>
      <c r="YN191" s="44"/>
      <c r="YO191" s="44"/>
      <c r="YP191" s="44"/>
      <c r="YQ191" s="44"/>
      <c r="YR191" s="44"/>
      <c r="YS191" s="44"/>
    </row>
    <row r="192" spans="1:669" x14ac:dyDescent="0.25">
      <c r="A192" s="4" t="s">
        <v>52</v>
      </c>
      <c r="B192" s="5" t="s">
        <v>16</v>
      </c>
      <c r="C192" s="6" t="s">
        <v>71</v>
      </c>
      <c r="D192" s="6" t="s">
        <v>233</v>
      </c>
      <c r="E192" s="10">
        <v>44197</v>
      </c>
      <c r="F192" s="10" t="s">
        <v>110</v>
      </c>
      <c r="G192" s="129">
        <v>45000</v>
      </c>
      <c r="H192" s="173">
        <f t="shared" ref="H192:H200" si="28">G192*0.0287</f>
        <v>1291.5</v>
      </c>
      <c r="I192" s="179">
        <v>0</v>
      </c>
      <c r="J192" s="179">
        <f t="shared" ref="J192:J199" si="29">G192*0.0304</f>
        <v>1368</v>
      </c>
      <c r="K192" s="179">
        <v>25</v>
      </c>
      <c r="L192" s="179">
        <v>2684.5</v>
      </c>
      <c r="M192" s="173">
        <f t="shared" ref="M192:M199" si="30">G192-L192</f>
        <v>42315.5</v>
      </c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</row>
    <row r="193" spans="1:669" x14ac:dyDescent="0.25">
      <c r="A193" s="4" t="s">
        <v>51</v>
      </c>
      <c r="B193" s="5" t="s">
        <v>16</v>
      </c>
      <c r="C193" s="6" t="s">
        <v>71</v>
      </c>
      <c r="D193" s="6" t="s">
        <v>233</v>
      </c>
      <c r="E193" s="10">
        <v>44197</v>
      </c>
      <c r="F193" s="10" t="s">
        <v>110</v>
      </c>
      <c r="G193" s="129">
        <v>45000</v>
      </c>
      <c r="H193" s="173">
        <f t="shared" si="28"/>
        <v>1291.5</v>
      </c>
      <c r="I193" s="179">
        <v>0</v>
      </c>
      <c r="J193" s="179">
        <f t="shared" si="29"/>
        <v>1368</v>
      </c>
      <c r="K193" s="179">
        <v>25</v>
      </c>
      <c r="L193" s="179">
        <v>4034.62</v>
      </c>
      <c r="M193" s="173">
        <f t="shared" si="30"/>
        <v>40965.379999999997</v>
      </c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</row>
    <row r="194" spans="1:669" x14ac:dyDescent="0.25">
      <c r="A194" s="4" t="s">
        <v>49</v>
      </c>
      <c r="B194" s="5" t="s">
        <v>16</v>
      </c>
      <c r="C194" s="6" t="s">
        <v>72</v>
      </c>
      <c r="D194" s="6" t="s">
        <v>233</v>
      </c>
      <c r="E194" s="10">
        <v>44197</v>
      </c>
      <c r="F194" s="10" t="s">
        <v>110</v>
      </c>
      <c r="G194" s="129">
        <v>45000</v>
      </c>
      <c r="H194" s="173">
        <f t="shared" si="28"/>
        <v>1291.5</v>
      </c>
      <c r="I194" s="179">
        <v>0</v>
      </c>
      <c r="J194" s="179">
        <f t="shared" si="29"/>
        <v>1368</v>
      </c>
      <c r="K194" s="179">
        <v>1375.12</v>
      </c>
      <c r="L194" s="179">
        <v>4034.62</v>
      </c>
      <c r="M194" s="173">
        <f t="shared" si="30"/>
        <v>40965.379999999997</v>
      </c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</row>
    <row r="195" spans="1:669" x14ac:dyDescent="0.25">
      <c r="A195" s="4" t="s">
        <v>124</v>
      </c>
      <c r="B195" s="5" t="s">
        <v>16</v>
      </c>
      <c r="C195" s="6" t="s">
        <v>72</v>
      </c>
      <c r="D195" s="6" t="s">
        <v>233</v>
      </c>
      <c r="E195" s="10">
        <v>44197</v>
      </c>
      <c r="F195" s="10" t="s">
        <v>110</v>
      </c>
      <c r="G195" s="129">
        <v>45000</v>
      </c>
      <c r="H195" s="173">
        <f t="shared" si="28"/>
        <v>1291.5</v>
      </c>
      <c r="I195" s="179">
        <v>0</v>
      </c>
      <c r="J195" s="179">
        <f t="shared" si="29"/>
        <v>1368</v>
      </c>
      <c r="K195" s="179">
        <v>25</v>
      </c>
      <c r="L195" s="190">
        <v>2684.5</v>
      </c>
      <c r="M195" s="173">
        <f t="shared" si="30"/>
        <v>42315.5</v>
      </c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</row>
    <row r="196" spans="1:669" x14ac:dyDescent="0.25">
      <c r="A196" s="4" t="s">
        <v>48</v>
      </c>
      <c r="B196" s="5" t="s">
        <v>16</v>
      </c>
      <c r="C196" s="6" t="s">
        <v>71</v>
      </c>
      <c r="D196" s="6" t="s">
        <v>233</v>
      </c>
      <c r="E196" s="10">
        <v>44197</v>
      </c>
      <c r="F196" s="10" t="s">
        <v>110</v>
      </c>
      <c r="G196" s="129">
        <v>66000</v>
      </c>
      <c r="H196" s="173">
        <f t="shared" si="28"/>
        <v>1894.2</v>
      </c>
      <c r="I196" s="179">
        <v>4615.76</v>
      </c>
      <c r="J196" s="179">
        <f t="shared" si="29"/>
        <v>2006.4</v>
      </c>
      <c r="K196" s="179">
        <v>1375.12</v>
      </c>
      <c r="L196" s="179">
        <v>8541.36</v>
      </c>
      <c r="M196" s="173">
        <f t="shared" si="30"/>
        <v>57458.64</v>
      </c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</row>
    <row r="197" spans="1:669" x14ac:dyDescent="0.25">
      <c r="A197" s="4" t="s">
        <v>125</v>
      </c>
      <c r="B197" s="5" t="s">
        <v>17</v>
      </c>
      <c r="C197" s="6" t="s">
        <v>71</v>
      </c>
      <c r="D197" s="6" t="s">
        <v>233</v>
      </c>
      <c r="E197" s="10">
        <v>44562</v>
      </c>
      <c r="F197" s="10" t="s">
        <v>110</v>
      </c>
      <c r="G197" s="129">
        <v>45000</v>
      </c>
      <c r="H197" s="173">
        <f t="shared" si="28"/>
        <v>1291.5</v>
      </c>
      <c r="I197" s="179">
        <v>1148.33</v>
      </c>
      <c r="J197" s="179">
        <f t="shared" si="29"/>
        <v>1368</v>
      </c>
      <c r="K197" s="179">
        <v>25</v>
      </c>
      <c r="L197" s="179">
        <v>3832.83</v>
      </c>
      <c r="M197" s="173">
        <v>41167.17</v>
      </c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</row>
    <row r="198" spans="1:669" x14ac:dyDescent="0.25">
      <c r="A198" s="4" t="s">
        <v>126</v>
      </c>
      <c r="B198" s="5" t="s">
        <v>17</v>
      </c>
      <c r="C198" s="6" t="s">
        <v>71</v>
      </c>
      <c r="D198" s="6" t="s">
        <v>233</v>
      </c>
      <c r="E198" s="10">
        <v>44866</v>
      </c>
      <c r="F198" s="10" t="s">
        <v>110</v>
      </c>
      <c r="G198" s="129">
        <v>45000</v>
      </c>
      <c r="H198" s="173">
        <f t="shared" si="28"/>
        <v>1291.5</v>
      </c>
      <c r="I198" s="179">
        <v>1148.33</v>
      </c>
      <c r="J198" s="179">
        <f t="shared" si="29"/>
        <v>1368</v>
      </c>
      <c r="K198" s="179">
        <v>25</v>
      </c>
      <c r="L198" s="179">
        <v>3832.83</v>
      </c>
      <c r="M198" s="173">
        <f t="shared" si="30"/>
        <v>41167.17</v>
      </c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</row>
    <row r="199" spans="1:669" x14ac:dyDescent="0.25">
      <c r="A199" s="4" t="s">
        <v>193</v>
      </c>
      <c r="B199" s="5" t="s">
        <v>179</v>
      </c>
      <c r="C199" s="6" t="s">
        <v>71</v>
      </c>
      <c r="D199" s="6" t="s">
        <v>233</v>
      </c>
      <c r="E199" s="10">
        <v>44682</v>
      </c>
      <c r="F199" s="10" t="s">
        <v>110</v>
      </c>
      <c r="G199" s="129">
        <v>55000</v>
      </c>
      <c r="H199" s="173">
        <f t="shared" si="28"/>
        <v>1578.5</v>
      </c>
      <c r="I199" s="179">
        <v>2559.6799999999998</v>
      </c>
      <c r="J199" s="179">
        <f t="shared" si="29"/>
        <v>1672</v>
      </c>
      <c r="K199" s="179">
        <v>25</v>
      </c>
      <c r="L199" s="179">
        <v>5835.18</v>
      </c>
      <c r="M199" s="173">
        <f t="shared" si="30"/>
        <v>49164.82</v>
      </c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</row>
    <row r="200" spans="1:669" x14ac:dyDescent="0.25">
      <c r="A200" s="4" t="s">
        <v>194</v>
      </c>
      <c r="B200" s="5" t="s">
        <v>195</v>
      </c>
      <c r="C200" s="6" t="s">
        <v>72</v>
      </c>
      <c r="D200" s="6" t="s">
        <v>233</v>
      </c>
      <c r="E200" s="10">
        <v>44682</v>
      </c>
      <c r="F200" s="10" t="s">
        <v>110</v>
      </c>
      <c r="G200" s="129">
        <v>8000</v>
      </c>
      <c r="H200" s="173">
        <f t="shared" si="28"/>
        <v>229.6</v>
      </c>
      <c r="I200" s="179">
        <v>0</v>
      </c>
      <c r="J200" s="179">
        <v>243.2</v>
      </c>
      <c r="K200" s="179">
        <v>25</v>
      </c>
      <c r="L200" s="179">
        <v>497.8</v>
      </c>
      <c r="M200" s="173">
        <v>7502.2</v>
      </c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</row>
    <row r="201" spans="1:669" x14ac:dyDescent="0.25">
      <c r="A201" s="40" t="s">
        <v>14</v>
      </c>
      <c r="B201" s="12">
        <v>10</v>
      </c>
      <c r="C201" s="7"/>
      <c r="D201" s="7"/>
      <c r="E201" s="40"/>
      <c r="F201" s="40"/>
      <c r="G201" s="145">
        <f>SUM(G191:G191)+G192+G193+G194+G195+G196+G197+G198+G199+G200</f>
        <v>485000</v>
      </c>
      <c r="H201" s="160">
        <f t="shared" ref="H201:M201" si="31">SUM(H191:H200)</f>
        <v>13919.5</v>
      </c>
      <c r="I201" s="145">
        <f t="shared" si="31"/>
        <v>18284.32</v>
      </c>
      <c r="J201" s="145">
        <f t="shared" si="31"/>
        <v>14744</v>
      </c>
      <c r="K201" s="145">
        <f t="shared" si="31"/>
        <v>2950.24</v>
      </c>
      <c r="L201" s="145">
        <f>SUM(L191:L200)</f>
        <v>49898.060000000005</v>
      </c>
      <c r="M201" s="145">
        <f t="shared" si="31"/>
        <v>435101.94</v>
      </c>
      <c r="N201" s="46"/>
      <c r="O201" s="46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  <c r="IW201" s="50"/>
      <c r="IX201" s="50"/>
      <c r="IY201" s="50"/>
      <c r="IZ201" s="50"/>
      <c r="JA201" s="50"/>
      <c r="JB201" s="50"/>
      <c r="JC201" s="50"/>
      <c r="JD201" s="50"/>
      <c r="JE201" s="50"/>
      <c r="JF201" s="50"/>
      <c r="JG201" s="50"/>
      <c r="JH201" s="50"/>
      <c r="JI201" s="50"/>
      <c r="JJ201" s="50"/>
      <c r="JK201" s="50"/>
      <c r="JL201" s="50"/>
      <c r="JM201" s="50"/>
      <c r="JN201" s="50"/>
      <c r="JO201" s="50"/>
      <c r="JP201" s="50"/>
      <c r="JQ201" s="50"/>
      <c r="JR201" s="50"/>
      <c r="JS201" s="50"/>
      <c r="JT201" s="50"/>
      <c r="JU201" s="50"/>
      <c r="JV201" s="50"/>
      <c r="JW201" s="50"/>
      <c r="JX201" s="50"/>
      <c r="JY201" s="50"/>
      <c r="JZ201" s="50"/>
      <c r="KA201" s="50"/>
      <c r="KB201" s="50"/>
      <c r="KC201" s="50"/>
      <c r="KD201" s="50"/>
      <c r="KE201" s="50"/>
      <c r="KF201" s="50"/>
      <c r="KG201" s="50"/>
      <c r="KH201" s="50"/>
      <c r="KI201" s="50"/>
      <c r="KJ201" s="50"/>
      <c r="KK201" s="50"/>
      <c r="KL201" s="50"/>
      <c r="KM201" s="50"/>
      <c r="KN201" s="50"/>
      <c r="KO201" s="50"/>
      <c r="KP201" s="50"/>
      <c r="KQ201" s="50"/>
      <c r="KR201" s="50"/>
      <c r="KS201" s="50"/>
      <c r="KT201" s="50"/>
      <c r="KU201" s="50"/>
      <c r="KV201" s="50"/>
      <c r="KW201" s="50"/>
      <c r="KX201" s="50"/>
      <c r="KY201" s="50"/>
      <c r="KZ201" s="50"/>
      <c r="LA201" s="50"/>
      <c r="LB201" s="50"/>
      <c r="LC201" s="50"/>
      <c r="LD201" s="50"/>
      <c r="LE201" s="50"/>
      <c r="LF201" s="50"/>
      <c r="LG201" s="50"/>
      <c r="LH201" s="50"/>
      <c r="LI201" s="50"/>
      <c r="LJ201" s="50"/>
      <c r="LK201" s="50"/>
      <c r="LL201" s="50"/>
      <c r="LM201" s="50"/>
      <c r="LN201" s="50"/>
      <c r="LO201" s="50"/>
      <c r="LP201" s="50"/>
      <c r="LQ201" s="50"/>
      <c r="LR201" s="50"/>
      <c r="LS201" s="50"/>
      <c r="LT201" s="50"/>
      <c r="LU201" s="50"/>
      <c r="LV201" s="50"/>
      <c r="LW201" s="50"/>
      <c r="LX201" s="50"/>
      <c r="LY201" s="50"/>
      <c r="LZ201" s="50"/>
      <c r="MA201" s="50"/>
      <c r="MB201" s="50"/>
      <c r="MC201" s="50"/>
      <c r="MD201" s="50"/>
      <c r="ME201" s="50"/>
      <c r="MF201" s="50"/>
      <c r="MG201" s="50"/>
      <c r="MH201" s="50"/>
      <c r="MI201" s="50"/>
      <c r="MJ201" s="50"/>
      <c r="MK201" s="50"/>
      <c r="ML201" s="50"/>
      <c r="MM201" s="50"/>
      <c r="MN201" s="50"/>
      <c r="MO201" s="50"/>
      <c r="MP201" s="50"/>
      <c r="MQ201" s="50"/>
      <c r="MR201" s="50"/>
      <c r="MS201" s="50"/>
      <c r="MT201" s="50"/>
      <c r="MU201" s="50"/>
      <c r="MV201" s="50"/>
      <c r="MW201" s="50"/>
      <c r="MX201" s="50"/>
      <c r="MY201" s="50"/>
      <c r="MZ201" s="50"/>
      <c r="NA201" s="50"/>
      <c r="NB201" s="50"/>
      <c r="NC201" s="50"/>
      <c r="ND201" s="50"/>
      <c r="NE201" s="50"/>
      <c r="NF201" s="50"/>
      <c r="NG201" s="50"/>
      <c r="NH201" s="50"/>
      <c r="NI201" s="50"/>
      <c r="NJ201" s="50"/>
      <c r="NK201" s="50"/>
      <c r="NL201" s="50"/>
      <c r="NM201" s="50"/>
      <c r="NN201" s="50"/>
      <c r="NO201" s="50"/>
      <c r="NP201" s="50"/>
      <c r="NQ201" s="50"/>
      <c r="NR201" s="50"/>
      <c r="NS201" s="50"/>
      <c r="NT201" s="50"/>
      <c r="NU201" s="50"/>
      <c r="NV201" s="50"/>
      <c r="NW201" s="50"/>
      <c r="NX201" s="50"/>
      <c r="NY201" s="50"/>
      <c r="NZ201" s="50"/>
      <c r="OA201" s="50"/>
      <c r="OB201" s="50"/>
      <c r="OC201" s="50"/>
      <c r="OD201" s="50"/>
      <c r="OE201" s="50"/>
      <c r="OF201" s="50"/>
      <c r="OG201" s="50"/>
      <c r="OH201" s="50"/>
      <c r="OI201" s="50"/>
      <c r="OJ201" s="50"/>
      <c r="OK201" s="50"/>
      <c r="OL201" s="50"/>
      <c r="OM201" s="50"/>
      <c r="ON201" s="50"/>
      <c r="OO201" s="50"/>
      <c r="OP201" s="50"/>
      <c r="OQ201" s="50"/>
      <c r="OR201" s="50"/>
      <c r="OS201" s="50"/>
      <c r="OT201" s="50"/>
      <c r="OU201" s="50"/>
      <c r="OV201" s="50"/>
      <c r="OW201" s="50"/>
      <c r="OX201" s="50"/>
      <c r="OY201" s="50"/>
      <c r="OZ201" s="50"/>
      <c r="PA201" s="50"/>
      <c r="PB201" s="50"/>
      <c r="PC201" s="50"/>
      <c r="PD201" s="50"/>
      <c r="PE201" s="50"/>
      <c r="PF201" s="50"/>
      <c r="PG201" s="50"/>
      <c r="PH201" s="50"/>
      <c r="PI201" s="50"/>
      <c r="PJ201" s="50"/>
      <c r="PK201" s="50"/>
      <c r="PL201" s="50"/>
      <c r="PM201" s="50"/>
      <c r="PN201" s="50"/>
      <c r="PO201" s="50"/>
      <c r="PP201" s="50"/>
      <c r="PQ201" s="50"/>
      <c r="PR201" s="50"/>
      <c r="PS201" s="50"/>
      <c r="PT201" s="50"/>
      <c r="PU201" s="50"/>
      <c r="PV201" s="50"/>
      <c r="PW201" s="50"/>
      <c r="PX201" s="50"/>
      <c r="PY201" s="50"/>
      <c r="PZ201" s="50"/>
      <c r="QA201" s="50"/>
      <c r="QB201" s="50"/>
      <c r="QC201" s="50"/>
      <c r="QD201" s="50"/>
      <c r="QE201" s="50"/>
      <c r="QF201" s="50"/>
      <c r="QG201" s="50"/>
      <c r="QH201" s="50"/>
      <c r="QI201" s="50"/>
      <c r="QJ201" s="50"/>
      <c r="QK201" s="50"/>
      <c r="QL201" s="50"/>
      <c r="QM201" s="50"/>
      <c r="QN201" s="50"/>
      <c r="QO201" s="50"/>
      <c r="QP201" s="50"/>
      <c r="QQ201" s="50"/>
      <c r="QR201" s="50"/>
      <c r="QS201" s="50"/>
      <c r="QT201" s="50"/>
      <c r="QU201" s="50"/>
      <c r="QV201" s="50"/>
      <c r="QW201" s="50"/>
      <c r="QX201" s="50"/>
      <c r="QY201" s="50"/>
      <c r="QZ201" s="50"/>
      <c r="RA201" s="50"/>
      <c r="RB201" s="50"/>
      <c r="RC201" s="50"/>
      <c r="RD201" s="50"/>
      <c r="RE201" s="50"/>
      <c r="RF201" s="50"/>
      <c r="RG201" s="50"/>
      <c r="RH201" s="50"/>
      <c r="RI201" s="50"/>
      <c r="RJ201" s="50"/>
      <c r="RK201" s="50"/>
      <c r="RL201" s="50"/>
      <c r="RM201" s="50"/>
      <c r="RN201" s="50"/>
      <c r="RO201" s="50"/>
      <c r="RP201" s="50"/>
      <c r="RQ201" s="50"/>
      <c r="RR201" s="50"/>
      <c r="RS201" s="50"/>
      <c r="RT201" s="50"/>
      <c r="RU201" s="50"/>
      <c r="RV201" s="50"/>
      <c r="RW201" s="50"/>
      <c r="RX201" s="50"/>
      <c r="RY201" s="50"/>
      <c r="RZ201" s="50"/>
      <c r="SA201" s="50"/>
      <c r="SB201" s="50"/>
      <c r="SC201" s="50"/>
      <c r="SD201" s="50"/>
      <c r="SE201" s="50"/>
      <c r="SF201" s="50"/>
      <c r="SG201" s="50"/>
      <c r="SH201" s="50"/>
      <c r="SI201" s="50"/>
      <c r="SJ201" s="50"/>
      <c r="SK201" s="50"/>
      <c r="SL201" s="50"/>
      <c r="SM201" s="50"/>
      <c r="SN201" s="50"/>
      <c r="SO201" s="50"/>
      <c r="SP201" s="50"/>
      <c r="SQ201" s="50"/>
      <c r="SR201" s="50"/>
      <c r="SS201" s="50"/>
      <c r="ST201" s="50"/>
      <c r="SU201" s="50"/>
      <c r="SV201" s="50"/>
      <c r="SW201" s="50"/>
      <c r="SX201" s="50"/>
      <c r="SY201" s="50"/>
      <c r="SZ201" s="50"/>
      <c r="TA201" s="50"/>
      <c r="TB201" s="50"/>
      <c r="TC201" s="50"/>
      <c r="TD201" s="50"/>
      <c r="TE201" s="50"/>
      <c r="TF201" s="50"/>
      <c r="TG201" s="50"/>
      <c r="TH201" s="50"/>
      <c r="TI201" s="50"/>
      <c r="TJ201" s="50"/>
      <c r="TK201" s="50"/>
      <c r="TL201" s="50"/>
      <c r="TM201" s="50"/>
      <c r="TN201" s="50"/>
      <c r="TO201" s="50"/>
      <c r="TP201" s="50"/>
      <c r="TQ201" s="50"/>
      <c r="TR201" s="50"/>
      <c r="TS201" s="50"/>
      <c r="TT201" s="50"/>
      <c r="TU201" s="50"/>
      <c r="TV201" s="50"/>
      <c r="TW201" s="50"/>
      <c r="TX201" s="50"/>
      <c r="TY201" s="50"/>
      <c r="TZ201" s="50"/>
      <c r="UA201" s="50"/>
      <c r="UB201" s="50"/>
      <c r="UC201" s="50"/>
      <c r="UD201" s="50"/>
      <c r="UE201" s="50"/>
      <c r="UF201" s="50"/>
      <c r="UG201" s="50"/>
      <c r="UH201" s="50"/>
      <c r="UI201" s="50"/>
      <c r="UJ201" s="50"/>
      <c r="UK201" s="50"/>
      <c r="UL201" s="50"/>
      <c r="UM201" s="50"/>
      <c r="UN201" s="50"/>
      <c r="UO201" s="50"/>
      <c r="UP201" s="50"/>
      <c r="UQ201" s="50"/>
      <c r="UR201" s="50"/>
      <c r="US201" s="50"/>
      <c r="UT201" s="50"/>
      <c r="UU201" s="50"/>
      <c r="UV201" s="50"/>
      <c r="UW201" s="50"/>
      <c r="UX201" s="50"/>
      <c r="UY201" s="50"/>
      <c r="UZ201" s="50"/>
      <c r="VA201" s="50"/>
      <c r="VB201" s="50"/>
      <c r="VC201" s="50"/>
      <c r="VD201" s="50"/>
      <c r="VE201" s="50"/>
      <c r="VF201" s="50"/>
      <c r="VG201" s="50"/>
      <c r="VH201" s="50"/>
      <c r="VI201" s="50"/>
      <c r="VJ201" s="50"/>
      <c r="VK201" s="50"/>
      <c r="VL201" s="50"/>
      <c r="VM201" s="50"/>
      <c r="VN201" s="50"/>
      <c r="VO201" s="50"/>
      <c r="VP201" s="50"/>
      <c r="VQ201" s="50"/>
      <c r="VR201" s="50"/>
      <c r="VS201" s="50"/>
      <c r="VT201" s="50"/>
      <c r="VU201" s="50"/>
      <c r="VV201" s="50"/>
      <c r="VW201" s="50"/>
      <c r="VX201" s="50"/>
      <c r="VY201" s="50"/>
      <c r="VZ201" s="50"/>
      <c r="WA201" s="50"/>
      <c r="WB201" s="50"/>
      <c r="WC201" s="50"/>
      <c r="WD201" s="50"/>
      <c r="WE201" s="50"/>
      <c r="WF201" s="50"/>
      <c r="WG201" s="50"/>
      <c r="WH201" s="50"/>
      <c r="WI201" s="50"/>
      <c r="WJ201" s="50"/>
      <c r="WK201" s="50"/>
      <c r="WL201" s="50"/>
      <c r="WM201" s="50"/>
      <c r="WN201" s="50"/>
      <c r="WO201" s="50"/>
      <c r="WP201" s="50"/>
      <c r="WQ201" s="50"/>
      <c r="WR201" s="50"/>
      <c r="WS201" s="50"/>
      <c r="WT201" s="50"/>
      <c r="WU201" s="50"/>
      <c r="WV201" s="50"/>
      <c r="WW201" s="50"/>
      <c r="WX201" s="50"/>
      <c r="WY201" s="50"/>
      <c r="WZ201" s="50"/>
      <c r="XA201" s="50"/>
      <c r="XB201" s="50"/>
      <c r="XC201" s="50"/>
      <c r="XD201" s="50"/>
      <c r="XE201" s="50"/>
      <c r="XF201" s="50"/>
      <c r="XG201" s="50"/>
      <c r="XH201" s="50"/>
      <c r="XI201" s="50"/>
      <c r="XJ201" s="50"/>
      <c r="XK201" s="50"/>
      <c r="XL201" s="50"/>
      <c r="XM201" s="50"/>
      <c r="XN201" s="50"/>
      <c r="XO201" s="50"/>
      <c r="XP201" s="50"/>
      <c r="XQ201" s="50"/>
      <c r="XR201" s="50"/>
      <c r="XS201" s="50"/>
      <c r="XT201" s="50"/>
      <c r="XU201" s="50"/>
      <c r="XV201" s="50"/>
      <c r="XW201" s="50"/>
      <c r="XX201" s="50"/>
      <c r="XY201" s="50"/>
      <c r="XZ201" s="50"/>
      <c r="YA201" s="50"/>
      <c r="YB201" s="50"/>
      <c r="YC201" s="50"/>
      <c r="YD201" s="50"/>
      <c r="YE201" s="50"/>
      <c r="YF201" s="50"/>
      <c r="YG201" s="50"/>
      <c r="YH201" s="50"/>
      <c r="YI201" s="50"/>
      <c r="YJ201" s="50"/>
      <c r="YK201" s="50"/>
      <c r="YL201" s="50"/>
      <c r="YM201" s="50"/>
      <c r="YN201" s="50"/>
      <c r="YO201" s="50"/>
      <c r="YP201" s="50"/>
      <c r="YQ201" s="50"/>
      <c r="YR201" s="50"/>
      <c r="YS201" s="50"/>
    </row>
    <row r="202" spans="1:669" s="44" customFormat="1" x14ac:dyDescent="0.25">
      <c r="A202" s="39"/>
      <c r="B202" s="16"/>
      <c r="C202" s="17"/>
      <c r="D202" s="17"/>
      <c r="E202" s="39"/>
      <c r="F202" s="39"/>
      <c r="G202" s="150"/>
      <c r="H202" s="154"/>
      <c r="I202" s="150"/>
      <c r="J202" s="150"/>
      <c r="K202" s="150"/>
      <c r="L202" s="150"/>
      <c r="M202" s="150"/>
    </row>
    <row r="203" spans="1:669" x14ac:dyDescent="0.25">
      <c r="A203" s="124" t="s">
        <v>196</v>
      </c>
      <c r="B203" s="5"/>
      <c r="C203" s="6"/>
      <c r="D203" s="6"/>
      <c r="E203" s="10"/>
      <c r="F203" s="10"/>
      <c r="H203" s="173"/>
      <c r="I203" s="179"/>
      <c r="J203" s="179"/>
      <c r="K203" s="179"/>
      <c r="L203" s="179"/>
      <c r="M203" s="173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</row>
    <row r="204" spans="1:669" x14ac:dyDescent="0.25">
      <c r="A204" s="4" t="s">
        <v>197</v>
      </c>
      <c r="B204" s="5" t="s">
        <v>16</v>
      </c>
      <c r="C204" s="6" t="s">
        <v>72</v>
      </c>
      <c r="D204" s="6" t="s">
        <v>233</v>
      </c>
      <c r="E204" s="10">
        <v>44682</v>
      </c>
      <c r="F204" s="10" t="s">
        <v>110</v>
      </c>
      <c r="G204" s="129">
        <v>60000</v>
      </c>
      <c r="H204" s="173">
        <v>1722</v>
      </c>
      <c r="I204" s="179">
        <v>3486.68</v>
      </c>
      <c r="J204" s="179">
        <v>1824</v>
      </c>
      <c r="K204" s="179">
        <v>25</v>
      </c>
      <c r="L204" s="179">
        <v>7057.68</v>
      </c>
      <c r="M204" s="173">
        <v>52942.32</v>
      </c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</row>
    <row r="205" spans="1:669" s="45" customFormat="1" ht="13.5" customHeight="1" x14ac:dyDescent="0.25">
      <c r="A205" s="45" t="s">
        <v>198</v>
      </c>
      <c r="B205" s="18" t="s">
        <v>195</v>
      </c>
      <c r="C205" s="19" t="s">
        <v>71</v>
      </c>
      <c r="D205" s="19" t="s">
        <v>233</v>
      </c>
      <c r="E205" s="111">
        <v>44197</v>
      </c>
      <c r="F205" s="112" t="s">
        <v>110</v>
      </c>
      <c r="G205" s="151">
        <v>65000</v>
      </c>
      <c r="H205" s="155">
        <v>1865.5</v>
      </c>
      <c r="I205" s="151">
        <v>4427.58</v>
      </c>
      <c r="J205" s="151">
        <v>1976</v>
      </c>
      <c r="K205" s="151">
        <v>25</v>
      </c>
      <c r="L205" s="151">
        <v>8294.08</v>
      </c>
      <c r="M205" s="155">
        <v>56705.919999999998</v>
      </c>
    </row>
    <row r="206" spans="1:669" s="45" customFormat="1" ht="13.5" customHeight="1" x14ac:dyDescent="0.25">
      <c r="A206" s="45" t="s">
        <v>199</v>
      </c>
      <c r="B206" s="18" t="s">
        <v>179</v>
      </c>
      <c r="C206" s="19" t="s">
        <v>72</v>
      </c>
      <c r="D206" s="19" t="s">
        <v>233</v>
      </c>
      <c r="E206" s="111">
        <v>44652</v>
      </c>
      <c r="F206" s="112" t="s">
        <v>110</v>
      </c>
      <c r="G206" s="151">
        <v>65000</v>
      </c>
      <c r="H206" s="155">
        <v>1865.5</v>
      </c>
      <c r="I206" s="151">
        <v>4427.58</v>
      </c>
      <c r="J206" s="151">
        <v>1976</v>
      </c>
      <c r="K206" s="151">
        <v>25</v>
      </c>
      <c r="L206" s="151">
        <v>8294.08</v>
      </c>
      <c r="M206" s="155">
        <v>56705.919999999998</v>
      </c>
    </row>
    <row r="207" spans="1:669" s="45" customFormat="1" ht="13.5" customHeight="1" x14ac:dyDescent="0.25">
      <c r="A207" s="45" t="s">
        <v>211</v>
      </c>
      <c r="B207" s="18" t="s">
        <v>16</v>
      </c>
      <c r="C207" s="19" t="s">
        <v>72</v>
      </c>
      <c r="D207" s="19" t="s">
        <v>233</v>
      </c>
      <c r="E207" s="111">
        <v>44682</v>
      </c>
      <c r="F207" s="112" t="s">
        <v>110</v>
      </c>
      <c r="G207" s="151">
        <v>60000</v>
      </c>
      <c r="H207" s="155">
        <v>1722</v>
      </c>
      <c r="I207" s="151">
        <v>3486.68</v>
      </c>
      <c r="J207" s="151">
        <v>1824</v>
      </c>
      <c r="K207" s="151">
        <v>25</v>
      </c>
      <c r="L207" s="151">
        <v>7057.68</v>
      </c>
      <c r="M207" s="155">
        <v>52942.32</v>
      </c>
    </row>
    <row r="208" spans="1:669" s="67" customFormat="1" x14ac:dyDescent="0.25">
      <c r="A208" s="67" t="s">
        <v>14</v>
      </c>
      <c r="B208" s="91">
        <v>4</v>
      </c>
      <c r="C208" s="73"/>
      <c r="D208" s="73"/>
      <c r="G208" s="149">
        <f>G204+G205+G206+G207</f>
        <v>250000</v>
      </c>
      <c r="H208" s="156">
        <f>SUM(H205:H205)+H206+H204+H207</f>
        <v>7175</v>
      </c>
      <c r="I208" s="149">
        <f>SUM(I205:I205)+I204+I206+I207</f>
        <v>15828.52</v>
      </c>
      <c r="J208" s="149">
        <f>SUM(J205:J205)+J206+J204+J207</f>
        <v>7600</v>
      </c>
      <c r="K208" s="149">
        <f>SUM(K205:K205)+K204+K206+K207</f>
        <v>100</v>
      </c>
      <c r="L208" s="149">
        <f>SUM(L205:L205)+L204+L206+L207</f>
        <v>30703.52</v>
      </c>
      <c r="M208" s="149">
        <f>SUM(M205:M205)+M204+M206+M207</f>
        <v>219296.47999999998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</row>
    <row r="209" spans="1:175" s="39" customFormat="1" x14ac:dyDescent="0.25">
      <c r="A209" s="39" t="s">
        <v>216</v>
      </c>
      <c r="B209" s="16"/>
      <c r="C209" s="17"/>
      <c r="D209" s="17"/>
      <c r="G209" s="150"/>
      <c r="H209" s="154"/>
      <c r="I209" s="150"/>
      <c r="J209" s="150"/>
      <c r="K209" s="150"/>
      <c r="L209" s="150"/>
      <c r="M209" s="150"/>
    </row>
    <row r="210" spans="1:175" s="125" customFormat="1" x14ac:dyDescent="0.25">
      <c r="A210" s="125" t="s">
        <v>200</v>
      </c>
      <c r="B210" s="112" t="s">
        <v>30</v>
      </c>
      <c r="C210" s="19" t="s">
        <v>72</v>
      </c>
      <c r="D210" s="19" t="s">
        <v>233</v>
      </c>
      <c r="E210" s="126">
        <v>44593</v>
      </c>
      <c r="F210" s="127" t="s">
        <v>110</v>
      </c>
      <c r="G210" s="151">
        <v>125000</v>
      </c>
      <c r="H210" s="155">
        <v>3587.5</v>
      </c>
      <c r="I210" s="151">
        <v>17648.46</v>
      </c>
      <c r="J210" s="151">
        <v>3800</v>
      </c>
      <c r="K210" s="151">
        <v>1375.12</v>
      </c>
      <c r="L210" s="151">
        <v>26411.08</v>
      </c>
      <c r="M210" s="151">
        <v>98588.92</v>
      </c>
    </row>
    <row r="211" spans="1:175" x14ac:dyDescent="0.25">
      <c r="A211" s="37" t="s">
        <v>97</v>
      </c>
      <c r="B211" s="14" t="s">
        <v>179</v>
      </c>
      <c r="C211" s="14" t="s">
        <v>71</v>
      </c>
      <c r="D211" s="14" t="s">
        <v>233</v>
      </c>
      <c r="E211" s="128">
        <v>44621</v>
      </c>
      <c r="F211" s="131" t="s">
        <v>110</v>
      </c>
      <c r="G211" s="129">
        <v>60000</v>
      </c>
      <c r="H211" s="130">
        <v>1722</v>
      </c>
      <c r="I211" s="129">
        <v>0</v>
      </c>
      <c r="J211" s="129">
        <v>1824</v>
      </c>
      <c r="K211" s="129">
        <v>125</v>
      </c>
      <c r="L211" s="129">
        <v>3671</v>
      </c>
      <c r="M211" s="130">
        <v>56329</v>
      </c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</row>
    <row r="212" spans="1:175" s="67" customFormat="1" x14ac:dyDescent="0.25">
      <c r="A212" s="67" t="s">
        <v>14</v>
      </c>
      <c r="B212" s="115">
        <v>2</v>
      </c>
      <c r="C212" s="115"/>
      <c r="D212" s="115"/>
      <c r="E212" s="132"/>
      <c r="F212" s="133"/>
      <c r="G212" s="149">
        <f t="shared" ref="G212:M212" si="32">G211+G210+G221+G222</f>
        <v>285000</v>
      </c>
      <c r="H212" s="156">
        <f t="shared" si="32"/>
        <v>8179.5</v>
      </c>
      <c r="I212" s="149">
        <f t="shared" si="32"/>
        <v>21577.79</v>
      </c>
      <c r="J212" s="149">
        <f t="shared" si="32"/>
        <v>8664</v>
      </c>
      <c r="K212" s="149">
        <f t="shared" si="32"/>
        <v>1550.12</v>
      </c>
      <c r="L212" s="149">
        <f t="shared" si="32"/>
        <v>39971.410000000003</v>
      </c>
      <c r="M212" s="156">
        <f t="shared" si="32"/>
        <v>245028.59</v>
      </c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</row>
    <row r="213" spans="1:175" s="44" customFormat="1" x14ac:dyDescent="0.25">
      <c r="A213" s="39" t="s">
        <v>217</v>
      </c>
      <c r="B213" s="16"/>
      <c r="C213" s="17"/>
      <c r="D213" s="17"/>
      <c r="E213" s="39"/>
      <c r="F213" s="39"/>
      <c r="G213" s="150"/>
      <c r="H213" s="154"/>
      <c r="I213" s="150"/>
      <c r="J213" s="150"/>
      <c r="K213" s="150"/>
      <c r="L213" s="150"/>
      <c r="M213" s="154"/>
    </row>
    <row r="214" spans="1:175" s="45" customFormat="1" ht="13.5" customHeight="1" x14ac:dyDescent="0.25">
      <c r="A214" s="45" t="s">
        <v>108</v>
      </c>
      <c r="B214" s="18" t="s">
        <v>55</v>
      </c>
      <c r="C214" s="19" t="s">
        <v>71</v>
      </c>
      <c r="D214" s="19" t="s">
        <v>233</v>
      </c>
      <c r="E214" s="111">
        <v>44593</v>
      </c>
      <c r="F214" s="112" t="s">
        <v>110</v>
      </c>
      <c r="G214" s="151">
        <v>100000</v>
      </c>
      <c r="H214" s="155">
        <v>2870</v>
      </c>
      <c r="I214" s="151">
        <v>12105.37</v>
      </c>
      <c r="J214" s="151">
        <v>3040</v>
      </c>
      <c r="K214" s="151">
        <v>25</v>
      </c>
      <c r="L214" s="151">
        <v>18040.37</v>
      </c>
      <c r="M214" s="155">
        <v>81959.63</v>
      </c>
    </row>
    <row r="215" spans="1:175" s="45" customFormat="1" x14ac:dyDescent="0.25">
      <c r="A215" s="45" t="s">
        <v>151</v>
      </c>
      <c r="B215" s="18" t="s">
        <v>152</v>
      </c>
      <c r="C215" s="19" t="s">
        <v>72</v>
      </c>
      <c r="D215" s="19" t="s">
        <v>233</v>
      </c>
      <c r="E215" s="20">
        <v>44593</v>
      </c>
      <c r="F215" s="18" t="s">
        <v>110</v>
      </c>
      <c r="G215" s="151">
        <v>60000</v>
      </c>
      <c r="H215" s="155">
        <v>1722</v>
      </c>
      <c r="I215" s="151">
        <v>3486.68</v>
      </c>
      <c r="J215" s="151">
        <v>1824</v>
      </c>
      <c r="K215" s="151">
        <v>25</v>
      </c>
      <c r="L215" s="151">
        <v>7057.68</v>
      </c>
      <c r="M215" s="155">
        <v>52942.32</v>
      </c>
    </row>
    <row r="216" spans="1:175" s="67" customFormat="1" x14ac:dyDescent="0.25">
      <c r="A216" s="67" t="s">
        <v>14</v>
      </c>
      <c r="B216" s="91">
        <v>2</v>
      </c>
      <c r="C216" s="73"/>
      <c r="D216" s="73"/>
      <c r="G216" s="149">
        <f>SUM(G214:G215)</f>
        <v>160000</v>
      </c>
      <c r="H216" s="156">
        <f t="shared" ref="H216:M216" si="33">SUM(H214:H215)</f>
        <v>4592</v>
      </c>
      <c r="I216" s="149">
        <f t="shared" si="33"/>
        <v>15592.050000000001</v>
      </c>
      <c r="J216" s="149">
        <f t="shared" si="33"/>
        <v>4864</v>
      </c>
      <c r="K216" s="149">
        <f t="shared" si="33"/>
        <v>50</v>
      </c>
      <c r="L216" s="149">
        <f t="shared" si="33"/>
        <v>25098.05</v>
      </c>
      <c r="M216" s="149">
        <f t="shared" si="33"/>
        <v>134901.95000000001</v>
      </c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</row>
    <row r="217" spans="1:175" x14ac:dyDescent="0.25"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</row>
    <row r="218" spans="1:175" s="45" customFormat="1" x14ac:dyDescent="0.25">
      <c r="A218" s="39" t="s">
        <v>153</v>
      </c>
      <c r="B218" s="16"/>
      <c r="C218" s="19"/>
      <c r="D218" s="19"/>
      <c r="E218" s="20"/>
      <c r="F218" s="18"/>
      <c r="G218" s="151"/>
      <c r="H218" s="155"/>
      <c r="I218" s="151"/>
      <c r="J218" s="151"/>
      <c r="K218" s="151"/>
      <c r="L218" s="151"/>
      <c r="M218" s="155"/>
    </row>
    <row r="219" spans="1:175" s="45" customFormat="1" x14ac:dyDescent="0.25">
      <c r="A219" s="45" t="s">
        <v>154</v>
      </c>
      <c r="B219" s="112" t="s">
        <v>127</v>
      </c>
      <c r="C219" s="19" t="s">
        <v>71</v>
      </c>
      <c r="D219" s="19" t="s">
        <v>233</v>
      </c>
      <c r="E219" s="20">
        <v>44593</v>
      </c>
      <c r="F219" s="18" t="s">
        <v>110</v>
      </c>
      <c r="G219" s="151">
        <v>80000</v>
      </c>
      <c r="H219" s="155">
        <v>2296</v>
      </c>
      <c r="I219" s="151">
        <v>7400.87</v>
      </c>
      <c r="J219" s="151">
        <v>2432</v>
      </c>
      <c r="K219" s="151">
        <v>25</v>
      </c>
      <c r="L219" s="151">
        <v>12153.87</v>
      </c>
      <c r="M219" s="155">
        <v>67846.13</v>
      </c>
    </row>
    <row r="220" spans="1:175" s="45" customFormat="1" x14ac:dyDescent="0.25">
      <c r="A220" s="45" t="s">
        <v>185</v>
      </c>
      <c r="B220" s="112" t="s">
        <v>16</v>
      </c>
      <c r="C220" s="19" t="s">
        <v>72</v>
      </c>
      <c r="D220" s="19" t="s">
        <v>233</v>
      </c>
      <c r="E220" s="20">
        <v>44652</v>
      </c>
      <c r="F220" s="18" t="s">
        <v>110</v>
      </c>
      <c r="G220" s="151">
        <v>60000</v>
      </c>
      <c r="H220" s="155">
        <v>1722</v>
      </c>
      <c r="I220" s="151">
        <v>3486.68</v>
      </c>
      <c r="J220" s="151">
        <v>1824</v>
      </c>
      <c r="K220" s="151">
        <v>25</v>
      </c>
      <c r="L220" s="151">
        <v>7057.68</v>
      </c>
      <c r="M220" s="155">
        <v>52942.32</v>
      </c>
    </row>
    <row r="221" spans="1:175" x14ac:dyDescent="0.25">
      <c r="A221" s="37" t="s">
        <v>225</v>
      </c>
      <c r="B221" s="14" t="s">
        <v>17</v>
      </c>
      <c r="C221" s="14" t="s">
        <v>72</v>
      </c>
      <c r="D221" s="14" t="s">
        <v>233</v>
      </c>
      <c r="E221" s="128">
        <v>44718</v>
      </c>
      <c r="F221" s="131" t="s">
        <v>110</v>
      </c>
      <c r="G221" s="129">
        <v>40000</v>
      </c>
      <c r="H221" s="130">
        <v>1148</v>
      </c>
      <c r="I221" s="129">
        <v>442.65</v>
      </c>
      <c r="J221" s="129">
        <v>1216</v>
      </c>
      <c r="K221" s="129">
        <v>25</v>
      </c>
      <c r="L221" s="129">
        <v>2831.65</v>
      </c>
      <c r="M221" s="130">
        <v>37168.35</v>
      </c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</row>
    <row r="222" spans="1:175" x14ac:dyDescent="0.25">
      <c r="A222" s="37" t="s">
        <v>226</v>
      </c>
      <c r="B222" s="14" t="s">
        <v>92</v>
      </c>
      <c r="C222" s="14" t="s">
        <v>71</v>
      </c>
      <c r="D222" s="14" t="s">
        <v>233</v>
      </c>
      <c r="E222" s="128">
        <v>44713</v>
      </c>
      <c r="F222" s="131" t="s">
        <v>110</v>
      </c>
      <c r="G222" s="129">
        <v>60000</v>
      </c>
      <c r="H222" s="130">
        <v>1722</v>
      </c>
      <c r="I222" s="129">
        <v>3486.68</v>
      </c>
      <c r="J222" s="129">
        <v>1824</v>
      </c>
      <c r="K222" s="129">
        <v>25</v>
      </c>
      <c r="L222" s="129">
        <v>7057.68</v>
      </c>
      <c r="M222" s="130">
        <v>52942.32</v>
      </c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</row>
    <row r="223" spans="1:175" s="67" customFormat="1" x14ac:dyDescent="0.25">
      <c r="A223" s="67" t="s">
        <v>14</v>
      </c>
      <c r="B223" s="115">
        <v>4</v>
      </c>
      <c r="C223" s="115"/>
      <c r="D223" s="115"/>
      <c r="E223" s="116"/>
      <c r="F223" s="116"/>
      <c r="G223" s="149">
        <f t="shared" ref="G223:M223" si="34">G219+G220</f>
        <v>140000</v>
      </c>
      <c r="H223" s="156">
        <f t="shared" si="34"/>
        <v>4018</v>
      </c>
      <c r="I223" s="149">
        <f t="shared" si="34"/>
        <v>10887.55</v>
      </c>
      <c r="J223" s="149">
        <f t="shared" si="34"/>
        <v>4256</v>
      </c>
      <c r="K223" s="149">
        <f t="shared" si="34"/>
        <v>50</v>
      </c>
      <c r="L223" s="149">
        <f t="shared" si="34"/>
        <v>19211.550000000003</v>
      </c>
      <c r="M223" s="156">
        <f t="shared" si="34"/>
        <v>120788.45000000001</v>
      </c>
      <c r="N223" s="117"/>
      <c r="O223" s="207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</row>
    <row r="224" spans="1:175" x14ac:dyDescent="0.25"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</row>
    <row r="225" spans="1:669" s="46" customFormat="1" ht="15.75" x14ac:dyDescent="0.25">
      <c r="A225" s="77" t="s">
        <v>181</v>
      </c>
      <c r="B225" s="123"/>
      <c r="C225" s="54"/>
      <c r="D225" s="54"/>
      <c r="E225" s="54"/>
      <c r="F225" s="54"/>
      <c r="G225" s="140"/>
      <c r="H225" s="140"/>
      <c r="I225" s="140"/>
      <c r="J225" s="140"/>
      <c r="K225" s="140"/>
      <c r="L225" s="140"/>
      <c r="M225" s="185"/>
      <c r="N225" s="44"/>
      <c r="O225" s="44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</row>
    <row r="226" spans="1:669" s="15" customFormat="1" ht="15.75" x14ac:dyDescent="0.25">
      <c r="A226" s="98" t="s">
        <v>182</v>
      </c>
      <c r="B226" s="99" t="s">
        <v>179</v>
      </c>
      <c r="C226" s="100" t="s">
        <v>71</v>
      </c>
      <c r="D226" s="100" t="s">
        <v>233</v>
      </c>
      <c r="E226" s="101">
        <v>44470</v>
      </c>
      <c r="F226" s="102" t="s">
        <v>110</v>
      </c>
      <c r="G226" s="136">
        <v>60000</v>
      </c>
      <c r="H226" s="136">
        <v>1722</v>
      </c>
      <c r="I226" s="136">
        <v>3486.68</v>
      </c>
      <c r="J226" s="136">
        <v>1824</v>
      </c>
      <c r="K226" s="136">
        <v>261</v>
      </c>
      <c r="L226" s="136">
        <v>7293.68</v>
      </c>
      <c r="M226" s="188">
        <v>52706.32</v>
      </c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H226" s="44"/>
      <c r="JI226" s="44"/>
      <c r="JJ226" s="44"/>
      <c r="JK226" s="44"/>
      <c r="JL226" s="44"/>
      <c r="JM226" s="44"/>
      <c r="JN226" s="44"/>
      <c r="JO226" s="44"/>
      <c r="JP226" s="44"/>
      <c r="JQ226" s="44"/>
      <c r="JR226" s="44"/>
      <c r="JS226" s="44"/>
      <c r="JT226" s="44"/>
      <c r="JU226" s="44"/>
      <c r="JV226" s="44"/>
      <c r="JW226" s="44"/>
      <c r="JX226" s="44"/>
      <c r="JY226" s="44"/>
      <c r="JZ226" s="44"/>
      <c r="KA226" s="44"/>
      <c r="KB226" s="44"/>
      <c r="KC226" s="44"/>
      <c r="KD226" s="44"/>
      <c r="KE226" s="44"/>
      <c r="KF226" s="44"/>
      <c r="KG226" s="44"/>
      <c r="KH226" s="44"/>
      <c r="KI226" s="44"/>
      <c r="KJ226" s="44"/>
      <c r="KK226" s="44"/>
      <c r="KL226" s="44"/>
      <c r="KM226" s="44"/>
      <c r="KN226" s="44"/>
      <c r="KO226" s="44"/>
      <c r="KP226" s="44"/>
      <c r="KQ226" s="44"/>
      <c r="KR226" s="44"/>
      <c r="KS226" s="44"/>
      <c r="KT226" s="44"/>
      <c r="KU226" s="44"/>
      <c r="KV226" s="44"/>
      <c r="KW226" s="44"/>
      <c r="KX226" s="44"/>
      <c r="KY226" s="44"/>
      <c r="KZ226" s="44"/>
      <c r="LA226" s="44"/>
      <c r="LB226" s="44"/>
      <c r="LC226" s="44"/>
      <c r="LD226" s="44"/>
      <c r="LE226" s="44"/>
      <c r="LF226" s="44"/>
      <c r="LG226" s="44"/>
      <c r="LH226" s="44"/>
      <c r="LI226" s="44"/>
      <c r="LJ226" s="44"/>
      <c r="LK226" s="44"/>
      <c r="LL226" s="44"/>
      <c r="LM226" s="44"/>
      <c r="LN226" s="44"/>
      <c r="LO226" s="44"/>
      <c r="LP226" s="44"/>
      <c r="LQ226" s="44"/>
      <c r="LR226" s="44"/>
      <c r="LS226" s="44"/>
      <c r="LT226" s="44"/>
      <c r="LU226" s="44"/>
      <c r="LV226" s="44"/>
      <c r="LW226" s="44"/>
      <c r="LX226" s="44"/>
      <c r="LY226" s="44"/>
      <c r="LZ226" s="44"/>
      <c r="MA226" s="44"/>
      <c r="MB226" s="44"/>
      <c r="MC226" s="44"/>
      <c r="MD226" s="44"/>
      <c r="ME226" s="44"/>
      <c r="MF226" s="44"/>
      <c r="MG226" s="44"/>
      <c r="MH226" s="44"/>
      <c r="MI226" s="44"/>
      <c r="MJ226" s="44"/>
      <c r="MK226" s="44"/>
      <c r="ML226" s="44"/>
      <c r="MM226" s="44"/>
      <c r="MN226" s="44"/>
      <c r="MO226" s="44"/>
      <c r="MP226" s="44"/>
      <c r="MQ226" s="44"/>
      <c r="MR226" s="44"/>
      <c r="MS226" s="44"/>
      <c r="MT226" s="44"/>
      <c r="MU226" s="44"/>
      <c r="MV226" s="44"/>
      <c r="MW226" s="44"/>
      <c r="MX226" s="44"/>
      <c r="MY226" s="44"/>
      <c r="MZ226" s="44"/>
      <c r="NA226" s="44"/>
      <c r="NB226" s="4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44"/>
      <c r="NZ226" s="44"/>
      <c r="OA226" s="44"/>
      <c r="OB226" s="44"/>
      <c r="OC226" s="44"/>
      <c r="OD226" s="44"/>
      <c r="OE226" s="44"/>
      <c r="OF226" s="44"/>
      <c r="OG226" s="44"/>
      <c r="OH226" s="44"/>
      <c r="OI226" s="44"/>
      <c r="OJ226" s="44"/>
      <c r="OK226" s="44"/>
      <c r="OL226" s="44"/>
      <c r="OM226" s="44"/>
      <c r="ON226" s="44"/>
      <c r="OO226" s="44"/>
      <c r="OP226" s="44"/>
      <c r="OQ226" s="44"/>
      <c r="OR226" s="44"/>
      <c r="OS226" s="44"/>
      <c r="OT226" s="44"/>
      <c r="OU226" s="44"/>
      <c r="OV226" s="44"/>
      <c r="OW226" s="44"/>
      <c r="OX226" s="44"/>
      <c r="OY226" s="44"/>
      <c r="OZ226" s="44"/>
      <c r="PA226" s="44"/>
      <c r="PB226" s="44"/>
      <c r="PC226" s="44"/>
      <c r="PD226" s="44"/>
      <c r="PE226" s="44"/>
      <c r="PF226" s="44"/>
      <c r="PG226" s="44"/>
      <c r="PH226" s="44"/>
      <c r="PI226" s="44"/>
      <c r="PJ226" s="44"/>
      <c r="PK226" s="44"/>
      <c r="PL226" s="44"/>
      <c r="PM226" s="44"/>
      <c r="PN226" s="44"/>
      <c r="PO226" s="44"/>
      <c r="PP226" s="44"/>
      <c r="PQ226" s="44"/>
      <c r="PR226" s="44"/>
      <c r="PS226" s="44"/>
      <c r="PT226" s="44"/>
      <c r="PU226" s="44"/>
      <c r="PV226" s="44"/>
      <c r="PW226" s="44"/>
      <c r="PX226" s="44"/>
      <c r="PY226" s="44"/>
      <c r="PZ226" s="44"/>
      <c r="QA226" s="44"/>
      <c r="QB226" s="44"/>
      <c r="QC226" s="44"/>
      <c r="QD226" s="44"/>
      <c r="QE226" s="44"/>
      <c r="QF226" s="44"/>
      <c r="QG226" s="44"/>
      <c r="QH226" s="44"/>
      <c r="QI226" s="44"/>
      <c r="QJ226" s="44"/>
      <c r="QK226" s="44"/>
      <c r="QL226" s="44"/>
      <c r="QM226" s="44"/>
      <c r="QN226" s="44"/>
      <c r="QO226" s="44"/>
      <c r="QP226" s="44"/>
      <c r="QQ226" s="44"/>
      <c r="QR226" s="44"/>
      <c r="QS226" s="44"/>
      <c r="QT226" s="44"/>
      <c r="QU226" s="44"/>
      <c r="QV226" s="44"/>
      <c r="QW226" s="44"/>
      <c r="QX226" s="44"/>
      <c r="QY226" s="44"/>
      <c r="QZ226" s="44"/>
      <c r="RA226" s="44"/>
      <c r="RB226" s="44"/>
      <c r="RC226" s="44"/>
      <c r="RD226" s="44"/>
      <c r="RE226" s="44"/>
      <c r="RF226" s="44"/>
      <c r="RG226" s="44"/>
      <c r="RH226" s="44"/>
      <c r="RI226" s="44"/>
      <c r="RJ226" s="44"/>
      <c r="RK226" s="44"/>
      <c r="RL226" s="44"/>
      <c r="RM226" s="44"/>
      <c r="RN226" s="44"/>
      <c r="RO226" s="44"/>
      <c r="RP226" s="44"/>
      <c r="RQ226" s="44"/>
      <c r="RR226" s="44"/>
      <c r="RS226" s="44"/>
      <c r="RT226" s="44"/>
      <c r="RU226" s="44"/>
      <c r="RV226" s="44"/>
      <c r="RW226" s="44"/>
      <c r="RX226" s="44"/>
      <c r="RY226" s="44"/>
      <c r="RZ226" s="44"/>
      <c r="SA226" s="44"/>
      <c r="SB226" s="44"/>
      <c r="SC226" s="44"/>
      <c r="SD226" s="44"/>
      <c r="SE226" s="44"/>
      <c r="SF226" s="44"/>
      <c r="SG226" s="44"/>
      <c r="SH226" s="44"/>
      <c r="SI226" s="44"/>
      <c r="SJ226" s="44"/>
      <c r="SK226" s="44"/>
      <c r="SL226" s="44"/>
      <c r="SM226" s="44"/>
      <c r="SN226" s="44"/>
      <c r="SO226" s="44"/>
      <c r="SP226" s="44"/>
      <c r="SQ226" s="44"/>
      <c r="SR226" s="44"/>
      <c r="SS226" s="44"/>
      <c r="ST226" s="44"/>
      <c r="SU226" s="44"/>
      <c r="SV226" s="44"/>
      <c r="SW226" s="44"/>
      <c r="SX226" s="44"/>
      <c r="SY226" s="44"/>
      <c r="SZ226" s="44"/>
      <c r="TA226" s="44"/>
      <c r="TB226" s="44"/>
      <c r="TC226" s="44"/>
      <c r="TD226" s="44"/>
      <c r="TE226" s="44"/>
      <c r="TF226" s="44"/>
      <c r="TG226" s="44"/>
      <c r="TH226" s="44"/>
      <c r="TI226" s="44"/>
      <c r="TJ226" s="44"/>
      <c r="TK226" s="44"/>
      <c r="TL226" s="44"/>
      <c r="TM226" s="44"/>
      <c r="TN226" s="44"/>
      <c r="TO226" s="44"/>
      <c r="TP226" s="44"/>
      <c r="TQ226" s="44"/>
      <c r="TR226" s="44"/>
      <c r="TS226" s="44"/>
      <c r="TT226" s="44"/>
      <c r="TU226" s="44"/>
      <c r="TV226" s="44"/>
      <c r="TW226" s="44"/>
      <c r="TX226" s="44"/>
      <c r="TY226" s="44"/>
      <c r="TZ226" s="44"/>
      <c r="UA226" s="44"/>
      <c r="UB226" s="44"/>
      <c r="UC226" s="44"/>
      <c r="UD226" s="44"/>
      <c r="UE226" s="44"/>
      <c r="UF226" s="44"/>
      <c r="UG226" s="44"/>
      <c r="UH226" s="44"/>
      <c r="UI226" s="44"/>
      <c r="UJ226" s="44"/>
      <c r="UK226" s="44"/>
      <c r="UL226" s="44"/>
      <c r="UM226" s="44"/>
      <c r="UN226" s="44"/>
      <c r="UO226" s="44"/>
      <c r="UP226" s="44"/>
      <c r="UQ226" s="44"/>
      <c r="UR226" s="44"/>
      <c r="US226" s="44"/>
      <c r="UT226" s="44"/>
      <c r="UU226" s="44"/>
      <c r="UV226" s="44"/>
      <c r="UW226" s="44"/>
      <c r="UX226" s="44"/>
      <c r="UY226" s="44"/>
      <c r="UZ226" s="44"/>
      <c r="VA226" s="44"/>
      <c r="VB226" s="44"/>
      <c r="VC226" s="44"/>
      <c r="VD226" s="44"/>
      <c r="VE226" s="44"/>
      <c r="VF226" s="44"/>
      <c r="VG226" s="44"/>
      <c r="VH226" s="44"/>
      <c r="VI226" s="44"/>
      <c r="VJ226" s="44"/>
      <c r="VK226" s="44"/>
      <c r="VL226" s="44"/>
      <c r="VM226" s="44"/>
      <c r="VN226" s="44"/>
      <c r="VO226" s="44"/>
      <c r="VP226" s="44"/>
      <c r="VQ226" s="44"/>
      <c r="VR226" s="44"/>
      <c r="VS226" s="44"/>
      <c r="VT226" s="44"/>
      <c r="VU226" s="44"/>
      <c r="VV226" s="44"/>
      <c r="VW226" s="44"/>
      <c r="VX226" s="44"/>
      <c r="VY226" s="44"/>
      <c r="VZ226" s="44"/>
      <c r="WA226" s="44"/>
      <c r="WB226" s="44"/>
      <c r="WC226" s="44"/>
      <c r="WD226" s="44"/>
      <c r="WE226" s="44"/>
      <c r="WF226" s="44"/>
      <c r="WG226" s="44"/>
      <c r="WH226" s="44"/>
      <c r="WI226" s="44"/>
      <c r="WJ226" s="44"/>
      <c r="WK226" s="44"/>
      <c r="WL226" s="44"/>
      <c r="WM226" s="44"/>
      <c r="WN226" s="44"/>
      <c r="WO226" s="44"/>
      <c r="WP226" s="44"/>
      <c r="WQ226" s="44"/>
      <c r="WR226" s="44"/>
      <c r="WS226" s="44"/>
      <c r="WT226" s="44"/>
      <c r="WU226" s="44"/>
      <c r="WV226" s="44"/>
      <c r="WW226" s="44"/>
      <c r="WX226" s="44"/>
      <c r="WY226" s="44"/>
      <c r="WZ226" s="44"/>
      <c r="XA226" s="44"/>
      <c r="XB226" s="44"/>
      <c r="XC226" s="44"/>
      <c r="XD226" s="44"/>
      <c r="XE226" s="44"/>
      <c r="XF226" s="44"/>
      <c r="XG226" s="44"/>
      <c r="XH226" s="44"/>
      <c r="XI226" s="44"/>
      <c r="XJ226" s="44"/>
      <c r="XK226" s="44"/>
      <c r="XL226" s="44"/>
      <c r="XM226" s="44"/>
      <c r="XN226" s="44"/>
      <c r="XO226" s="44"/>
      <c r="XP226" s="44"/>
      <c r="XQ226" s="44"/>
      <c r="XR226" s="44"/>
      <c r="XS226" s="44"/>
      <c r="XT226" s="44"/>
      <c r="XU226" s="44"/>
      <c r="XV226" s="44"/>
      <c r="XW226" s="44"/>
      <c r="XX226" s="44"/>
      <c r="XY226" s="44"/>
      <c r="XZ226" s="44"/>
      <c r="YA226" s="44"/>
      <c r="YB226" s="44"/>
      <c r="YC226" s="44"/>
      <c r="YD226" s="44"/>
      <c r="YE226" s="44"/>
      <c r="YF226" s="44"/>
      <c r="YG226" s="44"/>
      <c r="YH226" s="44"/>
      <c r="YI226" s="44"/>
      <c r="YJ226" s="44"/>
      <c r="YK226" s="44"/>
      <c r="YL226" s="44"/>
      <c r="YM226" s="44"/>
      <c r="YN226" s="44"/>
      <c r="YO226" s="44"/>
      <c r="YP226" s="44"/>
      <c r="YQ226" s="44"/>
      <c r="YR226" s="44"/>
      <c r="YS226" s="44"/>
    </row>
    <row r="227" spans="1:669" s="15" customFormat="1" ht="15.75" x14ac:dyDescent="0.25">
      <c r="A227" s="98" t="s">
        <v>183</v>
      </c>
      <c r="B227" s="99" t="s">
        <v>179</v>
      </c>
      <c r="C227" s="100" t="s">
        <v>72</v>
      </c>
      <c r="D227" s="100" t="s">
        <v>233</v>
      </c>
      <c r="E227" s="101">
        <v>44593</v>
      </c>
      <c r="F227" s="102" t="s">
        <v>110</v>
      </c>
      <c r="G227" s="136">
        <v>76000</v>
      </c>
      <c r="H227" s="136">
        <v>2181.1999999999998</v>
      </c>
      <c r="I227" s="136">
        <v>6497.56</v>
      </c>
      <c r="J227" s="136">
        <v>2310.4</v>
      </c>
      <c r="K227" s="136">
        <v>25</v>
      </c>
      <c r="L227" s="136">
        <v>11014.16</v>
      </c>
      <c r="M227" s="188">
        <v>64985.84</v>
      </c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  <c r="JT227" s="44"/>
      <c r="JU227" s="44"/>
      <c r="JV227" s="44"/>
      <c r="JW227" s="44"/>
      <c r="JX227" s="44"/>
      <c r="JY227" s="44"/>
      <c r="JZ227" s="44"/>
      <c r="KA227" s="44"/>
      <c r="KB227" s="44"/>
      <c r="KC227" s="44"/>
      <c r="KD227" s="44"/>
      <c r="KE227" s="44"/>
      <c r="KF227" s="44"/>
      <c r="KG227" s="44"/>
      <c r="KH227" s="44"/>
      <c r="KI227" s="44"/>
      <c r="KJ227" s="44"/>
      <c r="KK227" s="44"/>
      <c r="KL227" s="44"/>
      <c r="KM227" s="44"/>
      <c r="KN227" s="44"/>
      <c r="KO227" s="44"/>
      <c r="KP227" s="44"/>
      <c r="KQ227" s="44"/>
      <c r="KR227" s="44"/>
      <c r="KS227" s="44"/>
      <c r="KT227" s="44"/>
      <c r="KU227" s="44"/>
      <c r="KV227" s="44"/>
      <c r="KW227" s="44"/>
      <c r="KX227" s="44"/>
      <c r="KY227" s="44"/>
      <c r="KZ227" s="44"/>
      <c r="LA227" s="44"/>
      <c r="LB227" s="44"/>
      <c r="LC227" s="44"/>
      <c r="LD227" s="44"/>
      <c r="LE227" s="44"/>
      <c r="LF227" s="44"/>
      <c r="LG227" s="44"/>
      <c r="LH227" s="44"/>
      <c r="LI227" s="44"/>
      <c r="LJ227" s="44"/>
      <c r="LK227" s="44"/>
      <c r="LL227" s="44"/>
      <c r="LM227" s="44"/>
      <c r="LN227" s="44"/>
      <c r="LO227" s="44"/>
      <c r="LP227" s="44"/>
      <c r="LQ227" s="44"/>
      <c r="LR227" s="44"/>
      <c r="LS227" s="44"/>
      <c r="LT227" s="44"/>
      <c r="LU227" s="44"/>
      <c r="LV227" s="44"/>
      <c r="LW227" s="44"/>
      <c r="LX227" s="44"/>
      <c r="LY227" s="44"/>
      <c r="LZ227" s="44"/>
      <c r="MA227" s="44"/>
      <c r="MB227" s="44"/>
      <c r="MC227" s="44"/>
      <c r="MD227" s="44"/>
      <c r="ME227" s="44"/>
      <c r="MF227" s="44"/>
      <c r="MG227" s="44"/>
      <c r="MH227" s="44"/>
      <c r="MI227" s="44"/>
      <c r="MJ227" s="44"/>
      <c r="MK227" s="44"/>
      <c r="ML227" s="44"/>
      <c r="MM227" s="44"/>
      <c r="MN227" s="44"/>
      <c r="MO227" s="44"/>
      <c r="MP227" s="44"/>
      <c r="MQ227" s="44"/>
      <c r="MR227" s="44"/>
      <c r="MS227" s="44"/>
      <c r="MT227" s="44"/>
      <c r="MU227" s="44"/>
      <c r="MV227" s="44"/>
      <c r="MW227" s="44"/>
      <c r="MX227" s="44"/>
      <c r="MY227" s="44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44"/>
      <c r="NZ227" s="44"/>
      <c r="OA227" s="44"/>
      <c r="OB227" s="44"/>
      <c r="OC227" s="44"/>
      <c r="OD227" s="44"/>
      <c r="OE227" s="44"/>
      <c r="OF227" s="44"/>
      <c r="OG227" s="44"/>
      <c r="OH227" s="44"/>
      <c r="OI227" s="44"/>
      <c r="OJ227" s="44"/>
      <c r="OK227" s="44"/>
      <c r="OL227" s="44"/>
      <c r="OM227" s="44"/>
      <c r="ON227" s="44"/>
      <c r="OO227" s="44"/>
      <c r="OP227" s="44"/>
      <c r="OQ227" s="44"/>
      <c r="OR227" s="44"/>
      <c r="OS227" s="44"/>
      <c r="OT227" s="44"/>
      <c r="OU227" s="44"/>
      <c r="OV227" s="44"/>
      <c r="OW227" s="44"/>
      <c r="OX227" s="44"/>
      <c r="OY227" s="44"/>
      <c r="OZ227" s="44"/>
      <c r="PA227" s="44"/>
      <c r="PB227" s="44"/>
      <c r="PC227" s="44"/>
      <c r="PD227" s="44"/>
      <c r="PE227" s="44"/>
      <c r="PF227" s="44"/>
      <c r="PG227" s="44"/>
      <c r="PH227" s="44"/>
      <c r="PI227" s="44"/>
      <c r="PJ227" s="44"/>
      <c r="PK227" s="44"/>
      <c r="PL227" s="44"/>
      <c r="PM227" s="44"/>
      <c r="PN227" s="44"/>
      <c r="PO227" s="44"/>
      <c r="PP227" s="44"/>
      <c r="PQ227" s="44"/>
      <c r="PR227" s="44"/>
      <c r="PS227" s="44"/>
      <c r="PT227" s="44"/>
      <c r="PU227" s="44"/>
      <c r="PV227" s="44"/>
      <c r="PW227" s="44"/>
      <c r="PX227" s="44"/>
      <c r="PY227" s="44"/>
      <c r="PZ227" s="44"/>
      <c r="QA227" s="44"/>
      <c r="QB227" s="44"/>
      <c r="QC227" s="44"/>
      <c r="QD227" s="44"/>
      <c r="QE227" s="44"/>
      <c r="QF227" s="44"/>
      <c r="QG227" s="44"/>
      <c r="QH227" s="44"/>
      <c r="QI227" s="44"/>
      <c r="QJ227" s="44"/>
      <c r="QK227" s="44"/>
      <c r="QL227" s="44"/>
      <c r="QM227" s="44"/>
      <c r="QN227" s="44"/>
      <c r="QO227" s="44"/>
      <c r="QP227" s="44"/>
      <c r="QQ227" s="44"/>
      <c r="QR227" s="44"/>
      <c r="QS227" s="44"/>
      <c r="QT227" s="44"/>
      <c r="QU227" s="44"/>
      <c r="QV227" s="44"/>
      <c r="QW227" s="44"/>
      <c r="QX227" s="44"/>
      <c r="QY227" s="44"/>
      <c r="QZ227" s="44"/>
      <c r="RA227" s="44"/>
      <c r="RB227" s="44"/>
      <c r="RC227" s="44"/>
      <c r="RD227" s="44"/>
      <c r="RE227" s="44"/>
      <c r="RF227" s="44"/>
      <c r="RG227" s="44"/>
      <c r="RH227" s="44"/>
      <c r="RI227" s="44"/>
      <c r="RJ227" s="44"/>
      <c r="RK227" s="44"/>
      <c r="RL227" s="44"/>
      <c r="RM227" s="44"/>
      <c r="RN227" s="44"/>
      <c r="RO227" s="44"/>
      <c r="RP227" s="44"/>
      <c r="RQ227" s="44"/>
      <c r="RR227" s="44"/>
      <c r="RS227" s="44"/>
      <c r="RT227" s="44"/>
      <c r="RU227" s="44"/>
      <c r="RV227" s="44"/>
      <c r="RW227" s="44"/>
      <c r="RX227" s="44"/>
      <c r="RY227" s="44"/>
      <c r="RZ227" s="44"/>
      <c r="SA227" s="44"/>
      <c r="SB227" s="44"/>
      <c r="SC227" s="44"/>
      <c r="SD227" s="44"/>
      <c r="SE227" s="44"/>
      <c r="SF227" s="44"/>
      <c r="SG227" s="44"/>
      <c r="SH227" s="44"/>
      <c r="SI227" s="44"/>
      <c r="SJ227" s="44"/>
      <c r="SK227" s="44"/>
      <c r="SL227" s="44"/>
      <c r="SM227" s="44"/>
      <c r="SN227" s="44"/>
      <c r="SO227" s="44"/>
      <c r="SP227" s="44"/>
      <c r="SQ227" s="44"/>
      <c r="SR227" s="44"/>
      <c r="SS227" s="44"/>
      <c r="ST227" s="44"/>
      <c r="SU227" s="44"/>
      <c r="SV227" s="44"/>
      <c r="SW227" s="44"/>
      <c r="SX227" s="44"/>
      <c r="SY227" s="44"/>
      <c r="SZ227" s="44"/>
      <c r="TA227" s="44"/>
      <c r="TB227" s="44"/>
      <c r="TC227" s="44"/>
      <c r="TD227" s="44"/>
      <c r="TE227" s="44"/>
      <c r="TF227" s="44"/>
      <c r="TG227" s="44"/>
      <c r="TH227" s="44"/>
      <c r="TI227" s="44"/>
      <c r="TJ227" s="44"/>
      <c r="TK227" s="44"/>
      <c r="TL227" s="44"/>
      <c r="TM227" s="44"/>
      <c r="TN227" s="44"/>
      <c r="TO227" s="44"/>
      <c r="TP227" s="44"/>
      <c r="TQ227" s="44"/>
      <c r="TR227" s="44"/>
      <c r="TS227" s="44"/>
      <c r="TT227" s="44"/>
      <c r="TU227" s="44"/>
      <c r="TV227" s="44"/>
      <c r="TW227" s="44"/>
      <c r="TX227" s="44"/>
      <c r="TY227" s="44"/>
      <c r="TZ227" s="44"/>
      <c r="UA227" s="44"/>
      <c r="UB227" s="44"/>
      <c r="UC227" s="44"/>
      <c r="UD227" s="44"/>
      <c r="UE227" s="44"/>
      <c r="UF227" s="44"/>
      <c r="UG227" s="44"/>
      <c r="UH227" s="44"/>
      <c r="UI227" s="44"/>
      <c r="UJ227" s="44"/>
      <c r="UK227" s="44"/>
      <c r="UL227" s="44"/>
      <c r="UM227" s="44"/>
      <c r="UN227" s="44"/>
      <c r="UO227" s="44"/>
      <c r="UP227" s="44"/>
      <c r="UQ227" s="44"/>
      <c r="UR227" s="44"/>
      <c r="US227" s="44"/>
      <c r="UT227" s="44"/>
      <c r="UU227" s="44"/>
      <c r="UV227" s="44"/>
      <c r="UW227" s="44"/>
      <c r="UX227" s="44"/>
      <c r="UY227" s="44"/>
      <c r="UZ227" s="44"/>
      <c r="VA227" s="44"/>
      <c r="VB227" s="44"/>
      <c r="VC227" s="44"/>
      <c r="VD227" s="44"/>
      <c r="VE227" s="44"/>
      <c r="VF227" s="44"/>
      <c r="VG227" s="44"/>
      <c r="VH227" s="44"/>
      <c r="VI227" s="44"/>
      <c r="VJ227" s="44"/>
      <c r="VK227" s="44"/>
      <c r="VL227" s="44"/>
      <c r="VM227" s="44"/>
      <c r="VN227" s="44"/>
      <c r="VO227" s="44"/>
      <c r="VP227" s="44"/>
      <c r="VQ227" s="44"/>
      <c r="VR227" s="44"/>
      <c r="VS227" s="44"/>
      <c r="VT227" s="44"/>
      <c r="VU227" s="44"/>
      <c r="VV227" s="44"/>
      <c r="VW227" s="44"/>
      <c r="VX227" s="44"/>
      <c r="VY227" s="44"/>
      <c r="VZ227" s="44"/>
      <c r="WA227" s="44"/>
      <c r="WB227" s="44"/>
      <c r="WC227" s="44"/>
      <c r="WD227" s="44"/>
      <c r="WE227" s="44"/>
      <c r="WF227" s="44"/>
      <c r="WG227" s="44"/>
      <c r="WH227" s="44"/>
      <c r="WI227" s="44"/>
      <c r="WJ227" s="44"/>
      <c r="WK227" s="44"/>
      <c r="WL227" s="44"/>
      <c r="WM227" s="44"/>
      <c r="WN227" s="44"/>
      <c r="WO227" s="44"/>
      <c r="WP227" s="44"/>
      <c r="WQ227" s="44"/>
      <c r="WR227" s="44"/>
      <c r="WS227" s="44"/>
      <c r="WT227" s="44"/>
      <c r="WU227" s="44"/>
      <c r="WV227" s="44"/>
      <c r="WW227" s="44"/>
      <c r="WX227" s="44"/>
      <c r="WY227" s="44"/>
      <c r="WZ227" s="44"/>
      <c r="XA227" s="44"/>
      <c r="XB227" s="44"/>
      <c r="XC227" s="44"/>
      <c r="XD227" s="44"/>
      <c r="XE227" s="44"/>
      <c r="XF227" s="44"/>
      <c r="XG227" s="44"/>
      <c r="XH227" s="44"/>
      <c r="XI227" s="44"/>
      <c r="XJ227" s="44"/>
      <c r="XK227" s="44"/>
      <c r="XL227" s="44"/>
      <c r="XM227" s="44"/>
      <c r="XN227" s="44"/>
      <c r="XO227" s="44"/>
      <c r="XP227" s="44"/>
      <c r="XQ227" s="44"/>
      <c r="XR227" s="44"/>
      <c r="XS227" s="44"/>
      <c r="XT227" s="44"/>
      <c r="XU227" s="44"/>
      <c r="XV227" s="44"/>
      <c r="XW227" s="44"/>
      <c r="XX227" s="44"/>
      <c r="XY227" s="44"/>
      <c r="XZ227" s="44"/>
      <c r="YA227" s="44"/>
      <c r="YB227" s="44"/>
      <c r="YC227" s="44"/>
      <c r="YD227" s="44"/>
      <c r="YE227" s="44"/>
      <c r="YF227" s="44"/>
      <c r="YG227" s="44"/>
      <c r="YH227" s="44"/>
      <c r="YI227" s="44"/>
      <c r="YJ227" s="44"/>
      <c r="YK227" s="44"/>
      <c r="YL227" s="44"/>
      <c r="YM227" s="44"/>
      <c r="YN227" s="44"/>
      <c r="YO227" s="44"/>
      <c r="YP227" s="44"/>
      <c r="YQ227" s="44"/>
      <c r="YR227" s="44"/>
      <c r="YS227" s="44"/>
    </row>
    <row r="228" spans="1:669" s="15" customFormat="1" ht="15.75" x14ac:dyDescent="0.25">
      <c r="A228" s="98" t="s">
        <v>186</v>
      </c>
      <c r="B228" s="99" t="s">
        <v>55</v>
      </c>
      <c r="C228" s="100" t="s">
        <v>71</v>
      </c>
      <c r="D228" s="100" t="s">
        <v>233</v>
      </c>
      <c r="E228" s="101">
        <v>44662</v>
      </c>
      <c r="F228" s="102" t="s">
        <v>110</v>
      </c>
      <c r="G228" s="136">
        <v>115000</v>
      </c>
      <c r="H228" s="136">
        <v>3300.5</v>
      </c>
      <c r="I228" s="136">
        <v>15633.74</v>
      </c>
      <c r="J228" s="136">
        <v>3496</v>
      </c>
      <c r="K228" s="136">
        <v>25</v>
      </c>
      <c r="L228" s="136">
        <v>22455.24</v>
      </c>
      <c r="M228" s="188">
        <v>92544.76</v>
      </c>
      <c r="P228" s="85" t="s">
        <v>201</v>
      </c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  <c r="JT228" s="44"/>
      <c r="JU228" s="44"/>
      <c r="JV228" s="44"/>
      <c r="JW228" s="44"/>
      <c r="JX228" s="44"/>
      <c r="JY228" s="44"/>
      <c r="JZ228" s="44"/>
      <c r="KA228" s="44"/>
      <c r="KB228" s="44"/>
      <c r="KC228" s="44"/>
      <c r="KD228" s="44"/>
      <c r="KE228" s="44"/>
      <c r="KF228" s="44"/>
      <c r="KG228" s="44"/>
      <c r="KH228" s="44"/>
      <c r="KI228" s="44"/>
      <c r="KJ228" s="44"/>
      <c r="KK228" s="44"/>
      <c r="KL228" s="44"/>
      <c r="KM228" s="44"/>
      <c r="KN228" s="44"/>
      <c r="KO228" s="44"/>
      <c r="KP228" s="44"/>
      <c r="KQ228" s="44"/>
      <c r="KR228" s="44"/>
      <c r="KS228" s="44"/>
      <c r="KT228" s="44"/>
      <c r="KU228" s="44"/>
      <c r="KV228" s="44"/>
      <c r="KW228" s="44"/>
      <c r="KX228" s="44"/>
      <c r="KY228" s="44"/>
      <c r="KZ228" s="44"/>
      <c r="LA228" s="44"/>
      <c r="LB228" s="44"/>
      <c r="LC228" s="44"/>
      <c r="LD228" s="44"/>
      <c r="LE228" s="44"/>
      <c r="LF228" s="44"/>
      <c r="LG228" s="44"/>
      <c r="LH228" s="44"/>
      <c r="LI228" s="44"/>
      <c r="LJ228" s="44"/>
      <c r="LK228" s="44"/>
      <c r="LL228" s="44"/>
      <c r="LM228" s="44"/>
      <c r="LN228" s="44"/>
      <c r="LO228" s="44"/>
      <c r="LP228" s="44"/>
      <c r="LQ228" s="44"/>
      <c r="LR228" s="44"/>
      <c r="LS228" s="44"/>
      <c r="LT228" s="44"/>
      <c r="LU228" s="44"/>
      <c r="LV228" s="44"/>
      <c r="LW228" s="44"/>
      <c r="LX228" s="44"/>
      <c r="LY228" s="44"/>
      <c r="LZ228" s="44"/>
      <c r="MA228" s="44"/>
      <c r="MB228" s="44"/>
      <c r="MC228" s="44"/>
      <c r="MD228" s="44"/>
      <c r="ME228" s="44"/>
      <c r="MF228" s="44"/>
      <c r="MG228" s="44"/>
      <c r="MH228" s="44"/>
      <c r="MI228" s="44"/>
      <c r="MJ228" s="44"/>
      <c r="MK228" s="44"/>
      <c r="ML228" s="44"/>
      <c r="MM228" s="44"/>
      <c r="MN228" s="44"/>
      <c r="MO228" s="44"/>
      <c r="MP228" s="44"/>
      <c r="MQ228" s="44"/>
      <c r="MR228" s="44"/>
      <c r="MS228" s="44"/>
      <c r="MT228" s="44"/>
      <c r="MU228" s="44"/>
      <c r="MV228" s="44"/>
      <c r="MW228" s="44"/>
      <c r="MX228" s="44"/>
      <c r="MY228" s="44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44"/>
      <c r="NZ228" s="44"/>
      <c r="OA228" s="44"/>
      <c r="OB228" s="44"/>
      <c r="OC228" s="44"/>
      <c r="OD228" s="44"/>
      <c r="OE228" s="44"/>
      <c r="OF228" s="44"/>
      <c r="OG228" s="44"/>
      <c r="OH228" s="44"/>
      <c r="OI228" s="44"/>
      <c r="OJ228" s="44"/>
      <c r="OK228" s="44"/>
      <c r="OL228" s="44"/>
      <c r="OM228" s="44"/>
      <c r="ON228" s="44"/>
      <c r="OO228" s="44"/>
      <c r="OP228" s="44"/>
      <c r="OQ228" s="44"/>
      <c r="OR228" s="44"/>
      <c r="OS228" s="44"/>
      <c r="OT228" s="44"/>
      <c r="OU228" s="44"/>
      <c r="OV228" s="44"/>
      <c r="OW228" s="44"/>
      <c r="OX228" s="44"/>
      <c r="OY228" s="44"/>
      <c r="OZ228" s="44"/>
      <c r="PA228" s="44"/>
      <c r="PB228" s="44"/>
      <c r="PC228" s="44"/>
      <c r="PD228" s="44"/>
      <c r="PE228" s="44"/>
      <c r="PF228" s="44"/>
      <c r="PG228" s="44"/>
      <c r="PH228" s="44"/>
      <c r="PI228" s="44"/>
      <c r="PJ228" s="44"/>
      <c r="PK228" s="44"/>
      <c r="PL228" s="44"/>
      <c r="PM228" s="44"/>
      <c r="PN228" s="44"/>
      <c r="PO228" s="44"/>
      <c r="PP228" s="44"/>
      <c r="PQ228" s="44"/>
      <c r="PR228" s="44"/>
      <c r="PS228" s="44"/>
      <c r="PT228" s="44"/>
      <c r="PU228" s="44"/>
      <c r="PV228" s="44"/>
      <c r="PW228" s="44"/>
      <c r="PX228" s="44"/>
      <c r="PY228" s="44"/>
      <c r="PZ228" s="44"/>
      <c r="QA228" s="44"/>
      <c r="QB228" s="44"/>
      <c r="QC228" s="44"/>
      <c r="QD228" s="44"/>
      <c r="QE228" s="44"/>
      <c r="QF228" s="44"/>
      <c r="QG228" s="44"/>
      <c r="QH228" s="44"/>
      <c r="QI228" s="44"/>
      <c r="QJ228" s="44"/>
      <c r="QK228" s="44"/>
      <c r="QL228" s="44"/>
      <c r="QM228" s="44"/>
      <c r="QN228" s="44"/>
      <c r="QO228" s="44"/>
      <c r="QP228" s="44"/>
      <c r="QQ228" s="44"/>
      <c r="QR228" s="44"/>
      <c r="QS228" s="44"/>
      <c r="QT228" s="44"/>
      <c r="QU228" s="44"/>
      <c r="QV228" s="44"/>
      <c r="QW228" s="44"/>
      <c r="QX228" s="44"/>
      <c r="QY228" s="44"/>
      <c r="QZ228" s="44"/>
      <c r="RA228" s="44"/>
      <c r="RB228" s="44"/>
      <c r="RC228" s="44"/>
      <c r="RD228" s="44"/>
      <c r="RE228" s="44"/>
      <c r="RF228" s="44"/>
      <c r="RG228" s="44"/>
      <c r="RH228" s="44"/>
      <c r="RI228" s="44"/>
      <c r="RJ228" s="44"/>
      <c r="RK228" s="44"/>
      <c r="RL228" s="44"/>
      <c r="RM228" s="44"/>
      <c r="RN228" s="44"/>
      <c r="RO228" s="44"/>
      <c r="RP228" s="44"/>
      <c r="RQ228" s="44"/>
      <c r="RR228" s="44"/>
      <c r="RS228" s="44"/>
      <c r="RT228" s="44"/>
      <c r="RU228" s="44"/>
      <c r="RV228" s="44"/>
      <c r="RW228" s="44"/>
      <c r="RX228" s="44"/>
      <c r="RY228" s="44"/>
      <c r="RZ228" s="44"/>
      <c r="SA228" s="44"/>
      <c r="SB228" s="44"/>
      <c r="SC228" s="44"/>
      <c r="SD228" s="44"/>
      <c r="SE228" s="44"/>
      <c r="SF228" s="44"/>
      <c r="SG228" s="44"/>
      <c r="SH228" s="44"/>
      <c r="SI228" s="44"/>
      <c r="SJ228" s="44"/>
      <c r="SK228" s="44"/>
      <c r="SL228" s="44"/>
      <c r="SM228" s="44"/>
      <c r="SN228" s="44"/>
      <c r="SO228" s="44"/>
      <c r="SP228" s="44"/>
      <c r="SQ228" s="44"/>
      <c r="SR228" s="44"/>
      <c r="SS228" s="44"/>
      <c r="ST228" s="44"/>
      <c r="SU228" s="44"/>
      <c r="SV228" s="44"/>
      <c r="SW228" s="44"/>
      <c r="SX228" s="44"/>
      <c r="SY228" s="44"/>
      <c r="SZ228" s="44"/>
      <c r="TA228" s="44"/>
      <c r="TB228" s="44"/>
      <c r="TC228" s="44"/>
      <c r="TD228" s="44"/>
      <c r="TE228" s="44"/>
      <c r="TF228" s="44"/>
      <c r="TG228" s="44"/>
      <c r="TH228" s="44"/>
      <c r="TI228" s="44"/>
      <c r="TJ228" s="44"/>
      <c r="TK228" s="44"/>
      <c r="TL228" s="44"/>
      <c r="TM228" s="44"/>
      <c r="TN228" s="44"/>
      <c r="TO228" s="44"/>
      <c r="TP228" s="44"/>
      <c r="TQ228" s="44"/>
      <c r="TR228" s="44"/>
      <c r="TS228" s="44"/>
      <c r="TT228" s="44"/>
      <c r="TU228" s="44"/>
      <c r="TV228" s="44"/>
      <c r="TW228" s="44"/>
      <c r="TX228" s="44"/>
      <c r="TY228" s="44"/>
      <c r="TZ228" s="44"/>
      <c r="UA228" s="44"/>
      <c r="UB228" s="44"/>
      <c r="UC228" s="44"/>
      <c r="UD228" s="44"/>
      <c r="UE228" s="44"/>
      <c r="UF228" s="44"/>
      <c r="UG228" s="44"/>
      <c r="UH228" s="44"/>
      <c r="UI228" s="44"/>
      <c r="UJ228" s="44"/>
      <c r="UK228" s="44"/>
      <c r="UL228" s="44"/>
      <c r="UM228" s="44"/>
      <c r="UN228" s="44"/>
      <c r="UO228" s="44"/>
      <c r="UP228" s="44"/>
      <c r="UQ228" s="44"/>
      <c r="UR228" s="44"/>
      <c r="US228" s="44"/>
      <c r="UT228" s="44"/>
      <c r="UU228" s="44"/>
      <c r="UV228" s="44"/>
      <c r="UW228" s="44"/>
      <c r="UX228" s="44"/>
      <c r="UY228" s="44"/>
      <c r="UZ228" s="44"/>
      <c r="VA228" s="44"/>
      <c r="VB228" s="44"/>
      <c r="VC228" s="44"/>
      <c r="VD228" s="44"/>
      <c r="VE228" s="44"/>
      <c r="VF228" s="44"/>
      <c r="VG228" s="44"/>
      <c r="VH228" s="44"/>
      <c r="VI228" s="44"/>
      <c r="VJ228" s="44"/>
      <c r="VK228" s="44"/>
      <c r="VL228" s="44"/>
      <c r="VM228" s="44"/>
      <c r="VN228" s="44"/>
      <c r="VO228" s="44"/>
      <c r="VP228" s="44"/>
      <c r="VQ228" s="44"/>
      <c r="VR228" s="44"/>
      <c r="VS228" s="44"/>
      <c r="VT228" s="44"/>
      <c r="VU228" s="44"/>
      <c r="VV228" s="44"/>
      <c r="VW228" s="44"/>
      <c r="VX228" s="44"/>
      <c r="VY228" s="44"/>
      <c r="VZ228" s="44"/>
      <c r="WA228" s="44"/>
      <c r="WB228" s="44"/>
      <c r="WC228" s="44"/>
      <c r="WD228" s="44"/>
      <c r="WE228" s="44"/>
      <c r="WF228" s="44"/>
      <c r="WG228" s="44"/>
      <c r="WH228" s="44"/>
      <c r="WI228" s="44"/>
      <c r="WJ228" s="44"/>
      <c r="WK228" s="44"/>
      <c r="WL228" s="44"/>
      <c r="WM228" s="44"/>
      <c r="WN228" s="44"/>
      <c r="WO228" s="44"/>
      <c r="WP228" s="44"/>
      <c r="WQ228" s="44"/>
      <c r="WR228" s="44"/>
      <c r="WS228" s="44"/>
      <c r="WT228" s="44"/>
      <c r="WU228" s="44"/>
      <c r="WV228" s="44"/>
      <c r="WW228" s="44"/>
      <c r="WX228" s="44"/>
      <c r="WY228" s="44"/>
      <c r="WZ228" s="44"/>
      <c r="XA228" s="44"/>
      <c r="XB228" s="44"/>
      <c r="XC228" s="44"/>
      <c r="XD228" s="44"/>
      <c r="XE228" s="44"/>
      <c r="XF228" s="44"/>
      <c r="XG228" s="44"/>
      <c r="XH228" s="44"/>
      <c r="XI228" s="44"/>
      <c r="XJ228" s="44"/>
      <c r="XK228" s="44"/>
      <c r="XL228" s="44"/>
      <c r="XM228" s="44"/>
      <c r="XN228" s="44"/>
      <c r="XO228" s="44"/>
      <c r="XP228" s="44"/>
      <c r="XQ228" s="44"/>
      <c r="XR228" s="44"/>
      <c r="XS228" s="44"/>
      <c r="XT228" s="44"/>
      <c r="XU228" s="44"/>
      <c r="XV228" s="44"/>
      <c r="XW228" s="44"/>
      <c r="XX228" s="44"/>
      <c r="XY228" s="44"/>
      <c r="XZ228" s="44"/>
      <c r="YA228" s="44"/>
      <c r="YB228" s="44"/>
      <c r="YC228" s="44"/>
      <c r="YD228" s="44"/>
      <c r="YE228" s="44"/>
      <c r="YF228" s="44"/>
      <c r="YG228" s="44"/>
      <c r="YH228" s="44"/>
      <c r="YI228" s="44"/>
      <c r="YJ228" s="44"/>
      <c r="YK228" s="44"/>
      <c r="YL228" s="44"/>
      <c r="YM228" s="44"/>
      <c r="YN228" s="44"/>
      <c r="YO228" s="44"/>
      <c r="YP228" s="44"/>
      <c r="YQ228" s="44"/>
      <c r="YR228" s="44"/>
      <c r="YS228" s="44"/>
    </row>
    <row r="229" spans="1:669" s="79" customFormat="1" ht="15.75" x14ac:dyDescent="0.25">
      <c r="A229" s="96" t="s">
        <v>14</v>
      </c>
      <c r="B229" s="35">
        <v>3</v>
      </c>
      <c r="C229" s="63"/>
      <c r="D229" s="63"/>
      <c r="E229" s="63"/>
      <c r="F229" s="97"/>
      <c r="G229" s="165">
        <f>G226+G227+G228</f>
        <v>251000</v>
      </c>
      <c r="H229" s="165">
        <f t="shared" ref="H229:M229" ca="1" si="35">SUM(H226:H231)</f>
        <v>9772.35</v>
      </c>
      <c r="I229" s="165">
        <f t="shared" ca="1" si="35"/>
        <v>35253.49</v>
      </c>
      <c r="J229" s="165">
        <f t="shared" ca="1" si="35"/>
        <v>10351.200000000001</v>
      </c>
      <c r="K229" s="165">
        <f t="shared" ca="1" si="35"/>
        <v>336</v>
      </c>
      <c r="L229" s="165">
        <f t="shared" ca="1" si="35"/>
        <v>55713.04</v>
      </c>
      <c r="M229" s="189">
        <f t="shared" ca="1" si="35"/>
        <v>284786.95999999996</v>
      </c>
      <c r="N229" s="15"/>
      <c r="O229" s="1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  <c r="IW229" s="72"/>
      <c r="IX229" s="72"/>
      <c r="IY229" s="72"/>
      <c r="IZ229" s="72"/>
      <c r="JA229" s="72"/>
      <c r="JB229" s="72"/>
      <c r="JC229" s="72"/>
      <c r="JD229" s="72"/>
      <c r="JE229" s="72"/>
      <c r="JF229" s="72"/>
      <c r="JG229" s="72"/>
      <c r="JH229" s="72"/>
      <c r="JI229" s="72"/>
      <c r="JJ229" s="72"/>
      <c r="JK229" s="72"/>
      <c r="JL229" s="72"/>
      <c r="JM229" s="72"/>
      <c r="JN229" s="72"/>
      <c r="JO229" s="72"/>
      <c r="JP229" s="72"/>
      <c r="JQ229" s="72"/>
      <c r="JR229" s="72"/>
      <c r="JS229" s="72"/>
      <c r="JT229" s="72"/>
      <c r="JU229" s="72"/>
      <c r="JV229" s="72"/>
      <c r="JW229" s="72"/>
      <c r="JX229" s="72"/>
      <c r="JY229" s="72"/>
      <c r="JZ229" s="72"/>
      <c r="KA229" s="72"/>
      <c r="KB229" s="72"/>
      <c r="KC229" s="72"/>
      <c r="KD229" s="72"/>
      <c r="KE229" s="72"/>
      <c r="KF229" s="72"/>
      <c r="KG229" s="72"/>
      <c r="KH229" s="72"/>
      <c r="KI229" s="72"/>
      <c r="KJ229" s="72"/>
      <c r="KK229" s="72"/>
      <c r="KL229" s="72"/>
      <c r="KM229" s="72"/>
      <c r="KN229" s="72"/>
      <c r="KO229" s="72"/>
      <c r="KP229" s="72"/>
      <c r="KQ229" s="72"/>
      <c r="KR229" s="72"/>
      <c r="KS229" s="72"/>
      <c r="KT229" s="72"/>
      <c r="KU229" s="72"/>
      <c r="KV229" s="72"/>
      <c r="KW229" s="72"/>
      <c r="KX229" s="72"/>
      <c r="KY229" s="72"/>
      <c r="KZ229" s="72"/>
      <c r="LA229" s="72"/>
      <c r="LB229" s="72"/>
      <c r="LC229" s="72"/>
      <c r="LD229" s="72"/>
      <c r="LE229" s="72"/>
      <c r="LF229" s="72"/>
      <c r="LG229" s="72"/>
      <c r="LH229" s="72"/>
      <c r="LI229" s="72"/>
      <c r="LJ229" s="72"/>
      <c r="LK229" s="72"/>
      <c r="LL229" s="72"/>
      <c r="LM229" s="72"/>
      <c r="LN229" s="72"/>
      <c r="LO229" s="72"/>
      <c r="LP229" s="72"/>
      <c r="LQ229" s="72"/>
      <c r="LR229" s="72"/>
      <c r="LS229" s="72"/>
      <c r="LT229" s="72"/>
      <c r="LU229" s="72"/>
      <c r="LV229" s="72"/>
      <c r="LW229" s="72"/>
      <c r="LX229" s="72"/>
      <c r="LY229" s="72"/>
      <c r="LZ229" s="72"/>
      <c r="MA229" s="72"/>
      <c r="MB229" s="72"/>
      <c r="MC229" s="72"/>
      <c r="MD229" s="72"/>
      <c r="ME229" s="72"/>
      <c r="MF229" s="72"/>
      <c r="MG229" s="72"/>
      <c r="MH229" s="72"/>
      <c r="MI229" s="72"/>
      <c r="MJ229" s="72"/>
      <c r="MK229" s="72"/>
      <c r="ML229" s="72"/>
      <c r="MM229" s="72"/>
      <c r="MN229" s="72"/>
      <c r="MO229" s="72"/>
      <c r="MP229" s="72"/>
      <c r="MQ229" s="72"/>
      <c r="MR229" s="72"/>
      <c r="MS229" s="72"/>
      <c r="MT229" s="72"/>
      <c r="MU229" s="72"/>
      <c r="MV229" s="72"/>
      <c r="MW229" s="72"/>
      <c r="MX229" s="72"/>
      <c r="MY229" s="72"/>
      <c r="MZ229" s="72"/>
      <c r="NA229" s="72"/>
      <c r="NB229" s="72"/>
      <c r="NC229" s="72"/>
      <c r="ND229" s="72"/>
      <c r="NE229" s="72"/>
      <c r="NF229" s="72"/>
      <c r="NG229" s="72"/>
      <c r="NH229" s="72"/>
      <c r="NI229" s="72"/>
      <c r="NJ229" s="72"/>
      <c r="NK229" s="72"/>
      <c r="NL229" s="72"/>
      <c r="NM229" s="72"/>
      <c r="NN229" s="72"/>
      <c r="NO229" s="72"/>
      <c r="NP229" s="72"/>
      <c r="NQ229" s="72"/>
      <c r="NR229" s="72"/>
      <c r="NS229" s="72"/>
      <c r="NT229" s="72"/>
      <c r="NU229" s="72"/>
      <c r="NV229" s="72"/>
      <c r="NW229" s="72"/>
      <c r="NX229" s="72"/>
      <c r="NY229" s="72"/>
      <c r="NZ229" s="72"/>
      <c r="OA229" s="72"/>
      <c r="OB229" s="72"/>
      <c r="OC229" s="72"/>
      <c r="OD229" s="72"/>
      <c r="OE229" s="72"/>
      <c r="OF229" s="72"/>
      <c r="OG229" s="72"/>
      <c r="OH229" s="72"/>
      <c r="OI229" s="72"/>
      <c r="OJ229" s="72"/>
      <c r="OK229" s="72"/>
      <c r="OL229" s="72"/>
      <c r="OM229" s="72"/>
      <c r="ON229" s="72"/>
      <c r="OO229" s="72"/>
      <c r="OP229" s="72"/>
      <c r="OQ229" s="72"/>
      <c r="OR229" s="72"/>
      <c r="OS229" s="72"/>
      <c r="OT229" s="72"/>
      <c r="OU229" s="72"/>
      <c r="OV229" s="72"/>
      <c r="OW229" s="72"/>
      <c r="OX229" s="72"/>
      <c r="OY229" s="72"/>
      <c r="OZ229" s="72"/>
      <c r="PA229" s="72"/>
      <c r="PB229" s="72"/>
      <c r="PC229" s="72"/>
      <c r="PD229" s="72"/>
      <c r="PE229" s="72"/>
      <c r="PF229" s="72"/>
      <c r="PG229" s="72"/>
      <c r="PH229" s="72"/>
      <c r="PI229" s="72"/>
      <c r="PJ229" s="72"/>
      <c r="PK229" s="72"/>
      <c r="PL229" s="72"/>
      <c r="PM229" s="72"/>
      <c r="PN229" s="72"/>
      <c r="PO229" s="72"/>
      <c r="PP229" s="72"/>
      <c r="PQ229" s="72"/>
      <c r="PR229" s="72"/>
      <c r="PS229" s="72"/>
      <c r="PT229" s="72"/>
      <c r="PU229" s="72"/>
      <c r="PV229" s="72"/>
      <c r="PW229" s="72"/>
      <c r="PX229" s="72"/>
      <c r="PY229" s="72"/>
      <c r="PZ229" s="72"/>
      <c r="QA229" s="72"/>
      <c r="QB229" s="72"/>
      <c r="QC229" s="72"/>
      <c r="QD229" s="72"/>
      <c r="QE229" s="72"/>
      <c r="QF229" s="72"/>
      <c r="QG229" s="72"/>
      <c r="QH229" s="72"/>
      <c r="QI229" s="72"/>
      <c r="QJ229" s="72"/>
      <c r="QK229" s="72"/>
      <c r="QL229" s="72"/>
      <c r="QM229" s="72"/>
      <c r="QN229" s="72"/>
      <c r="QO229" s="72"/>
      <c r="QP229" s="72"/>
      <c r="QQ229" s="72"/>
      <c r="QR229" s="72"/>
      <c r="QS229" s="72"/>
      <c r="QT229" s="72"/>
      <c r="QU229" s="72"/>
      <c r="QV229" s="72"/>
      <c r="QW229" s="72"/>
      <c r="QX229" s="72"/>
      <c r="QY229" s="72"/>
      <c r="QZ229" s="72"/>
      <c r="RA229" s="72"/>
      <c r="RB229" s="72"/>
      <c r="RC229" s="72"/>
      <c r="RD229" s="72"/>
      <c r="RE229" s="72"/>
      <c r="RF229" s="72"/>
      <c r="RG229" s="72"/>
      <c r="RH229" s="72"/>
      <c r="RI229" s="72"/>
      <c r="RJ229" s="72"/>
      <c r="RK229" s="72"/>
      <c r="RL229" s="72"/>
      <c r="RM229" s="72"/>
      <c r="RN229" s="72"/>
      <c r="RO229" s="72"/>
      <c r="RP229" s="72"/>
      <c r="RQ229" s="72"/>
      <c r="RR229" s="72"/>
      <c r="RS229" s="72"/>
      <c r="RT229" s="72"/>
      <c r="RU229" s="72"/>
      <c r="RV229" s="72"/>
      <c r="RW229" s="72"/>
      <c r="RX229" s="72"/>
      <c r="RY229" s="72"/>
      <c r="RZ229" s="72"/>
      <c r="SA229" s="72"/>
      <c r="SB229" s="72"/>
      <c r="SC229" s="72"/>
      <c r="SD229" s="72"/>
      <c r="SE229" s="72"/>
      <c r="SF229" s="72"/>
      <c r="SG229" s="72"/>
      <c r="SH229" s="72"/>
      <c r="SI229" s="72"/>
      <c r="SJ229" s="72"/>
      <c r="SK229" s="72"/>
      <c r="SL229" s="72"/>
      <c r="SM229" s="72"/>
      <c r="SN229" s="72"/>
      <c r="SO229" s="72"/>
      <c r="SP229" s="72"/>
      <c r="SQ229" s="72"/>
      <c r="SR229" s="72"/>
      <c r="SS229" s="72"/>
      <c r="ST229" s="72"/>
      <c r="SU229" s="72"/>
      <c r="SV229" s="72"/>
      <c r="SW229" s="72"/>
      <c r="SX229" s="72"/>
      <c r="SY229" s="72"/>
      <c r="SZ229" s="72"/>
      <c r="TA229" s="72"/>
      <c r="TB229" s="72"/>
      <c r="TC229" s="72"/>
      <c r="TD229" s="72"/>
      <c r="TE229" s="72"/>
      <c r="TF229" s="72"/>
      <c r="TG229" s="72"/>
      <c r="TH229" s="72"/>
      <c r="TI229" s="72"/>
      <c r="TJ229" s="72"/>
      <c r="TK229" s="72"/>
      <c r="TL229" s="72"/>
      <c r="TM229" s="72"/>
      <c r="TN229" s="72"/>
      <c r="TO229" s="72"/>
      <c r="TP229" s="72"/>
      <c r="TQ229" s="72"/>
      <c r="TR229" s="72"/>
      <c r="TS229" s="72"/>
      <c r="TT229" s="72"/>
      <c r="TU229" s="72"/>
      <c r="TV229" s="72"/>
      <c r="TW229" s="72"/>
      <c r="TX229" s="72"/>
      <c r="TY229" s="72"/>
      <c r="TZ229" s="72"/>
      <c r="UA229" s="72"/>
      <c r="UB229" s="72"/>
      <c r="UC229" s="72"/>
      <c r="UD229" s="72"/>
      <c r="UE229" s="72"/>
      <c r="UF229" s="72"/>
      <c r="UG229" s="72"/>
      <c r="UH229" s="72"/>
      <c r="UI229" s="72"/>
      <c r="UJ229" s="72"/>
      <c r="UK229" s="72"/>
      <c r="UL229" s="72"/>
      <c r="UM229" s="72"/>
      <c r="UN229" s="72"/>
      <c r="UO229" s="72"/>
      <c r="UP229" s="72"/>
      <c r="UQ229" s="72"/>
      <c r="UR229" s="72"/>
      <c r="US229" s="72"/>
      <c r="UT229" s="72"/>
      <c r="UU229" s="72"/>
      <c r="UV229" s="72"/>
      <c r="UW229" s="72"/>
      <c r="UX229" s="72"/>
      <c r="UY229" s="72"/>
      <c r="UZ229" s="72"/>
      <c r="VA229" s="72"/>
      <c r="VB229" s="72"/>
      <c r="VC229" s="72"/>
      <c r="VD229" s="72"/>
      <c r="VE229" s="72"/>
      <c r="VF229" s="72"/>
      <c r="VG229" s="72"/>
      <c r="VH229" s="72"/>
      <c r="VI229" s="72"/>
      <c r="VJ229" s="72"/>
      <c r="VK229" s="72"/>
      <c r="VL229" s="72"/>
      <c r="VM229" s="72"/>
      <c r="VN229" s="72"/>
      <c r="VO229" s="72"/>
      <c r="VP229" s="72"/>
      <c r="VQ229" s="72"/>
      <c r="VR229" s="72"/>
      <c r="VS229" s="72"/>
      <c r="VT229" s="72"/>
      <c r="VU229" s="72"/>
      <c r="VV229" s="72"/>
      <c r="VW229" s="72"/>
      <c r="VX229" s="72"/>
      <c r="VY229" s="72"/>
      <c r="VZ229" s="72"/>
      <c r="WA229" s="72"/>
      <c r="WB229" s="72"/>
      <c r="WC229" s="72"/>
      <c r="WD229" s="72"/>
      <c r="WE229" s="72"/>
      <c r="WF229" s="72"/>
      <c r="WG229" s="72"/>
      <c r="WH229" s="72"/>
      <c r="WI229" s="72"/>
      <c r="WJ229" s="72"/>
      <c r="WK229" s="72"/>
      <c r="WL229" s="72"/>
      <c r="WM229" s="72"/>
      <c r="WN229" s="72"/>
      <c r="WO229" s="72"/>
      <c r="WP229" s="72"/>
      <c r="WQ229" s="72"/>
      <c r="WR229" s="72"/>
      <c r="WS229" s="72"/>
      <c r="WT229" s="72"/>
      <c r="WU229" s="72"/>
      <c r="WV229" s="72"/>
      <c r="WW229" s="72"/>
      <c r="WX229" s="72"/>
      <c r="WY229" s="72"/>
      <c r="WZ229" s="72"/>
      <c r="XA229" s="72"/>
      <c r="XB229" s="72"/>
      <c r="XC229" s="72"/>
      <c r="XD229" s="72"/>
      <c r="XE229" s="72"/>
      <c r="XF229" s="72"/>
      <c r="XG229" s="72"/>
      <c r="XH229" s="72"/>
      <c r="XI229" s="72"/>
      <c r="XJ229" s="72"/>
      <c r="XK229" s="72"/>
      <c r="XL229" s="72"/>
      <c r="XM229" s="72"/>
      <c r="XN229" s="72"/>
      <c r="XO229" s="72"/>
      <c r="XP229" s="72"/>
      <c r="XQ229" s="72"/>
      <c r="XR229" s="72"/>
      <c r="XS229" s="72"/>
      <c r="XT229" s="72"/>
      <c r="XU229" s="72"/>
      <c r="XV229" s="72"/>
      <c r="XW229" s="72"/>
      <c r="XX229" s="72"/>
      <c r="XY229" s="72"/>
      <c r="XZ229" s="72"/>
      <c r="YA229" s="72"/>
      <c r="YB229" s="72"/>
      <c r="YC229" s="72"/>
      <c r="YD229" s="72"/>
      <c r="YE229" s="72"/>
      <c r="YF229" s="72"/>
      <c r="YG229" s="72"/>
      <c r="YH229" s="72"/>
      <c r="YI229" s="72"/>
      <c r="YJ229" s="72"/>
      <c r="YK229" s="72"/>
      <c r="YL229" s="72"/>
      <c r="YM229" s="72"/>
      <c r="YN229" s="72"/>
      <c r="YO229" s="72"/>
      <c r="YP229" s="72"/>
      <c r="YQ229" s="72"/>
      <c r="YR229" s="72"/>
      <c r="YS229" s="72"/>
    </row>
    <row r="230" spans="1:669" s="8" customFormat="1" ht="15.75" x14ac:dyDescent="0.25">
      <c r="A230" s="77" t="s">
        <v>230</v>
      </c>
      <c r="B230" s="200"/>
      <c r="C230" s="201"/>
      <c r="D230" s="201"/>
      <c r="E230" s="201"/>
      <c r="F230" s="202"/>
      <c r="G230" s="140"/>
      <c r="H230" s="140"/>
      <c r="I230" s="140"/>
      <c r="J230" s="140"/>
      <c r="K230" s="140"/>
      <c r="L230" s="140"/>
      <c r="M230" s="185"/>
      <c r="O230" s="1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46"/>
      <c r="HZ230" s="46"/>
      <c r="IA230" s="46"/>
      <c r="IB230" s="46"/>
      <c r="IC230" s="46"/>
      <c r="ID230" s="46"/>
      <c r="IE230" s="46"/>
      <c r="IF230" s="46"/>
      <c r="IG230" s="46"/>
      <c r="IH230" s="46"/>
      <c r="II230" s="46"/>
      <c r="IJ230" s="46"/>
      <c r="IK230" s="46"/>
      <c r="IL230" s="46"/>
      <c r="IM230" s="46"/>
      <c r="IN230" s="46"/>
      <c r="IO230" s="46"/>
      <c r="IP230" s="46"/>
      <c r="IQ230" s="46"/>
      <c r="IR230" s="46"/>
      <c r="IS230" s="46"/>
      <c r="IT230" s="46"/>
      <c r="IU230" s="46"/>
      <c r="IV230" s="46"/>
      <c r="IW230" s="46"/>
      <c r="IX230" s="46"/>
      <c r="IY230" s="46"/>
      <c r="IZ230" s="46"/>
      <c r="JA230" s="46"/>
      <c r="JB230" s="46"/>
      <c r="JC230" s="46"/>
      <c r="JD230" s="46"/>
      <c r="JE230" s="46"/>
      <c r="JF230" s="46"/>
      <c r="JG230" s="46"/>
      <c r="JH230" s="46"/>
      <c r="JI230" s="46"/>
      <c r="JJ230" s="46"/>
      <c r="JK230" s="46"/>
      <c r="JL230" s="46"/>
      <c r="JM230" s="46"/>
      <c r="JN230" s="46"/>
      <c r="JO230" s="46"/>
      <c r="JP230" s="46"/>
      <c r="JQ230" s="46"/>
      <c r="JR230" s="46"/>
      <c r="JS230" s="46"/>
      <c r="JT230" s="46"/>
      <c r="JU230" s="46"/>
      <c r="JV230" s="46"/>
      <c r="JW230" s="46"/>
      <c r="JX230" s="46"/>
      <c r="JY230" s="46"/>
      <c r="JZ230" s="46"/>
      <c r="KA230" s="46"/>
      <c r="KB230" s="46"/>
      <c r="KC230" s="46"/>
      <c r="KD230" s="46"/>
      <c r="KE230" s="46"/>
      <c r="KF230" s="46"/>
      <c r="KG230" s="46"/>
      <c r="KH230" s="46"/>
      <c r="KI230" s="46"/>
      <c r="KJ230" s="46"/>
      <c r="KK230" s="46"/>
      <c r="KL230" s="46"/>
      <c r="KM230" s="46"/>
      <c r="KN230" s="46"/>
      <c r="KO230" s="46"/>
      <c r="KP230" s="46"/>
      <c r="KQ230" s="46"/>
      <c r="KR230" s="46"/>
      <c r="KS230" s="46"/>
      <c r="KT230" s="46"/>
      <c r="KU230" s="46"/>
      <c r="KV230" s="46"/>
      <c r="KW230" s="46"/>
      <c r="KX230" s="46"/>
      <c r="KY230" s="46"/>
      <c r="KZ230" s="46"/>
      <c r="LA230" s="46"/>
      <c r="LB230" s="46"/>
      <c r="LC230" s="46"/>
      <c r="LD230" s="46"/>
      <c r="LE230" s="46"/>
      <c r="LF230" s="46"/>
      <c r="LG230" s="46"/>
      <c r="LH230" s="46"/>
      <c r="LI230" s="46"/>
      <c r="LJ230" s="46"/>
      <c r="LK230" s="46"/>
      <c r="LL230" s="46"/>
      <c r="LM230" s="46"/>
      <c r="LN230" s="46"/>
      <c r="LO230" s="46"/>
      <c r="LP230" s="46"/>
      <c r="LQ230" s="46"/>
      <c r="LR230" s="46"/>
      <c r="LS230" s="46"/>
      <c r="LT230" s="46"/>
      <c r="LU230" s="46"/>
      <c r="LV230" s="46"/>
      <c r="LW230" s="46"/>
      <c r="LX230" s="46"/>
      <c r="LY230" s="46"/>
      <c r="LZ230" s="46"/>
      <c r="MA230" s="46"/>
      <c r="MB230" s="46"/>
      <c r="MC230" s="46"/>
      <c r="MD230" s="46"/>
      <c r="ME230" s="46"/>
      <c r="MF230" s="46"/>
      <c r="MG230" s="46"/>
      <c r="MH230" s="46"/>
      <c r="MI230" s="46"/>
      <c r="MJ230" s="46"/>
      <c r="MK230" s="46"/>
      <c r="ML230" s="46"/>
      <c r="MM230" s="46"/>
      <c r="MN230" s="46"/>
      <c r="MO230" s="46"/>
      <c r="MP230" s="46"/>
      <c r="MQ230" s="46"/>
      <c r="MR230" s="46"/>
      <c r="MS230" s="46"/>
      <c r="MT230" s="46"/>
      <c r="MU230" s="46"/>
      <c r="MV230" s="46"/>
      <c r="MW230" s="46"/>
      <c r="MX230" s="46"/>
      <c r="MY230" s="46"/>
      <c r="MZ230" s="46"/>
      <c r="NA230" s="46"/>
      <c r="NB230" s="46"/>
      <c r="NC230" s="46"/>
      <c r="ND230" s="46"/>
      <c r="NE230" s="46"/>
      <c r="NF230" s="46"/>
      <c r="NG230" s="46"/>
      <c r="NH230" s="46"/>
      <c r="NI230" s="46"/>
      <c r="NJ230" s="46"/>
      <c r="NK230" s="46"/>
      <c r="NL230" s="46"/>
      <c r="NM230" s="46"/>
      <c r="NN230" s="46"/>
      <c r="NO230" s="46"/>
      <c r="NP230" s="46"/>
      <c r="NQ230" s="46"/>
      <c r="NR230" s="46"/>
      <c r="NS230" s="46"/>
      <c r="NT230" s="46"/>
      <c r="NU230" s="46"/>
      <c r="NV230" s="46"/>
      <c r="NW230" s="46"/>
      <c r="NX230" s="46"/>
      <c r="NY230" s="46"/>
      <c r="NZ230" s="46"/>
      <c r="OA230" s="46"/>
      <c r="OB230" s="46"/>
      <c r="OC230" s="46"/>
      <c r="OD230" s="46"/>
      <c r="OE230" s="46"/>
      <c r="OF230" s="46"/>
      <c r="OG230" s="46"/>
      <c r="OH230" s="46"/>
      <c r="OI230" s="46"/>
      <c r="OJ230" s="46"/>
      <c r="OK230" s="46"/>
      <c r="OL230" s="46"/>
      <c r="OM230" s="46"/>
      <c r="ON230" s="46"/>
      <c r="OO230" s="46"/>
      <c r="OP230" s="46"/>
      <c r="OQ230" s="46"/>
      <c r="OR230" s="46"/>
      <c r="OS230" s="46"/>
      <c r="OT230" s="46"/>
      <c r="OU230" s="46"/>
      <c r="OV230" s="46"/>
      <c r="OW230" s="46"/>
      <c r="OX230" s="46"/>
      <c r="OY230" s="46"/>
      <c r="OZ230" s="46"/>
      <c r="PA230" s="46"/>
      <c r="PB230" s="46"/>
      <c r="PC230" s="46"/>
      <c r="PD230" s="46"/>
      <c r="PE230" s="46"/>
      <c r="PF230" s="46"/>
      <c r="PG230" s="46"/>
      <c r="PH230" s="46"/>
      <c r="PI230" s="46"/>
      <c r="PJ230" s="46"/>
      <c r="PK230" s="46"/>
      <c r="PL230" s="46"/>
      <c r="PM230" s="46"/>
      <c r="PN230" s="46"/>
      <c r="PO230" s="46"/>
      <c r="PP230" s="46"/>
      <c r="PQ230" s="46"/>
      <c r="PR230" s="46"/>
      <c r="PS230" s="46"/>
      <c r="PT230" s="46"/>
      <c r="PU230" s="46"/>
      <c r="PV230" s="46"/>
      <c r="PW230" s="46"/>
      <c r="PX230" s="46"/>
      <c r="PY230" s="46"/>
      <c r="PZ230" s="46"/>
      <c r="QA230" s="46"/>
      <c r="QB230" s="46"/>
      <c r="QC230" s="46"/>
      <c r="QD230" s="46"/>
      <c r="QE230" s="46"/>
      <c r="QF230" s="46"/>
      <c r="QG230" s="46"/>
      <c r="QH230" s="46"/>
      <c r="QI230" s="46"/>
      <c r="QJ230" s="46"/>
      <c r="QK230" s="46"/>
      <c r="QL230" s="46"/>
      <c r="QM230" s="46"/>
      <c r="QN230" s="46"/>
      <c r="QO230" s="46"/>
      <c r="QP230" s="46"/>
      <c r="QQ230" s="46"/>
      <c r="QR230" s="46"/>
      <c r="QS230" s="46"/>
      <c r="QT230" s="46"/>
      <c r="QU230" s="46"/>
      <c r="QV230" s="46"/>
      <c r="QW230" s="46"/>
      <c r="QX230" s="46"/>
      <c r="QY230" s="46"/>
      <c r="QZ230" s="46"/>
      <c r="RA230" s="46"/>
      <c r="RB230" s="46"/>
      <c r="RC230" s="46"/>
      <c r="RD230" s="46"/>
      <c r="RE230" s="46"/>
      <c r="RF230" s="46"/>
      <c r="RG230" s="46"/>
      <c r="RH230" s="46"/>
      <c r="RI230" s="46"/>
      <c r="RJ230" s="46"/>
      <c r="RK230" s="46"/>
      <c r="RL230" s="46"/>
      <c r="RM230" s="46"/>
      <c r="RN230" s="46"/>
      <c r="RO230" s="46"/>
      <c r="RP230" s="46"/>
      <c r="RQ230" s="46"/>
      <c r="RR230" s="46"/>
      <c r="RS230" s="46"/>
      <c r="RT230" s="46"/>
      <c r="RU230" s="46"/>
      <c r="RV230" s="46"/>
      <c r="RW230" s="46"/>
      <c r="RX230" s="46"/>
      <c r="RY230" s="46"/>
      <c r="RZ230" s="46"/>
      <c r="SA230" s="46"/>
      <c r="SB230" s="46"/>
      <c r="SC230" s="46"/>
      <c r="SD230" s="46"/>
      <c r="SE230" s="46"/>
      <c r="SF230" s="46"/>
      <c r="SG230" s="46"/>
      <c r="SH230" s="46"/>
      <c r="SI230" s="46"/>
      <c r="SJ230" s="46"/>
      <c r="SK230" s="46"/>
      <c r="SL230" s="46"/>
      <c r="SM230" s="46"/>
      <c r="SN230" s="46"/>
      <c r="SO230" s="46"/>
      <c r="SP230" s="46"/>
      <c r="SQ230" s="46"/>
      <c r="SR230" s="46"/>
      <c r="SS230" s="46"/>
      <c r="ST230" s="46"/>
      <c r="SU230" s="46"/>
      <c r="SV230" s="46"/>
      <c r="SW230" s="46"/>
      <c r="SX230" s="46"/>
      <c r="SY230" s="46"/>
      <c r="SZ230" s="46"/>
      <c r="TA230" s="46"/>
      <c r="TB230" s="46"/>
      <c r="TC230" s="46"/>
      <c r="TD230" s="46"/>
      <c r="TE230" s="46"/>
      <c r="TF230" s="46"/>
      <c r="TG230" s="46"/>
      <c r="TH230" s="46"/>
      <c r="TI230" s="46"/>
      <c r="TJ230" s="46"/>
      <c r="TK230" s="46"/>
      <c r="TL230" s="46"/>
      <c r="TM230" s="46"/>
      <c r="TN230" s="46"/>
      <c r="TO230" s="46"/>
      <c r="TP230" s="46"/>
      <c r="TQ230" s="46"/>
      <c r="TR230" s="46"/>
      <c r="TS230" s="46"/>
      <c r="TT230" s="46"/>
      <c r="TU230" s="46"/>
      <c r="TV230" s="46"/>
      <c r="TW230" s="46"/>
      <c r="TX230" s="46"/>
      <c r="TY230" s="46"/>
      <c r="TZ230" s="46"/>
      <c r="UA230" s="46"/>
      <c r="UB230" s="46"/>
      <c r="UC230" s="46"/>
      <c r="UD230" s="46"/>
      <c r="UE230" s="46"/>
      <c r="UF230" s="46"/>
      <c r="UG230" s="46"/>
      <c r="UH230" s="46"/>
      <c r="UI230" s="46"/>
      <c r="UJ230" s="46"/>
      <c r="UK230" s="46"/>
      <c r="UL230" s="46"/>
      <c r="UM230" s="46"/>
      <c r="UN230" s="46"/>
      <c r="UO230" s="46"/>
      <c r="UP230" s="46"/>
      <c r="UQ230" s="46"/>
      <c r="UR230" s="46"/>
      <c r="US230" s="46"/>
      <c r="UT230" s="46"/>
      <c r="UU230" s="46"/>
      <c r="UV230" s="46"/>
      <c r="UW230" s="46"/>
      <c r="UX230" s="46"/>
      <c r="UY230" s="46"/>
      <c r="UZ230" s="46"/>
      <c r="VA230" s="46"/>
      <c r="VB230" s="46"/>
      <c r="VC230" s="46"/>
      <c r="VD230" s="46"/>
      <c r="VE230" s="46"/>
      <c r="VF230" s="46"/>
      <c r="VG230" s="46"/>
      <c r="VH230" s="46"/>
      <c r="VI230" s="46"/>
      <c r="VJ230" s="46"/>
      <c r="VK230" s="46"/>
      <c r="VL230" s="46"/>
      <c r="VM230" s="46"/>
      <c r="VN230" s="46"/>
      <c r="VO230" s="46"/>
      <c r="VP230" s="46"/>
      <c r="VQ230" s="46"/>
      <c r="VR230" s="46"/>
      <c r="VS230" s="46"/>
      <c r="VT230" s="46"/>
      <c r="VU230" s="46"/>
      <c r="VV230" s="46"/>
      <c r="VW230" s="46"/>
      <c r="VX230" s="46"/>
      <c r="VY230" s="46"/>
      <c r="VZ230" s="46"/>
      <c r="WA230" s="46"/>
      <c r="WB230" s="46"/>
      <c r="WC230" s="46"/>
      <c r="WD230" s="46"/>
      <c r="WE230" s="46"/>
      <c r="WF230" s="46"/>
      <c r="WG230" s="46"/>
      <c r="WH230" s="46"/>
      <c r="WI230" s="46"/>
      <c r="WJ230" s="46"/>
      <c r="WK230" s="46"/>
      <c r="WL230" s="46"/>
      <c r="WM230" s="46"/>
      <c r="WN230" s="46"/>
      <c r="WO230" s="46"/>
      <c r="WP230" s="46"/>
      <c r="WQ230" s="46"/>
      <c r="WR230" s="46"/>
      <c r="WS230" s="46"/>
      <c r="WT230" s="46"/>
      <c r="WU230" s="46"/>
      <c r="WV230" s="46"/>
      <c r="WW230" s="46"/>
      <c r="WX230" s="46"/>
      <c r="WY230" s="46"/>
      <c r="WZ230" s="46"/>
      <c r="XA230" s="46"/>
      <c r="XB230" s="46"/>
      <c r="XC230" s="46"/>
      <c r="XD230" s="46"/>
      <c r="XE230" s="46"/>
      <c r="XF230" s="46"/>
      <c r="XG230" s="46"/>
      <c r="XH230" s="46"/>
      <c r="XI230" s="46"/>
      <c r="XJ230" s="46"/>
      <c r="XK230" s="46"/>
      <c r="XL230" s="46"/>
      <c r="XM230" s="46"/>
      <c r="XN230" s="46"/>
      <c r="XO230" s="46"/>
      <c r="XP230" s="46"/>
      <c r="XQ230" s="46"/>
      <c r="XR230" s="46"/>
      <c r="XS230" s="46"/>
      <c r="XT230" s="46"/>
      <c r="XU230" s="46"/>
      <c r="XV230" s="46"/>
      <c r="XW230" s="46"/>
      <c r="XX230" s="46"/>
      <c r="XY230" s="46"/>
      <c r="XZ230" s="46"/>
      <c r="YA230" s="46"/>
      <c r="YB230" s="46"/>
      <c r="YC230" s="46"/>
      <c r="YD230" s="46"/>
      <c r="YE230" s="46"/>
      <c r="YF230" s="46"/>
      <c r="YG230" s="46"/>
      <c r="YH230" s="46"/>
      <c r="YI230" s="46"/>
      <c r="YJ230" s="46"/>
      <c r="YK230" s="46"/>
      <c r="YL230" s="46"/>
      <c r="YM230" s="46"/>
      <c r="YN230" s="46"/>
      <c r="YO230" s="46"/>
      <c r="YP230" s="46"/>
      <c r="YQ230" s="46"/>
      <c r="YR230" s="46"/>
      <c r="YS230" s="46"/>
    </row>
    <row r="231" spans="1:669" s="15" customFormat="1" ht="15.75" x14ac:dyDescent="0.25">
      <c r="A231" s="98" t="s">
        <v>227</v>
      </c>
      <c r="B231" s="99" t="s">
        <v>55</v>
      </c>
      <c r="C231" s="100" t="s">
        <v>71</v>
      </c>
      <c r="D231" s="100" t="s">
        <v>233</v>
      </c>
      <c r="E231" s="101">
        <v>44719</v>
      </c>
      <c r="F231" s="102" t="s">
        <v>110</v>
      </c>
      <c r="G231" s="136">
        <v>89500</v>
      </c>
      <c r="H231" s="136">
        <v>2568.65</v>
      </c>
      <c r="I231" s="136">
        <v>9635.51</v>
      </c>
      <c r="J231" s="136">
        <v>2720.8</v>
      </c>
      <c r="K231" s="136">
        <v>25</v>
      </c>
      <c r="L231" s="136">
        <v>14949.96</v>
      </c>
      <c r="M231" s="188">
        <v>74550.039999999994</v>
      </c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  <c r="IW231" s="44"/>
      <c r="IX231" s="44"/>
      <c r="IY231" s="44"/>
      <c r="IZ231" s="44"/>
      <c r="JA231" s="44"/>
      <c r="JB231" s="44"/>
      <c r="JC231" s="44"/>
      <c r="JD231" s="44"/>
      <c r="JE231" s="44"/>
      <c r="JF231" s="44"/>
      <c r="JG231" s="44"/>
      <c r="JH231" s="44"/>
      <c r="JI231" s="44"/>
      <c r="JJ231" s="44"/>
      <c r="JK231" s="44"/>
      <c r="JL231" s="44"/>
      <c r="JM231" s="44"/>
      <c r="JN231" s="44"/>
      <c r="JO231" s="44"/>
      <c r="JP231" s="44"/>
      <c r="JQ231" s="44"/>
      <c r="JR231" s="44"/>
      <c r="JS231" s="44"/>
      <c r="JT231" s="44"/>
      <c r="JU231" s="44"/>
      <c r="JV231" s="44"/>
      <c r="JW231" s="44"/>
      <c r="JX231" s="44"/>
      <c r="JY231" s="44"/>
      <c r="JZ231" s="44"/>
      <c r="KA231" s="44"/>
      <c r="KB231" s="44"/>
      <c r="KC231" s="44"/>
      <c r="KD231" s="44"/>
      <c r="KE231" s="44"/>
      <c r="KF231" s="44"/>
      <c r="KG231" s="44"/>
      <c r="KH231" s="44"/>
      <c r="KI231" s="44"/>
      <c r="KJ231" s="44"/>
      <c r="KK231" s="44"/>
      <c r="KL231" s="44"/>
      <c r="KM231" s="44"/>
      <c r="KN231" s="44"/>
      <c r="KO231" s="44"/>
      <c r="KP231" s="44"/>
      <c r="KQ231" s="44"/>
      <c r="KR231" s="44"/>
      <c r="KS231" s="44"/>
      <c r="KT231" s="44"/>
      <c r="KU231" s="44"/>
      <c r="KV231" s="44"/>
      <c r="KW231" s="44"/>
      <c r="KX231" s="44"/>
      <c r="KY231" s="44"/>
      <c r="KZ231" s="44"/>
      <c r="LA231" s="44"/>
      <c r="LB231" s="44"/>
      <c r="LC231" s="44"/>
      <c r="LD231" s="44"/>
      <c r="LE231" s="44"/>
      <c r="LF231" s="44"/>
      <c r="LG231" s="44"/>
      <c r="LH231" s="44"/>
      <c r="LI231" s="44"/>
      <c r="LJ231" s="44"/>
      <c r="LK231" s="44"/>
      <c r="LL231" s="44"/>
      <c r="LM231" s="44"/>
      <c r="LN231" s="44"/>
      <c r="LO231" s="44"/>
      <c r="LP231" s="44"/>
      <c r="LQ231" s="44"/>
      <c r="LR231" s="44"/>
      <c r="LS231" s="44"/>
      <c r="LT231" s="44"/>
      <c r="LU231" s="44"/>
      <c r="LV231" s="44"/>
      <c r="LW231" s="44"/>
      <c r="LX231" s="44"/>
      <c r="LY231" s="44"/>
      <c r="LZ231" s="44"/>
      <c r="MA231" s="44"/>
      <c r="MB231" s="44"/>
      <c r="MC231" s="44"/>
      <c r="MD231" s="44"/>
      <c r="ME231" s="44"/>
      <c r="MF231" s="44"/>
      <c r="MG231" s="44"/>
      <c r="MH231" s="44"/>
      <c r="MI231" s="44"/>
      <c r="MJ231" s="44"/>
      <c r="MK231" s="44"/>
      <c r="ML231" s="44"/>
      <c r="MM231" s="44"/>
      <c r="MN231" s="44"/>
      <c r="MO231" s="44"/>
      <c r="MP231" s="44"/>
      <c r="MQ231" s="44"/>
      <c r="MR231" s="44"/>
      <c r="MS231" s="44"/>
      <c r="MT231" s="44"/>
      <c r="MU231" s="44"/>
      <c r="MV231" s="44"/>
      <c r="MW231" s="44"/>
      <c r="MX231" s="44"/>
      <c r="MY231" s="44"/>
      <c r="MZ231" s="44"/>
      <c r="NA231" s="44"/>
      <c r="NB231" s="44"/>
      <c r="NC231" s="44"/>
      <c r="ND231" s="44"/>
      <c r="NE231" s="44"/>
      <c r="NF231" s="44"/>
      <c r="NG231" s="44"/>
      <c r="NH231" s="44"/>
      <c r="NI231" s="44"/>
      <c r="NJ231" s="44"/>
      <c r="NK231" s="44"/>
      <c r="NL231" s="44"/>
      <c r="NM231" s="44"/>
      <c r="NN231" s="44"/>
      <c r="NO231" s="44"/>
      <c r="NP231" s="44"/>
      <c r="NQ231" s="44"/>
      <c r="NR231" s="44"/>
      <c r="NS231" s="44"/>
      <c r="NT231" s="44"/>
      <c r="NU231" s="44"/>
      <c r="NV231" s="44"/>
      <c r="NW231" s="44"/>
      <c r="NX231" s="44"/>
      <c r="NY231" s="44"/>
      <c r="NZ231" s="44"/>
      <c r="OA231" s="44"/>
      <c r="OB231" s="44"/>
      <c r="OC231" s="44"/>
      <c r="OD231" s="44"/>
      <c r="OE231" s="44"/>
      <c r="OF231" s="44"/>
      <c r="OG231" s="44"/>
      <c r="OH231" s="44"/>
      <c r="OI231" s="44"/>
      <c r="OJ231" s="44"/>
      <c r="OK231" s="44"/>
      <c r="OL231" s="44"/>
      <c r="OM231" s="44"/>
      <c r="ON231" s="44"/>
      <c r="OO231" s="44"/>
      <c r="OP231" s="44"/>
      <c r="OQ231" s="44"/>
      <c r="OR231" s="44"/>
      <c r="OS231" s="44"/>
      <c r="OT231" s="44"/>
      <c r="OU231" s="44"/>
      <c r="OV231" s="44"/>
      <c r="OW231" s="44"/>
      <c r="OX231" s="44"/>
      <c r="OY231" s="44"/>
      <c r="OZ231" s="44"/>
      <c r="PA231" s="44"/>
      <c r="PB231" s="44"/>
      <c r="PC231" s="44"/>
      <c r="PD231" s="44"/>
      <c r="PE231" s="44"/>
      <c r="PF231" s="44"/>
      <c r="PG231" s="44"/>
      <c r="PH231" s="44"/>
      <c r="PI231" s="44"/>
      <c r="PJ231" s="44"/>
      <c r="PK231" s="44"/>
      <c r="PL231" s="44"/>
      <c r="PM231" s="44"/>
      <c r="PN231" s="44"/>
      <c r="PO231" s="44"/>
      <c r="PP231" s="44"/>
      <c r="PQ231" s="44"/>
      <c r="PR231" s="44"/>
      <c r="PS231" s="44"/>
      <c r="PT231" s="44"/>
      <c r="PU231" s="44"/>
      <c r="PV231" s="44"/>
      <c r="PW231" s="44"/>
      <c r="PX231" s="44"/>
      <c r="PY231" s="44"/>
      <c r="PZ231" s="44"/>
      <c r="QA231" s="44"/>
      <c r="QB231" s="44"/>
      <c r="QC231" s="44"/>
      <c r="QD231" s="44"/>
      <c r="QE231" s="44"/>
      <c r="QF231" s="44"/>
      <c r="QG231" s="44"/>
      <c r="QH231" s="44"/>
      <c r="QI231" s="44"/>
      <c r="QJ231" s="44"/>
      <c r="QK231" s="44"/>
      <c r="QL231" s="44"/>
      <c r="QM231" s="44"/>
      <c r="QN231" s="44"/>
      <c r="QO231" s="44"/>
      <c r="QP231" s="44"/>
      <c r="QQ231" s="44"/>
      <c r="QR231" s="44"/>
      <c r="QS231" s="44"/>
      <c r="QT231" s="44"/>
      <c r="QU231" s="44"/>
      <c r="QV231" s="44"/>
      <c r="QW231" s="44"/>
      <c r="QX231" s="44"/>
      <c r="QY231" s="44"/>
      <c r="QZ231" s="44"/>
      <c r="RA231" s="44"/>
      <c r="RB231" s="44"/>
      <c r="RC231" s="44"/>
      <c r="RD231" s="44"/>
      <c r="RE231" s="44"/>
      <c r="RF231" s="44"/>
      <c r="RG231" s="44"/>
      <c r="RH231" s="44"/>
      <c r="RI231" s="44"/>
      <c r="RJ231" s="44"/>
      <c r="RK231" s="44"/>
      <c r="RL231" s="44"/>
      <c r="RM231" s="44"/>
      <c r="RN231" s="44"/>
      <c r="RO231" s="44"/>
      <c r="RP231" s="44"/>
      <c r="RQ231" s="44"/>
      <c r="RR231" s="44"/>
      <c r="RS231" s="44"/>
      <c r="RT231" s="44"/>
      <c r="RU231" s="44"/>
      <c r="RV231" s="44"/>
      <c r="RW231" s="44"/>
      <c r="RX231" s="44"/>
      <c r="RY231" s="44"/>
      <c r="RZ231" s="44"/>
      <c r="SA231" s="44"/>
      <c r="SB231" s="44"/>
      <c r="SC231" s="44"/>
      <c r="SD231" s="44"/>
      <c r="SE231" s="44"/>
      <c r="SF231" s="44"/>
      <c r="SG231" s="44"/>
      <c r="SH231" s="44"/>
      <c r="SI231" s="44"/>
      <c r="SJ231" s="44"/>
      <c r="SK231" s="44"/>
      <c r="SL231" s="44"/>
      <c r="SM231" s="44"/>
      <c r="SN231" s="44"/>
      <c r="SO231" s="44"/>
      <c r="SP231" s="44"/>
      <c r="SQ231" s="44"/>
      <c r="SR231" s="44"/>
      <c r="SS231" s="44"/>
      <c r="ST231" s="44"/>
      <c r="SU231" s="44"/>
      <c r="SV231" s="44"/>
      <c r="SW231" s="44"/>
      <c r="SX231" s="44"/>
      <c r="SY231" s="44"/>
      <c r="SZ231" s="44"/>
      <c r="TA231" s="44"/>
      <c r="TB231" s="44"/>
      <c r="TC231" s="44"/>
      <c r="TD231" s="44"/>
      <c r="TE231" s="44"/>
      <c r="TF231" s="44"/>
      <c r="TG231" s="44"/>
      <c r="TH231" s="44"/>
      <c r="TI231" s="44"/>
      <c r="TJ231" s="44"/>
      <c r="TK231" s="44"/>
      <c r="TL231" s="44"/>
      <c r="TM231" s="44"/>
      <c r="TN231" s="44"/>
      <c r="TO231" s="44"/>
      <c r="TP231" s="44"/>
      <c r="TQ231" s="44"/>
      <c r="TR231" s="44"/>
      <c r="TS231" s="44"/>
      <c r="TT231" s="44"/>
      <c r="TU231" s="44"/>
      <c r="TV231" s="44"/>
      <c r="TW231" s="44"/>
      <c r="TX231" s="44"/>
      <c r="TY231" s="44"/>
      <c r="TZ231" s="44"/>
      <c r="UA231" s="44"/>
      <c r="UB231" s="44"/>
      <c r="UC231" s="44"/>
      <c r="UD231" s="44"/>
      <c r="UE231" s="44"/>
      <c r="UF231" s="44"/>
      <c r="UG231" s="44"/>
      <c r="UH231" s="44"/>
      <c r="UI231" s="44"/>
      <c r="UJ231" s="44"/>
      <c r="UK231" s="44"/>
      <c r="UL231" s="44"/>
      <c r="UM231" s="44"/>
      <c r="UN231" s="44"/>
      <c r="UO231" s="44"/>
      <c r="UP231" s="44"/>
      <c r="UQ231" s="44"/>
      <c r="UR231" s="44"/>
      <c r="US231" s="44"/>
      <c r="UT231" s="44"/>
      <c r="UU231" s="44"/>
      <c r="UV231" s="44"/>
      <c r="UW231" s="44"/>
      <c r="UX231" s="44"/>
      <c r="UY231" s="44"/>
      <c r="UZ231" s="44"/>
      <c r="VA231" s="44"/>
      <c r="VB231" s="44"/>
      <c r="VC231" s="44"/>
      <c r="VD231" s="44"/>
      <c r="VE231" s="44"/>
      <c r="VF231" s="44"/>
      <c r="VG231" s="44"/>
      <c r="VH231" s="44"/>
      <c r="VI231" s="44"/>
      <c r="VJ231" s="44"/>
      <c r="VK231" s="44"/>
      <c r="VL231" s="44"/>
      <c r="VM231" s="44"/>
      <c r="VN231" s="44"/>
      <c r="VO231" s="44"/>
      <c r="VP231" s="44"/>
      <c r="VQ231" s="44"/>
      <c r="VR231" s="44"/>
      <c r="VS231" s="44"/>
      <c r="VT231" s="44"/>
      <c r="VU231" s="44"/>
      <c r="VV231" s="44"/>
      <c r="VW231" s="44"/>
      <c r="VX231" s="44"/>
      <c r="VY231" s="44"/>
      <c r="VZ231" s="44"/>
      <c r="WA231" s="44"/>
      <c r="WB231" s="44"/>
      <c r="WC231" s="44"/>
      <c r="WD231" s="44"/>
      <c r="WE231" s="44"/>
      <c r="WF231" s="44"/>
      <c r="WG231" s="44"/>
      <c r="WH231" s="44"/>
      <c r="WI231" s="44"/>
      <c r="WJ231" s="44"/>
      <c r="WK231" s="44"/>
      <c r="WL231" s="44"/>
      <c r="WM231" s="44"/>
      <c r="WN231" s="44"/>
      <c r="WO231" s="44"/>
      <c r="WP231" s="44"/>
      <c r="WQ231" s="44"/>
      <c r="WR231" s="44"/>
      <c r="WS231" s="44"/>
      <c r="WT231" s="44"/>
      <c r="WU231" s="44"/>
      <c r="WV231" s="44"/>
      <c r="WW231" s="44"/>
      <c r="WX231" s="44"/>
      <c r="WY231" s="44"/>
      <c r="WZ231" s="44"/>
      <c r="XA231" s="44"/>
      <c r="XB231" s="44"/>
      <c r="XC231" s="44"/>
      <c r="XD231" s="44"/>
      <c r="XE231" s="44"/>
      <c r="XF231" s="44"/>
      <c r="XG231" s="44"/>
      <c r="XH231" s="44"/>
      <c r="XI231" s="44"/>
      <c r="XJ231" s="44"/>
      <c r="XK231" s="44"/>
      <c r="XL231" s="44"/>
      <c r="XM231" s="44"/>
      <c r="XN231" s="44"/>
      <c r="XO231" s="44"/>
      <c r="XP231" s="44"/>
      <c r="XQ231" s="44"/>
      <c r="XR231" s="44"/>
      <c r="XS231" s="44"/>
      <c r="XT231" s="44"/>
      <c r="XU231" s="44"/>
      <c r="XV231" s="44"/>
      <c r="XW231" s="44"/>
      <c r="XX231" s="44"/>
      <c r="XY231" s="44"/>
      <c r="XZ231" s="44"/>
      <c r="YA231" s="44"/>
      <c r="YB231" s="44"/>
      <c r="YC231" s="44"/>
      <c r="YD231" s="44"/>
      <c r="YE231" s="44"/>
      <c r="YF231" s="44"/>
      <c r="YG231" s="44"/>
      <c r="YH231" s="44"/>
      <c r="YI231" s="44"/>
      <c r="YJ231" s="44"/>
      <c r="YK231" s="44"/>
      <c r="YL231" s="44"/>
      <c r="YM231" s="44"/>
      <c r="YN231" s="44"/>
      <c r="YO231" s="44"/>
      <c r="YP231" s="44"/>
      <c r="YQ231" s="44"/>
      <c r="YR231" s="44"/>
      <c r="YS231" s="44"/>
    </row>
    <row r="232" spans="1:669" s="72" customFormat="1" x14ac:dyDescent="0.25">
      <c r="A232" s="203" t="s">
        <v>231</v>
      </c>
      <c r="B232" s="206">
        <v>1</v>
      </c>
      <c r="C232" s="204"/>
      <c r="D232" s="204"/>
      <c r="E232" s="205"/>
      <c r="F232" s="205"/>
      <c r="G232" s="145">
        <v>89500</v>
      </c>
      <c r="H232" s="160">
        <f t="shared" ref="H232:M232" si="36">H231</f>
        <v>2568.65</v>
      </c>
      <c r="I232" s="145">
        <f t="shared" si="36"/>
        <v>9635.51</v>
      </c>
      <c r="J232" s="145">
        <f t="shared" si="36"/>
        <v>2720.8</v>
      </c>
      <c r="K232" s="145">
        <f t="shared" si="36"/>
        <v>25</v>
      </c>
      <c r="L232" s="145">
        <f t="shared" si="36"/>
        <v>14949.96</v>
      </c>
      <c r="M232" s="160">
        <f t="shared" si="36"/>
        <v>74550.039999999994</v>
      </c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</row>
    <row r="233" spans="1:669" s="8" customFormat="1" ht="15.75" x14ac:dyDescent="0.25">
      <c r="A233" s="77" t="s">
        <v>180</v>
      </c>
      <c r="B233" s="74"/>
      <c r="C233" s="75"/>
      <c r="D233" s="75"/>
      <c r="E233" s="75"/>
      <c r="F233" s="54"/>
      <c r="G233" s="140"/>
      <c r="H233" s="140"/>
      <c r="I233" s="140"/>
      <c r="J233" s="140"/>
      <c r="K233" s="140"/>
      <c r="L233" s="140"/>
      <c r="M233" s="140"/>
      <c r="O233" s="1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/>
      <c r="HV233" s="46"/>
      <c r="HW233" s="46"/>
      <c r="HX233" s="46"/>
      <c r="HY233" s="46"/>
      <c r="HZ233" s="46"/>
      <c r="IA233" s="46"/>
      <c r="IB233" s="46"/>
      <c r="IC233" s="46"/>
      <c r="ID233" s="46"/>
      <c r="IE233" s="46"/>
      <c r="IF233" s="46"/>
      <c r="IG233" s="46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  <c r="IR233" s="46"/>
      <c r="IS233" s="46"/>
      <c r="IT233" s="46"/>
      <c r="IU233" s="46"/>
      <c r="IV233" s="46"/>
      <c r="IW233" s="46"/>
      <c r="IX233" s="46"/>
      <c r="IY233" s="46"/>
      <c r="IZ233" s="46"/>
      <c r="JA233" s="46"/>
      <c r="JB233" s="46"/>
      <c r="JC233" s="46"/>
      <c r="JD233" s="46"/>
      <c r="JE233" s="46"/>
      <c r="JF233" s="46"/>
      <c r="JG233" s="46"/>
      <c r="JH233" s="46"/>
      <c r="JI233" s="46"/>
      <c r="JJ233" s="46"/>
      <c r="JK233" s="46"/>
      <c r="JL233" s="46"/>
      <c r="JM233" s="46"/>
      <c r="JN233" s="46"/>
      <c r="JO233" s="46"/>
      <c r="JP233" s="46"/>
      <c r="JQ233" s="46"/>
      <c r="JR233" s="46"/>
      <c r="JS233" s="46"/>
      <c r="JT233" s="46"/>
      <c r="JU233" s="46"/>
      <c r="JV233" s="46"/>
      <c r="JW233" s="46"/>
      <c r="JX233" s="46"/>
      <c r="JY233" s="46"/>
      <c r="JZ233" s="46"/>
      <c r="KA233" s="46"/>
      <c r="KB233" s="46"/>
      <c r="KC233" s="46"/>
      <c r="KD233" s="46"/>
      <c r="KE233" s="46"/>
      <c r="KF233" s="46"/>
      <c r="KG233" s="46"/>
      <c r="KH233" s="46"/>
      <c r="KI233" s="46"/>
      <c r="KJ233" s="46"/>
      <c r="KK233" s="46"/>
      <c r="KL233" s="46"/>
      <c r="KM233" s="46"/>
      <c r="KN233" s="46"/>
      <c r="KO233" s="46"/>
      <c r="KP233" s="46"/>
      <c r="KQ233" s="46"/>
      <c r="KR233" s="46"/>
      <c r="KS233" s="46"/>
      <c r="KT233" s="46"/>
      <c r="KU233" s="46"/>
      <c r="KV233" s="46"/>
      <c r="KW233" s="46"/>
      <c r="KX233" s="46"/>
      <c r="KY233" s="46"/>
      <c r="KZ233" s="46"/>
      <c r="LA233" s="46"/>
      <c r="LB233" s="46"/>
      <c r="LC233" s="46"/>
      <c r="LD233" s="46"/>
      <c r="LE233" s="46"/>
      <c r="LF233" s="46"/>
      <c r="LG233" s="46"/>
      <c r="LH233" s="46"/>
      <c r="LI233" s="46"/>
      <c r="LJ233" s="46"/>
      <c r="LK233" s="46"/>
      <c r="LL233" s="46"/>
      <c r="LM233" s="46"/>
      <c r="LN233" s="46"/>
      <c r="LO233" s="46"/>
      <c r="LP233" s="46"/>
      <c r="LQ233" s="46"/>
      <c r="LR233" s="46"/>
      <c r="LS233" s="46"/>
      <c r="LT233" s="46"/>
      <c r="LU233" s="46"/>
      <c r="LV233" s="46"/>
      <c r="LW233" s="46"/>
      <c r="LX233" s="46"/>
      <c r="LY233" s="46"/>
      <c r="LZ233" s="46"/>
      <c r="MA233" s="46"/>
      <c r="MB233" s="46"/>
      <c r="MC233" s="46"/>
      <c r="MD233" s="46"/>
      <c r="ME233" s="46"/>
      <c r="MF233" s="46"/>
      <c r="MG233" s="46"/>
      <c r="MH233" s="46"/>
      <c r="MI233" s="46"/>
      <c r="MJ233" s="46"/>
      <c r="MK233" s="46"/>
      <c r="ML233" s="46"/>
      <c r="MM233" s="46"/>
      <c r="MN233" s="46"/>
      <c r="MO233" s="46"/>
      <c r="MP233" s="46"/>
      <c r="MQ233" s="46"/>
      <c r="MR233" s="46"/>
      <c r="MS233" s="46"/>
      <c r="MT233" s="46"/>
      <c r="MU233" s="46"/>
      <c r="MV233" s="46"/>
      <c r="MW233" s="46"/>
      <c r="MX233" s="46"/>
      <c r="MY233" s="46"/>
      <c r="MZ233" s="46"/>
      <c r="NA233" s="46"/>
      <c r="NB233" s="46"/>
      <c r="NC233" s="46"/>
      <c r="ND233" s="46"/>
      <c r="NE233" s="46"/>
      <c r="NF233" s="46"/>
      <c r="NG233" s="46"/>
      <c r="NH233" s="46"/>
      <c r="NI233" s="46"/>
      <c r="NJ233" s="46"/>
      <c r="NK233" s="46"/>
      <c r="NL233" s="46"/>
      <c r="NM233" s="46"/>
      <c r="NN233" s="46"/>
      <c r="NO233" s="46"/>
      <c r="NP233" s="46"/>
      <c r="NQ233" s="46"/>
      <c r="NR233" s="46"/>
      <c r="NS233" s="46"/>
      <c r="NT233" s="46"/>
      <c r="NU233" s="46"/>
      <c r="NV233" s="46"/>
      <c r="NW233" s="46"/>
      <c r="NX233" s="46"/>
      <c r="NY233" s="46"/>
      <c r="NZ233" s="46"/>
      <c r="OA233" s="46"/>
      <c r="OB233" s="46"/>
      <c r="OC233" s="46"/>
      <c r="OD233" s="46"/>
      <c r="OE233" s="46"/>
      <c r="OF233" s="46"/>
      <c r="OG233" s="46"/>
      <c r="OH233" s="46"/>
      <c r="OI233" s="46"/>
      <c r="OJ233" s="46"/>
      <c r="OK233" s="46"/>
      <c r="OL233" s="46"/>
      <c r="OM233" s="46"/>
      <c r="ON233" s="46"/>
      <c r="OO233" s="46"/>
      <c r="OP233" s="46"/>
      <c r="OQ233" s="46"/>
      <c r="OR233" s="46"/>
      <c r="OS233" s="46"/>
      <c r="OT233" s="46"/>
      <c r="OU233" s="46"/>
      <c r="OV233" s="46"/>
      <c r="OW233" s="46"/>
      <c r="OX233" s="46"/>
      <c r="OY233" s="46"/>
      <c r="OZ233" s="46"/>
      <c r="PA233" s="46"/>
      <c r="PB233" s="46"/>
      <c r="PC233" s="46"/>
      <c r="PD233" s="46"/>
      <c r="PE233" s="46"/>
      <c r="PF233" s="46"/>
      <c r="PG233" s="46"/>
      <c r="PH233" s="46"/>
      <c r="PI233" s="46"/>
      <c r="PJ233" s="46"/>
      <c r="PK233" s="46"/>
      <c r="PL233" s="46"/>
      <c r="PM233" s="46"/>
      <c r="PN233" s="46"/>
      <c r="PO233" s="46"/>
      <c r="PP233" s="46"/>
      <c r="PQ233" s="46"/>
      <c r="PR233" s="46"/>
      <c r="PS233" s="46"/>
      <c r="PT233" s="46"/>
      <c r="PU233" s="46"/>
      <c r="PV233" s="46"/>
      <c r="PW233" s="46"/>
      <c r="PX233" s="46"/>
      <c r="PY233" s="46"/>
      <c r="PZ233" s="46"/>
      <c r="QA233" s="46"/>
      <c r="QB233" s="46"/>
      <c r="QC233" s="46"/>
      <c r="QD233" s="46"/>
      <c r="QE233" s="46"/>
      <c r="QF233" s="46"/>
      <c r="QG233" s="46"/>
      <c r="QH233" s="46"/>
      <c r="QI233" s="46"/>
      <c r="QJ233" s="46"/>
      <c r="QK233" s="46"/>
      <c r="QL233" s="46"/>
      <c r="QM233" s="46"/>
      <c r="QN233" s="46"/>
      <c r="QO233" s="46"/>
      <c r="QP233" s="46"/>
      <c r="QQ233" s="46"/>
      <c r="QR233" s="46"/>
      <c r="QS233" s="46"/>
      <c r="QT233" s="46"/>
      <c r="QU233" s="46"/>
      <c r="QV233" s="46"/>
      <c r="QW233" s="46"/>
      <c r="QX233" s="46"/>
      <c r="QY233" s="46"/>
      <c r="QZ233" s="46"/>
      <c r="RA233" s="46"/>
      <c r="RB233" s="46"/>
      <c r="RC233" s="46"/>
      <c r="RD233" s="46"/>
      <c r="RE233" s="46"/>
      <c r="RF233" s="46"/>
      <c r="RG233" s="46"/>
      <c r="RH233" s="46"/>
      <c r="RI233" s="46"/>
      <c r="RJ233" s="46"/>
      <c r="RK233" s="46"/>
      <c r="RL233" s="46"/>
      <c r="RM233" s="46"/>
      <c r="RN233" s="46"/>
      <c r="RO233" s="46"/>
      <c r="RP233" s="46"/>
      <c r="RQ233" s="46"/>
      <c r="RR233" s="46"/>
      <c r="RS233" s="46"/>
      <c r="RT233" s="46"/>
      <c r="RU233" s="46"/>
      <c r="RV233" s="46"/>
      <c r="RW233" s="46"/>
      <c r="RX233" s="46"/>
      <c r="RY233" s="46"/>
      <c r="RZ233" s="46"/>
      <c r="SA233" s="46"/>
      <c r="SB233" s="46"/>
      <c r="SC233" s="46"/>
      <c r="SD233" s="46"/>
      <c r="SE233" s="46"/>
      <c r="SF233" s="46"/>
      <c r="SG233" s="46"/>
      <c r="SH233" s="46"/>
      <c r="SI233" s="46"/>
      <c r="SJ233" s="46"/>
      <c r="SK233" s="46"/>
      <c r="SL233" s="46"/>
      <c r="SM233" s="46"/>
      <c r="SN233" s="46"/>
      <c r="SO233" s="46"/>
      <c r="SP233" s="46"/>
      <c r="SQ233" s="46"/>
      <c r="SR233" s="46"/>
      <c r="SS233" s="46"/>
      <c r="ST233" s="46"/>
      <c r="SU233" s="46"/>
      <c r="SV233" s="46"/>
      <c r="SW233" s="46"/>
      <c r="SX233" s="46"/>
      <c r="SY233" s="46"/>
      <c r="SZ233" s="46"/>
      <c r="TA233" s="46"/>
      <c r="TB233" s="46"/>
      <c r="TC233" s="46"/>
      <c r="TD233" s="46"/>
      <c r="TE233" s="46"/>
      <c r="TF233" s="46"/>
      <c r="TG233" s="46"/>
      <c r="TH233" s="46"/>
      <c r="TI233" s="46"/>
      <c r="TJ233" s="46"/>
      <c r="TK233" s="46"/>
      <c r="TL233" s="46"/>
      <c r="TM233" s="46"/>
      <c r="TN233" s="46"/>
      <c r="TO233" s="46"/>
      <c r="TP233" s="46"/>
      <c r="TQ233" s="46"/>
      <c r="TR233" s="46"/>
      <c r="TS233" s="46"/>
      <c r="TT233" s="46"/>
      <c r="TU233" s="46"/>
      <c r="TV233" s="46"/>
      <c r="TW233" s="46"/>
      <c r="TX233" s="46"/>
      <c r="TY233" s="46"/>
      <c r="TZ233" s="46"/>
      <c r="UA233" s="46"/>
      <c r="UB233" s="46"/>
      <c r="UC233" s="46"/>
      <c r="UD233" s="46"/>
      <c r="UE233" s="46"/>
      <c r="UF233" s="46"/>
      <c r="UG233" s="46"/>
      <c r="UH233" s="46"/>
      <c r="UI233" s="46"/>
      <c r="UJ233" s="46"/>
      <c r="UK233" s="46"/>
      <c r="UL233" s="46"/>
      <c r="UM233" s="46"/>
      <c r="UN233" s="46"/>
      <c r="UO233" s="46"/>
      <c r="UP233" s="46"/>
      <c r="UQ233" s="46"/>
      <c r="UR233" s="46"/>
      <c r="US233" s="46"/>
      <c r="UT233" s="46"/>
      <c r="UU233" s="46"/>
      <c r="UV233" s="46"/>
      <c r="UW233" s="46"/>
      <c r="UX233" s="46"/>
      <c r="UY233" s="46"/>
      <c r="UZ233" s="46"/>
      <c r="VA233" s="46"/>
      <c r="VB233" s="46"/>
      <c r="VC233" s="46"/>
      <c r="VD233" s="46"/>
      <c r="VE233" s="46"/>
      <c r="VF233" s="46"/>
      <c r="VG233" s="46"/>
      <c r="VH233" s="46"/>
      <c r="VI233" s="46"/>
      <c r="VJ233" s="46"/>
      <c r="VK233" s="46"/>
      <c r="VL233" s="46"/>
      <c r="VM233" s="46"/>
      <c r="VN233" s="46"/>
      <c r="VO233" s="46"/>
      <c r="VP233" s="46"/>
      <c r="VQ233" s="46"/>
      <c r="VR233" s="46"/>
      <c r="VS233" s="46"/>
      <c r="VT233" s="46"/>
      <c r="VU233" s="46"/>
      <c r="VV233" s="46"/>
      <c r="VW233" s="46"/>
      <c r="VX233" s="46"/>
      <c r="VY233" s="46"/>
      <c r="VZ233" s="46"/>
      <c r="WA233" s="46"/>
      <c r="WB233" s="46"/>
      <c r="WC233" s="46"/>
      <c r="WD233" s="46"/>
      <c r="WE233" s="46"/>
      <c r="WF233" s="46"/>
      <c r="WG233" s="46"/>
      <c r="WH233" s="46"/>
      <c r="WI233" s="46"/>
      <c r="WJ233" s="46"/>
      <c r="WK233" s="46"/>
      <c r="WL233" s="46"/>
      <c r="WM233" s="46"/>
      <c r="WN233" s="46"/>
      <c r="WO233" s="46"/>
      <c r="WP233" s="46"/>
      <c r="WQ233" s="46"/>
      <c r="WR233" s="46"/>
      <c r="WS233" s="46"/>
      <c r="WT233" s="46"/>
      <c r="WU233" s="46"/>
      <c r="WV233" s="46"/>
      <c r="WW233" s="46"/>
      <c r="WX233" s="46"/>
      <c r="WY233" s="46"/>
      <c r="WZ233" s="46"/>
      <c r="XA233" s="46"/>
      <c r="XB233" s="46"/>
      <c r="XC233" s="46"/>
      <c r="XD233" s="46"/>
      <c r="XE233" s="46"/>
      <c r="XF233" s="46"/>
      <c r="XG233" s="46"/>
      <c r="XH233" s="46"/>
      <c r="XI233" s="46"/>
      <c r="XJ233" s="46"/>
      <c r="XK233" s="46"/>
      <c r="XL233" s="46"/>
      <c r="XM233" s="46"/>
      <c r="XN233" s="46"/>
      <c r="XO233" s="46"/>
      <c r="XP233" s="46"/>
      <c r="XQ233" s="46"/>
      <c r="XR233" s="46"/>
      <c r="XS233" s="46"/>
      <c r="XT233" s="46"/>
      <c r="XU233" s="46"/>
      <c r="XV233" s="46"/>
      <c r="XW233" s="46"/>
      <c r="XX233" s="46"/>
      <c r="XY233" s="46"/>
      <c r="XZ233" s="46"/>
      <c r="YA233" s="46"/>
      <c r="YB233" s="46"/>
      <c r="YC233" s="46"/>
      <c r="YD233" s="46"/>
      <c r="YE233" s="46"/>
      <c r="YF233" s="46"/>
      <c r="YG233" s="46"/>
      <c r="YH233" s="46"/>
      <c r="YI233" s="46"/>
      <c r="YJ233" s="46"/>
      <c r="YK233" s="46"/>
      <c r="YL233" s="46"/>
      <c r="YM233" s="46"/>
      <c r="YN233" s="46"/>
      <c r="YO233" s="46"/>
      <c r="YP233" s="46"/>
      <c r="YQ233" s="46"/>
      <c r="YR233" s="46"/>
      <c r="YS233" s="46"/>
    </row>
    <row r="234" spans="1:669" s="8" customFormat="1" ht="15.75" x14ac:dyDescent="0.25">
      <c r="A234" s="29" t="s">
        <v>107</v>
      </c>
      <c r="B234" s="74" t="s">
        <v>55</v>
      </c>
      <c r="C234" s="75" t="s">
        <v>72</v>
      </c>
      <c r="D234" s="75" t="s">
        <v>233</v>
      </c>
      <c r="E234" s="78">
        <v>44470</v>
      </c>
      <c r="F234" s="10" t="s">
        <v>110</v>
      </c>
      <c r="G234" s="134">
        <v>89500</v>
      </c>
      <c r="H234" s="134">
        <v>2568.65</v>
      </c>
      <c r="I234" s="134">
        <v>0</v>
      </c>
      <c r="J234" s="134">
        <v>2720.8</v>
      </c>
      <c r="K234" s="134">
        <v>25</v>
      </c>
      <c r="L234" s="134">
        <v>5314.45</v>
      </c>
      <c r="M234" s="135">
        <v>84185.55</v>
      </c>
      <c r="O234" s="1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  <c r="IT234" s="46"/>
      <c r="IU234" s="46"/>
      <c r="IV234" s="46"/>
      <c r="IW234" s="46"/>
      <c r="IX234" s="46"/>
      <c r="IY234" s="46"/>
      <c r="IZ234" s="46"/>
      <c r="JA234" s="46"/>
      <c r="JB234" s="46"/>
      <c r="JC234" s="46"/>
      <c r="JD234" s="46"/>
      <c r="JE234" s="46"/>
      <c r="JF234" s="46"/>
      <c r="JG234" s="46"/>
      <c r="JH234" s="46"/>
      <c r="JI234" s="46"/>
      <c r="JJ234" s="46"/>
      <c r="JK234" s="46"/>
      <c r="JL234" s="46"/>
      <c r="JM234" s="46"/>
      <c r="JN234" s="46"/>
      <c r="JO234" s="46"/>
      <c r="JP234" s="46"/>
      <c r="JQ234" s="46"/>
      <c r="JR234" s="46"/>
      <c r="JS234" s="46"/>
      <c r="JT234" s="46"/>
      <c r="JU234" s="46"/>
      <c r="JV234" s="46"/>
      <c r="JW234" s="46"/>
      <c r="JX234" s="46"/>
      <c r="JY234" s="46"/>
      <c r="JZ234" s="46"/>
      <c r="KA234" s="46"/>
      <c r="KB234" s="46"/>
      <c r="KC234" s="46"/>
      <c r="KD234" s="46"/>
      <c r="KE234" s="46"/>
      <c r="KF234" s="46"/>
      <c r="KG234" s="46"/>
      <c r="KH234" s="46"/>
      <c r="KI234" s="46"/>
      <c r="KJ234" s="46"/>
      <c r="KK234" s="46"/>
      <c r="KL234" s="46"/>
      <c r="KM234" s="46"/>
      <c r="KN234" s="46"/>
      <c r="KO234" s="46"/>
      <c r="KP234" s="46"/>
      <c r="KQ234" s="46"/>
      <c r="KR234" s="46"/>
      <c r="KS234" s="46"/>
      <c r="KT234" s="46"/>
      <c r="KU234" s="46"/>
      <c r="KV234" s="46"/>
      <c r="KW234" s="46"/>
      <c r="KX234" s="46"/>
      <c r="KY234" s="46"/>
      <c r="KZ234" s="46"/>
      <c r="LA234" s="46"/>
      <c r="LB234" s="46"/>
      <c r="LC234" s="46"/>
      <c r="LD234" s="46"/>
      <c r="LE234" s="46"/>
      <c r="LF234" s="46"/>
      <c r="LG234" s="46"/>
      <c r="LH234" s="46"/>
      <c r="LI234" s="46"/>
      <c r="LJ234" s="46"/>
      <c r="LK234" s="46"/>
      <c r="LL234" s="46"/>
      <c r="LM234" s="46"/>
      <c r="LN234" s="46"/>
      <c r="LO234" s="46"/>
      <c r="LP234" s="46"/>
      <c r="LQ234" s="46"/>
      <c r="LR234" s="46"/>
      <c r="LS234" s="46"/>
      <c r="LT234" s="46"/>
      <c r="LU234" s="46"/>
      <c r="LV234" s="46"/>
      <c r="LW234" s="46"/>
      <c r="LX234" s="46"/>
      <c r="LY234" s="46"/>
      <c r="LZ234" s="46"/>
      <c r="MA234" s="46"/>
      <c r="MB234" s="46"/>
      <c r="MC234" s="46"/>
      <c r="MD234" s="46"/>
      <c r="ME234" s="46"/>
      <c r="MF234" s="46"/>
      <c r="MG234" s="46"/>
      <c r="MH234" s="46"/>
      <c r="MI234" s="46"/>
      <c r="MJ234" s="46"/>
      <c r="MK234" s="46"/>
      <c r="ML234" s="46"/>
      <c r="MM234" s="46"/>
      <c r="MN234" s="46"/>
      <c r="MO234" s="46"/>
      <c r="MP234" s="46"/>
      <c r="MQ234" s="46"/>
      <c r="MR234" s="46"/>
      <c r="MS234" s="46"/>
      <c r="MT234" s="46"/>
      <c r="MU234" s="46"/>
      <c r="MV234" s="46"/>
      <c r="MW234" s="46"/>
      <c r="MX234" s="46"/>
      <c r="MY234" s="46"/>
      <c r="MZ234" s="46"/>
      <c r="NA234" s="46"/>
      <c r="NB234" s="46"/>
      <c r="NC234" s="46"/>
      <c r="ND234" s="46"/>
      <c r="NE234" s="46"/>
      <c r="NF234" s="46"/>
      <c r="NG234" s="46"/>
      <c r="NH234" s="46"/>
      <c r="NI234" s="46"/>
      <c r="NJ234" s="46"/>
      <c r="NK234" s="46"/>
      <c r="NL234" s="46"/>
      <c r="NM234" s="46"/>
      <c r="NN234" s="46"/>
      <c r="NO234" s="46"/>
      <c r="NP234" s="46"/>
      <c r="NQ234" s="46"/>
      <c r="NR234" s="46"/>
      <c r="NS234" s="46"/>
      <c r="NT234" s="46"/>
      <c r="NU234" s="46"/>
      <c r="NV234" s="46"/>
      <c r="NW234" s="46"/>
      <c r="NX234" s="46"/>
      <c r="NY234" s="46"/>
      <c r="NZ234" s="46"/>
      <c r="OA234" s="46"/>
      <c r="OB234" s="46"/>
      <c r="OC234" s="46"/>
      <c r="OD234" s="46"/>
      <c r="OE234" s="46"/>
      <c r="OF234" s="46"/>
      <c r="OG234" s="46"/>
      <c r="OH234" s="46"/>
      <c r="OI234" s="46"/>
      <c r="OJ234" s="46"/>
      <c r="OK234" s="46"/>
      <c r="OL234" s="46"/>
      <c r="OM234" s="46"/>
      <c r="ON234" s="46"/>
      <c r="OO234" s="46"/>
      <c r="OP234" s="46"/>
      <c r="OQ234" s="46"/>
      <c r="OR234" s="46"/>
      <c r="OS234" s="46"/>
      <c r="OT234" s="46"/>
      <c r="OU234" s="46"/>
      <c r="OV234" s="46"/>
      <c r="OW234" s="46"/>
      <c r="OX234" s="46"/>
      <c r="OY234" s="46"/>
      <c r="OZ234" s="46"/>
      <c r="PA234" s="46"/>
      <c r="PB234" s="46"/>
      <c r="PC234" s="46"/>
      <c r="PD234" s="46"/>
      <c r="PE234" s="46"/>
      <c r="PF234" s="46"/>
      <c r="PG234" s="46"/>
      <c r="PH234" s="46"/>
      <c r="PI234" s="46"/>
      <c r="PJ234" s="46"/>
      <c r="PK234" s="46"/>
      <c r="PL234" s="46"/>
      <c r="PM234" s="46"/>
      <c r="PN234" s="46"/>
      <c r="PO234" s="46"/>
      <c r="PP234" s="46"/>
      <c r="PQ234" s="46"/>
      <c r="PR234" s="46"/>
      <c r="PS234" s="46"/>
      <c r="PT234" s="46"/>
      <c r="PU234" s="46"/>
      <c r="PV234" s="46"/>
      <c r="PW234" s="46"/>
      <c r="PX234" s="46"/>
      <c r="PY234" s="46"/>
      <c r="PZ234" s="46"/>
      <c r="QA234" s="46"/>
      <c r="QB234" s="46"/>
      <c r="QC234" s="46"/>
      <c r="QD234" s="46"/>
      <c r="QE234" s="46"/>
      <c r="QF234" s="46"/>
      <c r="QG234" s="46"/>
      <c r="QH234" s="46"/>
      <c r="QI234" s="46"/>
      <c r="QJ234" s="46"/>
      <c r="QK234" s="46"/>
      <c r="QL234" s="46"/>
      <c r="QM234" s="46"/>
      <c r="QN234" s="46"/>
      <c r="QO234" s="46"/>
      <c r="QP234" s="46"/>
      <c r="QQ234" s="46"/>
      <c r="QR234" s="46"/>
      <c r="QS234" s="46"/>
      <c r="QT234" s="46"/>
      <c r="QU234" s="46"/>
      <c r="QV234" s="46"/>
      <c r="QW234" s="46"/>
      <c r="QX234" s="46"/>
      <c r="QY234" s="46"/>
      <c r="QZ234" s="46"/>
      <c r="RA234" s="46"/>
      <c r="RB234" s="46"/>
      <c r="RC234" s="46"/>
      <c r="RD234" s="46"/>
      <c r="RE234" s="46"/>
      <c r="RF234" s="46"/>
      <c r="RG234" s="46"/>
      <c r="RH234" s="46"/>
      <c r="RI234" s="46"/>
      <c r="RJ234" s="46"/>
      <c r="RK234" s="46"/>
      <c r="RL234" s="46"/>
      <c r="RM234" s="46"/>
      <c r="RN234" s="46"/>
      <c r="RO234" s="46"/>
      <c r="RP234" s="46"/>
      <c r="RQ234" s="46"/>
      <c r="RR234" s="46"/>
      <c r="RS234" s="46"/>
      <c r="RT234" s="46"/>
      <c r="RU234" s="46"/>
      <c r="RV234" s="46"/>
      <c r="RW234" s="46"/>
      <c r="RX234" s="46"/>
      <c r="RY234" s="46"/>
      <c r="RZ234" s="46"/>
      <c r="SA234" s="46"/>
      <c r="SB234" s="46"/>
      <c r="SC234" s="46"/>
      <c r="SD234" s="46"/>
      <c r="SE234" s="46"/>
      <c r="SF234" s="46"/>
      <c r="SG234" s="46"/>
      <c r="SH234" s="46"/>
      <c r="SI234" s="46"/>
      <c r="SJ234" s="46"/>
      <c r="SK234" s="46"/>
      <c r="SL234" s="46"/>
      <c r="SM234" s="46"/>
      <c r="SN234" s="46"/>
      <c r="SO234" s="46"/>
      <c r="SP234" s="46"/>
      <c r="SQ234" s="46"/>
      <c r="SR234" s="46"/>
      <c r="SS234" s="46"/>
      <c r="ST234" s="46"/>
      <c r="SU234" s="46"/>
      <c r="SV234" s="46"/>
      <c r="SW234" s="46"/>
      <c r="SX234" s="46"/>
      <c r="SY234" s="46"/>
      <c r="SZ234" s="46"/>
      <c r="TA234" s="46"/>
      <c r="TB234" s="46"/>
      <c r="TC234" s="46"/>
      <c r="TD234" s="46"/>
      <c r="TE234" s="46"/>
      <c r="TF234" s="46"/>
      <c r="TG234" s="46"/>
      <c r="TH234" s="46"/>
      <c r="TI234" s="46"/>
      <c r="TJ234" s="46"/>
      <c r="TK234" s="46"/>
      <c r="TL234" s="46"/>
      <c r="TM234" s="46"/>
      <c r="TN234" s="46"/>
      <c r="TO234" s="46"/>
      <c r="TP234" s="46"/>
      <c r="TQ234" s="46"/>
      <c r="TR234" s="46"/>
      <c r="TS234" s="46"/>
      <c r="TT234" s="46"/>
      <c r="TU234" s="46"/>
      <c r="TV234" s="46"/>
      <c r="TW234" s="46"/>
      <c r="TX234" s="46"/>
      <c r="TY234" s="46"/>
      <c r="TZ234" s="46"/>
      <c r="UA234" s="46"/>
      <c r="UB234" s="46"/>
      <c r="UC234" s="46"/>
      <c r="UD234" s="46"/>
      <c r="UE234" s="46"/>
      <c r="UF234" s="46"/>
      <c r="UG234" s="46"/>
      <c r="UH234" s="46"/>
      <c r="UI234" s="46"/>
      <c r="UJ234" s="46"/>
      <c r="UK234" s="46"/>
      <c r="UL234" s="46"/>
      <c r="UM234" s="46"/>
      <c r="UN234" s="46"/>
      <c r="UO234" s="46"/>
      <c r="UP234" s="46"/>
      <c r="UQ234" s="46"/>
      <c r="UR234" s="46"/>
      <c r="US234" s="46"/>
      <c r="UT234" s="46"/>
      <c r="UU234" s="46"/>
      <c r="UV234" s="46"/>
      <c r="UW234" s="46"/>
      <c r="UX234" s="46"/>
      <c r="UY234" s="46"/>
      <c r="UZ234" s="46"/>
      <c r="VA234" s="46"/>
      <c r="VB234" s="46"/>
      <c r="VC234" s="46"/>
      <c r="VD234" s="46"/>
      <c r="VE234" s="46"/>
      <c r="VF234" s="46"/>
      <c r="VG234" s="46"/>
      <c r="VH234" s="46"/>
      <c r="VI234" s="46"/>
      <c r="VJ234" s="46"/>
      <c r="VK234" s="46"/>
      <c r="VL234" s="46"/>
      <c r="VM234" s="46"/>
      <c r="VN234" s="46"/>
      <c r="VO234" s="46"/>
      <c r="VP234" s="46"/>
      <c r="VQ234" s="46"/>
      <c r="VR234" s="46"/>
      <c r="VS234" s="46"/>
      <c r="VT234" s="46"/>
      <c r="VU234" s="46"/>
      <c r="VV234" s="46"/>
      <c r="VW234" s="46"/>
      <c r="VX234" s="46"/>
      <c r="VY234" s="46"/>
      <c r="VZ234" s="46"/>
      <c r="WA234" s="46"/>
      <c r="WB234" s="46"/>
      <c r="WC234" s="46"/>
      <c r="WD234" s="46"/>
      <c r="WE234" s="46"/>
      <c r="WF234" s="46"/>
      <c r="WG234" s="46"/>
      <c r="WH234" s="46"/>
      <c r="WI234" s="46"/>
      <c r="WJ234" s="46"/>
      <c r="WK234" s="46"/>
      <c r="WL234" s="46"/>
      <c r="WM234" s="46"/>
      <c r="WN234" s="46"/>
      <c r="WO234" s="46"/>
      <c r="WP234" s="46"/>
      <c r="WQ234" s="46"/>
      <c r="WR234" s="46"/>
      <c r="WS234" s="46"/>
      <c r="WT234" s="46"/>
      <c r="WU234" s="46"/>
      <c r="WV234" s="46"/>
      <c r="WW234" s="46"/>
      <c r="WX234" s="46"/>
      <c r="WY234" s="46"/>
      <c r="WZ234" s="46"/>
      <c r="XA234" s="46"/>
      <c r="XB234" s="46"/>
      <c r="XC234" s="46"/>
      <c r="XD234" s="46"/>
      <c r="XE234" s="46"/>
      <c r="XF234" s="46"/>
      <c r="XG234" s="46"/>
      <c r="XH234" s="46"/>
      <c r="XI234" s="46"/>
      <c r="XJ234" s="46"/>
      <c r="XK234" s="46"/>
      <c r="XL234" s="46"/>
      <c r="XM234" s="46"/>
      <c r="XN234" s="46"/>
      <c r="XO234" s="46"/>
      <c r="XP234" s="46"/>
      <c r="XQ234" s="46"/>
      <c r="XR234" s="46"/>
      <c r="XS234" s="46"/>
      <c r="XT234" s="46"/>
      <c r="XU234" s="46"/>
      <c r="XV234" s="46"/>
      <c r="XW234" s="46"/>
      <c r="XX234" s="46"/>
      <c r="XY234" s="46"/>
      <c r="XZ234" s="46"/>
      <c r="YA234" s="46"/>
      <c r="YB234" s="46"/>
      <c r="YC234" s="46"/>
      <c r="YD234" s="46"/>
      <c r="YE234" s="46"/>
      <c r="YF234" s="46"/>
      <c r="YG234" s="46"/>
      <c r="YH234" s="46"/>
      <c r="YI234" s="46"/>
      <c r="YJ234" s="46"/>
      <c r="YK234" s="46"/>
      <c r="YL234" s="46"/>
      <c r="YM234" s="46"/>
      <c r="YN234" s="46"/>
      <c r="YO234" s="46"/>
      <c r="YP234" s="46"/>
      <c r="YQ234" s="46"/>
      <c r="YR234" s="46"/>
      <c r="YS234" s="46"/>
    </row>
    <row r="235" spans="1:669" s="8" customFormat="1" ht="15.75" x14ac:dyDescent="0.25">
      <c r="A235" s="29" t="s">
        <v>155</v>
      </c>
      <c r="B235" s="74" t="s">
        <v>156</v>
      </c>
      <c r="C235" s="75" t="s">
        <v>72</v>
      </c>
      <c r="D235" s="75" t="s">
        <v>233</v>
      </c>
      <c r="E235" s="78">
        <v>44593</v>
      </c>
      <c r="F235" s="10" t="s">
        <v>110</v>
      </c>
      <c r="G235" s="134">
        <v>35000</v>
      </c>
      <c r="H235" s="134">
        <v>1004.5</v>
      </c>
      <c r="I235" s="134">
        <v>0</v>
      </c>
      <c r="J235" s="134">
        <v>1064</v>
      </c>
      <c r="K235" s="134">
        <v>25</v>
      </c>
      <c r="L235" s="134">
        <v>2093.5</v>
      </c>
      <c r="M235" s="135">
        <v>32906.5</v>
      </c>
      <c r="O235" s="1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  <c r="IT235" s="46"/>
      <c r="IU235" s="46"/>
      <c r="IV235" s="46"/>
      <c r="IW235" s="46"/>
      <c r="IX235" s="46"/>
      <c r="IY235" s="46"/>
      <c r="IZ235" s="46"/>
      <c r="JA235" s="46"/>
      <c r="JB235" s="46"/>
      <c r="JC235" s="46"/>
      <c r="JD235" s="46"/>
      <c r="JE235" s="46"/>
      <c r="JF235" s="46"/>
      <c r="JG235" s="46"/>
      <c r="JH235" s="46"/>
      <c r="JI235" s="46"/>
      <c r="JJ235" s="46"/>
      <c r="JK235" s="46"/>
      <c r="JL235" s="46"/>
      <c r="JM235" s="46"/>
      <c r="JN235" s="46"/>
      <c r="JO235" s="46"/>
      <c r="JP235" s="46"/>
      <c r="JQ235" s="46"/>
      <c r="JR235" s="46"/>
      <c r="JS235" s="46"/>
      <c r="JT235" s="46"/>
      <c r="JU235" s="46"/>
      <c r="JV235" s="46"/>
      <c r="JW235" s="46"/>
      <c r="JX235" s="46"/>
      <c r="JY235" s="46"/>
      <c r="JZ235" s="46"/>
      <c r="KA235" s="46"/>
      <c r="KB235" s="46"/>
      <c r="KC235" s="46"/>
      <c r="KD235" s="46"/>
      <c r="KE235" s="46"/>
      <c r="KF235" s="46"/>
      <c r="KG235" s="46"/>
      <c r="KH235" s="46"/>
      <c r="KI235" s="46"/>
      <c r="KJ235" s="46"/>
      <c r="KK235" s="46"/>
      <c r="KL235" s="46"/>
      <c r="KM235" s="46"/>
      <c r="KN235" s="46"/>
      <c r="KO235" s="46"/>
      <c r="KP235" s="46"/>
      <c r="KQ235" s="46"/>
      <c r="KR235" s="46"/>
      <c r="KS235" s="46"/>
      <c r="KT235" s="46"/>
      <c r="KU235" s="46"/>
      <c r="KV235" s="46"/>
      <c r="KW235" s="46"/>
      <c r="KX235" s="46"/>
      <c r="KY235" s="46"/>
      <c r="KZ235" s="46"/>
      <c r="LA235" s="46"/>
      <c r="LB235" s="46"/>
      <c r="LC235" s="46"/>
      <c r="LD235" s="46"/>
      <c r="LE235" s="46"/>
      <c r="LF235" s="46"/>
      <c r="LG235" s="46"/>
      <c r="LH235" s="46"/>
      <c r="LI235" s="46"/>
      <c r="LJ235" s="46"/>
      <c r="LK235" s="46"/>
      <c r="LL235" s="46"/>
      <c r="LM235" s="46"/>
      <c r="LN235" s="46"/>
      <c r="LO235" s="46"/>
      <c r="LP235" s="46"/>
      <c r="LQ235" s="46"/>
      <c r="LR235" s="46"/>
      <c r="LS235" s="46"/>
      <c r="LT235" s="46"/>
      <c r="LU235" s="46"/>
      <c r="LV235" s="46"/>
      <c r="LW235" s="46"/>
      <c r="LX235" s="46"/>
      <c r="LY235" s="46"/>
      <c r="LZ235" s="46"/>
      <c r="MA235" s="46"/>
      <c r="MB235" s="46"/>
      <c r="MC235" s="46"/>
      <c r="MD235" s="46"/>
      <c r="ME235" s="46"/>
      <c r="MF235" s="46"/>
      <c r="MG235" s="46"/>
      <c r="MH235" s="46"/>
      <c r="MI235" s="46"/>
      <c r="MJ235" s="46"/>
      <c r="MK235" s="46"/>
      <c r="ML235" s="46"/>
      <c r="MM235" s="46"/>
      <c r="MN235" s="46"/>
      <c r="MO235" s="46"/>
      <c r="MP235" s="46"/>
      <c r="MQ235" s="46"/>
      <c r="MR235" s="46"/>
      <c r="MS235" s="46"/>
      <c r="MT235" s="46"/>
      <c r="MU235" s="46"/>
      <c r="MV235" s="46"/>
      <c r="MW235" s="46"/>
      <c r="MX235" s="46"/>
      <c r="MY235" s="46"/>
      <c r="MZ235" s="46"/>
      <c r="NA235" s="46"/>
      <c r="NB235" s="46"/>
      <c r="NC235" s="46"/>
      <c r="ND235" s="46"/>
      <c r="NE235" s="46"/>
      <c r="NF235" s="46"/>
      <c r="NG235" s="46"/>
      <c r="NH235" s="46"/>
      <c r="NI235" s="46"/>
      <c r="NJ235" s="46"/>
      <c r="NK235" s="46"/>
      <c r="NL235" s="46"/>
      <c r="NM235" s="46"/>
      <c r="NN235" s="46"/>
      <c r="NO235" s="46"/>
      <c r="NP235" s="46"/>
      <c r="NQ235" s="46"/>
      <c r="NR235" s="46"/>
      <c r="NS235" s="46"/>
      <c r="NT235" s="46"/>
      <c r="NU235" s="46"/>
      <c r="NV235" s="46"/>
      <c r="NW235" s="46"/>
      <c r="NX235" s="46"/>
      <c r="NY235" s="46"/>
      <c r="NZ235" s="46"/>
      <c r="OA235" s="46"/>
      <c r="OB235" s="46"/>
      <c r="OC235" s="46"/>
      <c r="OD235" s="46"/>
      <c r="OE235" s="46"/>
      <c r="OF235" s="46"/>
      <c r="OG235" s="46"/>
      <c r="OH235" s="46"/>
      <c r="OI235" s="46"/>
      <c r="OJ235" s="46"/>
      <c r="OK235" s="46"/>
      <c r="OL235" s="46"/>
      <c r="OM235" s="46"/>
      <c r="ON235" s="46"/>
      <c r="OO235" s="46"/>
      <c r="OP235" s="46"/>
      <c r="OQ235" s="46"/>
      <c r="OR235" s="46"/>
      <c r="OS235" s="46"/>
      <c r="OT235" s="46"/>
      <c r="OU235" s="46"/>
      <c r="OV235" s="46"/>
      <c r="OW235" s="46"/>
      <c r="OX235" s="46"/>
      <c r="OY235" s="46"/>
      <c r="OZ235" s="46"/>
      <c r="PA235" s="46"/>
      <c r="PB235" s="46"/>
      <c r="PC235" s="46"/>
      <c r="PD235" s="46"/>
      <c r="PE235" s="46"/>
      <c r="PF235" s="46"/>
      <c r="PG235" s="46"/>
      <c r="PH235" s="46"/>
      <c r="PI235" s="46"/>
      <c r="PJ235" s="46"/>
      <c r="PK235" s="46"/>
      <c r="PL235" s="46"/>
      <c r="PM235" s="46"/>
      <c r="PN235" s="46"/>
      <c r="PO235" s="46"/>
      <c r="PP235" s="46"/>
      <c r="PQ235" s="46"/>
      <c r="PR235" s="46"/>
      <c r="PS235" s="46"/>
      <c r="PT235" s="46"/>
      <c r="PU235" s="46"/>
      <c r="PV235" s="46"/>
      <c r="PW235" s="46"/>
      <c r="PX235" s="46"/>
      <c r="PY235" s="46"/>
      <c r="PZ235" s="46"/>
      <c r="QA235" s="46"/>
      <c r="QB235" s="46"/>
      <c r="QC235" s="46"/>
      <c r="QD235" s="46"/>
      <c r="QE235" s="46"/>
      <c r="QF235" s="46"/>
      <c r="QG235" s="46"/>
      <c r="QH235" s="46"/>
      <c r="QI235" s="46"/>
      <c r="QJ235" s="46"/>
      <c r="QK235" s="46"/>
      <c r="QL235" s="46"/>
      <c r="QM235" s="46"/>
      <c r="QN235" s="46"/>
      <c r="QO235" s="46"/>
      <c r="QP235" s="46"/>
      <c r="QQ235" s="46"/>
      <c r="QR235" s="46"/>
      <c r="QS235" s="46"/>
      <c r="QT235" s="46"/>
      <c r="QU235" s="46"/>
      <c r="QV235" s="46"/>
      <c r="QW235" s="46"/>
      <c r="QX235" s="46"/>
      <c r="QY235" s="46"/>
      <c r="QZ235" s="46"/>
      <c r="RA235" s="46"/>
      <c r="RB235" s="46"/>
      <c r="RC235" s="46"/>
      <c r="RD235" s="46"/>
      <c r="RE235" s="46"/>
      <c r="RF235" s="46"/>
      <c r="RG235" s="46"/>
      <c r="RH235" s="46"/>
      <c r="RI235" s="46"/>
      <c r="RJ235" s="46"/>
      <c r="RK235" s="46"/>
      <c r="RL235" s="46"/>
      <c r="RM235" s="46"/>
      <c r="RN235" s="46"/>
      <c r="RO235" s="46"/>
      <c r="RP235" s="46"/>
      <c r="RQ235" s="46"/>
      <c r="RR235" s="46"/>
      <c r="RS235" s="46"/>
      <c r="RT235" s="46"/>
      <c r="RU235" s="46"/>
      <c r="RV235" s="46"/>
      <c r="RW235" s="46"/>
      <c r="RX235" s="46"/>
      <c r="RY235" s="46"/>
      <c r="RZ235" s="46"/>
      <c r="SA235" s="46"/>
      <c r="SB235" s="46"/>
      <c r="SC235" s="46"/>
      <c r="SD235" s="46"/>
      <c r="SE235" s="46"/>
      <c r="SF235" s="46"/>
      <c r="SG235" s="46"/>
      <c r="SH235" s="46"/>
      <c r="SI235" s="46"/>
      <c r="SJ235" s="46"/>
      <c r="SK235" s="46"/>
      <c r="SL235" s="46"/>
      <c r="SM235" s="46"/>
      <c r="SN235" s="46"/>
      <c r="SO235" s="46"/>
      <c r="SP235" s="46"/>
      <c r="SQ235" s="46"/>
      <c r="SR235" s="46"/>
      <c r="SS235" s="46"/>
      <c r="ST235" s="46"/>
      <c r="SU235" s="46"/>
      <c r="SV235" s="46"/>
      <c r="SW235" s="46"/>
      <c r="SX235" s="46"/>
      <c r="SY235" s="46"/>
      <c r="SZ235" s="46"/>
      <c r="TA235" s="46"/>
      <c r="TB235" s="46"/>
      <c r="TC235" s="46"/>
      <c r="TD235" s="46"/>
      <c r="TE235" s="46"/>
      <c r="TF235" s="46"/>
      <c r="TG235" s="46"/>
      <c r="TH235" s="46"/>
      <c r="TI235" s="46"/>
      <c r="TJ235" s="46"/>
      <c r="TK235" s="46"/>
      <c r="TL235" s="46"/>
      <c r="TM235" s="46"/>
      <c r="TN235" s="46"/>
      <c r="TO235" s="46"/>
      <c r="TP235" s="46"/>
      <c r="TQ235" s="46"/>
      <c r="TR235" s="46"/>
      <c r="TS235" s="46"/>
      <c r="TT235" s="46"/>
      <c r="TU235" s="46"/>
      <c r="TV235" s="46"/>
      <c r="TW235" s="46"/>
      <c r="TX235" s="46"/>
      <c r="TY235" s="46"/>
      <c r="TZ235" s="46"/>
      <c r="UA235" s="46"/>
      <c r="UB235" s="46"/>
      <c r="UC235" s="46"/>
      <c r="UD235" s="46"/>
      <c r="UE235" s="46"/>
      <c r="UF235" s="46"/>
      <c r="UG235" s="46"/>
      <c r="UH235" s="46"/>
      <c r="UI235" s="46"/>
      <c r="UJ235" s="46"/>
      <c r="UK235" s="46"/>
      <c r="UL235" s="46"/>
      <c r="UM235" s="46"/>
      <c r="UN235" s="46"/>
      <c r="UO235" s="46"/>
      <c r="UP235" s="46"/>
      <c r="UQ235" s="46"/>
      <c r="UR235" s="46"/>
      <c r="US235" s="46"/>
      <c r="UT235" s="46"/>
      <c r="UU235" s="46"/>
      <c r="UV235" s="46"/>
      <c r="UW235" s="46"/>
      <c r="UX235" s="46"/>
      <c r="UY235" s="46"/>
      <c r="UZ235" s="46"/>
      <c r="VA235" s="46"/>
      <c r="VB235" s="46"/>
      <c r="VC235" s="46"/>
      <c r="VD235" s="46"/>
      <c r="VE235" s="46"/>
      <c r="VF235" s="46"/>
      <c r="VG235" s="46"/>
      <c r="VH235" s="46"/>
      <c r="VI235" s="46"/>
      <c r="VJ235" s="46"/>
      <c r="VK235" s="46"/>
      <c r="VL235" s="46"/>
      <c r="VM235" s="46"/>
      <c r="VN235" s="46"/>
      <c r="VO235" s="46"/>
      <c r="VP235" s="46"/>
      <c r="VQ235" s="46"/>
      <c r="VR235" s="46"/>
      <c r="VS235" s="46"/>
      <c r="VT235" s="46"/>
      <c r="VU235" s="46"/>
      <c r="VV235" s="46"/>
      <c r="VW235" s="46"/>
      <c r="VX235" s="46"/>
      <c r="VY235" s="46"/>
      <c r="VZ235" s="46"/>
      <c r="WA235" s="46"/>
      <c r="WB235" s="46"/>
      <c r="WC235" s="46"/>
      <c r="WD235" s="46"/>
      <c r="WE235" s="46"/>
      <c r="WF235" s="46"/>
      <c r="WG235" s="46"/>
      <c r="WH235" s="46"/>
      <c r="WI235" s="46"/>
      <c r="WJ235" s="46"/>
      <c r="WK235" s="46"/>
      <c r="WL235" s="46"/>
      <c r="WM235" s="46"/>
      <c r="WN235" s="46"/>
      <c r="WO235" s="46"/>
      <c r="WP235" s="46"/>
      <c r="WQ235" s="46"/>
      <c r="WR235" s="46"/>
      <c r="WS235" s="46"/>
      <c r="WT235" s="46"/>
      <c r="WU235" s="46"/>
      <c r="WV235" s="46"/>
      <c r="WW235" s="46"/>
      <c r="WX235" s="46"/>
      <c r="WY235" s="46"/>
      <c r="WZ235" s="46"/>
      <c r="XA235" s="46"/>
      <c r="XB235" s="46"/>
      <c r="XC235" s="46"/>
      <c r="XD235" s="46"/>
      <c r="XE235" s="46"/>
      <c r="XF235" s="46"/>
      <c r="XG235" s="46"/>
      <c r="XH235" s="46"/>
      <c r="XI235" s="46"/>
      <c r="XJ235" s="46"/>
      <c r="XK235" s="46"/>
      <c r="XL235" s="46"/>
      <c r="XM235" s="46"/>
      <c r="XN235" s="46"/>
      <c r="XO235" s="46"/>
      <c r="XP235" s="46"/>
      <c r="XQ235" s="46"/>
      <c r="XR235" s="46"/>
      <c r="XS235" s="46"/>
      <c r="XT235" s="46"/>
      <c r="XU235" s="46"/>
      <c r="XV235" s="46"/>
      <c r="XW235" s="46"/>
      <c r="XX235" s="46"/>
      <c r="XY235" s="46"/>
      <c r="XZ235" s="46"/>
      <c r="YA235" s="46"/>
      <c r="YB235" s="46"/>
      <c r="YC235" s="46"/>
      <c r="YD235" s="46"/>
      <c r="YE235" s="46"/>
      <c r="YF235" s="46"/>
      <c r="YG235" s="46"/>
      <c r="YH235" s="46"/>
      <c r="YI235" s="46"/>
      <c r="YJ235" s="46"/>
      <c r="YK235" s="46"/>
      <c r="YL235" s="46"/>
      <c r="YM235" s="46"/>
      <c r="YN235" s="46"/>
      <c r="YO235" s="46"/>
      <c r="YP235" s="46"/>
      <c r="YQ235" s="46"/>
      <c r="YR235" s="46"/>
      <c r="YS235" s="46"/>
    </row>
    <row r="236" spans="1:669" s="8" customFormat="1" ht="15.75" x14ac:dyDescent="0.25">
      <c r="A236" s="29" t="s">
        <v>157</v>
      </c>
      <c r="B236" s="74" t="s">
        <v>17</v>
      </c>
      <c r="C236" s="75" t="s">
        <v>71</v>
      </c>
      <c r="D236" s="75" t="s">
        <v>233</v>
      </c>
      <c r="E236" s="78">
        <v>44593</v>
      </c>
      <c r="F236" s="10" t="s">
        <v>110</v>
      </c>
      <c r="G236" s="134">
        <v>35000</v>
      </c>
      <c r="H236" s="134">
        <v>1004.5</v>
      </c>
      <c r="I236" s="134">
        <v>0</v>
      </c>
      <c r="J236" s="134">
        <v>1064</v>
      </c>
      <c r="K236" s="134">
        <v>25</v>
      </c>
      <c r="L236" s="134">
        <v>2093.5</v>
      </c>
      <c r="M236" s="135">
        <v>32906.5</v>
      </c>
      <c r="O236" s="1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6"/>
      <c r="JC236" s="46"/>
      <c r="JD236" s="46"/>
      <c r="JE236" s="46"/>
      <c r="JF236" s="46"/>
      <c r="JG236" s="46"/>
      <c r="JH236" s="46"/>
      <c r="JI236" s="46"/>
      <c r="JJ236" s="46"/>
      <c r="JK236" s="46"/>
      <c r="JL236" s="46"/>
      <c r="JM236" s="46"/>
      <c r="JN236" s="46"/>
      <c r="JO236" s="46"/>
      <c r="JP236" s="46"/>
      <c r="JQ236" s="46"/>
      <c r="JR236" s="46"/>
      <c r="JS236" s="46"/>
      <c r="JT236" s="46"/>
      <c r="JU236" s="46"/>
      <c r="JV236" s="46"/>
      <c r="JW236" s="46"/>
      <c r="JX236" s="46"/>
      <c r="JY236" s="46"/>
      <c r="JZ236" s="46"/>
      <c r="KA236" s="46"/>
      <c r="KB236" s="46"/>
      <c r="KC236" s="46"/>
      <c r="KD236" s="46"/>
      <c r="KE236" s="46"/>
      <c r="KF236" s="46"/>
      <c r="KG236" s="46"/>
      <c r="KH236" s="46"/>
      <c r="KI236" s="46"/>
      <c r="KJ236" s="46"/>
      <c r="KK236" s="46"/>
      <c r="KL236" s="46"/>
      <c r="KM236" s="46"/>
      <c r="KN236" s="46"/>
      <c r="KO236" s="46"/>
      <c r="KP236" s="46"/>
      <c r="KQ236" s="46"/>
      <c r="KR236" s="46"/>
      <c r="KS236" s="46"/>
      <c r="KT236" s="46"/>
      <c r="KU236" s="46"/>
      <c r="KV236" s="46"/>
      <c r="KW236" s="46"/>
      <c r="KX236" s="46"/>
      <c r="KY236" s="46"/>
      <c r="KZ236" s="46"/>
      <c r="LA236" s="46"/>
      <c r="LB236" s="46"/>
      <c r="LC236" s="46"/>
      <c r="LD236" s="46"/>
      <c r="LE236" s="46"/>
      <c r="LF236" s="46"/>
      <c r="LG236" s="46"/>
      <c r="LH236" s="46"/>
      <c r="LI236" s="46"/>
      <c r="LJ236" s="46"/>
      <c r="LK236" s="46"/>
      <c r="LL236" s="46"/>
      <c r="LM236" s="46"/>
      <c r="LN236" s="46"/>
      <c r="LO236" s="46"/>
      <c r="LP236" s="46"/>
      <c r="LQ236" s="46"/>
      <c r="LR236" s="46"/>
      <c r="LS236" s="46"/>
      <c r="LT236" s="46"/>
      <c r="LU236" s="46"/>
      <c r="LV236" s="46"/>
      <c r="LW236" s="46"/>
      <c r="LX236" s="46"/>
      <c r="LY236" s="46"/>
      <c r="LZ236" s="46"/>
      <c r="MA236" s="46"/>
      <c r="MB236" s="46"/>
      <c r="MC236" s="46"/>
      <c r="MD236" s="46"/>
      <c r="ME236" s="46"/>
      <c r="MF236" s="46"/>
      <c r="MG236" s="46"/>
      <c r="MH236" s="46"/>
      <c r="MI236" s="46"/>
      <c r="MJ236" s="46"/>
      <c r="MK236" s="46"/>
      <c r="ML236" s="46"/>
      <c r="MM236" s="46"/>
      <c r="MN236" s="46"/>
      <c r="MO236" s="46"/>
      <c r="MP236" s="46"/>
      <c r="MQ236" s="46"/>
      <c r="MR236" s="46"/>
      <c r="MS236" s="46"/>
      <c r="MT236" s="46"/>
      <c r="MU236" s="46"/>
      <c r="MV236" s="46"/>
      <c r="MW236" s="46"/>
      <c r="MX236" s="46"/>
      <c r="MY236" s="46"/>
      <c r="MZ236" s="46"/>
      <c r="NA236" s="46"/>
      <c r="NB236" s="46"/>
      <c r="NC236" s="46"/>
      <c r="ND236" s="46"/>
      <c r="NE236" s="46"/>
      <c r="NF236" s="46"/>
      <c r="NG236" s="46"/>
      <c r="NH236" s="46"/>
      <c r="NI236" s="46"/>
      <c r="NJ236" s="46"/>
      <c r="NK236" s="46"/>
      <c r="NL236" s="46"/>
      <c r="NM236" s="46"/>
      <c r="NN236" s="46"/>
      <c r="NO236" s="46"/>
      <c r="NP236" s="46"/>
      <c r="NQ236" s="46"/>
      <c r="NR236" s="46"/>
      <c r="NS236" s="46"/>
      <c r="NT236" s="46"/>
      <c r="NU236" s="46"/>
      <c r="NV236" s="46"/>
      <c r="NW236" s="46"/>
      <c r="NX236" s="46"/>
      <c r="NY236" s="46"/>
      <c r="NZ236" s="46"/>
      <c r="OA236" s="46"/>
      <c r="OB236" s="46"/>
      <c r="OC236" s="46"/>
      <c r="OD236" s="46"/>
      <c r="OE236" s="46"/>
      <c r="OF236" s="46"/>
      <c r="OG236" s="46"/>
      <c r="OH236" s="46"/>
      <c r="OI236" s="46"/>
      <c r="OJ236" s="46"/>
      <c r="OK236" s="46"/>
      <c r="OL236" s="46"/>
      <c r="OM236" s="46"/>
      <c r="ON236" s="46"/>
      <c r="OO236" s="46"/>
      <c r="OP236" s="46"/>
      <c r="OQ236" s="46"/>
      <c r="OR236" s="46"/>
      <c r="OS236" s="46"/>
      <c r="OT236" s="46"/>
      <c r="OU236" s="46"/>
      <c r="OV236" s="46"/>
      <c r="OW236" s="46"/>
      <c r="OX236" s="46"/>
      <c r="OY236" s="46"/>
      <c r="OZ236" s="46"/>
      <c r="PA236" s="46"/>
      <c r="PB236" s="46"/>
      <c r="PC236" s="46"/>
      <c r="PD236" s="46"/>
      <c r="PE236" s="46"/>
      <c r="PF236" s="46"/>
      <c r="PG236" s="46"/>
      <c r="PH236" s="46"/>
      <c r="PI236" s="46"/>
      <c r="PJ236" s="46"/>
      <c r="PK236" s="46"/>
      <c r="PL236" s="46"/>
      <c r="PM236" s="46"/>
      <c r="PN236" s="46"/>
      <c r="PO236" s="46"/>
      <c r="PP236" s="46"/>
      <c r="PQ236" s="46"/>
      <c r="PR236" s="46"/>
      <c r="PS236" s="46"/>
      <c r="PT236" s="46"/>
      <c r="PU236" s="46"/>
      <c r="PV236" s="46"/>
      <c r="PW236" s="46"/>
      <c r="PX236" s="46"/>
      <c r="PY236" s="46"/>
      <c r="PZ236" s="46"/>
      <c r="QA236" s="46"/>
      <c r="QB236" s="46"/>
      <c r="QC236" s="46"/>
      <c r="QD236" s="46"/>
      <c r="QE236" s="46"/>
      <c r="QF236" s="46"/>
      <c r="QG236" s="46"/>
      <c r="QH236" s="46"/>
      <c r="QI236" s="46"/>
      <c r="QJ236" s="46"/>
      <c r="QK236" s="46"/>
      <c r="QL236" s="46"/>
      <c r="QM236" s="46"/>
      <c r="QN236" s="46"/>
      <c r="QO236" s="46"/>
      <c r="QP236" s="46"/>
      <c r="QQ236" s="46"/>
      <c r="QR236" s="46"/>
      <c r="QS236" s="46"/>
      <c r="QT236" s="46"/>
      <c r="QU236" s="46"/>
      <c r="QV236" s="46"/>
      <c r="QW236" s="46"/>
      <c r="QX236" s="46"/>
      <c r="QY236" s="46"/>
      <c r="QZ236" s="46"/>
      <c r="RA236" s="46"/>
      <c r="RB236" s="46"/>
      <c r="RC236" s="46"/>
      <c r="RD236" s="46"/>
      <c r="RE236" s="46"/>
      <c r="RF236" s="46"/>
      <c r="RG236" s="46"/>
      <c r="RH236" s="46"/>
      <c r="RI236" s="46"/>
      <c r="RJ236" s="46"/>
      <c r="RK236" s="46"/>
      <c r="RL236" s="46"/>
      <c r="RM236" s="46"/>
      <c r="RN236" s="46"/>
      <c r="RO236" s="46"/>
      <c r="RP236" s="46"/>
      <c r="RQ236" s="46"/>
      <c r="RR236" s="46"/>
      <c r="RS236" s="46"/>
      <c r="RT236" s="46"/>
      <c r="RU236" s="46"/>
      <c r="RV236" s="46"/>
      <c r="RW236" s="46"/>
      <c r="RX236" s="46"/>
      <c r="RY236" s="46"/>
      <c r="RZ236" s="46"/>
      <c r="SA236" s="46"/>
      <c r="SB236" s="46"/>
      <c r="SC236" s="46"/>
      <c r="SD236" s="46"/>
      <c r="SE236" s="46"/>
      <c r="SF236" s="46"/>
      <c r="SG236" s="46"/>
      <c r="SH236" s="46"/>
      <c r="SI236" s="46"/>
      <c r="SJ236" s="46"/>
      <c r="SK236" s="46"/>
      <c r="SL236" s="46"/>
      <c r="SM236" s="46"/>
      <c r="SN236" s="46"/>
      <c r="SO236" s="46"/>
      <c r="SP236" s="46"/>
      <c r="SQ236" s="46"/>
      <c r="SR236" s="46"/>
      <c r="SS236" s="46"/>
      <c r="ST236" s="46"/>
      <c r="SU236" s="46"/>
      <c r="SV236" s="46"/>
      <c r="SW236" s="46"/>
      <c r="SX236" s="46"/>
      <c r="SY236" s="46"/>
      <c r="SZ236" s="46"/>
      <c r="TA236" s="46"/>
      <c r="TB236" s="46"/>
      <c r="TC236" s="46"/>
      <c r="TD236" s="46"/>
      <c r="TE236" s="46"/>
      <c r="TF236" s="46"/>
      <c r="TG236" s="46"/>
      <c r="TH236" s="46"/>
      <c r="TI236" s="46"/>
      <c r="TJ236" s="46"/>
      <c r="TK236" s="46"/>
      <c r="TL236" s="46"/>
      <c r="TM236" s="46"/>
      <c r="TN236" s="46"/>
      <c r="TO236" s="46"/>
      <c r="TP236" s="46"/>
      <c r="TQ236" s="46"/>
      <c r="TR236" s="46"/>
      <c r="TS236" s="46"/>
      <c r="TT236" s="46"/>
      <c r="TU236" s="46"/>
      <c r="TV236" s="46"/>
      <c r="TW236" s="46"/>
      <c r="TX236" s="46"/>
      <c r="TY236" s="46"/>
      <c r="TZ236" s="46"/>
      <c r="UA236" s="46"/>
      <c r="UB236" s="46"/>
      <c r="UC236" s="46"/>
      <c r="UD236" s="46"/>
      <c r="UE236" s="46"/>
      <c r="UF236" s="46"/>
      <c r="UG236" s="46"/>
      <c r="UH236" s="46"/>
      <c r="UI236" s="46"/>
      <c r="UJ236" s="46"/>
      <c r="UK236" s="46"/>
      <c r="UL236" s="46"/>
      <c r="UM236" s="46"/>
      <c r="UN236" s="46"/>
      <c r="UO236" s="46"/>
      <c r="UP236" s="46"/>
      <c r="UQ236" s="46"/>
      <c r="UR236" s="46"/>
      <c r="US236" s="46"/>
      <c r="UT236" s="46"/>
      <c r="UU236" s="46"/>
      <c r="UV236" s="46"/>
      <c r="UW236" s="46"/>
      <c r="UX236" s="46"/>
      <c r="UY236" s="46"/>
      <c r="UZ236" s="46"/>
      <c r="VA236" s="46"/>
      <c r="VB236" s="46"/>
      <c r="VC236" s="46"/>
      <c r="VD236" s="46"/>
      <c r="VE236" s="46"/>
      <c r="VF236" s="46"/>
      <c r="VG236" s="46"/>
      <c r="VH236" s="46"/>
      <c r="VI236" s="46"/>
      <c r="VJ236" s="46"/>
      <c r="VK236" s="46"/>
      <c r="VL236" s="46"/>
      <c r="VM236" s="46"/>
      <c r="VN236" s="46"/>
      <c r="VO236" s="46"/>
      <c r="VP236" s="46"/>
      <c r="VQ236" s="46"/>
      <c r="VR236" s="46"/>
      <c r="VS236" s="46"/>
      <c r="VT236" s="46"/>
      <c r="VU236" s="46"/>
      <c r="VV236" s="46"/>
      <c r="VW236" s="46"/>
      <c r="VX236" s="46"/>
      <c r="VY236" s="46"/>
      <c r="VZ236" s="46"/>
      <c r="WA236" s="46"/>
      <c r="WB236" s="46"/>
      <c r="WC236" s="46"/>
      <c r="WD236" s="46"/>
      <c r="WE236" s="46"/>
      <c r="WF236" s="46"/>
      <c r="WG236" s="46"/>
      <c r="WH236" s="46"/>
      <c r="WI236" s="46"/>
      <c r="WJ236" s="46"/>
      <c r="WK236" s="46"/>
      <c r="WL236" s="46"/>
      <c r="WM236" s="46"/>
      <c r="WN236" s="46"/>
      <c r="WO236" s="46"/>
      <c r="WP236" s="46"/>
      <c r="WQ236" s="46"/>
      <c r="WR236" s="46"/>
      <c r="WS236" s="46"/>
      <c r="WT236" s="46"/>
      <c r="WU236" s="46"/>
      <c r="WV236" s="46"/>
      <c r="WW236" s="46"/>
      <c r="WX236" s="46"/>
      <c r="WY236" s="46"/>
      <c r="WZ236" s="46"/>
      <c r="XA236" s="46"/>
      <c r="XB236" s="46"/>
      <c r="XC236" s="46"/>
      <c r="XD236" s="46"/>
      <c r="XE236" s="46"/>
      <c r="XF236" s="46"/>
      <c r="XG236" s="46"/>
      <c r="XH236" s="46"/>
      <c r="XI236" s="46"/>
      <c r="XJ236" s="46"/>
      <c r="XK236" s="46"/>
      <c r="XL236" s="46"/>
      <c r="XM236" s="46"/>
      <c r="XN236" s="46"/>
      <c r="XO236" s="46"/>
      <c r="XP236" s="46"/>
      <c r="XQ236" s="46"/>
      <c r="XR236" s="46"/>
      <c r="XS236" s="46"/>
      <c r="XT236" s="46"/>
      <c r="XU236" s="46"/>
      <c r="XV236" s="46"/>
      <c r="XW236" s="46"/>
      <c r="XX236" s="46"/>
      <c r="XY236" s="46"/>
      <c r="XZ236" s="46"/>
      <c r="YA236" s="46"/>
      <c r="YB236" s="46"/>
      <c r="YC236" s="46"/>
      <c r="YD236" s="46"/>
      <c r="YE236" s="46"/>
      <c r="YF236" s="46"/>
      <c r="YG236" s="46"/>
      <c r="YH236" s="46"/>
      <c r="YI236" s="46"/>
      <c r="YJ236" s="46"/>
      <c r="YK236" s="46"/>
      <c r="YL236" s="46"/>
      <c r="YM236" s="46"/>
      <c r="YN236" s="46"/>
      <c r="YO236" s="46"/>
      <c r="YP236" s="46"/>
      <c r="YQ236" s="46"/>
      <c r="YR236" s="46"/>
      <c r="YS236" s="46"/>
    </row>
    <row r="237" spans="1:669" s="8" customFormat="1" ht="15.75" x14ac:dyDescent="0.25">
      <c r="A237" s="29" t="s">
        <v>158</v>
      </c>
      <c r="B237" s="74" t="s">
        <v>16</v>
      </c>
      <c r="C237" s="75" t="s">
        <v>71</v>
      </c>
      <c r="D237" s="75" t="s">
        <v>233</v>
      </c>
      <c r="E237" s="78">
        <v>44593</v>
      </c>
      <c r="F237" s="10" t="s">
        <v>110</v>
      </c>
      <c r="G237" s="134">
        <v>50000</v>
      </c>
      <c r="H237" s="134">
        <v>1435</v>
      </c>
      <c r="I237" s="134">
        <v>0</v>
      </c>
      <c r="J237" s="134">
        <v>1520</v>
      </c>
      <c r="K237" s="134">
        <v>25</v>
      </c>
      <c r="L237" s="134">
        <v>2980</v>
      </c>
      <c r="M237" s="135">
        <v>47020</v>
      </c>
      <c r="O237" s="1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  <c r="IR237" s="46"/>
      <c r="IS237" s="46"/>
      <c r="IT237" s="46"/>
      <c r="IU237" s="46"/>
      <c r="IV237" s="46"/>
      <c r="IW237" s="46"/>
      <c r="IX237" s="46"/>
      <c r="IY237" s="46"/>
      <c r="IZ237" s="46"/>
      <c r="JA237" s="46"/>
      <c r="JB237" s="46"/>
      <c r="JC237" s="46"/>
      <c r="JD237" s="46"/>
      <c r="JE237" s="46"/>
      <c r="JF237" s="46"/>
      <c r="JG237" s="46"/>
      <c r="JH237" s="46"/>
      <c r="JI237" s="46"/>
      <c r="JJ237" s="46"/>
      <c r="JK237" s="46"/>
      <c r="JL237" s="46"/>
      <c r="JM237" s="46"/>
      <c r="JN237" s="46"/>
      <c r="JO237" s="46"/>
      <c r="JP237" s="46"/>
      <c r="JQ237" s="46"/>
      <c r="JR237" s="46"/>
      <c r="JS237" s="46"/>
      <c r="JT237" s="46"/>
      <c r="JU237" s="46"/>
      <c r="JV237" s="46"/>
      <c r="JW237" s="46"/>
      <c r="JX237" s="46"/>
      <c r="JY237" s="46"/>
      <c r="JZ237" s="46"/>
      <c r="KA237" s="46"/>
      <c r="KB237" s="46"/>
      <c r="KC237" s="46"/>
      <c r="KD237" s="46"/>
      <c r="KE237" s="46"/>
      <c r="KF237" s="46"/>
      <c r="KG237" s="46"/>
      <c r="KH237" s="46"/>
      <c r="KI237" s="46"/>
      <c r="KJ237" s="46"/>
      <c r="KK237" s="46"/>
      <c r="KL237" s="46"/>
      <c r="KM237" s="46"/>
      <c r="KN237" s="46"/>
      <c r="KO237" s="46"/>
      <c r="KP237" s="46"/>
      <c r="KQ237" s="46"/>
      <c r="KR237" s="46"/>
      <c r="KS237" s="46"/>
      <c r="KT237" s="46"/>
      <c r="KU237" s="46"/>
      <c r="KV237" s="46"/>
      <c r="KW237" s="46"/>
      <c r="KX237" s="46"/>
      <c r="KY237" s="46"/>
      <c r="KZ237" s="46"/>
      <c r="LA237" s="46"/>
      <c r="LB237" s="46"/>
      <c r="LC237" s="46"/>
      <c r="LD237" s="46"/>
      <c r="LE237" s="46"/>
      <c r="LF237" s="46"/>
      <c r="LG237" s="46"/>
      <c r="LH237" s="46"/>
      <c r="LI237" s="46"/>
      <c r="LJ237" s="46"/>
      <c r="LK237" s="46"/>
      <c r="LL237" s="46"/>
      <c r="LM237" s="46"/>
      <c r="LN237" s="46"/>
      <c r="LO237" s="46"/>
      <c r="LP237" s="46"/>
      <c r="LQ237" s="46"/>
      <c r="LR237" s="46"/>
      <c r="LS237" s="46"/>
      <c r="LT237" s="46"/>
      <c r="LU237" s="46"/>
      <c r="LV237" s="46"/>
      <c r="LW237" s="46"/>
      <c r="LX237" s="46"/>
      <c r="LY237" s="46"/>
      <c r="LZ237" s="46"/>
      <c r="MA237" s="46"/>
      <c r="MB237" s="46"/>
      <c r="MC237" s="46"/>
      <c r="MD237" s="46"/>
      <c r="ME237" s="46"/>
      <c r="MF237" s="46"/>
      <c r="MG237" s="46"/>
      <c r="MH237" s="46"/>
      <c r="MI237" s="46"/>
      <c r="MJ237" s="46"/>
      <c r="MK237" s="46"/>
      <c r="ML237" s="46"/>
      <c r="MM237" s="46"/>
      <c r="MN237" s="46"/>
      <c r="MO237" s="46"/>
      <c r="MP237" s="46"/>
      <c r="MQ237" s="46"/>
      <c r="MR237" s="46"/>
      <c r="MS237" s="46"/>
      <c r="MT237" s="46"/>
      <c r="MU237" s="46"/>
      <c r="MV237" s="46"/>
      <c r="MW237" s="46"/>
      <c r="MX237" s="46"/>
      <c r="MY237" s="46"/>
      <c r="MZ237" s="46"/>
      <c r="NA237" s="46"/>
      <c r="NB237" s="46"/>
      <c r="NC237" s="46"/>
      <c r="ND237" s="46"/>
      <c r="NE237" s="46"/>
      <c r="NF237" s="46"/>
      <c r="NG237" s="46"/>
      <c r="NH237" s="46"/>
      <c r="NI237" s="46"/>
      <c r="NJ237" s="46"/>
      <c r="NK237" s="46"/>
      <c r="NL237" s="46"/>
      <c r="NM237" s="46"/>
      <c r="NN237" s="46"/>
      <c r="NO237" s="46"/>
      <c r="NP237" s="46"/>
      <c r="NQ237" s="46"/>
      <c r="NR237" s="46"/>
      <c r="NS237" s="46"/>
      <c r="NT237" s="46"/>
      <c r="NU237" s="46"/>
      <c r="NV237" s="46"/>
      <c r="NW237" s="46"/>
      <c r="NX237" s="46"/>
      <c r="NY237" s="46"/>
      <c r="NZ237" s="46"/>
      <c r="OA237" s="46"/>
      <c r="OB237" s="46"/>
      <c r="OC237" s="46"/>
      <c r="OD237" s="46"/>
      <c r="OE237" s="46"/>
      <c r="OF237" s="46"/>
      <c r="OG237" s="46"/>
      <c r="OH237" s="46"/>
      <c r="OI237" s="46"/>
      <c r="OJ237" s="46"/>
      <c r="OK237" s="46"/>
      <c r="OL237" s="46"/>
      <c r="OM237" s="46"/>
      <c r="ON237" s="46"/>
      <c r="OO237" s="46"/>
      <c r="OP237" s="46"/>
      <c r="OQ237" s="46"/>
      <c r="OR237" s="46"/>
      <c r="OS237" s="46"/>
      <c r="OT237" s="46"/>
      <c r="OU237" s="46"/>
      <c r="OV237" s="46"/>
      <c r="OW237" s="46"/>
      <c r="OX237" s="46"/>
      <c r="OY237" s="46"/>
      <c r="OZ237" s="46"/>
      <c r="PA237" s="46"/>
      <c r="PB237" s="46"/>
      <c r="PC237" s="46"/>
      <c r="PD237" s="46"/>
      <c r="PE237" s="46"/>
      <c r="PF237" s="46"/>
      <c r="PG237" s="46"/>
      <c r="PH237" s="46"/>
      <c r="PI237" s="46"/>
      <c r="PJ237" s="46"/>
      <c r="PK237" s="46"/>
      <c r="PL237" s="46"/>
      <c r="PM237" s="46"/>
      <c r="PN237" s="46"/>
      <c r="PO237" s="46"/>
      <c r="PP237" s="46"/>
      <c r="PQ237" s="46"/>
      <c r="PR237" s="46"/>
      <c r="PS237" s="46"/>
      <c r="PT237" s="46"/>
      <c r="PU237" s="46"/>
      <c r="PV237" s="46"/>
      <c r="PW237" s="46"/>
      <c r="PX237" s="46"/>
      <c r="PY237" s="46"/>
      <c r="PZ237" s="46"/>
      <c r="QA237" s="46"/>
      <c r="QB237" s="46"/>
      <c r="QC237" s="46"/>
      <c r="QD237" s="46"/>
      <c r="QE237" s="46"/>
      <c r="QF237" s="46"/>
      <c r="QG237" s="46"/>
      <c r="QH237" s="46"/>
      <c r="QI237" s="46"/>
      <c r="QJ237" s="46"/>
      <c r="QK237" s="46"/>
      <c r="QL237" s="46"/>
      <c r="QM237" s="46"/>
      <c r="QN237" s="46"/>
      <c r="QO237" s="46"/>
      <c r="QP237" s="46"/>
      <c r="QQ237" s="46"/>
      <c r="QR237" s="46"/>
      <c r="QS237" s="46"/>
      <c r="QT237" s="46"/>
      <c r="QU237" s="46"/>
      <c r="QV237" s="46"/>
      <c r="QW237" s="46"/>
      <c r="QX237" s="46"/>
      <c r="QY237" s="46"/>
      <c r="QZ237" s="46"/>
      <c r="RA237" s="46"/>
      <c r="RB237" s="46"/>
      <c r="RC237" s="46"/>
      <c r="RD237" s="46"/>
      <c r="RE237" s="46"/>
      <c r="RF237" s="46"/>
      <c r="RG237" s="46"/>
      <c r="RH237" s="46"/>
      <c r="RI237" s="46"/>
      <c r="RJ237" s="46"/>
      <c r="RK237" s="46"/>
      <c r="RL237" s="46"/>
      <c r="RM237" s="46"/>
      <c r="RN237" s="46"/>
      <c r="RO237" s="46"/>
      <c r="RP237" s="46"/>
      <c r="RQ237" s="46"/>
      <c r="RR237" s="46"/>
      <c r="RS237" s="46"/>
      <c r="RT237" s="46"/>
      <c r="RU237" s="46"/>
      <c r="RV237" s="46"/>
      <c r="RW237" s="46"/>
      <c r="RX237" s="46"/>
      <c r="RY237" s="46"/>
      <c r="RZ237" s="46"/>
      <c r="SA237" s="46"/>
      <c r="SB237" s="46"/>
      <c r="SC237" s="46"/>
      <c r="SD237" s="46"/>
      <c r="SE237" s="46"/>
      <c r="SF237" s="46"/>
      <c r="SG237" s="46"/>
      <c r="SH237" s="46"/>
      <c r="SI237" s="46"/>
      <c r="SJ237" s="46"/>
      <c r="SK237" s="46"/>
      <c r="SL237" s="46"/>
      <c r="SM237" s="46"/>
      <c r="SN237" s="46"/>
      <c r="SO237" s="46"/>
      <c r="SP237" s="46"/>
      <c r="SQ237" s="46"/>
      <c r="SR237" s="46"/>
      <c r="SS237" s="46"/>
      <c r="ST237" s="46"/>
      <c r="SU237" s="46"/>
      <c r="SV237" s="46"/>
      <c r="SW237" s="46"/>
      <c r="SX237" s="46"/>
      <c r="SY237" s="46"/>
      <c r="SZ237" s="46"/>
      <c r="TA237" s="46"/>
      <c r="TB237" s="46"/>
      <c r="TC237" s="46"/>
      <c r="TD237" s="46"/>
      <c r="TE237" s="46"/>
      <c r="TF237" s="46"/>
      <c r="TG237" s="46"/>
      <c r="TH237" s="46"/>
      <c r="TI237" s="46"/>
      <c r="TJ237" s="46"/>
      <c r="TK237" s="46"/>
      <c r="TL237" s="46"/>
      <c r="TM237" s="46"/>
      <c r="TN237" s="46"/>
      <c r="TO237" s="46"/>
      <c r="TP237" s="46"/>
      <c r="TQ237" s="46"/>
      <c r="TR237" s="46"/>
      <c r="TS237" s="46"/>
      <c r="TT237" s="46"/>
      <c r="TU237" s="46"/>
      <c r="TV237" s="46"/>
      <c r="TW237" s="46"/>
      <c r="TX237" s="46"/>
      <c r="TY237" s="46"/>
      <c r="TZ237" s="46"/>
      <c r="UA237" s="46"/>
      <c r="UB237" s="46"/>
      <c r="UC237" s="46"/>
      <c r="UD237" s="46"/>
      <c r="UE237" s="46"/>
      <c r="UF237" s="46"/>
      <c r="UG237" s="46"/>
      <c r="UH237" s="46"/>
      <c r="UI237" s="46"/>
      <c r="UJ237" s="46"/>
      <c r="UK237" s="46"/>
      <c r="UL237" s="46"/>
      <c r="UM237" s="46"/>
      <c r="UN237" s="46"/>
      <c r="UO237" s="46"/>
      <c r="UP237" s="46"/>
      <c r="UQ237" s="46"/>
      <c r="UR237" s="46"/>
      <c r="US237" s="46"/>
      <c r="UT237" s="46"/>
      <c r="UU237" s="46"/>
      <c r="UV237" s="46"/>
      <c r="UW237" s="46"/>
      <c r="UX237" s="46"/>
      <c r="UY237" s="46"/>
      <c r="UZ237" s="46"/>
      <c r="VA237" s="46"/>
      <c r="VB237" s="46"/>
      <c r="VC237" s="46"/>
      <c r="VD237" s="46"/>
      <c r="VE237" s="46"/>
      <c r="VF237" s="46"/>
      <c r="VG237" s="46"/>
      <c r="VH237" s="46"/>
      <c r="VI237" s="46"/>
      <c r="VJ237" s="46"/>
      <c r="VK237" s="46"/>
      <c r="VL237" s="46"/>
      <c r="VM237" s="46"/>
      <c r="VN237" s="46"/>
      <c r="VO237" s="46"/>
      <c r="VP237" s="46"/>
      <c r="VQ237" s="46"/>
      <c r="VR237" s="46"/>
      <c r="VS237" s="46"/>
      <c r="VT237" s="46"/>
      <c r="VU237" s="46"/>
      <c r="VV237" s="46"/>
      <c r="VW237" s="46"/>
      <c r="VX237" s="46"/>
      <c r="VY237" s="46"/>
      <c r="VZ237" s="46"/>
      <c r="WA237" s="46"/>
      <c r="WB237" s="46"/>
      <c r="WC237" s="46"/>
      <c r="WD237" s="46"/>
      <c r="WE237" s="46"/>
      <c r="WF237" s="46"/>
      <c r="WG237" s="46"/>
      <c r="WH237" s="46"/>
      <c r="WI237" s="46"/>
      <c r="WJ237" s="46"/>
      <c r="WK237" s="46"/>
      <c r="WL237" s="46"/>
      <c r="WM237" s="46"/>
      <c r="WN237" s="46"/>
      <c r="WO237" s="46"/>
      <c r="WP237" s="46"/>
      <c r="WQ237" s="46"/>
      <c r="WR237" s="46"/>
      <c r="WS237" s="46"/>
      <c r="WT237" s="46"/>
      <c r="WU237" s="46"/>
      <c r="WV237" s="46"/>
      <c r="WW237" s="46"/>
      <c r="WX237" s="46"/>
      <c r="WY237" s="46"/>
      <c r="WZ237" s="46"/>
      <c r="XA237" s="46"/>
      <c r="XB237" s="46"/>
      <c r="XC237" s="46"/>
      <c r="XD237" s="46"/>
      <c r="XE237" s="46"/>
      <c r="XF237" s="46"/>
      <c r="XG237" s="46"/>
      <c r="XH237" s="46"/>
      <c r="XI237" s="46"/>
      <c r="XJ237" s="46"/>
      <c r="XK237" s="46"/>
      <c r="XL237" s="46"/>
      <c r="XM237" s="46"/>
      <c r="XN237" s="46"/>
      <c r="XO237" s="46"/>
      <c r="XP237" s="46"/>
      <c r="XQ237" s="46"/>
      <c r="XR237" s="46"/>
      <c r="XS237" s="46"/>
      <c r="XT237" s="46"/>
      <c r="XU237" s="46"/>
      <c r="XV237" s="46"/>
      <c r="XW237" s="46"/>
      <c r="XX237" s="46"/>
      <c r="XY237" s="46"/>
      <c r="XZ237" s="46"/>
      <c r="YA237" s="46"/>
      <c r="YB237" s="46"/>
      <c r="YC237" s="46"/>
      <c r="YD237" s="46"/>
      <c r="YE237" s="46"/>
      <c r="YF237" s="46"/>
      <c r="YG237" s="46"/>
      <c r="YH237" s="46"/>
      <c r="YI237" s="46"/>
      <c r="YJ237" s="46"/>
      <c r="YK237" s="46"/>
      <c r="YL237" s="46"/>
      <c r="YM237" s="46"/>
      <c r="YN237" s="46"/>
      <c r="YO237" s="46"/>
      <c r="YP237" s="46"/>
      <c r="YQ237" s="46"/>
      <c r="YR237" s="46"/>
      <c r="YS237" s="46"/>
    </row>
    <row r="238" spans="1:669" s="8" customFormat="1" ht="15.75" x14ac:dyDescent="0.25">
      <c r="A238" s="29" t="s">
        <v>159</v>
      </c>
      <c r="B238" s="74" t="s">
        <v>17</v>
      </c>
      <c r="C238" s="75" t="s">
        <v>72</v>
      </c>
      <c r="D238" s="75" t="s">
        <v>233</v>
      </c>
      <c r="E238" s="78">
        <v>44593</v>
      </c>
      <c r="F238" s="10" t="s">
        <v>110</v>
      </c>
      <c r="G238" s="134">
        <v>35000</v>
      </c>
      <c r="H238" s="134">
        <v>1004.5</v>
      </c>
      <c r="I238" s="134">
        <v>0</v>
      </c>
      <c r="J238" s="134">
        <v>1064</v>
      </c>
      <c r="K238" s="134">
        <v>25</v>
      </c>
      <c r="L238" s="134">
        <v>2093.5</v>
      </c>
      <c r="M238" s="135">
        <v>32906.5</v>
      </c>
      <c r="O238" s="1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6"/>
      <c r="HU238" s="46"/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  <c r="IT238" s="46"/>
      <c r="IU238" s="46"/>
      <c r="IV238" s="46"/>
      <c r="IW238" s="46"/>
      <c r="IX238" s="46"/>
      <c r="IY238" s="46"/>
      <c r="IZ238" s="46"/>
      <c r="JA238" s="46"/>
      <c r="JB238" s="46"/>
      <c r="JC238" s="46"/>
      <c r="JD238" s="46"/>
      <c r="JE238" s="46"/>
      <c r="JF238" s="46"/>
      <c r="JG238" s="46"/>
      <c r="JH238" s="46"/>
      <c r="JI238" s="46"/>
      <c r="JJ238" s="46"/>
      <c r="JK238" s="46"/>
      <c r="JL238" s="46"/>
      <c r="JM238" s="46"/>
      <c r="JN238" s="46"/>
      <c r="JO238" s="46"/>
      <c r="JP238" s="46"/>
      <c r="JQ238" s="46"/>
      <c r="JR238" s="46"/>
      <c r="JS238" s="46"/>
      <c r="JT238" s="46"/>
      <c r="JU238" s="46"/>
      <c r="JV238" s="46"/>
      <c r="JW238" s="46"/>
      <c r="JX238" s="46"/>
      <c r="JY238" s="46"/>
      <c r="JZ238" s="46"/>
      <c r="KA238" s="46"/>
      <c r="KB238" s="46"/>
      <c r="KC238" s="46"/>
      <c r="KD238" s="46"/>
      <c r="KE238" s="46"/>
      <c r="KF238" s="46"/>
      <c r="KG238" s="46"/>
      <c r="KH238" s="46"/>
      <c r="KI238" s="46"/>
      <c r="KJ238" s="46"/>
      <c r="KK238" s="46"/>
      <c r="KL238" s="46"/>
      <c r="KM238" s="46"/>
      <c r="KN238" s="46"/>
      <c r="KO238" s="46"/>
      <c r="KP238" s="46"/>
      <c r="KQ238" s="46"/>
      <c r="KR238" s="46"/>
      <c r="KS238" s="46"/>
      <c r="KT238" s="46"/>
      <c r="KU238" s="46"/>
      <c r="KV238" s="46"/>
      <c r="KW238" s="46"/>
      <c r="KX238" s="46"/>
      <c r="KY238" s="46"/>
      <c r="KZ238" s="46"/>
      <c r="LA238" s="46"/>
      <c r="LB238" s="46"/>
      <c r="LC238" s="46"/>
      <c r="LD238" s="46"/>
      <c r="LE238" s="46"/>
      <c r="LF238" s="46"/>
      <c r="LG238" s="46"/>
      <c r="LH238" s="46"/>
      <c r="LI238" s="46"/>
      <c r="LJ238" s="46"/>
      <c r="LK238" s="46"/>
      <c r="LL238" s="46"/>
      <c r="LM238" s="46"/>
      <c r="LN238" s="46"/>
      <c r="LO238" s="46"/>
      <c r="LP238" s="46"/>
      <c r="LQ238" s="46"/>
      <c r="LR238" s="46"/>
      <c r="LS238" s="46"/>
      <c r="LT238" s="46"/>
      <c r="LU238" s="46"/>
      <c r="LV238" s="46"/>
      <c r="LW238" s="46"/>
      <c r="LX238" s="46"/>
      <c r="LY238" s="46"/>
      <c r="LZ238" s="46"/>
      <c r="MA238" s="46"/>
      <c r="MB238" s="46"/>
      <c r="MC238" s="46"/>
      <c r="MD238" s="46"/>
      <c r="ME238" s="46"/>
      <c r="MF238" s="46"/>
      <c r="MG238" s="46"/>
      <c r="MH238" s="46"/>
      <c r="MI238" s="46"/>
      <c r="MJ238" s="46"/>
      <c r="MK238" s="46"/>
      <c r="ML238" s="46"/>
      <c r="MM238" s="46"/>
      <c r="MN238" s="46"/>
      <c r="MO238" s="46"/>
      <c r="MP238" s="46"/>
      <c r="MQ238" s="46"/>
      <c r="MR238" s="46"/>
      <c r="MS238" s="46"/>
      <c r="MT238" s="46"/>
      <c r="MU238" s="46"/>
      <c r="MV238" s="46"/>
      <c r="MW238" s="46"/>
      <c r="MX238" s="46"/>
      <c r="MY238" s="46"/>
      <c r="MZ238" s="46"/>
      <c r="NA238" s="46"/>
      <c r="NB238" s="46"/>
      <c r="NC238" s="46"/>
      <c r="ND238" s="46"/>
      <c r="NE238" s="46"/>
      <c r="NF238" s="46"/>
      <c r="NG238" s="46"/>
      <c r="NH238" s="46"/>
      <c r="NI238" s="46"/>
      <c r="NJ238" s="46"/>
      <c r="NK238" s="46"/>
      <c r="NL238" s="46"/>
      <c r="NM238" s="46"/>
      <c r="NN238" s="46"/>
      <c r="NO238" s="46"/>
      <c r="NP238" s="46"/>
      <c r="NQ238" s="46"/>
      <c r="NR238" s="46"/>
      <c r="NS238" s="46"/>
      <c r="NT238" s="46"/>
      <c r="NU238" s="46"/>
      <c r="NV238" s="46"/>
      <c r="NW238" s="46"/>
      <c r="NX238" s="46"/>
      <c r="NY238" s="46"/>
      <c r="NZ238" s="46"/>
      <c r="OA238" s="46"/>
      <c r="OB238" s="46"/>
      <c r="OC238" s="46"/>
      <c r="OD238" s="46"/>
      <c r="OE238" s="46"/>
      <c r="OF238" s="46"/>
      <c r="OG238" s="46"/>
      <c r="OH238" s="46"/>
      <c r="OI238" s="46"/>
      <c r="OJ238" s="46"/>
      <c r="OK238" s="46"/>
      <c r="OL238" s="46"/>
      <c r="OM238" s="46"/>
      <c r="ON238" s="46"/>
      <c r="OO238" s="46"/>
      <c r="OP238" s="46"/>
      <c r="OQ238" s="46"/>
      <c r="OR238" s="46"/>
      <c r="OS238" s="46"/>
      <c r="OT238" s="46"/>
      <c r="OU238" s="46"/>
      <c r="OV238" s="46"/>
      <c r="OW238" s="46"/>
      <c r="OX238" s="46"/>
      <c r="OY238" s="46"/>
      <c r="OZ238" s="46"/>
      <c r="PA238" s="46"/>
      <c r="PB238" s="46"/>
      <c r="PC238" s="46"/>
      <c r="PD238" s="46"/>
      <c r="PE238" s="46"/>
      <c r="PF238" s="46"/>
      <c r="PG238" s="46"/>
      <c r="PH238" s="46"/>
      <c r="PI238" s="46"/>
      <c r="PJ238" s="46"/>
      <c r="PK238" s="46"/>
      <c r="PL238" s="46"/>
      <c r="PM238" s="46"/>
      <c r="PN238" s="46"/>
      <c r="PO238" s="46"/>
      <c r="PP238" s="46"/>
      <c r="PQ238" s="46"/>
      <c r="PR238" s="46"/>
      <c r="PS238" s="46"/>
      <c r="PT238" s="46"/>
      <c r="PU238" s="46"/>
      <c r="PV238" s="46"/>
      <c r="PW238" s="46"/>
      <c r="PX238" s="46"/>
      <c r="PY238" s="46"/>
      <c r="PZ238" s="46"/>
      <c r="QA238" s="46"/>
      <c r="QB238" s="46"/>
      <c r="QC238" s="46"/>
      <c r="QD238" s="46"/>
      <c r="QE238" s="46"/>
      <c r="QF238" s="46"/>
      <c r="QG238" s="46"/>
      <c r="QH238" s="46"/>
      <c r="QI238" s="46"/>
      <c r="QJ238" s="46"/>
      <c r="QK238" s="46"/>
      <c r="QL238" s="46"/>
      <c r="QM238" s="46"/>
      <c r="QN238" s="46"/>
      <c r="QO238" s="46"/>
      <c r="QP238" s="46"/>
      <c r="QQ238" s="46"/>
      <c r="QR238" s="46"/>
      <c r="QS238" s="46"/>
      <c r="QT238" s="46"/>
      <c r="QU238" s="46"/>
      <c r="QV238" s="46"/>
      <c r="QW238" s="46"/>
      <c r="QX238" s="46"/>
      <c r="QY238" s="46"/>
      <c r="QZ238" s="46"/>
      <c r="RA238" s="46"/>
      <c r="RB238" s="46"/>
      <c r="RC238" s="46"/>
      <c r="RD238" s="46"/>
      <c r="RE238" s="46"/>
      <c r="RF238" s="46"/>
      <c r="RG238" s="46"/>
      <c r="RH238" s="46"/>
      <c r="RI238" s="46"/>
      <c r="RJ238" s="46"/>
      <c r="RK238" s="46"/>
      <c r="RL238" s="46"/>
      <c r="RM238" s="46"/>
      <c r="RN238" s="46"/>
      <c r="RO238" s="46"/>
      <c r="RP238" s="46"/>
      <c r="RQ238" s="46"/>
      <c r="RR238" s="46"/>
      <c r="RS238" s="46"/>
      <c r="RT238" s="46"/>
      <c r="RU238" s="46"/>
      <c r="RV238" s="46"/>
      <c r="RW238" s="46"/>
      <c r="RX238" s="46"/>
      <c r="RY238" s="46"/>
      <c r="RZ238" s="46"/>
      <c r="SA238" s="46"/>
      <c r="SB238" s="46"/>
      <c r="SC238" s="46"/>
      <c r="SD238" s="46"/>
      <c r="SE238" s="46"/>
      <c r="SF238" s="46"/>
      <c r="SG238" s="46"/>
      <c r="SH238" s="46"/>
      <c r="SI238" s="46"/>
      <c r="SJ238" s="46"/>
      <c r="SK238" s="46"/>
      <c r="SL238" s="46"/>
      <c r="SM238" s="46"/>
      <c r="SN238" s="46"/>
      <c r="SO238" s="46"/>
      <c r="SP238" s="46"/>
      <c r="SQ238" s="46"/>
      <c r="SR238" s="46"/>
      <c r="SS238" s="46"/>
      <c r="ST238" s="46"/>
      <c r="SU238" s="46"/>
      <c r="SV238" s="46"/>
      <c r="SW238" s="46"/>
      <c r="SX238" s="46"/>
      <c r="SY238" s="46"/>
      <c r="SZ238" s="46"/>
      <c r="TA238" s="46"/>
      <c r="TB238" s="46"/>
      <c r="TC238" s="46"/>
      <c r="TD238" s="46"/>
      <c r="TE238" s="46"/>
      <c r="TF238" s="46"/>
      <c r="TG238" s="46"/>
      <c r="TH238" s="46"/>
      <c r="TI238" s="46"/>
      <c r="TJ238" s="46"/>
      <c r="TK238" s="46"/>
      <c r="TL238" s="46"/>
      <c r="TM238" s="46"/>
      <c r="TN238" s="46"/>
      <c r="TO238" s="46"/>
      <c r="TP238" s="46"/>
      <c r="TQ238" s="46"/>
      <c r="TR238" s="46"/>
      <c r="TS238" s="46"/>
      <c r="TT238" s="46"/>
      <c r="TU238" s="46"/>
      <c r="TV238" s="46"/>
      <c r="TW238" s="46"/>
      <c r="TX238" s="46"/>
      <c r="TY238" s="46"/>
      <c r="TZ238" s="46"/>
      <c r="UA238" s="46"/>
      <c r="UB238" s="46"/>
      <c r="UC238" s="46"/>
      <c r="UD238" s="46"/>
      <c r="UE238" s="46"/>
      <c r="UF238" s="46"/>
      <c r="UG238" s="46"/>
      <c r="UH238" s="46"/>
      <c r="UI238" s="46"/>
      <c r="UJ238" s="46"/>
      <c r="UK238" s="46"/>
      <c r="UL238" s="46"/>
      <c r="UM238" s="46"/>
      <c r="UN238" s="46"/>
      <c r="UO238" s="46"/>
      <c r="UP238" s="46"/>
      <c r="UQ238" s="46"/>
      <c r="UR238" s="46"/>
      <c r="US238" s="46"/>
      <c r="UT238" s="46"/>
      <c r="UU238" s="46"/>
      <c r="UV238" s="46"/>
      <c r="UW238" s="46"/>
      <c r="UX238" s="46"/>
      <c r="UY238" s="46"/>
      <c r="UZ238" s="46"/>
      <c r="VA238" s="46"/>
      <c r="VB238" s="46"/>
      <c r="VC238" s="46"/>
      <c r="VD238" s="46"/>
      <c r="VE238" s="46"/>
      <c r="VF238" s="46"/>
      <c r="VG238" s="46"/>
      <c r="VH238" s="46"/>
      <c r="VI238" s="46"/>
      <c r="VJ238" s="46"/>
      <c r="VK238" s="46"/>
      <c r="VL238" s="46"/>
      <c r="VM238" s="46"/>
      <c r="VN238" s="46"/>
      <c r="VO238" s="46"/>
      <c r="VP238" s="46"/>
      <c r="VQ238" s="46"/>
      <c r="VR238" s="46"/>
      <c r="VS238" s="46"/>
      <c r="VT238" s="46"/>
      <c r="VU238" s="46"/>
      <c r="VV238" s="46"/>
      <c r="VW238" s="46"/>
      <c r="VX238" s="46"/>
      <c r="VY238" s="46"/>
      <c r="VZ238" s="46"/>
      <c r="WA238" s="46"/>
      <c r="WB238" s="46"/>
      <c r="WC238" s="46"/>
      <c r="WD238" s="46"/>
      <c r="WE238" s="46"/>
      <c r="WF238" s="46"/>
      <c r="WG238" s="46"/>
      <c r="WH238" s="46"/>
      <c r="WI238" s="46"/>
      <c r="WJ238" s="46"/>
      <c r="WK238" s="46"/>
      <c r="WL238" s="46"/>
      <c r="WM238" s="46"/>
      <c r="WN238" s="46"/>
      <c r="WO238" s="46"/>
      <c r="WP238" s="46"/>
      <c r="WQ238" s="46"/>
      <c r="WR238" s="46"/>
      <c r="WS238" s="46"/>
      <c r="WT238" s="46"/>
      <c r="WU238" s="46"/>
      <c r="WV238" s="46"/>
      <c r="WW238" s="46"/>
      <c r="WX238" s="46"/>
      <c r="WY238" s="46"/>
      <c r="WZ238" s="46"/>
      <c r="XA238" s="46"/>
      <c r="XB238" s="46"/>
      <c r="XC238" s="46"/>
      <c r="XD238" s="46"/>
      <c r="XE238" s="46"/>
      <c r="XF238" s="46"/>
      <c r="XG238" s="46"/>
      <c r="XH238" s="46"/>
      <c r="XI238" s="46"/>
      <c r="XJ238" s="46"/>
      <c r="XK238" s="46"/>
      <c r="XL238" s="46"/>
      <c r="XM238" s="46"/>
      <c r="XN238" s="46"/>
      <c r="XO238" s="46"/>
      <c r="XP238" s="46"/>
      <c r="XQ238" s="46"/>
      <c r="XR238" s="46"/>
      <c r="XS238" s="46"/>
      <c r="XT238" s="46"/>
      <c r="XU238" s="46"/>
      <c r="XV238" s="46"/>
      <c r="XW238" s="46"/>
      <c r="XX238" s="46"/>
      <c r="XY238" s="46"/>
      <c r="XZ238" s="46"/>
      <c r="YA238" s="46"/>
      <c r="YB238" s="46"/>
      <c r="YC238" s="46"/>
      <c r="YD238" s="46"/>
      <c r="YE238" s="46"/>
      <c r="YF238" s="46"/>
      <c r="YG238" s="46"/>
      <c r="YH238" s="46"/>
      <c r="YI238" s="46"/>
      <c r="YJ238" s="46"/>
      <c r="YK238" s="46"/>
      <c r="YL238" s="46"/>
      <c r="YM238" s="46"/>
      <c r="YN238" s="46"/>
      <c r="YO238" s="46"/>
      <c r="YP238" s="46"/>
      <c r="YQ238" s="46"/>
      <c r="YR238" s="46"/>
      <c r="YS238" s="46"/>
    </row>
    <row r="239" spans="1:669" s="8" customFormat="1" ht="15.75" x14ac:dyDescent="0.25">
      <c r="A239" s="29" t="s">
        <v>160</v>
      </c>
      <c r="B239" s="74" t="s">
        <v>161</v>
      </c>
      <c r="C239" s="75" t="s">
        <v>71</v>
      </c>
      <c r="D239" s="75" t="s">
        <v>233</v>
      </c>
      <c r="E239" s="78">
        <v>44593</v>
      </c>
      <c r="F239" s="10" t="s">
        <v>110</v>
      </c>
      <c r="G239" s="134">
        <v>35000</v>
      </c>
      <c r="H239" s="134">
        <v>1004.5</v>
      </c>
      <c r="I239" s="134">
        <v>0</v>
      </c>
      <c r="J239" s="134">
        <v>1064</v>
      </c>
      <c r="K239" s="134">
        <v>25</v>
      </c>
      <c r="L239" s="134">
        <v>2093.5</v>
      </c>
      <c r="M239" s="135">
        <v>32906.5</v>
      </c>
      <c r="O239" s="1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  <c r="IR239" s="46"/>
      <c r="IS239" s="46"/>
      <c r="IT239" s="46"/>
      <c r="IU239" s="46"/>
      <c r="IV239" s="46"/>
      <c r="IW239" s="46"/>
      <c r="IX239" s="46"/>
      <c r="IY239" s="46"/>
      <c r="IZ239" s="46"/>
      <c r="JA239" s="46"/>
      <c r="JB239" s="46"/>
      <c r="JC239" s="46"/>
      <c r="JD239" s="46"/>
      <c r="JE239" s="46"/>
      <c r="JF239" s="46"/>
      <c r="JG239" s="46"/>
      <c r="JH239" s="46"/>
      <c r="JI239" s="46"/>
      <c r="JJ239" s="46"/>
      <c r="JK239" s="46"/>
      <c r="JL239" s="46"/>
      <c r="JM239" s="46"/>
      <c r="JN239" s="46"/>
      <c r="JO239" s="46"/>
      <c r="JP239" s="46"/>
      <c r="JQ239" s="46"/>
      <c r="JR239" s="46"/>
      <c r="JS239" s="46"/>
      <c r="JT239" s="46"/>
      <c r="JU239" s="46"/>
      <c r="JV239" s="46"/>
      <c r="JW239" s="46"/>
      <c r="JX239" s="46"/>
      <c r="JY239" s="46"/>
      <c r="JZ239" s="46"/>
      <c r="KA239" s="46"/>
      <c r="KB239" s="46"/>
      <c r="KC239" s="46"/>
      <c r="KD239" s="46"/>
      <c r="KE239" s="46"/>
      <c r="KF239" s="46"/>
      <c r="KG239" s="46"/>
      <c r="KH239" s="46"/>
      <c r="KI239" s="46"/>
      <c r="KJ239" s="46"/>
      <c r="KK239" s="46"/>
      <c r="KL239" s="46"/>
      <c r="KM239" s="46"/>
      <c r="KN239" s="46"/>
      <c r="KO239" s="46"/>
      <c r="KP239" s="46"/>
      <c r="KQ239" s="46"/>
      <c r="KR239" s="46"/>
      <c r="KS239" s="46"/>
      <c r="KT239" s="46"/>
      <c r="KU239" s="46"/>
      <c r="KV239" s="46"/>
      <c r="KW239" s="46"/>
      <c r="KX239" s="46"/>
      <c r="KY239" s="46"/>
      <c r="KZ239" s="46"/>
      <c r="LA239" s="46"/>
      <c r="LB239" s="46"/>
      <c r="LC239" s="46"/>
      <c r="LD239" s="46"/>
      <c r="LE239" s="46"/>
      <c r="LF239" s="46"/>
      <c r="LG239" s="46"/>
      <c r="LH239" s="46"/>
      <c r="LI239" s="46"/>
      <c r="LJ239" s="46"/>
      <c r="LK239" s="46"/>
      <c r="LL239" s="46"/>
      <c r="LM239" s="46"/>
      <c r="LN239" s="46"/>
      <c r="LO239" s="46"/>
      <c r="LP239" s="46"/>
      <c r="LQ239" s="46"/>
      <c r="LR239" s="46"/>
      <c r="LS239" s="46"/>
      <c r="LT239" s="46"/>
      <c r="LU239" s="46"/>
      <c r="LV239" s="46"/>
      <c r="LW239" s="46"/>
      <c r="LX239" s="46"/>
      <c r="LY239" s="46"/>
      <c r="LZ239" s="46"/>
      <c r="MA239" s="46"/>
      <c r="MB239" s="46"/>
      <c r="MC239" s="46"/>
      <c r="MD239" s="46"/>
      <c r="ME239" s="46"/>
      <c r="MF239" s="46"/>
      <c r="MG239" s="46"/>
      <c r="MH239" s="46"/>
      <c r="MI239" s="46"/>
      <c r="MJ239" s="46"/>
      <c r="MK239" s="46"/>
      <c r="ML239" s="46"/>
      <c r="MM239" s="46"/>
      <c r="MN239" s="46"/>
      <c r="MO239" s="46"/>
      <c r="MP239" s="46"/>
      <c r="MQ239" s="46"/>
      <c r="MR239" s="46"/>
      <c r="MS239" s="46"/>
      <c r="MT239" s="46"/>
      <c r="MU239" s="46"/>
      <c r="MV239" s="46"/>
      <c r="MW239" s="46"/>
      <c r="MX239" s="46"/>
      <c r="MY239" s="46"/>
      <c r="MZ239" s="46"/>
      <c r="NA239" s="46"/>
      <c r="NB239" s="46"/>
      <c r="NC239" s="46"/>
      <c r="ND239" s="46"/>
      <c r="NE239" s="46"/>
      <c r="NF239" s="46"/>
      <c r="NG239" s="46"/>
      <c r="NH239" s="46"/>
      <c r="NI239" s="46"/>
      <c r="NJ239" s="46"/>
      <c r="NK239" s="46"/>
      <c r="NL239" s="46"/>
      <c r="NM239" s="46"/>
      <c r="NN239" s="46"/>
      <c r="NO239" s="46"/>
      <c r="NP239" s="46"/>
      <c r="NQ239" s="46"/>
      <c r="NR239" s="46"/>
      <c r="NS239" s="46"/>
      <c r="NT239" s="46"/>
      <c r="NU239" s="46"/>
      <c r="NV239" s="46"/>
      <c r="NW239" s="46"/>
      <c r="NX239" s="46"/>
      <c r="NY239" s="46"/>
      <c r="NZ239" s="46"/>
      <c r="OA239" s="46"/>
      <c r="OB239" s="46"/>
      <c r="OC239" s="46"/>
      <c r="OD239" s="46"/>
      <c r="OE239" s="46"/>
      <c r="OF239" s="46"/>
      <c r="OG239" s="46"/>
      <c r="OH239" s="46"/>
      <c r="OI239" s="46"/>
      <c r="OJ239" s="46"/>
      <c r="OK239" s="46"/>
      <c r="OL239" s="46"/>
      <c r="OM239" s="46"/>
      <c r="ON239" s="46"/>
      <c r="OO239" s="46"/>
      <c r="OP239" s="46"/>
      <c r="OQ239" s="46"/>
      <c r="OR239" s="46"/>
      <c r="OS239" s="46"/>
      <c r="OT239" s="46"/>
      <c r="OU239" s="46"/>
      <c r="OV239" s="46"/>
      <c r="OW239" s="46"/>
      <c r="OX239" s="46"/>
      <c r="OY239" s="46"/>
      <c r="OZ239" s="46"/>
      <c r="PA239" s="46"/>
      <c r="PB239" s="46"/>
      <c r="PC239" s="46"/>
      <c r="PD239" s="46"/>
      <c r="PE239" s="46"/>
      <c r="PF239" s="46"/>
      <c r="PG239" s="46"/>
      <c r="PH239" s="46"/>
      <c r="PI239" s="46"/>
      <c r="PJ239" s="46"/>
      <c r="PK239" s="46"/>
      <c r="PL239" s="46"/>
      <c r="PM239" s="46"/>
      <c r="PN239" s="46"/>
      <c r="PO239" s="46"/>
      <c r="PP239" s="46"/>
      <c r="PQ239" s="46"/>
      <c r="PR239" s="46"/>
      <c r="PS239" s="46"/>
      <c r="PT239" s="46"/>
      <c r="PU239" s="46"/>
      <c r="PV239" s="46"/>
      <c r="PW239" s="46"/>
      <c r="PX239" s="46"/>
      <c r="PY239" s="46"/>
      <c r="PZ239" s="46"/>
      <c r="QA239" s="46"/>
      <c r="QB239" s="46"/>
      <c r="QC239" s="46"/>
      <c r="QD239" s="46"/>
      <c r="QE239" s="46"/>
      <c r="QF239" s="46"/>
      <c r="QG239" s="46"/>
      <c r="QH239" s="46"/>
      <c r="QI239" s="46"/>
      <c r="QJ239" s="46"/>
      <c r="QK239" s="46"/>
      <c r="QL239" s="46"/>
      <c r="QM239" s="46"/>
      <c r="QN239" s="46"/>
      <c r="QO239" s="46"/>
      <c r="QP239" s="46"/>
      <c r="QQ239" s="46"/>
      <c r="QR239" s="46"/>
      <c r="QS239" s="46"/>
      <c r="QT239" s="46"/>
      <c r="QU239" s="46"/>
      <c r="QV239" s="46"/>
      <c r="QW239" s="46"/>
      <c r="QX239" s="46"/>
      <c r="QY239" s="46"/>
      <c r="QZ239" s="46"/>
      <c r="RA239" s="46"/>
      <c r="RB239" s="46"/>
      <c r="RC239" s="46"/>
      <c r="RD239" s="46"/>
      <c r="RE239" s="46"/>
      <c r="RF239" s="46"/>
      <c r="RG239" s="46"/>
      <c r="RH239" s="46"/>
      <c r="RI239" s="46"/>
      <c r="RJ239" s="46"/>
      <c r="RK239" s="46"/>
      <c r="RL239" s="46"/>
      <c r="RM239" s="46"/>
      <c r="RN239" s="46"/>
      <c r="RO239" s="46"/>
      <c r="RP239" s="46"/>
      <c r="RQ239" s="46"/>
      <c r="RR239" s="46"/>
      <c r="RS239" s="46"/>
      <c r="RT239" s="46"/>
      <c r="RU239" s="46"/>
      <c r="RV239" s="46"/>
      <c r="RW239" s="46"/>
      <c r="RX239" s="46"/>
      <c r="RY239" s="46"/>
      <c r="RZ239" s="46"/>
      <c r="SA239" s="46"/>
      <c r="SB239" s="46"/>
      <c r="SC239" s="46"/>
      <c r="SD239" s="46"/>
      <c r="SE239" s="46"/>
      <c r="SF239" s="46"/>
      <c r="SG239" s="46"/>
      <c r="SH239" s="46"/>
      <c r="SI239" s="46"/>
      <c r="SJ239" s="46"/>
      <c r="SK239" s="46"/>
      <c r="SL239" s="46"/>
      <c r="SM239" s="46"/>
      <c r="SN239" s="46"/>
      <c r="SO239" s="46"/>
      <c r="SP239" s="46"/>
      <c r="SQ239" s="46"/>
      <c r="SR239" s="46"/>
      <c r="SS239" s="46"/>
      <c r="ST239" s="46"/>
      <c r="SU239" s="46"/>
      <c r="SV239" s="46"/>
      <c r="SW239" s="46"/>
      <c r="SX239" s="46"/>
      <c r="SY239" s="46"/>
      <c r="SZ239" s="46"/>
      <c r="TA239" s="46"/>
      <c r="TB239" s="46"/>
      <c r="TC239" s="46"/>
      <c r="TD239" s="46"/>
      <c r="TE239" s="46"/>
      <c r="TF239" s="46"/>
      <c r="TG239" s="46"/>
      <c r="TH239" s="46"/>
      <c r="TI239" s="46"/>
      <c r="TJ239" s="46"/>
      <c r="TK239" s="46"/>
      <c r="TL239" s="46"/>
      <c r="TM239" s="46"/>
      <c r="TN239" s="46"/>
      <c r="TO239" s="46"/>
      <c r="TP239" s="46"/>
      <c r="TQ239" s="46"/>
      <c r="TR239" s="46"/>
      <c r="TS239" s="46"/>
      <c r="TT239" s="46"/>
      <c r="TU239" s="46"/>
      <c r="TV239" s="46"/>
      <c r="TW239" s="46"/>
      <c r="TX239" s="46"/>
      <c r="TY239" s="46"/>
      <c r="TZ239" s="46"/>
      <c r="UA239" s="46"/>
      <c r="UB239" s="46"/>
      <c r="UC239" s="46"/>
      <c r="UD239" s="46"/>
      <c r="UE239" s="46"/>
      <c r="UF239" s="46"/>
      <c r="UG239" s="46"/>
      <c r="UH239" s="46"/>
      <c r="UI239" s="46"/>
      <c r="UJ239" s="46"/>
      <c r="UK239" s="46"/>
      <c r="UL239" s="46"/>
      <c r="UM239" s="46"/>
      <c r="UN239" s="46"/>
      <c r="UO239" s="46"/>
      <c r="UP239" s="46"/>
      <c r="UQ239" s="46"/>
      <c r="UR239" s="46"/>
      <c r="US239" s="46"/>
      <c r="UT239" s="46"/>
      <c r="UU239" s="46"/>
      <c r="UV239" s="46"/>
      <c r="UW239" s="46"/>
      <c r="UX239" s="46"/>
      <c r="UY239" s="46"/>
      <c r="UZ239" s="46"/>
      <c r="VA239" s="46"/>
      <c r="VB239" s="46"/>
      <c r="VC239" s="46"/>
      <c r="VD239" s="46"/>
      <c r="VE239" s="46"/>
      <c r="VF239" s="46"/>
      <c r="VG239" s="46"/>
      <c r="VH239" s="46"/>
      <c r="VI239" s="46"/>
      <c r="VJ239" s="46"/>
      <c r="VK239" s="46"/>
      <c r="VL239" s="46"/>
      <c r="VM239" s="46"/>
      <c r="VN239" s="46"/>
      <c r="VO239" s="46"/>
      <c r="VP239" s="46"/>
      <c r="VQ239" s="46"/>
      <c r="VR239" s="46"/>
      <c r="VS239" s="46"/>
      <c r="VT239" s="46"/>
      <c r="VU239" s="46"/>
      <c r="VV239" s="46"/>
      <c r="VW239" s="46"/>
      <c r="VX239" s="46"/>
      <c r="VY239" s="46"/>
      <c r="VZ239" s="46"/>
      <c r="WA239" s="46"/>
      <c r="WB239" s="46"/>
      <c r="WC239" s="46"/>
      <c r="WD239" s="46"/>
      <c r="WE239" s="46"/>
      <c r="WF239" s="46"/>
      <c r="WG239" s="46"/>
      <c r="WH239" s="46"/>
      <c r="WI239" s="46"/>
      <c r="WJ239" s="46"/>
      <c r="WK239" s="46"/>
      <c r="WL239" s="46"/>
      <c r="WM239" s="46"/>
      <c r="WN239" s="46"/>
      <c r="WO239" s="46"/>
      <c r="WP239" s="46"/>
      <c r="WQ239" s="46"/>
      <c r="WR239" s="46"/>
      <c r="WS239" s="46"/>
      <c r="WT239" s="46"/>
      <c r="WU239" s="46"/>
      <c r="WV239" s="46"/>
      <c r="WW239" s="46"/>
      <c r="WX239" s="46"/>
      <c r="WY239" s="46"/>
      <c r="WZ239" s="46"/>
      <c r="XA239" s="46"/>
      <c r="XB239" s="46"/>
      <c r="XC239" s="46"/>
      <c r="XD239" s="46"/>
      <c r="XE239" s="46"/>
      <c r="XF239" s="46"/>
      <c r="XG239" s="46"/>
      <c r="XH239" s="46"/>
      <c r="XI239" s="46"/>
      <c r="XJ239" s="46"/>
      <c r="XK239" s="46"/>
      <c r="XL239" s="46"/>
      <c r="XM239" s="46"/>
      <c r="XN239" s="46"/>
      <c r="XO239" s="46"/>
      <c r="XP239" s="46"/>
      <c r="XQ239" s="46"/>
      <c r="XR239" s="46"/>
      <c r="XS239" s="46"/>
      <c r="XT239" s="46"/>
      <c r="XU239" s="46"/>
      <c r="XV239" s="46"/>
      <c r="XW239" s="46"/>
      <c r="XX239" s="46"/>
      <c r="XY239" s="46"/>
      <c r="XZ239" s="46"/>
      <c r="YA239" s="46"/>
      <c r="YB239" s="46"/>
      <c r="YC239" s="46"/>
      <c r="YD239" s="46"/>
      <c r="YE239" s="46"/>
      <c r="YF239" s="46"/>
      <c r="YG239" s="46"/>
      <c r="YH239" s="46"/>
      <c r="YI239" s="46"/>
      <c r="YJ239" s="46"/>
      <c r="YK239" s="46"/>
      <c r="YL239" s="46"/>
      <c r="YM239" s="46"/>
      <c r="YN239" s="46"/>
      <c r="YO239" s="46"/>
      <c r="YP239" s="46"/>
      <c r="YQ239" s="46"/>
      <c r="YR239" s="46"/>
      <c r="YS239" s="46"/>
    </row>
    <row r="240" spans="1:669" s="8" customFormat="1" ht="15.75" x14ac:dyDescent="0.25">
      <c r="A240" s="29" t="s">
        <v>187</v>
      </c>
      <c r="B240" s="74" t="s">
        <v>161</v>
      </c>
      <c r="C240" s="75" t="s">
        <v>71</v>
      </c>
      <c r="D240" s="75" t="s">
        <v>233</v>
      </c>
      <c r="E240" s="78">
        <v>44627</v>
      </c>
      <c r="F240" s="10" t="s">
        <v>110</v>
      </c>
      <c r="G240" s="134">
        <v>35000</v>
      </c>
      <c r="H240" s="134">
        <v>1004.5</v>
      </c>
      <c r="I240" s="134">
        <v>0</v>
      </c>
      <c r="J240" s="134">
        <v>1064</v>
      </c>
      <c r="K240" s="134">
        <v>25</v>
      </c>
      <c r="L240" s="134">
        <v>2093.5</v>
      </c>
      <c r="M240" s="135">
        <v>32906.5</v>
      </c>
      <c r="O240" s="1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/>
      <c r="HW240" s="46"/>
      <c r="HX240" s="46"/>
      <c r="HY240" s="46"/>
      <c r="HZ240" s="46"/>
      <c r="IA240" s="46"/>
      <c r="IB240" s="46"/>
      <c r="IC240" s="46"/>
      <c r="ID240" s="46"/>
      <c r="IE240" s="46"/>
      <c r="IF240" s="46"/>
      <c r="IG240" s="46"/>
      <c r="IH240" s="46"/>
      <c r="II240" s="46"/>
      <c r="IJ240" s="46"/>
      <c r="IK240" s="46"/>
      <c r="IL240" s="46"/>
      <c r="IM240" s="46"/>
      <c r="IN240" s="46"/>
      <c r="IO240" s="46"/>
      <c r="IP240" s="46"/>
      <c r="IQ240" s="46"/>
      <c r="IR240" s="46"/>
      <c r="IS240" s="46"/>
      <c r="IT240" s="46"/>
      <c r="IU240" s="46"/>
      <c r="IV240" s="46"/>
      <c r="IW240" s="46"/>
      <c r="IX240" s="46"/>
      <c r="IY240" s="46"/>
      <c r="IZ240" s="46"/>
      <c r="JA240" s="46"/>
      <c r="JB240" s="46"/>
      <c r="JC240" s="46"/>
      <c r="JD240" s="46"/>
      <c r="JE240" s="46"/>
      <c r="JF240" s="46"/>
      <c r="JG240" s="46"/>
      <c r="JH240" s="46"/>
      <c r="JI240" s="46"/>
      <c r="JJ240" s="46"/>
      <c r="JK240" s="46"/>
      <c r="JL240" s="46"/>
      <c r="JM240" s="46"/>
      <c r="JN240" s="46"/>
      <c r="JO240" s="46"/>
      <c r="JP240" s="46"/>
      <c r="JQ240" s="46"/>
      <c r="JR240" s="46"/>
      <c r="JS240" s="46"/>
      <c r="JT240" s="46"/>
      <c r="JU240" s="46"/>
      <c r="JV240" s="46"/>
      <c r="JW240" s="46"/>
      <c r="JX240" s="46"/>
      <c r="JY240" s="46"/>
      <c r="JZ240" s="46"/>
      <c r="KA240" s="46"/>
      <c r="KB240" s="46"/>
      <c r="KC240" s="46"/>
      <c r="KD240" s="46"/>
      <c r="KE240" s="46"/>
      <c r="KF240" s="46"/>
      <c r="KG240" s="46"/>
      <c r="KH240" s="46"/>
      <c r="KI240" s="46"/>
      <c r="KJ240" s="46"/>
      <c r="KK240" s="46"/>
      <c r="KL240" s="46"/>
      <c r="KM240" s="46"/>
      <c r="KN240" s="46"/>
      <c r="KO240" s="46"/>
      <c r="KP240" s="46"/>
      <c r="KQ240" s="46"/>
      <c r="KR240" s="46"/>
      <c r="KS240" s="46"/>
      <c r="KT240" s="46"/>
      <c r="KU240" s="46"/>
      <c r="KV240" s="46"/>
      <c r="KW240" s="46"/>
      <c r="KX240" s="46"/>
      <c r="KY240" s="46"/>
      <c r="KZ240" s="46"/>
      <c r="LA240" s="46"/>
      <c r="LB240" s="46"/>
      <c r="LC240" s="46"/>
      <c r="LD240" s="46"/>
      <c r="LE240" s="46"/>
      <c r="LF240" s="46"/>
      <c r="LG240" s="46"/>
      <c r="LH240" s="46"/>
      <c r="LI240" s="46"/>
      <c r="LJ240" s="46"/>
      <c r="LK240" s="46"/>
      <c r="LL240" s="46"/>
      <c r="LM240" s="46"/>
      <c r="LN240" s="46"/>
      <c r="LO240" s="46"/>
      <c r="LP240" s="46"/>
      <c r="LQ240" s="46"/>
      <c r="LR240" s="46"/>
      <c r="LS240" s="46"/>
      <c r="LT240" s="46"/>
      <c r="LU240" s="46"/>
      <c r="LV240" s="46"/>
      <c r="LW240" s="46"/>
      <c r="LX240" s="46"/>
      <c r="LY240" s="46"/>
      <c r="LZ240" s="46"/>
      <c r="MA240" s="46"/>
      <c r="MB240" s="46"/>
      <c r="MC240" s="46"/>
      <c r="MD240" s="46"/>
      <c r="ME240" s="46"/>
      <c r="MF240" s="46"/>
      <c r="MG240" s="46"/>
      <c r="MH240" s="46"/>
      <c r="MI240" s="46"/>
      <c r="MJ240" s="46"/>
      <c r="MK240" s="46"/>
      <c r="ML240" s="46"/>
      <c r="MM240" s="46"/>
      <c r="MN240" s="46"/>
      <c r="MO240" s="46"/>
      <c r="MP240" s="46"/>
      <c r="MQ240" s="46"/>
      <c r="MR240" s="46"/>
      <c r="MS240" s="46"/>
      <c r="MT240" s="46"/>
      <c r="MU240" s="46"/>
      <c r="MV240" s="46"/>
      <c r="MW240" s="46"/>
      <c r="MX240" s="46"/>
      <c r="MY240" s="46"/>
      <c r="MZ240" s="46"/>
      <c r="NA240" s="46"/>
      <c r="NB240" s="46"/>
      <c r="NC240" s="46"/>
      <c r="ND240" s="46"/>
      <c r="NE240" s="46"/>
      <c r="NF240" s="46"/>
      <c r="NG240" s="46"/>
      <c r="NH240" s="46"/>
      <c r="NI240" s="46"/>
      <c r="NJ240" s="46"/>
      <c r="NK240" s="46"/>
      <c r="NL240" s="46"/>
      <c r="NM240" s="46"/>
      <c r="NN240" s="46"/>
      <c r="NO240" s="46"/>
      <c r="NP240" s="46"/>
      <c r="NQ240" s="46"/>
      <c r="NR240" s="46"/>
      <c r="NS240" s="46"/>
      <c r="NT240" s="46"/>
      <c r="NU240" s="46"/>
      <c r="NV240" s="46"/>
      <c r="NW240" s="46"/>
      <c r="NX240" s="46"/>
      <c r="NY240" s="46"/>
      <c r="NZ240" s="46"/>
      <c r="OA240" s="46"/>
      <c r="OB240" s="46"/>
      <c r="OC240" s="46"/>
      <c r="OD240" s="46"/>
      <c r="OE240" s="46"/>
      <c r="OF240" s="46"/>
      <c r="OG240" s="46"/>
      <c r="OH240" s="46"/>
      <c r="OI240" s="46"/>
      <c r="OJ240" s="46"/>
      <c r="OK240" s="46"/>
      <c r="OL240" s="46"/>
      <c r="OM240" s="46"/>
      <c r="ON240" s="46"/>
      <c r="OO240" s="46"/>
      <c r="OP240" s="46"/>
      <c r="OQ240" s="46"/>
      <c r="OR240" s="46"/>
      <c r="OS240" s="46"/>
      <c r="OT240" s="46"/>
      <c r="OU240" s="46"/>
      <c r="OV240" s="46"/>
      <c r="OW240" s="46"/>
      <c r="OX240" s="46"/>
      <c r="OY240" s="46"/>
      <c r="OZ240" s="46"/>
      <c r="PA240" s="46"/>
      <c r="PB240" s="46"/>
      <c r="PC240" s="46"/>
      <c r="PD240" s="46"/>
      <c r="PE240" s="46"/>
      <c r="PF240" s="46"/>
      <c r="PG240" s="46"/>
      <c r="PH240" s="46"/>
      <c r="PI240" s="46"/>
      <c r="PJ240" s="46"/>
      <c r="PK240" s="46"/>
      <c r="PL240" s="46"/>
      <c r="PM240" s="46"/>
      <c r="PN240" s="46"/>
      <c r="PO240" s="46"/>
      <c r="PP240" s="46"/>
      <c r="PQ240" s="46"/>
      <c r="PR240" s="46"/>
      <c r="PS240" s="46"/>
      <c r="PT240" s="46"/>
      <c r="PU240" s="46"/>
      <c r="PV240" s="46"/>
      <c r="PW240" s="46"/>
      <c r="PX240" s="46"/>
      <c r="PY240" s="46"/>
      <c r="PZ240" s="46"/>
      <c r="QA240" s="46"/>
      <c r="QB240" s="46"/>
      <c r="QC240" s="46"/>
      <c r="QD240" s="46"/>
      <c r="QE240" s="46"/>
      <c r="QF240" s="46"/>
      <c r="QG240" s="46"/>
      <c r="QH240" s="46"/>
      <c r="QI240" s="46"/>
      <c r="QJ240" s="46"/>
      <c r="QK240" s="46"/>
      <c r="QL240" s="46"/>
      <c r="QM240" s="46"/>
      <c r="QN240" s="46"/>
      <c r="QO240" s="46"/>
      <c r="QP240" s="46"/>
      <c r="QQ240" s="46"/>
      <c r="QR240" s="46"/>
      <c r="QS240" s="46"/>
      <c r="QT240" s="46"/>
      <c r="QU240" s="46"/>
      <c r="QV240" s="46"/>
      <c r="QW240" s="46"/>
      <c r="QX240" s="46"/>
      <c r="QY240" s="46"/>
      <c r="QZ240" s="46"/>
      <c r="RA240" s="46"/>
      <c r="RB240" s="46"/>
      <c r="RC240" s="46"/>
      <c r="RD240" s="46"/>
      <c r="RE240" s="46"/>
      <c r="RF240" s="46"/>
      <c r="RG240" s="46"/>
      <c r="RH240" s="46"/>
      <c r="RI240" s="46"/>
      <c r="RJ240" s="46"/>
      <c r="RK240" s="46"/>
      <c r="RL240" s="46"/>
      <c r="RM240" s="46"/>
      <c r="RN240" s="46"/>
      <c r="RO240" s="46"/>
      <c r="RP240" s="46"/>
      <c r="RQ240" s="46"/>
      <c r="RR240" s="46"/>
      <c r="RS240" s="46"/>
      <c r="RT240" s="46"/>
      <c r="RU240" s="46"/>
      <c r="RV240" s="46"/>
      <c r="RW240" s="46"/>
      <c r="RX240" s="46"/>
      <c r="RY240" s="46"/>
      <c r="RZ240" s="46"/>
      <c r="SA240" s="46"/>
      <c r="SB240" s="46"/>
      <c r="SC240" s="46"/>
      <c r="SD240" s="46"/>
      <c r="SE240" s="46"/>
      <c r="SF240" s="46"/>
      <c r="SG240" s="46"/>
      <c r="SH240" s="46"/>
      <c r="SI240" s="46"/>
      <c r="SJ240" s="46"/>
      <c r="SK240" s="46"/>
      <c r="SL240" s="46"/>
      <c r="SM240" s="46"/>
      <c r="SN240" s="46"/>
      <c r="SO240" s="46"/>
      <c r="SP240" s="46"/>
      <c r="SQ240" s="46"/>
      <c r="SR240" s="46"/>
      <c r="SS240" s="46"/>
      <c r="ST240" s="46"/>
      <c r="SU240" s="46"/>
      <c r="SV240" s="46"/>
      <c r="SW240" s="46"/>
      <c r="SX240" s="46"/>
      <c r="SY240" s="46"/>
      <c r="SZ240" s="46"/>
      <c r="TA240" s="46"/>
      <c r="TB240" s="46"/>
      <c r="TC240" s="46"/>
      <c r="TD240" s="46"/>
      <c r="TE240" s="46"/>
      <c r="TF240" s="46"/>
      <c r="TG240" s="46"/>
      <c r="TH240" s="46"/>
      <c r="TI240" s="46"/>
      <c r="TJ240" s="46"/>
      <c r="TK240" s="46"/>
      <c r="TL240" s="46"/>
      <c r="TM240" s="46"/>
      <c r="TN240" s="46"/>
      <c r="TO240" s="46"/>
      <c r="TP240" s="46"/>
      <c r="TQ240" s="46"/>
      <c r="TR240" s="46"/>
      <c r="TS240" s="46"/>
      <c r="TT240" s="46"/>
      <c r="TU240" s="46"/>
      <c r="TV240" s="46"/>
      <c r="TW240" s="46"/>
      <c r="TX240" s="46"/>
      <c r="TY240" s="46"/>
      <c r="TZ240" s="46"/>
      <c r="UA240" s="46"/>
      <c r="UB240" s="46"/>
      <c r="UC240" s="46"/>
      <c r="UD240" s="46"/>
      <c r="UE240" s="46"/>
      <c r="UF240" s="46"/>
      <c r="UG240" s="46"/>
      <c r="UH240" s="46"/>
      <c r="UI240" s="46"/>
      <c r="UJ240" s="46"/>
      <c r="UK240" s="46"/>
      <c r="UL240" s="46"/>
      <c r="UM240" s="46"/>
      <c r="UN240" s="46"/>
      <c r="UO240" s="46"/>
      <c r="UP240" s="46"/>
      <c r="UQ240" s="46"/>
      <c r="UR240" s="46"/>
      <c r="US240" s="46"/>
      <c r="UT240" s="46"/>
      <c r="UU240" s="46"/>
      <c r="UV240" s="46"/>
      <c r="UW240" s="46"/>
      <c r="UX240" s="46"/>
      <c r="UY240" s="46"/>
      <c r="UZ240" s="46"/>
      <c r="VA240" s="46"/>
      <c r="VB240" s="46"/>
      <c r="VC240" s="46"/>
      <c r="VD240" s="46"/>
      <c r="VE240" s="46"/>
      <c r="VF240" s="46"/>
      <c r="VG240" s="46"/>
      <c r="VH240" s="46"/>
      <c r="VI240" s="46"/>
      <c r="VJ240" s="46"/>
      <c r="VK240" s="46"/>
      <c r="VL240" s="46"/>
      <c r="VM240" s="46"/>
      <c r="VN240" s="46"/>
      <c r="VO240" s="46"/>
      <c r="VP240" s="46"/>
      <c r="VQ240" s="46"/>
      <c r="VR240" s="46"/>
      <c r="VS240" s="46"/>
      <c r="VT240" s="46"/>
      <c r="VU240" s="46"/>
      <c r="VV240" s="46"/>
      <c r="VW240" s="46"/>
      <c r="VX240" s="46"/>
      <c r="VY240" s="46"/>
      <c r="VZ240" s="46"/>
      <c r="WA240" s="46"/>
      <c r="WB240" s="46"/>
      <c r="WC240" s="46"/>
      <c r="WD240" s="46"/>
      <c r="WE240" s="46"/>
      <c r="WF240" s="46"/>
      <c r="WG240" s="46"/>
      <c r="WH240" s="46"/>
      <c r="WI240" s="46"/>
      <c r="WJ240" s="46"/>
      <c r="WK240" s="46"/>
      <c r="WL240" s="46"/>
      <c r="WM240" s="46"/>
      <c r="WN240" s="46"/>
      <c r="WO240" s="46"/>
      <c r="WP240" s="46"/>
      <c r="WQ240" s="46"/>
      <c r="WR240" s="46"/>
      <c r="WS240" s="46"/>
      <c r="WT240" s="46"/>
      <c r="WU240" s="46"/>
      <c r="WV240" s="46"/>
      <c r="WW240" s="46"/>
      <c r="WX240" s="46"/>
      <c r="WY240" s="46"/>
      <c r="WZ240" s="46"/>
      <c r="XA240" s="46"/>
      <c r="XB240" s="46"/>
      <c r="XC240" s="46"/>
      <c r="XD240" s="46"/>
      <c r="XE240" s="46"/>
      <c r="XF240" s="46"/>
      <c r="XG240" s="46"/>
      <c r="XH240" s="46"/>
      <c r="XI240" s="46"/>
      <c r="XJ240" s="46"/>
      <c r="XK240" s="46"/>
      <c r="XL240" s="46"/>
      <c r="XM240" s="46"/>
      <c r="XN240" s="46"/>
      <c r="XO240" s="46"/>
      <c r="XP240" s="46"/>
      <c r="XQ240" s="46"/>
      <c r="XR240" s="46"/>
      <c r="XS240" s="46"/>
      <c r="XT240" s="46"/>
      <c r="XU240" s="46"/>
      <c r="XV240" s="46"/>
      <c r="XW240" s="46"/>
      <c r="XX240" s="46"/>
      <c r="XY240" s="46"/>
      <c r="XZ240" s="46"/>
      <c r="YA240" s="46"/>
      <c r="YB240" s="46"/>
      <c r="YC240" s="46"/>
      <c r="YD240" s="46"/>
      <c r="YE240" s="46"/>
      <c r="YF240" s="46"/>
      <c r="YG240" s="46"/>
      <c r="YH240" s="46"/>
      <c r="YI240" s="46"/>
      <c r="YJ240" s="46"/>
      <c r="YK240" s="46"/>
      <c r="YL240" s="46"/>
      <c r="YM240" s="46"/>
      <c r="YN240" s="46"/>
      <c r="YO240" s="46"/>
      <c r="YP240" s="46"/>
      <c r="YQ240" s="46"/>
      <c r="YR240" s="46"/>
      <c r="YS240" s="46"/>
    </row>
    <row r="241" spans="1:669" s="8" customFormat="1" ht="15.75" x14ac:dyDescent="0.25">
      <c r="A241" s="29" t="s">
        <v>188</v>
      </c>
      <c r="B241" s="74" t="s">
        <v>161</v>
      </c>
      <c r="C241" s="75" t="s">
        <v>72</v>
      </c>
      <c r="D241" s="75" t="s">
        <v>233</v>
      </c>
      <c r="E241" s="78">
        <v>44627</v>
      </c>
      <c r="F241" s="10" t="s">
        <v>110</v>
      </c>
      <c r="G241" s="134">
        <v>35000</v>
      </c>
      <c r="H241" s="134">
        <v>1004.5</v>
      </c>
      <c r="I241" s="134">
        <v>0</v>
      </c>
      <c r="J241" s="134">
        <v>1064</v>
      </c>
      <c r="K241" s="134">
        <v>25</v>
      </c>
      <c r="L241" s="134">
        <v>2093.5</v>
      </c>
      <c r="M241" s="135">
        <v>32906.5</v>
      </c>
      <c r="O241" s="1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46"/>
      <c r="HT241" s="46"/>
      <c r="HU241" s="46"/>
      <c r="HV241" s="46"/>
      <c r="HW241" s="46"/>
      <c r="HX241" s="46"/>
      <c r="HY241" s="46"/>
      <c r="HZ241" s="46"/>
      <c r="IA241" s="46"/>
      <c r="IB241" s="46"/>
      <c r="IC241" s="46"/>
      <c r="ID241" s="46"/>
      <c r="IE241" s="46"/>
      <c r="IF241" s="46"/>
      <c r="IG241" s="46"/>
      <c r="IH241" s="46"/>
      <c r="II241" s="46"/>
      <c r="IJ241" s="46"/>
      <c r="IK241" s="46"/>
      <c r="IL241" s="46"/>
      <c r="IM241" s="46"/>
      <c r="IN241" s="46"/>
      <c r="IO241" s="46"/>
      <c r="IP241" s="46"/>
      <c r="IQ241" s="46"/>
      <c r="IR241" s="46"/>
      <c r="IS241" s="46"/>
      <c r="IT241" s="46"/>
      <c r="IU241" s="46"/>
      <c r="IV241" s="46"/>
      <c r="IW241" s="46"/>
      <c r="IX241" s="46"/>
      <c r="IY241" s="46"/>
      <c r="IZ241" s="46"/>
      <c r="JA241" s="46"/>
      <c r="JB241" s="46"/>
      <c r="JC241" s="46"/>
      <c r="JD241" s="46"/>
      <c r="JE241" s="46"/>
      <c r="JF241" s="46"/>
      <c r="JG241" s="46"/>
      <c r="JH241" s="46"/>
      <c r="JI241" s="46"/>
      <c r="JJ241" s="46"/>
      <c r="JK241" s="46"/>
      <c r="JL241" s="46"/>
      <c r="JM241" s="46"/>
      <c r="JN241" s="46"/>
      <c r="JO241" s="46"/>
      <c r="JP241" s="46"/>
      <c r="JQ241" s="46"/>
      <c r="JR241" s="46"/>
      <c r="JS241" s="46"/>
      <c r="JT241" s="46"/>
      <c r="JU241" s="46"/>
      <c r="JV241" s="46"/>
      <c r="JW241" s="46"/>
      <c r="JX241" s="46"/>
      <c r="JY241" s="46"/>
      <c r="JZ241" s="46"/>
      <c r="KA241" s="46"/>
      <c r="KB241" s="46"/>
      <c r="KC241" s="46"/>
      <c r="KD241" s="46"/>
      <c r="KE241" s="46"/>
      <c r="KF241" s="46"/>
      <c r="KG241" s="46"/>
      <c r="KH241" s="46"/>
      <c r="KI241" s="46"/>
      <c r="KJ241" s="46"/>
      <c r="KK241" s="46"/>
      <c r="KL241" s="46"/>
      <c r="KM241" s="46"/>
      <c r="KN241" s="46"/>
      <c r="KO241" s="46"/>
      <c r="KP241" s="46"/>
      <c r="KQ241" s="46"/>
      <c r="KR241" s="46"/>
      <c r="KS241" s="46"/>
      <c r="KT241" s="46"/>
      <c r="KU241" s="46"/>
      <c r="KV241" s="46"/>
      <c r="KW241" s="46"/>
      <c r="KX241" s="46"/>
      <c r="KY241" s="46"/>
      <c r="KZ241" s="46"/>
      <c r="LA241" s="46"/>
      <c r="LB241" s="46"/>
      <c r="LC241" s="46"/>
      <c r="LD241" s="46"/>
      <c r="LE241" s="46"/>
      <c r="LF241" s="46"/>
      <c r="LG241" s="46"/>
      <c r="LH241" s="46"/>
      <c r="LI241" s="46"/>
      <c r="LJ241" s="46"/>
      <c r="LK241" s="46"/>
      <c r="LL241" s="46"/>
      <c r="LM241" s="46"/>
      <c r="LN241" s="46"/>
      <c r="LO241" s="46"/>
      <c r="LP241" s="46"/>
      <c r="LQ241" s="46"/>
      <c r="LR241" s="46"/>
      <c r="LS241" s="46"/>
      <c r="LT241" s="46"/>
      <c r="LU241" s="46"/>
      <c r="LV241" s="46"/>
      <c r="LW241" s="46"/>
      <c r="LX241" s="46"/>
      <c r="LY241" s="46"/>
      <c r="LZ241" s="46"/>
      <c r="MA241" s="46"/>
      <c r="MB241" s="46"/>
      <c r="MC241" s="46"/>
      <c r="MD241" s="46"/>
      <c r="ME241" s="46"/>
      <c r="MF241" s="46"/>
      <c r="MG241" s="46"/>
      <c r="MH241" s="46"/>
      <c r="MI241" s="46"/>
      <c r="MJ241" s="46"/>
      <c r="MK241" s="46"/>
      <c r="ML241" s="46"/>
      <c r="MM241" s="46"/>
      <c r="MN241" s="46"/>
      <c r="MO241" s="46"/>
      <c r="MP241" s="46"/>
      <c r="MQ241" s="46"/>
      <c r="MR241" s="46"/>
      <c r="MS241" s="46"/>
      <c r="MT241" s="46"/>
      <c r="MU241" s="46"/>
      <c r="MV241" s="46"/>
      <c r="MW241" s="46"/>
      <c r="MX241" s="46"/>
      <c r="MY241" s="46"/>
      <c r="MZ241" s="46"/>
      <c r="NA241" s="46"/>
      <c r="NB241" s="46"/>
      <c r="NC241" s="46"/>
      <c r="ND241" s="46"/>
      <c r="NE241" s="46"/>
      <c r="NF241" s="46"/>
      <c r="NG241" s="46"/>
      <c r="NH241" s="46"/>
      <c r="NI241" s="46"/>
      <c r="NJ241" s="46"/>
      <c r="NK241" s="46"/>
      <c r="NL241" s="46"/>
      <c r="NM241" s="46"/>
      <c r="NN241" s="46"/>
      <c r="NO241" s="46"/>
      <c r="NP241" s="46"/>
      <c r="NQ241" s="46"/>
      <c r="NR241" s="46"/>
      <c r="NS241" s="46"/>
      <c r="NT241" s="46"/>
      <c r="NU241" s="46"/>
      <c r="NV241" s="46"/>
      <c r="NW241" s="46"/>
      <c r="NX241" s="46"/>
      <c r="NY241" s="46"/>
      <c r="NZ241" s="46"/>
      <c r="OA241" s="46"/>
      <c r="OB241" s="46"/>
      <c r="OC241" s="46"/>
      <c r="OD241" s="46"/>
      <c r="OE241" s="46"/>
      <c r="OF241" s="46"/>
      <c r="OG241" s="46"/>
      <c r="OH241" s="46"/>
      <c r="OI241" s="46"/>
      <c r="OJ241" s="46"/>
      <c r="OK241" s="46"/>
      <c r="OL241" s="46"/>
      <c r="OM241" s="46"/>
      <c r="ON241" s="46"/>
      <c r="OO241" s="46"/>
      <c r="OP241" s="46"/>
      <c r="OQ241" s="46"/>
      <c r="OR241" s="46"/>
      <c r="OS241" s="46"/>
      <c r="OT241" s="46"/>
      <c r="OU241" s="46"/>
      <c r="OV241" s="46"/>
      <c r="OW241" s="46"/>
      <c r="OX241" s="46"/>
      <c r="OY241" s="46"/>
      <c r="OZ241" s="46"/>
      <c r="PA241" s="46"/>
      <c r="PB241" s="46"/>
      <c r="PC241" s="46"/>
      <c r="PD241" s="46"/>
      <c r="PE241" s="46"/>
      <c r="PF241" s="46"/>
      <c r="PG241" s="46"/>
      <c r="PH241" s="46"/>
      <c r="PI241" s="46"/>
      <c r="PJ241" s="46"/>
      <c r="PK241" s="46"/>
      <c r="PL241" s="46"/>
      <c r="PM241" s="46"/>
      <c r="PN241" s="46"/>
      <c r="PO241" s="46"/>
      <c r="PP241" s="46"/>
      <c r="PQ241" s="46"/>
      <c r="PR241" s="46"/>
      <c r="PS241" s="46"/>
      <c r="PT241" s="46"/>
      <c r="PU241" s="46"/>
      <c r="PV241" s="46"/>
      <c r="PW241" s="46"/>
      <c r="PX241" s="46"/>
      <c r="PY241" s="46"/>
      <c r="PZ241" s="46"/>
      <c r="QA241" s="46"/>
      <c r="QB241" s="46"/>
      <c r="QC241" s="46"/>
      <c r="QD241" s="46"/>
      <c r="QE241" s="46"/>
      <c r="QF241" s="46"/>
      <c r="QG241" s="46"/>
      <c r="QH241" s="46"/>
      <c r="QI241" s="46"/>
      <c r="QJ241" s="46"/>
      <c r="QK241" s="46"/>
      <c r="QL241" s="46"/>
      <c r="QM241" s="46"/>
      <c r="QN241" s="46"/>
      <c r="QO241" s="46"/>
      <c r="QP241" s="46"/>
      <c r="QQ241" s="46"/>
      <c r="QR241" s="46"/>
      <c r="QS241" s="46"/>
      <c r="QT241" s="46"/>
      <c r="QU241" s="46"/>
      <c r="QV241" s="46"/>
      <c r="QW241" s="46"/>
      <c r="QX241" s="46"/>
      <c r="QY241" s="46"/>
      <c r="QZ241" s="46"/>
      <c r="RA241" s="46"/>
      <c r="RB241" s="46"/>
      <c r="RC241" s="46"/>
      <c r="RD241" s="46"/>
      <c r="RE241" s="46"/>
      <c r="RF241" s="46"/>
      <c r="RG241" s="46"/>
      <c r="RH241" s="46"/>
      <c r="RI241" s="46"/>
      <c r="RJ241" s="46"/>
      <c r="RK241" s="46"/>
      <c r="RL241" s="46"/>
      <c r="RM241" s="46"/>
      <c r="RN241" s="46"/>
      <c r="RO241" s="46"/>
      <c r="RP241" s="46"/>
      <c r="RQ241" s="46"/>
      <c r="RR241" s="46"/>
      <c r="RS241" s="46"/>
      <c r="RT241" s="46"/>
      <c r="RU241" s="46"/>
      <c r="RV241" s="46"/>
      <c r="RW241" s="46"/>
      <c r="RX241" s="46"/>
      <c r="RY241" s="46"/>
      <c r="RZ241" s="46"/>
      <c r="SA241" s="46"/>
      <c r="SB241" s="46"/>
      <c r="SC241" s="46"/>
      <c r="SD241" s="46"/>
      <c r="SE241" s="46"/>
      <c r="SF241" s="46"/>
      <c r="SG241" s="46"/>
      <c r="SH241" s="46"/>
      <c r="SI241" s="46"/>
      <c r="SJ241" s="46"/>
      <c r="SK241" s="46"/>
      <c r="SL241" s="46"/>
      <c r="SM241" s="46"/>
      <c r="SN241" s="46"/>
      <c r="SO241" s="46"/>
      <c r="SP241" s="46"/>
      <c r="SQ241" s="46"/>
      <c r="SR241" s="46"/>
      <c r="SS241" s="46"/>
      <c r="ST241" s="46"/>
      <c r="SU241" s="46"/>
      <c r="SV241" s="46"/>
      <c r="SW241" s="46"/>
      <c r="SX241" s="46"/>
      <c r="SY241" s="46"/>
      <c r="SZ241" s="46"/>
      <c r="TA241" s="46"/>
      <c r="TB241" s="46"/>
      <c r="TC241" s="46"/>
      <c r="TD241" s="46"/>
      <c r="TE241" s="46"/>
      <c r="TF241" s="46"/>
      <c r="TG241" s="46"/>
      <c r="TH241" s="46"/>
      <c r="TI241" s="46"/>
      <c r="TJ241" s="46"/>
      <c r="TK241" s="46"/>
      <c r="TL241" s="46"/>
      <c r="TM241" s="46"/>
      <c r="TN241" s="46"/>
      <c r="TO241" s="46"/>
      <c r="TP241" s="46"/>
      <c r="TQ241" s="46"/>
      <c r="TR241" s="46"/>
      <c r="TS241" s="46"/>
      <c r="TT241" s="46"/>
      <c r="TU241" s="46"/>
      <c r="TV241" s="46"/>
      <c r="TW241" s="46"/>
      <c r="TX241" s="46"/>
      <c r="TY241" s="46"/>
      <c r="TZ241" s="46"/>
      <c r="UA241" s="46"/>
      <c r="UB241" s="46"/>
      <c r="UC241" s="46"/>
      <c r="UD241" s="46"/>
      <c r="UE241" s="46"/>
      <c r="UF241" s="46"/>
      <c r="UG241" s="46"/>
      <c r="UH241" s="46"/>
      <c r="UI241" s="46"/>
      <c r="UJ241" s="46"/>
      <c r="UK241" s="46"/>
      <c r="UL241" s="46"/>
      <c r="UM241" s="46"/>
      <c r="UN241" s="46"/>
      <c r="UO241" s="46"/>
      <c r="UP241" s="46"/>
      <c r="UQ241" s="46"/>
      <c r="UR241" s="46"/>
      <c r="US241" s="46"/>
      <c r="UT241" s="46"/>
      <c r="UU241" s="46"/>
      <c r="UV241" s="46"/>
      <c r="UW241" s="46"/>
      <c r="UX241" s="46"/>
      <c r="UY241" s="46"/>
      <c r="UZ241" s="46"/>
      <c r="VA241" s="46"/>
      <c r="VB241" s="46"/>
      <c r="VC241" s="46"/>
      <c r="VD241" s="46"/>
      <c r="VE241" s="46"/>
      <c r="VF241" s="46"/>
      <c r="VG241" s="46"/>
      <c r="VH241" s="46"/>
      <c r="VI241" s="46"/>
      <c r="VJ241" s="46"/>
      <c r="VK241" s="46"/>
      <c r="VL241" s="46"/>
      <c r="VM241" s="46"/>
      <c r="VN241" s="46"/>
      <c r="VO241" s="46"/>
      <c r="VP241" s="46"/>
      <c r="VQ241" s="46"/>
      <c r="VR241" s="46"/>
      <c r="VS241" s="46"/>
      <c r="VT241" s="46"/>
      <c r="VU241" s="46"/>
      <c r="VV241" s="46"/>
      <c r="VW241" s="46"/>
      <c r="VX241" s="46"/>
      <c r="VY241" s="46"/>
      <c r="VZ241" s="46"/>
      <c r="WA241" s="46"/>
      <c r="WB241" s="46"/>
      <c r="WC241" s="46"/>
      <c r="WD241" s="46"/>
      <c r="WE241" s="46"/>
      <c r="WF241" s="46"/>
      <c r="WG241" s="46"/>
      <c r="WH241" s="46"/>
      <c r="WI241" s="46"/>
      <c r="WJ241" s="46"/>
      <c r="WK241" s="46"/>
      <c r="WL241" s="46"/>
      <c r="WM241" s="46"/>
      <c r="WN241" s="46"/>
      <c r="WO241" s="46"/>
      <c r="WP241" s="46"/>
      <c r="WQ241" s="46"/>
      <c r="WR241" s="46"/>
      <c r="WS241" s="46"/>
      <c r="WT241" s="46"/>
      <c r="WU241" s="46"/>
      <c r="WV241" s="46"/>
      <c r="WW241" s="46"/>
      <c r="WX241" s="46"/>
      <c r="WY241" s="46"/>
      <c r="WZ241" s="46"/>
      <c r="XA241" s="46"/>
      <c r="XB241" s="46"/>
      <c r="XC241" s="46"/>
      <c r="XD241" s="46"/>
      <c r="XE241" s="46"/>
      <c r="XF241" s="46"/>
      <c r="XG241" s="46"/>
      <c r="XH241" s="46"/>
      <c r="XI241" s="46"/>
      <c r="XJ241" s="46"/>
      <c r="XK241" s="46"/>
      <c r="XL241" s="46"/>
      <c r="XM241" s="46"/>
      <c r="XN241" s="46"/>
      <c r="XO241" s="46"/>
      <c r="XP241" s="46"/>
      <c r="XQ241" s="46"/>
      <c r="XR241" s="46"/>
      <c r="XS241" s="46"/>
      <c r="XT241" s="46"/>
      <c r="XU241" s="46"/>
      <c r="XV241" s="46"/>
      <c r="XW241" s="46"/>
      <c r="XX241" s="46"/>
      <c r="XY241" s="46"/>
      <c r="XZ241" s="46"/>
      <c r="YA241" s="46"/>
      <c r="YB241" s="46"/>
      <c r="YC241" s="46"/>
      <c r="YD241" s="46"/>
      <c r="YE241" s="46"/>
      <c r="YF241" s="46"/>
      <c r="YG241" s="46"/>
      <c r="YH241" s="46"/>
      <c r="YI241" s="46"/>
      <c r="YJ241" s="46"/>
      <c r="YK241" s="46"/>
      <c r="YL241" s="46"/>
      <c r="YM241" s="46"/>
      <c r="YN241" s="46"/>
      <c r="YO241" s="46"/>
      <c r="YP241" s="46"/>
      <c r="YQ241" s="46"/>
      <c r="YR241" s="46"/>
      <c r="YS241" s="46"/>
    </row>
    <row r="242" spans="1:669" s="8" customFormat="1" ht="15.75" x14ac:dyDescent="0.25">
      <c r="A242" s="29" t="s">
        <v>189</v>
      </c>
      <c r="B242" s="74" t="s">
        <v>161</v>
      </c>
      <c r="C242" s="75" t="s">
        <v>72</v>
      </c>
      <c r="D242" s="75" t="s">
        <v>233</v>
      </c>
      <c r="E242" s="78">
        <v>44652</v>
      </c>
      <c r="F242" s="10" t="s">
        <v>110</v>
      </c>
      <c r="G242" s="134">
        <v>35000</v>
      </c>
      <c r="H242" s="134">
        <v>1004.5</v>
      </c>
      <c r="I242" s="134">
        <v>0</v>
      </c>
      <c r="J242" s="134">
        <v>1064</v>
      </c>
      <c r="K242" s="134">
        <v>25</v>
      </c>
      <c r="L242" s="134">
        <v>2093.5</v>
      </c>
      <c r="M242" s="135">
        <v>32906.5</v>
      </c>
      <c r="O242" s="1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6"/>
      <c r="IH242" s="46"/>
      <c r="II242" s="46"/>
      <c r="IJ242" s="46"/>
      <c r="IK242" s="46"/>
      <c r="IL242" s="46"/>
      <c r="IM242" s="46"/>
      <c r="IN242" s="46"/>
      <c r="IO242" s="46"/>
      <c r="IP242" s="46"/>
      <c r="IQ242" s="46"/>
      <c r="IR242" s="46"/>
      <c r="IS242" s="46"/>
      <c r="IT242" s="46"/>
      <c r="IU242" s="46"/>
      <c r="IV242" s="46"/>
      <c r="IW242" s="46"/>
      <c r="IX242" s="46"/>
      <c r="IY242" s="46"/>
      <c r="IZ242" s="46"/>
      <c r="JA242" s="46"/>
      <c r="JB242" s="46"/>
      <c r="JC242" s="46"/>
      <c r="JD242" s="46"/>
      <c r="JE242" s="46"/>
      <c r="JF242" s="46"/>
      <c r="JG242" s="46"/>
      <c r="JH242" s="46"/>
      <c r="JI242" s="46"/>
      <c r="JJ242" s="46"/>
      <c r="JK242" s="46"/>
      <c r="JL242" s="46"/>
      <c r="JM242" s="46"/>
      <c r="JN242" s="46"/>
      <c r="JO242" s="46"/>
      <c r="JP242" s="46"/>
      <c r="JQ242" s="46"/>
      <c r="JR242" s="46"/>
      <c r="JS242" s="46"/>
      <c r="JT242" s="46"/>
      <c r="JU242" s="46"/>
      <c r="JV242" s="46"/>
      <c r="JW242" s="46"/>
      <c r="JX242" s="46"/>
      <c r="JY242" s="46"/>
      <c r="JZ242" s="46"/>
      <c r="KA242" s="46"/>
      <c r="KB242" s="46"/>
      <c r="KC242" s="46"/>
      <c r="KD242" s="46"/>
      <c r="KE242" s="46"/>
      <c r="KF242" s="46"/>
      <c r="KG242" s="46"/>
      <c r="KH242" s="46"/>
      <c r="KI242" s="46"/>
      <c r="KJ242" s="46"/>
      <c r="KK242" s="46"/>
      <c r="KL242" s="46"/>
      <c r="KM242" s="46"/>
      <c r="KN242" s="46"/>
      <c r="KO242" s="46"/>
      <c r="KP242" s="46"/>
      <c r="KQ242" s="46"/>
      <c r="KR242" s="46"/>
      <c r="KS242" s="46"/>
      <c r="KT242" s="46"/>
      <c r="KU242" s="46"/>
      <c r="KV242" s="46"/>
      <c r="KW242" s="46"/>
      <c r="KX242" s="46"/>
      <c r="KY242" s="46"/>
      <c r="KZ242" s="46"/>
      <c r="LA242" s="46"/>
      <c r="LB242" s="46"/>
      <c r="LC242" s="46"/>
      <c r="LD242" s="46"/>
      <c r="LE242" s="46"/>
      <c r="LF242" s="46"/>
      <c r="LG242" s="46"/>
      <c r="LH242" s="46"/>
      <c r="LI242" s="46"/>
      <c r="LJ242" s="46"/>
      <c r="LK242" s="46"/>
      <c r="LL242" s="46"/>
      <c r="LM242" s="46"/>
      <c r="LN242" s="46"/>
      <c r="LO242" s="46"/>
      <c r="LP242" s="46"/>
      <c r="LQ242" s="46"/>
      <c r="LR242" s="46"/>
      <c r="LS242" s="46"/>
      <c r="LT242" s="46"/>
      <c r="LU242" s="46"/>
      <c r="LV242" s="46"/>
      <c r="LW242" s="46"/>
      <c r="LX242" s="46"/>
      <c r="LY242" s="46"/>
      <c r="LZ242" s="46"/>
      <c r="MA242" s="46"/>
      <c r="MB242" s="46"/>
      <c r="MC242" s="46"/>
      <c r="MD242" s="46"/>
      <c r="ME242" s="46"/>
      <c r="MF242" s="46"/>
      <c r="MG242" s="46"/>
      <c r="MH242" s="46"/>
      <c r="MI242" s="46"/>
      <c r="MJ242" s="46"/>
      <c r="MK242" s="46"/>
      <c r="ML242" s="46"/>
      <c r="MM242" s="46"/>
      <c r="MN242" s="46"/>
      <c r="MO242" s="46"/>
      <c r="MP242" s="46"/>
      <c r="MQ242" s="46"/>
      <c r="MR242" s="46"/>
      <c r="MS242" s="46"/>
      <c r="MT242" s="46"/>
      <c r="MU242" s="46"/>
      <c r="MV242" s="46"/>
      <c r="MW242" s="46"/>
      <c r="MX242" s="46"/>
      <c r="MY242" s="46"/>
      <c r="MZ242" s="46"/>
      <c r="NA242" s="46"/>
      <c r="NB242" s="46"/>
      <c r="NC242" s="46"/>
      <c r="ND242" s="46"/>
      <c r="NE242" s="46"/>
      <c r="NF242" s="46"/>
      <c r="NG242" s="46"/>
      <c r="NH242" s="46"/>
      <c r="NI242" s="46"/>
      <c r="NJ242" s="46"/>
      <c r="NK242" s="46"/>
      <c r="NL242" s="46"/>
      <c r="NM242" s="46"/>
      <c r="NN242" s="46"/>
      <c r="NO242" s="46"/>
      <c r="NP242" s="46"/>
      <c r="NQ242" s="46"/>
      <c r="NR242" s="46"/>
      <c r="NS242" s="46"/>
      <c r="NT242" s="46"/>
      <c r="NU242" s="46"/>
      <c r="NV242" s="46"/>
      <c r="NW242" s="46"/>
      <c r="NX242" s="46"/>
      <c r="NY242" s="46"/>
      <c r="NZ242" s="46"/>
      <c r="OA242" s="46"/>
      <c r="OB242" s="46"/>
      <c r="OC242" s="46"/>
      <c r="OD242" s="46"/>
      <c r="OE242" s="46"/>
      <c r="OF242" s="46"/>
      <c r="OG242" s="46"/>
      <c r="OH242" s="46"/>
      <c r="OI242" s="46"/>
      <c r="OJ242" s="46"/>
      <c r="OK242" s="46"/>
      <c r="OL242" s="46"/>
      <c r="OM242" s="46"/>
      <c r="ON242" s="46"/>
      <c r="OO242" s="46"/>
      <c r="OP242" s="46"/>
      <c r="OQ242" s="46"/>
      <c r="OR242" s="46"/>
      <c r="OS242" s="46"/>
      <c r="OT242" s="46"/>
      <c r="OU242" s="46"/>
      <c r="OV242" s="46"/>
      <c r="OW242" s="46"/>
      <c r="OX242" s="46"/>
      <c r="OY242" s="46"/>
      <c r="OZ242" s="46"/>
      <c r="PA242" s="46"/>
      <c r="PB242" s="46"/>
      <c r="PC242" s="46"/>
      <c r="PD242" s="46"/>
      <c r="PE242" s="46"/>
      <c r="PF242" s="46"/>
      <c r="PG242" s="46"/>
      <c r="PH242" s="46"/>
      <c r="PI242" s="46"/>
      <c r="PJ242" s="46"/>
      <c r="PK242" s="46"/>
      <c r="PL242" s="46"/>
      <c r="PM242" s="46"/>
      <c r="PN242" s="46"/>
      <c r="PO242" s="46"/>
      <c r="PP242" s="46"/>
      <c r="PQ242" s="46"/>
      <c r="PR242" s="46"/>
      <c r="PS242" s="46"/>
      <c r="PT242" s="46"/>
      <c r="PU242" s="46"/>
      <c r="PV242" s="46"/>
      <c r="PW242" s="46"/>
      <c r="PX242" s="46"/>
      <c r="PY242" s="46"/>
      <c r="PZ242" s="46"/>
      <c r="QA242" s="46"/>
      <c r="QB242" s="46"/>
      <c r="QC242" s="46"/>
      <c r="QD242" s="46"/>
      <c r="QE242" s="46"/>
      <c r="QF242" s="46"/>
      <c r="QG242" s="46"/>
      <c r="QH242" s="46"/>
      <c r="QI242" s="46"/>
      <c r="QJ242" s="46"/>
      <c r="QK242" s="46"/>
      <c r="QL242" s="46"/>
      <c r="QM242" s="46"/>
      <c r="QN242" s="46"/>
      <c r="QO242" s="46"/>
      <c r="QP242" s="46"/>
      <c r="QQ242" s="46"/>
      <c r="QR242" s="46"/>
      <c r="QS242" s="46"/>
      <c r="QT242" s="46"/>
      <c r="QU242" s="46"/>
      <c r="QV242" s="46"/>
      <c r="QW242" s="46"/>
      <c r="QX242" s="46"/>
      <c r="QY242" s="46"/>
      <c r="QZ242" s="46"/>
      <c r="RA242" s="46"/>
      <c r="RB242" s="46"/>
      <c r="RC242" s="46"/>
      <c r="RD242" s="46"/>
      <c r="RE242" s="46"/>
      <c r="RF242" s="46"/>
      <c r="RG242" s="46"/>
      <c r="RH242" s="46"/>
      <c r="RI242" s="46"/>
      <c r="RJ242" s="46"/>
      <c r="RK242" s="46"/>
      <c r="RL242" s="46"/>
      <c r="RM242" s="46"/>
      <c r="RN242" s="46"/>
      <c r="RO242" s="46"/>
      <c r="RP242" s="46"/>
      <c r="RQ242" s="46"/>
      <c r="RR242" s="46"/>
      <c r="RS242" s="46"/>
      <c r="RT242" s="46"/>
      <c r="RU242" s="46"/>
      <c r="RV242" s="46"/>
      <c r="RW242" s="46"/>
      <c r="RX242" s="46"/>
      <c r="RY242" s="46"/>
      <c r="RZ242" s="46"/>
      <c r="SA242" s="46"/>
      <c r="SB242" s="46"/>
      <c r="SC242" s="46"/>
      <c r="SD242" s="46"/>
      <c r="SE242" s="46"/>
      <c r="SF242" s="46"/>
      <c r="SG242" s="46"/>
      <c r="SH242" s="46"/>
      <c r="SI242" s="46"/>
      <c r="SJ242" s="46"/>
      <c r="SK242" s="46"/>
      <c r="SL242" s="46"/>
      <c r="SM242" s="46"/>
      <c r="SN242" s="46"/>
      <c r="SO242" s="46"/>
      <c r="SP242" s="46"/>
      <c r="SQ242" s="46"/>
      <c r="SR242" s="46"/>
      <c r="SS242" s="46"/>
      <c r="ST242" s="46"/>
      <c r="SU242" s="46"/>
      <c r="SV242" s="46"/>
      <c r="SW242" s="46"/>
      <c r="SX242" s="46"/>
      <c r="SY242" s="46"/>
      <c r="SZ242" s="46"/>
      <c r="TA242" s="46"/>
      <c r="TB242" s="46"/>
      <c r="TC242" s="46"/>
      <c r="TD242" s="46"/>
      <c r="TE242" s="46"/>
      <c r="TF242" s="46"/>
      <c r="TG242" s="46"/>
      <c r="TH242" s="46"/>
      <c r="TI242" s="46"/>
      <c r="TJ242" s="46"/>
      <c r="TK242" s="46"/>
      <c r="TL242" s="46"/>
      <c r="TM242" s="46"/>
      <c r="TN242" s="46"/>
      <c r="TO242" s="46"/>
      <c r="TP242" s="46"/>
      <c r="TQ242" s="46"/>
      <c r="TR242" s="46"/>
      <c r="TS242" s="46"/>
      <c r="TT242" s="46"/>
      <c r="TU242" s="46"/>
      <c r="TV242" s="46"/>
      <c r="TW242" s="46"/>
      <c r="TX242" s="46"/>
      <c r="TY242" s="46"/>
      <c r="TZ242" s="46"/>
      <c r="UA242" s="46"/>
      <c r="UB242" s="46"/>
      <c r="UC242" s="46"/>
      <c r="UD242" s="46"/>
      <c r="UE242" s="46"/>
      <c r="UF242" s="46"/>
      <c r="UG242" s="46"/>
      <c r="UH242" s="46"/>
      <c r="UI242" s="46"/>
      <c r="UJ242" s="46"/>
      <c r="UK242" s="46"/>
      <c r="UL242" s="46"/>
      <c r="UM242" s="46"/>
      <c r="UN242" s="46"/>
      <c r="UO242" s="46"/>
      <c r="UP242" s="46"/>
      <c r="UQ242" s="46"/>
      <c r="UR242" s="46"/>
      <c r="US242" s="46"/>
      <c r="UT242" s="46"/>
      <c r="UU242" s="46"/>
      <c r="UV242" s="46"/>
      <c r="UW242" s="46"/>
      <c r="UX242" s="46"/>
      <c r="UY242" s="46"/>
      <c r="UZ242" s="46"/>
      <c r="VA242" s="46"/>
      <c r="VB242" s="46"/>
      <c r="VC242" s="46"/>
      <c r="VD242" s="46"/>
      <c r="VE242" s="46"/>
      <c r="VF242" s="46"/>
      <c r="VG242" s="46"/>
      <c r="VH242" s="46"/>
      <c r="VI242" s="46"/>
      <c r="VJ242" s="46"/>
      <c r="VK242" s="46"/>
      <c r="VL242" s="46"/>
      <c r="VM242" s="46"/>
      <c r="VN242" s="46"/>
      <c r="VO242" s="46"/>
      <c r="VP242" s="46"/>
      <c r="VQ242" s="46"/>
      <c r="VR242" s="46"/>
      <c r="VS242" s="46"/>
      <c r="VT242" s="46"/>
      <c r="VU242" s="46"/>
      <c r="VV242" s="46"/>
      <c r="VW242" s="46"/>
      <c r="VX242" s="46"/>
      <c r="VY242" s="46"/>
      <c r="VZ242" s="46"/>
      <c r="WA242" s="46"/>
      <c r="WB242" s="46"/>
      <c r="WC242" s="46"/>
      <c r="WD242" s="46"/>
      <c r="WE242" s="46"/>
      <c r="WF242" s="46"/>
      <c r="WG242" s="46"/>
      <c r="WH242" s="46"/>
      <c r="WI242" s="46"/>
      <c r="WJ242" s="46"/>
      <c r="WK242" s="46"/>
      <c r="WL242" s="46"/>
      <c r="WM242" s="46"/>
      <c r="WN242" s="46"/>
      <c r="WO242" s="46"/>
      <c r="WP242" s="46"/>
      <c r="WQ242" s="46"/>
      <c r="WR242" s="46"/>
      <c r="WS242" s="46"/>
      <c r="WT242" s="46"/>
      <c r="WU242" s="46"/>
      <c r="WV242" s="46"/>
      <c r="WW242" s="46"/>
      <c r="WX242" s="46"/>
      <c r="WY242" s="46"/>
      <c r="WZ242" s="46"/>
      <c r="XA242" s="46"/>
      <c r="XB242" s="46"/>
      <c r="XC242" s="46"/>
      <c r="XD242" s="46"/>
      <c r="XE242" s="46"/>
      <c r="XF242" s="46"/>
      <c r="XG242" s="46"/>
      <c r="XH242" s="46"/>
      <c r="XI242" s="46"/>
      <c r="XJ242" s="46"/>
      <c r="XK242" s="46"/>
      <c r="XL242" s="46"/>
      <c r="XM242" s="46"/>
      <c r="XN242" s="46"/>
      <c r="XO242" s="46"/>
      <c r="XP242" s="46"/>
      <c r="XQ242" s="46"/>
      <c r="XR242" s="46"/>
      <c r="XS242" s="46"/>
      <c r="XT242" s="46"/>
      <c r="XU242" s="46"/>
      <c r="XV242" s="46"/>
      <c r="XW242" s="46"/>
      <c r="XX242" s="46"/>
      <c r="XY242" s="46"/>
      <c r="XZ242" s="46"/>
      <c r="YA242" s="46"/>
      <c r="YB242" s="46"/>
      <c r="YC242" s="46"/>
      <c r="YD242" s="46"/>
      <c r="YE242" s="46"/>
      <c r="YF242" s="46"/>
      <c r="YG242" s="46"/>
      <c r="YH242" s="46"/>
      <c r="YI242" s="46"/>
      <c r="YJ242" s="46"/>
      <c r="YK242" s="46"/>
      <c r="YL242" s="46"/>
      <c r="YM242" s="46"/>
      <c r="YN242" s="46"/>
      <c r="YO242" s="46"/>
      <c r="YP242" s="46"/>
      <c r="YQ242" s="46"/>
      <c r="YR242" s="46"/>
      <c r="YS242" s="46"/>
    </row>
    <row r="243" spans="1:669" s="79" customFormat="1" ht="15.75" x14ac:dyDescent="0.25">
      <c r="A243" s="96" t="s">
        <v>14</v>
      </c>
      <c r="B243" s="35">
        <v>9</v>
      </c>
      <c r="C243" s="57"/>
      <c r="D243" s="57"/>
      <c r="E243" s="80"/>
      <c r="F243" s="81"/>
      <c r="G243" s="165">
        <f>G234+G235+G236+G237+G238+G239+G240+G241+G242</f>
        <v>384500</v>
      </c>
      <c r="H243" s="165">
        <f>H234+H235+H236+H237+H238+H239+H240+H241+H242</f>
        <v>11035.15</v>
      </c>
      <c r="I243" s="165">
        <f>I234+I237</f>
        <v>0</v>
      </c>
      <c r="J243" s="165">
        <f>J234+J235+J236+J237+J238+J239+J240+J241+J242</f>
        <v>11688.8</v>
      </c>
      <c r="K243" s="165">
        <f>K234+K235+K236+K237+K238+K239+K240+K241+K242</f>
        <v>225</v>
      </c>
      <c r="L243" s="165">
        <f>L234+L235+L236+L237+L238+L239+L240+L241+L242</f>
        <v>22948.95</v>
      </c>
      <c r="M243" s="189">
        <f>M234+M235+M236+M237+M238+M239+M240+M241+M242</f>
        <v>361551.05</v>
      </c>
      <c r="N243" s="8"/>
      <c r="O243" s="1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72"/>
      <c r="FU243" s="72"/>
      <c r="FV243" s="72"/>
      <c r="FW243" s="72"/>
      <c r="FX243" s="72"/>
      <c r="FY243" s="72"/>
      <c r="FZ243" s="72"/>
      <c r="GA243" s="72"/>
      <c r="GB243" s="72"/>
      <c r="GC243" s="72"/>
      <c r="GD243" s="72"/>
      <c r="GE243" s="72"/>
      <c r="GF243" s="72"/>
      <c r="GG243" s="72"/>
      <c r="GH243" s="72"/>
      <c r="GI243" s="72"/>
      <c r="GJ243" s="72"/>
      <c r="GK243" s="72"/>
      <c r="GL243" s="72"/>
      <c r="GM243" s="72"/>
      <c r="GN243" s="72"/>
      <c r="GO243" s="72"/>
      <c r="GP243" s="72"/>
      <c r="GQ243" s="72"/>
      <c r="GR243" s="72"/>
      <c r="GS243" s="72"/>
      <c r="GT243" s="72"/>
      <c r="GU243" s="72"/>
      <c r="GV243" s="72"/>
      <c r="GW243" s="72"/>
      <c r="GX243" s="72"/>
      <c r="GY243" s="72"/>
      <c r="GZ243" s="72"/>
      <c r="HA243" s="72"/>
      <c r="HB243" s="72"/>
      <c r="HC243" s="72"/>
      <c r="HD243" s="72"/>
      <c r="HE243" s="72"/>
      <c r="HF243" s="72"/>
      <c r="HG243" s="72"/>
      <c r="HH243" s="72"/>
      <c r="HI243" s="72"/>
      <c r="HJ243" s="72"/>
      <c r="HK243" s="72"/>
      <c r="HL243" s="72"/>
      <c r="HM243" s="72"/>
      <c r="HN243" s="72"/>
      <c r="HO243" s="72"/>
      <c r="HP243" s="72"/>
      <c r="HQ243" s="72"/>
      <c r="HR243" s="72"/>
      <c r="HS243" s="72"/>
      <c r="HT243" s="72"/>
      <c r="HU243" s="72"/>
      <c r="HV243" s="72"/>
      <c r="HW243" s="72"/>
      <c r="HX243" s="72"/>
      <c r="HY243" s="72"/>
      <c r="HZ243" s="72"/>
      <c r="IA243" s="72"/>
      <c r="IB243" s="72"/>
      <c r="IC243" s="72"/>
      <c r="ID243" s="72"/>
      <c r="IE243" s="72"/>
      <c r="IF243" s="72"/>
      <c r="IG243" s="72"/>
      <c r="IH243" s="72"/>
      <c r="II243" s="72"/>
      <c r="IJ243" s="72"/>
      <c r="IK243" s="72"/>
      <c r="IL243" s="72"/>
      <c r="IM243" s="72"/>
      <c r="IN243" s="72"/>
      <c r="IO243" s="72"/>
      <c r="IP243" s="72"/>
      <c r="IQ243" s="72"/>
      <c r="IR243" s="72"/>
      <c r="IS243" s="72"/>
      <c r="IT243" s="72"/>
      <c r="IU243" s="72"/>
      <c r="IV243" s="72"/>
      <c r="IW243" s="72"/>
      <c r="IX243" s="72"/>
      <c r="IY243" s="72"/>
      <c r="IZ243" s="72"/>
      <c r="JA243" s="72"/>
      <c r="JB243" s="72"/>
      <c r="JC243" s="72"/>
      <c r="JD243" s="72"/>
      <c r="JE243" s="72"/>
      <c r="JF243" s="72"/>
      <c r="JG243" s="72"/>
      <c r="JH243" s="72"/>
      <c r="JI243" s="72"/>
      <c r="JJ243" s="72"/>
      <c r="JK243" s="72"/>
      <c r="JL243" s="72"/>
      <c r="JM243" s="72"/>
      <c r="JN243" s="72"/>
      <c r="JO243" s="72"/>
      <c r="JP243" s="72"/>
      <c r="JQ243" s="72"/>
      <c r="JR243" s="72"/>
      <c r="JS243" s="72"/>
      <c r="JT243" s="72"/>
      <c r="JU243" s="72"/>
      <c r="JV243" s="72"/>
      <c r="JW243" s="72"/>
      <c r="JX243" s="72"/>
      <c r="JY243" s="72"/>
      <c r="JZ243" s="72"/>
      <c r="KA243" s="72"/>
      <c r="KB243" s="72"/>
      <c r="KC243" s="72"/>
      <c r="KD243" s="72"/>
      <c r="KE243" s="72"/>
      <c r="KF243" s="72"/>
      <c r="KG243" s="72"/>
      <c r="KH243" s="72"/>
      <c r="KI243" s="72"/>
      <c r="KJ243" s="72"/>
      <c r="KK243" s="72"/>
      <c r="KL243" s="72"/>
      <c r="KM243" s="72"/>
      <c r="KN243" s="72"/>
      <c r="KO243" s="72"/>
      <c r="KP243" s="72"/>
      <c r="KQ243" s="72"/>
      <c r="KR243" s="72"/>
      <c r="KS243" s="72"/>
      <c r="KT243" s="72"/>
      <c r="KU243" s="72"/>
      <c r="KV243" s="72"/>
      <c r="KW243" s="72"/>
      <c r="KX243" s="72"/>
      <c r="KY243" s="72"/>
      <c r="KZ243" s="72"/>
      <c r="LA243" s="72"/>
      <c r="LB243" s="72"/>
      <c r="LC243" s="72"/>
      <c r="LD243" s="72"/>
      <c r="LE243" s="72"/>
      <c r="LF243" s="72"/>
      <c r="LG243" s="72"/>
      <c r="LH243" s="72"/>
      <c r="LI243" s="72"/>
      <c r="LJ243" s="72"/>
      <c r="LK243" s="72"/>
      <c r="LL243" s="72"/>
      <c r="LM243" s="72"/>
      <c r="LN243" s="72"/>
      <c r="LO243" s="72"/>
      <c r="LP243" s="72"/>
      <c r="LQ243" s="72"/>
      <c r="LR243" s="72"/>
      <c r="LS243" s="72"/>
      <c r="LT243" s="72"/>
      <c r="LU243" s="72"/>
      <c r="LV243" s="72"/>
      <c r="LW243" s="72"/>
      <c r="LX243" s="72"/>
      <c r="LY243" s="72"/>
      <c r="LZ243" s="72"/>
      <c r="MA243" s="72"/>
      <c r="MB243" s="72"/>
      <c r="MC243" s="72"/>
      <c r="MD243" s="72"/>
      <c r="ME243" s="72"/>
      <c r="MF243" s="72"/>
      <c r="MG243" s="72"/>
      <c r="MH243" s="72"/>
      <c r="MI243" s="72"/>
      <c r="MJ243" s="72"/>
      <c r="MK243" s="72"/>
      <c r="ML243" s="72"/>
      <c r="MM243" s="72"/>
      <c r="MN243" s="72"/>
      <c r="MO243" s="72"/>
      <c r="MP243" s="72"/>
      <c r="MQ243" s="72"/>
      <c r="MR243" s="72"/>
      <c r="MS243" s="72"/>
      <c r="MT243" s="72"/>
      <c r="MU243" s="72"/>
      <c r="MV243" s="72"/>
      <c r="MW243" s="72"/>
      <c r="MX243" s="72"/>
      <c r="MY243" s="72"/>
      <c r="MZ243" s="72"/>
      <c r="NA243" s="72"/>
      <c r="NB243" s="72"/>
      <c r="NC243" s="72"/>
      <c r="ND243" s="72"/>
      <c r="NE243" s="72"/>
      <c r="NF243" s="72"/>
      <c r="NG243" s="72"/>
      <c r="NH243" s="72"/>
      <c r="NI243" s="72"/>
      <c r="NJ243" s="72"/>
      <c r="NK243" s="72"/>
      <c r="NL243" s="72"/>
      <c r="NM243" s="72"/>
      <c r="NN243" s="72"/>
      <c r="NO243" s="72"/>
      <c r="NP243" s="72"/>
      <c r="NQ243" s="72"/>
      <c r="NR243" s="72"/>
      <c r="NS243" s="72"/>
      <c r="NT243" s="72"/>
      <c r="NU243" s="72"/>
      <c r="NV243" s="72"/>
      <c r="NW243" s="72"/>
      <c r="NX243" s="72"/>
      <c r="NY243" s="72"/>
      <c r="NZ243" s="72"/>
      <c r="OA243" s="72"/>
      <c r="OB243" s="72"/>
      <c r="OC243" s="72"/>
      <c r="OD243" s="72"/>
      <c r="OE243" s="72"/>
      <c r="OF243" s="72"/>
      <c r="OG243" s="72"/>
      <c r="OH243" s="72"/>
      <c r="OI243" s="72"/>
      <c r="OJ243" s="72"/>
      <c r="OK243" s="72"/>
      <c r="OL243" s="72"/>
      <c r="OM243" s="72"/>
      <c r="ON243" s="72"/>
      <c r="OO243" s="72"/>
      <c r="OP243" s="72"/>
      <c r="OQ243" s="72"/>
      <c r="OR243" s="72"/>
      <c r="OS243" s="72"/>
      <c r="OT243" s="72"/>
      <c r="OU243" s="72"/>
      <c r="OV243" s="72"/>
      <c r="OW243" s="72"/>
      <c r="OX243" s="72"/>
      <c r="OY243" s="72"/>
      <c r="OZ243" s="72"/>
      <c r="PA243" s="72"/>
      <c r="PB243" s="72"/>
      <c r="PC243" s="72"/>
      <c r="PD243" s="72"/>
      <c r="PE243" s="72"/>
      <c r="PF243" s="72"/>
      <c r="PG243" s="72"/>
      <c r="PH243" s="72"/>
      <c r="PI243" s="72"/>
      <c r="PJ243" s="72"/>
      <c r="PK243" s="72"/>
      <c r="PL243" s="72"/>
      <c r="PM243" s="72"/>
      <c r="PN243" s="72"/>
      <c r="PO243" s="72"/>
      <c r="PP243" s="72"/>
      <c r="PQ243" s="72"/>
      <c r="PR243" s="72"/>
      <c r="PS243" s="72"/>
      <c r="PT243" s="72"/>
      <c r="PU243" s="72"/>
      <c r="PV243" s="72"/>
      <c r="PW243" s="72"/>
      <c r="PX243" s="72"/>
      <c r="PY243" s="72"/>
      <c r="PZ243" s="72"/>
      <c r="QA243" s="72"/>
      <c r="QB243" s="72"/>
      <c r="QC243" s="72"/>
      <c r="QD243" s="72"/>
      <c r="QE243" s="72"/>
      <c r="QF243" s="72"/>
      <c r="QG243" s="72"/>
      <c r="QH243" s="72"/>
      <c r="QI243" s="72"/>
      <c r="QJ243" s="72"/>
      <c r="QK243" s="72"/>
      <c r="QL243" s="72"/>
      <c r="QM243" s="72"/>
      <c r="QN243" s="72"/>
      <c r="QO243" s="72"/>
      <c r="QP243" s="72"/>
      <c r="QQ243" s="72"/>
      <c r="QR243" s="72"/>
      <c r="QS243" s="72"/>
      <c r="QT243" s="72"/>
      <c r="QU243" s="72"/>
      <c r="QV243" s="72"/>
      <c r="QW243" s="72"/>
      <c r="QX243" s="72"/>
      <c r="QY243" s="72"/>
      <c r="QZ243" s="72"/>
      <c r="RA243" s="72"/>
      <c r="RB243" s="72"/>
      <c r="RC243" s="72"/>
      <c r="RD243" s="72"/>
      <c r="RE243" s="72"/>
      <c r="RF243" s="72"/>
      <c r="RG243" s="72"/>
      <c r="RH243" s="72"/>
      <c r="RI243" s="72"/>
      <c r="RJ243" s="72"/>
      <c r="RK243" s="72"/>
      <c r="RL243" s="72"/>
      <c r="RM243" s="72"/>
      <c r="RN243" s="72"/>
      <c r="RO243" s="72"/>
      <c r="RP243" s="72"/>
      <c r="RQ243" s="72"/>
      <c r="RR243" s="72"/>
      <c r="RS243" s="72"/>
      <c r="RT243" s="72"/>
      <c r="RU243" s="72"/>
      <c r="RV243" s="72"/>
      <c r="RW243" s="72"/>
      <c r="RX243" s="72"/>
      <c r="RY243" s="72"/>
      <c r="RZ243" s="72"/>
      <c r="SA243" s="72"/>
      <c r="SB243" s="72"/>
      <c r="SC243" s="72"/>
      <c r="SD243" s="72"/>
      <c r="SE243" s="72"/>
      <c r="SF243" s="72"/>
      <c r="SG243" s="72"/>
      <c r="SH243" s="72"/>
      <c r="SI243" s="72"/>
      <c r="SJ243" s="72"/>
      <c r="SK243" s="72"/>
      <c r="SL243" s="72"/>
      <c r="SM243" s="72"/>
      <c r="SN243" s="72"/>
      <c r="SO243" s="72"/>
      <c r="SP243" s="72"/>
      <c r="SQ243" s="72"/>
      <c r="SR243" s="72"/>
      <c r="SS243" s="72"/>
      <c r="ST243" s="72"/>
      <c r="SU243" s="72"/>
      <c r="SV243" s="72"/>
      <c r="SW243" s="72"/>
      <c r="SX243" s="72"/>
      <c r="SY243" s="72"/>
      <c r="SZ243" s="72"/>
      <c r="TA243" s="72"/>
      <c r="TB243" s="72"/>
      <c r="TC243" s="72"/>
      <c r="TD243" s="72"/>
      <c r="TE243" s="72"/>
      <c r="TF243" s="72"/>
      <c r="TG243" s="72"/>
      <c r="TH243" s="72"/>
      <c r="TI243" s="72"/>
      <c r="TJ243" s="72"/>
      <c r="TK243" s="72"/>
      <c r="TL243" s="72"/>
      <c r="TM243" s="72"/>
      <c r="TN243" s="72"/>
      <c r="TO243" s="72"/>
      <c r="TP243" s="72"/>
      <c r="TQ243" s="72"/>
      <c r="TR243" s="72"/>
      <c r="TS243" s="72"/>
      <c r="TT243" s="72"/>
      <c r="TU243" s="72"/>
      <c r="TV243" s="72"/>
      <c r="TW243" s="72"/>
      <c r="TX243" s="72"/>
      <c r="TY243" s="72"/>
      <c r="TZ243" s="72"/>
      <c r="UA243" s="72"/>
      <c r="UB243" s="72"/>
      <c r="UC243" s="72"/>
      <c r="UD243" s="72"/>
      <c r="UE243" s="72"/>
      <c r="UF243" s="72"/>
      <c r="UG243" s="72"/>
      <c r="UH243" s="72"/>
      <c r="UI243" s="72"/>
      <c r="UJ243" s="72"/>
      <c r="UK243" s="72"/>
      <c r="UL243" s="72"/>
      <c r="UM243" s="72"/>
      <c r="UN243" s="72"/>
      <c r="UO243" s="72"/>
      <c r="UP243" s="72"/>
      <c r="UQ243" s="72"/>
      <c r="UR243" s="72"/>
      <c r="US243" s="72"/>
      <c r="UT243" s="72"/>
      <c r="UU243" s="72"/>
      <c r="UV243" s="72"/>
      <c r="UW243" s="72"/>
      <c r="UX243" s="72"/>
      <c r="UY243" s="72"/>
      <c r="UZ243" s="72"/>
      <c r="VA243" s="72"/>
      <c r="VB243" s="72"/>
      <c r="VC243" s="72"/>
      <c r="VD243" s="72"/>
      <c r="VE243" s="72"/>
      <c r="VF243" s="72"/>
      <c r="VG243" s="72"/>
      <c r="VH243" s="72"/>
      <c r="VI243" s="72"/>
      <c r="VJ243" s="72"/>
      <c r="VK243" s="72"/>
      <c r="VL243" s="72"/>
      <c r="VM243" s="72"/>
      <c r="VN243" s="72"/>
      <c r="VO243" s="72"/>
      <c r="VP243" s="72"/>
      <c r="VQ243" s="72"/>
      <c r="VR243" s="72"/>
      <c r="VS243" s="72"/>
      <c r="VT243" s="72"/>
      <c r="VU243" s="72"/>
      <c r="VV243" s="72"/>
      <c r="VW243" s="72"/>
      <c r="VX243" s="72"/>
      <c r="VY243" s="72"/>
      <c r="VZ243" s="72"/>
      <c r="WA243" s="72"/>
      <c r="WB243" s="72"/>
      <c r="WC243" s="72"/>
      <c r="WD243" s="72"/>
      <c r="WE243" s="72"/>
      <c r="WF243" s="72"/>
      <c r="WG243" s="72"/>
      <c r="WH243" s="72"/>
      <c r="WI243" s="72"/>
      <c r="WJ243" s="72"/>
      <c r="WK243" s="72"/>
      <c r="WL243" s="72"/>
      <c r="WM243" s="72"/>
      <c r="WN243" s="72"/>
      <c r="WO243" s="72"/>
      <c r="WP243" s="72"/>
      <c r="WQ243" s="72"/>
      <c r="WR243" s="72"/>
      <c r="WS243" s="72"/>
      <c r="WT243" s="72"/>
      <c r="WU243" s="72"/>
      <c r="WV243" s="72"/>
      <c r="WW243" s="72"/>
      <c r="WX243" s="72"/>
      <c r="WY243" s="72"/>
      <c r="WZ243" s="72"/>
      <c r="XA243" s="72"/>
      <c r="XB243" s="72"/>
      <c r="XC243" s="72"/>
      <c r="XD243" s="72"/>
      <c r="XE243" s="72"/>
      <c r="XF243" s="72"/>
      <c r="XG243" s="72"/>
      <c r="XH243" s="72"/>
      <c r="XI243" s="72"/>
      <c r="XJ243" s="72"/>
      <c r="XK243" s="72"/>
      <c r="XL243" s="72"/>
      <c r="XM243" s="72"/>
      <c r="XN243" s="72"/>
      <c r="XO243" s="72"/>
      <c r="XP243" s="72"/>
      <c r="XQ243" s="72"/>
      <c r="XR243" s="72"/>
      <c r="XS243" s="72"/>
      <c r="XT243" s="72"/>
      <c r="XU243" s="72"/>
      <c r="XV243" s="72"/>
      <c r="XW243" s="72"/>
      <c r="XX243" s="72"/>
      <c r="XY243" s="72"/>
      <c r="XZ243" s="72"/>
      <c r="YA243" s="72"/>
      <c r="YB243" s="72"/>
      <c r="YC243" s="72"/>
      <c r="YD243" s="72"/>
      <c r="YE243" s="72"/>
      <c r="YF243" s="72"/>
      <c r="YG243" s="72"/>
      <c r="YH243" s="72"/>
      <c r="YI243" s="72"/>
      <c r="YJ243" s="72"/>
      <c r="YK243" s="72"/>
      <c r="YL243" s="72"/>
      <c r="YM243" s="72"/>
      <c r="YN243" s="72"/>
      <c r="YO243" s="72"/>
      <c r="YP243" s="72"/>
      <c r="YQ243" s="72"/>
      <c r="YR243" s="72"/>
      <c r="YS243" s="72"/>
    </row>
    <row r="244" spans="1:669" s="8" customFormat="1" ht="15.75" x14ac:dyDescent="0.25">
      <c r="B244" s="74"/>
      <c r="C244" s="75"/>
      <c r="D244" s="75"/>
      <c r="E244" s="75"/>
      <c r="F244" s="54"/>
      <c r="G244" s="140"/>
      <c r="H244" s="140"/>
      <c r="I244" s="140"/>
      <c r="J244" s="140"/>
      <c r="K244" s="140"/>
      <c r="L244" s="140"/>
      <c r="M244" s="185"/>
      <c r="O244" s="1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46"/>
      <c r="HT244" s="46"/>
      <c r="HU244" s="46"/>
      <c r="HV244" s="46"/>
      <c r="HW244" s="46"/>
      <c r="HX244" s="46"/>
      <c r="HY244" s="46"/>
      <c r="HZ244" s="46"/>
      <c r="IA244" s="46"/>
      <c r="IB244" s="46"/>
      <c r="IC244" s="46"/>
      <c r="ID244" s="46"/>
      <c r="IE244" s="46"/>
      <c r="IF244" s="46"/>
      <c r="IG244" s="46"/>
      <c r="IH244" s="46"/>
      <c r="II244" s="46"/>
      <c r="IJ244" s="46"/>
      <c r="IK244" s="46"/>
      <c r="IL244" s="46"/>
      <c r="IM244" s="46"/>
      <c r="IN244" s="46"/>
      <c r="IO244" s="46"/>
      <c r="IP244" s="46"/>
      <c r="IQ244" s="46"/>
      <c r="IR244" s="46"/>
      <c r="IS244" s="46"/>
      <c r="IT244" s="46"/>
      <c r="IU244" s="46"/>
      <c r="IV244" s="46"/>
      <c r="IW244" s="46"/>
      <c r="IX244" s="46"/>
      <c r="IY244" s="46"/>
      <c r="IZ244" s="46"/>
      <c r="JA244" s="46"/>
      <c r="JB244" s="46"/>
      <c r="JC244" s="46"/>
      <c r="JD244" s="46"/>
      <c r="JE244" s="46"/>
      <c r="JF244" s="46"/>
      <c r="JG244" s="46"/>
      <c r="JH244" s="46"/>
      <c r="JI244" s="46"/>
      <c r="JJ244" s="46"/>
      <c r="JK244" s="46"/>
      <c r="JL244" s="46"/>
      <c r="JM244" s="46"/>
      <c r="JN244" s="46"/>
      <c r="JO244" s="46"/>
      <c r="JP244" s="46"/>
      <c r="JQ244" s="46"/>
      <c r="JR244" s="46"/>
      <c r="JS244" s="46"/>
      <c r="JT244" s="46"/>
      <c r="JU244" s="46"/>
      <c r="JV244" s="46"/>
      <c r="JW244" s="46"/>
      <c r="JX244" s="46"/>
      <c r="JY244" s="46"/>
      <c r="JZ244" s="46"/>
      <c r="KA244" s="46"/>
      <c r="KB244" s="46"/>
      <c r="KC244" s="46"/>
      <c r="KD244" s="46"/>
      <c r="KE244" s="46"/>
      <c r="KF244" s="46"/>
      <c r="KG244" s="46"/>
      <c r="KH244" s="46"/>
      <c r="KI244" s="46"/>
      <c r="KJ244" s="46"/>
      <c r="KK244" s="46"/>
      <c r="KL244" s="46"/>
      <c r="KM244" s="46"/>
      <c r="KN244" s="46"/>
      <c r="KO244" s="46"/>
      <c r="KP244" s="46"/>
      <c r="KQ244" s="46"/>
      <c r="KR244" s="46"/>
      <c r="KS244" s="46"/>
      <c r="KT244" s="46"/>
      <c r="KU244" s="46"/>
      <c r="KV244" s="46"/>
      <c r="KW244" s="46"/>
      <c r="KX244" s="46"/>
      <c r="KY244" s="46"/>
      <c r="KZ244" s="46"/>
      <c r="LA244" s="46"/>
      <c r="LB244" s="46"/>
      <c r="LC244" s="46"/>
      <c r="LD244" s="46"/>
      <c r="LE244" s="46"/>
      <c r="LF244" s="46"/>
      <c r="LG244" s="46"/>
      <c r="LH244" s="46"/>
      <c r="LI244" s="46"/>
      <c r="LJ244" s="46"/>
      <c r="LK244" s="46"/>
      <c r="LL244" s="46"/>
      <c r="LM244" s="46"/>
      <c r="LN244" s="46"/>
      <c r="LO244" s="46"/>
      <c r="LP244" s="46"/>
      <c r="LQ244" s="46"/>
      <c r="LR244" s="46"/>
      <c r="LS244" s="46"/>
      <c r="LT244" s="46"/>
      <c r="LU244" s="46"/>
      <c r="LV244" s="46"/>
      <c r="LW244" s="46"/>
      <c r="LX244" s="46"/>
      <c r="LY244" s="46"/>
      <c r="LZ244" s="46"/>
      <c r="MA244" s="46"/>
      <c r="MB244" s="46"/>
      <c r="MC244" s="46"/>
      <c r="MD244" s="46"/>
      <c r="ME244" s="46"/>
      <c r="MF244" s="46"/>
      <c r="MG244" s="46"/>
      <c r="MH244" s="46"/>
      <c r="MI244" s="46"/>
      <c r="MJ244" s="46"/>
      <c r="MK244" s="46"/>
      <c r="ML244" s="46"/>
      <c r="MM244" s="46"/>
      <c r="MN244" s="46"/>
      <c r="MO244" s="46"/>
      <c r="MP244" s="46"/>
      <c r="MQ244" s="46"/>
      <c r="MR244" s="46"/>
      <c r="MS244" s="46"/>
      <c r="MT244" s="46"/>
      <c r="MU244" s="46"/>
      <c r="MV244" s="46"/>
      <c r="MW244" s="46"/>
      <c r="MX244" s="46"/>
      <c r="MY244" s="46"/>
      <c r="MZ244" s="46"/>
      <c r="NA244" s="46"/>
      <c r="NB244" s="46"/>
      <c r="NC244" s="46"/>
      <c r="ND244" s="46"/>
      <c r="NE244" s="46"/>
      <c r="NF244" s="46"/>
      <c r="NG244" s="46"/>
      <c r="NH244" s="46"/>
      <c r="NI244" s="46"/>
      <c r="NJ244" s="46"/>
      <c r="NK244" s="46"/>
      <c r="NL244" s="46"/>
      <c r="NM244" s="46"/>
      <c r="NN244" s="46"/>
      <c r="NO244" s="46"/>
      <c r="NP244" s="46"/>
      <c r="NQ244" s="46"/>
      <c r="NR244" s="46"/>
      <c r="NS244" s="46"/>
      <c r="NT244" s="46"/>
      <c r="NU244" s="46"/>
      <c r="NV244" s="46"/>
      <c r="NW244" s="46"/>
      <c r="NX244" s="46"/>
      <c r="NY244" s="46"/>
      <c r="NZ244" s="46"/>
      <c r="OA244" s="46"/>
      <c r="OB244" s="46"/>
      <c r="OC244" s="46"/>
      <c r="OD244" s="46"/>
      <c r="OE244" s="46"/>
      <c r="OF244" s="46"/>
      <c r="OG244" s="46"/>
      <c r="OH244" s="46"/>
      <c r="OI244" s="46"/>
      <c r="OJ244" s="46"/>
      <c r="OK244" s="46"/>
      <c r="OL244" s="46"/>
      <c r="OM244" s="46"/>
      <c r="ON244" s="46"/>
      <c r="OO244" s="46"/>
      <c r="OP244" s="46"/>
      <c r="OQ244" s="46"/>
      <c r="OR244" s="46"/>
      <c r="OS244" s="46"/>
      <c r="OT244" s="46"/>
      <c r="OU244" s="46"/>
      <c r="OV244" s="46"/>
      <c r="OW244" s="46"/>
      <c r="OX244" s="46"/>
      <c r="OY244" s="46"/>
      <c r="OZ244" s="46"/>
      <c r="PA244" s="46"/>
      <c r="PB244" s="46"/>
      <c r="PC244" s="46"/>
      <c r="PD244" s="46"/>
      <c r="PE244" s="46"/>
      <c r="PF244" s="46"/>
      <c r="PG244" s="46"/>
      <c r="PH244" s="46"/>
      <c r="PI244" s="46"/>
      <c r="PJ244" s="46"/>
      <c r="PK244" s="46"/>
      <c r="PL244" s="46"/>
      <c r="PM244" s="46"/>
      <c r="PN244" s="46"/>
      <c r="PO244" s="46"/>
      <c r="PP244" s="46"/>
      <c r="PQ244" s="46"/>
      <c r="PR244" s="46"/>
      <c r="PS244" s="46"/>
      <c r="PT244" s="46"/>
      <c r="PU244" s="46"/>
      <c r="PV244" s="46"/>
      <c r="PW244" s="46"/>
      <c r="PX244" s="46"/>
      <c r="PY244" s="46"/>
      <c r="PZ244" s="46"/>
      <c r="QA244" s="46"/>
      <c r="QB244" s="46"/>
      <c r="QC244" s="46"/>
      <c r="QD244" s="46"/>
      <c r="QE244" s="46"/>
      <c r="QF244" s="46"/>
      <c r="QG244" s="46"/>
      <c r="QH244" s="46"/>
      <c r="QI244" s="46"/>
      <c r="QJ244" s="46"/>
      <c r="QK244" s="46"/>
      <c r="QL244" s="46"/>
      <c r="QM244" s="46"/>
      <c r="QN244" s="46"/>
      <c r="QO244" s="46"/>
      <c r="QP244" s="46"/>
      <c r="QQ244" s="46"/>
      <c r="QR244" s="46"/>
      <c r="QS244" s="46"/>
      <c r="QT244" s="46"/>
      <c r="QU244" s="46"/>
      <c r="QV244" s="46"/>
      <c r="QW244" s="46"/>
      <c r="QX244" s="46"/>
      <c r="QY244" s="46"/>
      <c r="QZ244" s="46"/>
      <c r="RA244" s="46"/>
      <c r="RB244" s="46"/>
      <c r="RC244" s="46"/>
      <c r="RD244" s="46"/>
      <c r="RE244" s="46"/>
      <c r="RF244" s="46"/>
      <c r="RG244" s="46"/>
      <c r="RH244" s="46"/>
      <c r="RI244" s="46"/>
      <c r="RJ244" s="46"/>
      <c r="RK244" s="46"/>
      <c r="RL244" s="46"/>
      <c r="RM244" s="46"/>
      <c r="RN244" s="46"/>
      <c r="RO244" s="46"/>
      <c r="RP244" s="46"/>
      <c r="RQ244" s="46"/>
      <c r="RR244" s="46"/>
      <c r="RS244" s="46"/>
      <c r="RT244" s="46"/>
      <c r="RU244" s="46"/>
      <c r="RV244" s="46"/>
      <c r="RW244" s="46"/>
      <c r="RX244" s="46"/>
      <c r="RY244" s="46"/>
      <c r="RZ244" s="46"/>
      <c r="SA244" s="46"/>
      <c r="SB244" s="46"/>
      <c r="SC244" s="46"/>
      <c r="SD244" s="46"/>
      <c r="SE244" s="46"/>
      <c r="SF244" s="46"/>
      <c r="SG244" s="46"/>
      <c r="SH244" s="46"/>
      <c r="SI244" s="46"/>
      <c r="SJ244" s="46"/>
      <c r="SK244" s="46"/>
      <c r="SL244" s="46"/>
      <c r="SM244" s="46"/>
      <c r="SN244" s="46"/>
      <c r="SO244" s="46"/>
      <c r="SP244" s="46"/>
      <c r="SQ244" s="46"/>
      <c r="SR244" s="46"/>
      <c r="SS244" s="46"/>
      <c r="ST244" s="46"/>
      <c r="SU244" s="46"/>
      <c r="SV244" s="46"/>
      <c r="SW244" s="46"/>
      <c r="SX244" s="46"/>
      <c r="SY244" s="46"/>
      <c r="SZ244" s="46"/>
      <c r="TA244" s="46"/>
      <c r="TB244" s="46"/>
      <c r="TC244" s="46"/>
      <c r="TD244" s="46"/>
      <c r="TE244" s="46"/>
      <c r="TF244" s="46"/>
      <c r="TG244" s="46"/>
      <c r="TH244" s="46"/>
      <c r="TI244" s="46"/>
      <c r="TJ244" s="46"/>
      <c r="TK244" s="46"/>
      <c r="TL244" s="46"/>
      <c r="TM244" s="46"/>
      <c r="TN244" s="46"/>
      <c r="TO244" s="46"/>
      <c r="TP244" s="46"/>
      <c r="TQ244" s="46"/>
      <c r="TR244" s="46"/>
      <c r="TS244" s="46"/>
      <c r="TT244" s="46"/>
      <c r="TU244" s="46"/>
      <c r="TV244" s="46"/>
      <c r="TW244" s="46"/>
      <c r="TX244" s="46"/>
      <c r="TY244" s="46"/>
      <c r="TZ244" s="46"/>
      <c r="UA244" s="46"/>
      <c r="UB244" s="46"/>
      <c r="UC244" s="46"/>
      <c r="UD244" s="46"/>
      <c r="UE244" s="46"/>
      <c r="UF244" s="46"/>
      <c r="UG244" s="46"/>
      <c r="UH244" s="46"/>
      <c r="UI244" s="46"/>
      <c r="UJ244" s="46"/>
      <c r="UK244" s="46"/>
      <c r="UL244" s="46"/>
      <c r="UM244" s="46"/>
      <c r="UN244" s="46"/>
      <c r="UO244" s="46"/>
      <c r="UP244" s="46"/>
      <c r="UQ244" s="46"/>
      <c r="UR244" s="46"/>
      <c r="US244" s="46"/>
      <c r="UT244" s="46"/>
      <c r="UU244" s="46"/>
      <c r="UV244" s="46"/>
      <c r="UW244" s="46"/>
      <c r="UX244" s="46"/>
      <c r="UY244" s="46"/>
      <c r="UZ244" s="46"/>
      <c r="VA244" s="46"/>
      <c r="VB244" s="46"/>
      <c r="VC244" s="46"/>
      <c r="VD244" s="46"/>
      <c r="VE244" s="46"/>
      <c r="VF244" s="46"/>
      <c r="VG244" s="46"/>
      <c r="VH244" s="46"/>
      <c r="VI244" s="46"/>
      <c r="VJ244" s="46"/>
      <c r="VK244" s="46"/>
      <c r="VL244" s="46"/>
      <c r="VM244" s="46"/>
      <c r="VN244" s="46"/>
      <c r="VO244" s="46"/>
      <c r="VP244" s="46"/>
      <c r="VQ244" s="46"/>
      <c r="VR244" s="46"/>
      <c r="VS244" s="46"/>
      <c r="VT244" s="46"/>
      <c r="VU244" s="46"/>
      <c r="VV244" s="46"/>
      <c r="VW244" s="46"/>
      <c r="VX244" s="46"/>
      <c r="VY244" s="46"/>
      <c r="VZ244" s="46"/>
      <c r="WA244" s="46"/>
      <c r="WB244" s="46"/>
      <c r="WC244" s="46"/>
      <c r="WD244" s="46"/>
      <c r="WE244" s="46"/>
      <c r="WF244" s="46"/>
      <c r="WG244" s="46"/>
      <c r="WH244" s="46"/>
      <c r="WI244" s="46"/>
      <c r="WJ244" s="46"/>
      <c r="WK244" s="46"/>
      <c r="WL244" s="46"/>
      <c r="WM244" s="46"/>
      <c r="WN244" s="46"/>
      <c r="WO244" s="46"/>
      <c r="WP244" s="46"/>
      <c r="WQ244" s="46"/>
      <c r="WR244" s="46"/>
      <c r="WS244" s="46"/>
      <c r="WT244" s="46"/>
      <c r="WU244" s="46"/>
      <c r="WV244" s="46"/>
      <c r="WW244" s="46"/>
      <c r="WX244" s="46"/>
      <c r="WY244" s="46"/>
      <c r="WZ244" s="46"/>
      <c r="XA244" s="46"/>
      <c r="XB244" s="46"/>
      <c r="XC244" s="46"/>
      <c r="XD244" s="46"/>
      <c r="XE244" s="46"/>
      <c r="XF244" s="46"/>
      <c r="XG244" s="46"/>
      <c r="XH244" s="46"/>
      <c r="XI244" s="46"/>
      <c r="XJ244" s="46"/>
      <c r="XK244" s="46"/>
      <c r="XL244" s="46"/>
      <c r="XM244" s="46"/>
      <c r="XN244" s="46"/>
      <c r="XO244" s="46"/>
      <c r="XP244" s="46"/>
      <c r="XQ244" s="46"/>
      <c r="XR244" s="46"/>
      <c r="XS244" s="46"/>
      <c r="XT244" s="46"/>
      <c r="XU244" s="46"/>
      <c r="XV244" s="46"/>
      <c r="XW244" s="46"/>
      <c r="XX244" s="46"/>
      <c r="XY244" s="46"/>
      <c r="XZ244" s="46"/>
      <c r="YA244" s="46"/>
      <c r="YB244" s="46"/>
      <c r="YC244" s="46"/>
      <c r="YD244" s="46"/>
      <c r="YE244" s="46"/>
      <c r="YF244" s="46"/>
      <c r="YG244" s="46"/>
      <c r="YH244" s="46"/>
      <c r="YI244" s="46"/>
      <c r="YJ244" s="46"/>
      <c r="YK244" s="46"/>
      <c r="YL244" s="46"/>
      <c r="YM244" s="46"/>
      <c r="YN244" s="46"/>
      <c r="YO244" s="46"/>
      <c r="YP244" s="46"/>
      <c r="YQ244" s="46"/>
      <c r="YR244" s="46"/>
      <c r="YS244" s="46"/>
    </row>
    <row r="245" spans="1:669" s="8" customFormat="1" ht="15.75" x14ac:dyDescent="0.25">
      <c r="A245" s="77" t="s">
        <v>88</v>
      </c>
      <c r="B245" s="74"/>
      <c r="C245" s="75"/>
      <c r="D245" s="75"/>
      <c r="E245" s="75"/>
      <c r="F245" s="54"/>
      <c r="G245" s="140"/>
      <c r="H245" s="140"/>
      <c r="I245" s="140"/>
      <c r="J245" s="140"/>
      <c r="K245" s="140"/>
      <c r="L245" s="140"/>
      <c r="M245" s="185"/>
      <c r="N245" s="15"/>
      <c r="O245" s="1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6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  <c r="IR245" s="46"/>
      <c r="IS245" s="46"/>
      <c r="IT245" s="46"/>
      <c r="IU245" s="46"/>
      <c r="IV245" s="46"/>
      <c r="IW245" s="46"/>
      <c r="IX245" s="46"/>
      <c r="IY245" s="46"/>
      <c r="IZ245" s="46"/>
      <c r="JA245" s="46"/>
      <c r="JB245" s="46"/>
      <c r="JC245" s="46"/>
      <c r="JD245" s="46"/>
      <c r="JE245" s="46"/>
      <c r="JF245" s="46"/>
      <c r="JG245" s="46"/>
      <c r="JH245" s="46"/>
      <c r="JI245" s="46"/>
      <c r="JJ245" s="46"/>
      <c r="JK245" s="46"/>
      <c r="JL245" s="46"/>
      <c r="JM245" s="46"/>
      <c r="JN245" s="46"/>
      <c r="JO245" s="46"/>
      <c r="JP245" s="46"/>
      <c r="JQ245" s="46"/>
      <c r="JR245" s="46"/>
      <c r="JS245" s="46"/>
      <c r="JT245" s="46"/>
      <c r="JU245" s="46"/>
      <c r="JV245" s="46"/>
      <c r="JW245" s="46"/>
      <c r="JX245" s="46"/>
      <c r="JY245" s="46"/>
      <c r="JZ245" s="46"/>
      <c r="KA245" s="46"/>
      <c r="KB245" s="46"/>
      <c r="KC245" s="46"/>
      <c r="KD245" s="46"/>
      <c r="KE245" s="46"/>
      <c r="KF245" s="46"/>
      <c r="KG245" s="46"/>
      <c r="KH245" s="46"/>
      <c r="KI245" s="46"/>
      <c r="KJ245" s="46"/>
      <c r="KK245" s="46"/>
      <c r="KL245" s="46"/>
      <c r="KM245" s="46"/>
      <c r="KN245" s="46"/>
      <c r="KO245" s="46"/>
      <c r="KP245" s="46"/>
      <c r="KQ245" s="46"/>
      <c r="KR245" s="46"/>
      <c r="KS245" s="46"/>
      <c r="KT245" s="46"/>
      <c r="KU245" s="46"/>
      <c r="KV245" s="46"/>
      <c r="KW245" s="46"/>
      <c r="KX245" s="46"/>
      <c r="KY245" s="46"/>
      <c r="KZ245" s="46"/>
      <c r="LA245" s="46"/>
      <c r="LB245" s="46"/>
      <c r="LC245" s="46"/>
      <c r="LD245" s="46"/>
      <c r="LE245" s="46"/>
      <c r="LF245" s="46"/>
      <c r="LG245" s="46"/>
      <c r="LH245" s="46"/>
      <c r="LI245" s="46"/>
      <c r="LJ245" s="46"/>
      <c r="LK245" s="46"/>
      <c r="LL245" s="46"/>
      <c r="LM245" s="46"/>
      <c r="LN245" s="46"/>
      <c r="LO245" s="46"/>
      <c r="LP245" s="46"/>
      <c r="LQ245" s="46"/>
      <c r="LR245" s="46"/>
      <c r="LS245" s="46"/>
      <c r="LT245" s="46"/>
      <c r="LU245" s="46"/>
      <c r="LV245" s="46"/>
      <c r="LW245" s="46"/>
      <c r="LX245" s="46"/>
      <c r="LY245" s="46"/>
      <c r="LZ245" s="46"/>
      <c r="MA245" s="46"/>
      <c r="MB245" s="46"/>
      <c r="MC245" s="46"/>
      <c r="MD245" s="46"/>
      <c r="ME245" s="46"/>
      <c r="MF245" s="46"/>
      <c r="MG245" s="46"/>
      <c r="MH245" s="46"/>
      <c r="MI245" s="46"/>
      <c r="MJ245" s="46"/>
      <c r="MK245" s="46"/>
      <c r="ML245" s="46"/>
      <c r="MM245" s="46"/>
      <c r="MN245" s="46"/>
      <c r="MO245" s="46"/>
      <c r="MP245" s="46"/>
      <c r="MQ245" s="46"/>
      <c r="MR245" s="46"/>
      <c r="MS245" s="46"/>
      <c r="MT245" s="46"/>
      <c r="MU245" s="46"/>
      <c r="MV245" s="46"/>
      <c r="MW245" s="46"/>
      <c r="MX245" s="46"/>
      <c r="MY245" s="46"/>
      <c r="MZ245" s="46"/>
      <c r="NA245" s="46"/>
      <c r="NB245" s="46"/>
      <c r="NC245" s="46"/>
      <c r="ND245" s="46"/>
      <c r="NE245" s="46"/>
      <c r="NF245" s="46"/>
      <c r="NG245" s="46"/>
      <c r="NH245" s="46"/>
      <c r="NI245" s="46"/>
      <c r="NJ245" s="46"/>
      <c r="NK245" s="46"/>
      <c r="NL245" s="46"/>
      <c r="NM245" s="46"/>
      <c r="NN245" s="46"/>
      <c r="NO245" s="46"/>
      <c r="NP245" s="46"/>
      <c r="NQ245" s="46"/>
      <c r="NR245" s="46"/>
      <c r="NS245" s="46"/>
      <c r="NT245" s="46"/>
      <c r="NU245" s="46"/>
      <c r="NV245" s="46"/>
      <c r="NW245" s="46"/>
      <c r="NX245" s="46"/>
      <c r="NY245" s="46"/>
      <c r="NZ245" s="46"/>
      <c r="OA245" s="46"/>
      <c r="OB245" s="46"/>
      <c r="OC245" s="46"/>
      <c r="OD245" s="46"/>
      <c r="OE245" s="46"/>
      <c r="OF245" s="46"/>
      <c r="OG245" s="46"/>
      <c r="OH245" s="46"/>
      <c r="OI245" s="46"/>
      <c r="OJ245" s="46"/>
      <c r="OK245" s="46"/>
      <c r="OL245" s="46"/>
      <c r="OM245" s="46"/>
      <c r="ON245" s="46"/>
      <c r="OO245" s="46"/>
      <c r="OP245" s="46"/>
      <c r="OQ245" s="46"/>
      <c r="OR245" s="46"/>
      <c r="OS245" s="46"/>
      <c r="OT245" s="46"/>
      <c r="OU245" s="46"/>
      <c r="OV245" s="46"/>
      <c r="OW245" s="46"/>
      <c r="OX245" s="46"/>
      <c r="OY245" s="46"/>
      <c r="OZ245" s="46"/>
      <c r="PA245" s="46"/>
      <c r="PB245" s="46"/>
      <c r="PC245" s="46"/>
      <c r="PD245" s="46"/>
      <c r="PE245" s="46"/>
      <c r="PF245" s="46"/>
      <c r="PG245" s="46"/>
      <c r="PH245" s="46"/>
      <c r="PI245" s="46"/>
      <c r="PJ245" s="46"/>
      <c r="PK245" s="46"/>
      <c r="PL245" s="46"/>
      <c r="PM245" s="46"/>
      <c r="PN245" s="46"/>
      <c r="PO245" s="46"/>
      <c r="PP245" s="46"/>
      <c r="PQ245" s="46"/>
      <c r="PR245" s="46"/>
      <c r="PS245" s="46"/>
      <c r="PT245" s="46"/>
      <c r="PU245" s="46"/>
      <c r="PV245" s="46"/>
      <c r="PW245" s="46"/>
      <c r="PX245" s="46"/>
      <c r="PY245" s="46"/>
      <c r="PZ245" s="46"/>
      <c r="QA245" s="46"/>
      <c r="QB245" s="46"/>
      <c r="QC245" s="46"/>
      <c r="QD245" s="46"/>
      <c r="QE245" s="46"/>
      <c r="QF245" s="46"/>
      <c r="QG245" s="46"/>
      <c r="QH245" s="46"/>
      <c r="QI245" s="46"/>
      <c r="QJ245" s="46"/>
      <c r="QK245" s="46"/>
      <c r="QL245" s="46"/>
      <c r="QM245" s="46"/>
      <c r="QN245" s="46"/>
      <c r="QO245" s="46"/>
      <c r="QP245" s="46"/>
      <c r="QQ245" s="46"/>
      <c r="QR245" s="46"/>
      <c r="QS245" s="46"/>
      <c r="QT245" s="46"/>
      <c r="QU245" s="46"/>
      <c r="QV245" s="46"/>
      <c r="QW245" s="46"/>
      <c r="QX245" s="46"/>
      <c r="QY245" s="46"/>
      <c r="QZ245" s="46"/>
      <c r="RA245" s="46"/>
      <c r="RB245" s="46"/>
      <c r="RC245" s="46"/>
      <c r="RD245" s="46"/>
      <c r="RE245" s="46"/>
      <c r="RF245" s="46"/>
      <c r="RG245" s="46"/>
      <c r="RH245" s="46"/>
      <c r="RI245" s="46"/>
      <c r="RJ245" s="46"/>
      <c r="RK245" s="46"/>
      <c r="RL245" s="46"/>
      <c r="RM245" s="46"/>
      <c r="RN245" s="46"/>
      <c r="RO245" s="46"/>
      <c r="RP245" s="46"/>
      <c r="RQ245" s="46"/>
      <c r="RR245" s="46"/>
      <c r="RS245" s="46"/>
      <c r="RT245" s="46"/>
      <c r="RU245" s="46"/>
      <c r="RV245" s="46"/>
      <c r="RW245" s="46"/>
      <c r="RX245" s="46"/>
      <c r="RY245" s="46"/>
      <c r="RZ245" s="46"/>
      <c r="SA245" s="46"/>
      <c r="SB245" s="46"/>
      <c r="SC245" s="46"/>
      <c r="SD245" s="46"/>
      <c r="SE245" s="46"/>
      <c r="SF245" s="46"/>
      <c r="SG245" s="46"/>
      <c r="SH245" s="46"/>
      <c r="SI245" s="46"/>
      <c r="SJ245" s="46"/>
      <c r="SK245" s="46"/>
      <c r="SL245" s="46"/>
      <c r="SM245" s="46"/>
      <c r="SN245" s="46"/>
      <c r="SO245" s="46"/>
      <c r="SP245" s="46"/>
      <c r="SQ245" s="46"/>
      <c r="SR245" s="46"/>
      <c r="SS245" s="46"/>
      <c r="ST245" s="46"/>
      <c r="SU245" s="46"/>
      <c r="SV245" s="46"/>
      <c r="SW245" s="46"/>
      <c r="SX245" s="46"/>
      <c r="SY245" s="46"/>
      <c r="SZ245" s="46"/>
      <c r="TA245" s="46"/>
      <c r="TB245" s="46"/>
      <c r="TC245" s="46"/>
      <c r="TD245" s="46"/>
      <c r="TE245" s="46"/>
      <c r="TF245" s="46"/>
      <c r="TG245" s="46"/>
      <c r="TH245" s="46"/>
      <c r="TI245" s="46"/>
      <c r="TJ245" s="46"/>
      <c r="TK245" s="46"/>
      <c r="TL245" s="46"/>
      <c r="TM245" s="46"/>
      <c r="TN245" s="46"/>
      <c r="TO245" s="46"/>
      <c r="TP245" s="46"/>
      <c r="TQ245" s="46"/>
      <c r="TR245" s="46"/>
      <c r="TS245" s="46"/>
      <c r="TT245" s="46"/>
      <c r="TU245" s="46"/>
      <c r="TV245" s="46"/>
      <c r="TW245" s="46"/>
      <c r="TX245" s="46"/>
      <c r="TY245" s="46"/>
      <c r="TZ245" s="46"/>
      <c r="UA245" s="46"/>
      <c r="UB245" s="46"/>
      <c r="UC245" s="46"/>
      <c r="UD245" s="46"/>
      <c r="UE245" s="46"/>
      <c r="UF245" s="46"/>
      <c r="UG245" s="46"/>
      <c r="UH245" s="46"/>
      <c r="UI245" s="46"/>
      <c r="UJ245" s="46"/>
      <c r="UK245" s="46"/>
      <c r="UL245" s="46"/>
      <c r="UM245" s="46"/>
      <c r="UN245" s="46"/>
      <c r="UO245" s="46"/>
      <c r="UP245" s="46"/>
      <c r="UQ245" s="46"/>
      <c r="UR245" s="46"/>
      <c r="US245" s="46"/>
      <c r="UT245" s="46"/>
      <c r="UU245" s="46"/>
      <c r="UV245" s="46"/>
      <c r="UW245" s="46"/>
      <c r="UX245" s="46"/>
      <c r="UY245" s="46"/>
      <c r="UZ245" s="46"/>
      <c r="VA245" s="46"/>
      <c r="VB245" s="46"/>
      <c r="VC245" s="46"/>
      <c r="VD245" s="46"/>
      <c r="VE245" s="46"/>
      <c r="VF245" s="46"/>
      <c r="VG245" s="46"/>
      <c r="VH245" s="46"/>
      <c r="VI245" s="46"/>
      <c r="VJ245" s="46"/>
      <c r="VK245" s="46"/>
      <c r="VL245" s="46"/>
      <c r="VM245" s="46"/>
      <c r="VN245" s="46"/>
      <c r="VO245" s="46"/>
      <c r="VP245" s="46"/>
      <c r="VQ245" s="46"/>
      <c r="VR245" s="46"/>
      <c r="VS245" s="46"/>
      <c r="VT245" s="46"/>
      <c r="VU245" s="46"/>
      <c r="VV245" s="46"/>
      <c r="VW245" s="46"/>
      <c r="VX245" s="46"/>
      <c r="VY245" s="46"/>
      <c r="VZ245" s="46"/>
      <c r="WA245" s="46"/>
      <c r="WB245" s="46"/>
      <c r="WC245" s="46"/>
      <c r="WD245" s="46"/>
      <c r="WE245" s="46"/>
      <c r="WF245" s="46"/>
      <c r="WG245" s="46"/>
      <c r="WH245" s="46"/>
      <c r="WI245" s="46"/>
      <c r="WJ245" s="46"/>
      <c r="WK245" s="46"/>
      <c r="WL245" s="46"/>
      <c r="WM245" s="46"/>
      <c r="WN245" s="46"/>
      <c r="WO245" s="46"/>
      <c r="WP245" s="46"/>
      <c r="WQ245" s="46"/>
      <c r="WR245" s="46"/>
      <c r="WS245" s="46"/>
      <c r="WT245" s="46"/>
      <c r="WU245" s="46"/>
      <c r="WV245" s="46"/>
      <c r="WW245" s="46"/>
      <c r="WX245" s="46"/>
      <c r="WY245" s="46"/>
      <c r="WZ245" s="46"/>
      <c r="XA245" s="46"/>
      <c r="XB245" s="46"/>
      <c r="XC245" s="46"/>
      <c r="XD245" s="46"/>
      <c r="XE245" s="46"/>
      <c r="XF245" s="46"/>
      <c r="XG245" s="46"/>
      <c r="XH245" s="46"/>
      <c r="XI245" s="46"/>
      <c r="XJ245" s="46"/>
      <c r="XK245" s="46"/>
      <c r="XL245" s="46"/>
      <c r="XM245" s="46"/>
      <c r="XN245" s="46"/>
      <c r="XO245" s="46"/>
      <c r="XP245" s="46"/>
      <c r="XQ245" s="46"/>
      <c r="XR245" s="46"/>
      <c r="XS245" s="46"/>
      <c r="XT245" s="46"/>
      <c r="XU245" s="46"/>
      <c r="XV245" s="46"/>
      <c r="XW245" s="46"/>
      <c r="XX245" s="46"/>
      <c r="XY245" s="46"/>
      <c r="XZ245" s="46"/>
      <c r="YA245" s="46"/>
      <c r="YB245" s="46"/>
      <c r="YC245" s="46"/>
      <c r="YD245" s="46"/>
      <c r="YE245" s="46"/>
      <c r="YF245" s="46"/>
      <c r="YG245" s="46"/>
      <c r="YH245" s="46"/>
      <c r="YI245" s="46"/>
      <c r="YJ245" s="46"/>
      <c r="YK245" s="46"/>
      <c r="YL245" s="46"/>
      <c r="YM245" s="46"/>
      <c r="YN245" s="46"/>
      <c r="YO245" s="46"/>
      <c r="YP245" s="46"/>
      <c r="YQ245" s="46"/>
      <c r="YR245" s="46"/>
      <c r="YS245" s="46"/>
    </row>
    <row r="246" spans="1:669" s="15" customFormat="1" ht="15.75" x14ac:dyDescent="0.25">
      <c r="A246" s="98" t="s">
        <v>109</v>
      </c>
      <c r="B246" s="99" t="s">
        <v>55</v>
      </c>
      <c r="C246" s="100" t="s">
        <v>72</v>
      </c>
      <c r="D246" s="100" t="s">
        <v>233</v>
      </c>
      <c r="E246" s="101">
        <v>44470</v>
      </c>
      <c r="F246" s="102" t="s">
        <v>110</v>
      </c>
      <c r="G246" s="136">
        <v>89500</v>
      </c>
      <c r="H246" s="136">
        <v>2568.65</v>
      </c>
      <c r="I246" s="136">
        <v>5676.93</v>
      </c>
      <c r="J246" s="136">
        <v>2720.8</v>
      </c>
      <c r="K246" s="136">
        <v>25</v>
      </c>
      <c r="L246" s="136">
        <v>10991.38</v>
      </c>
      <c r="M246" s="188">
        <f>G246-L246</f>
        <v>78508.62</v>
      </c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  <c r="JC246" s="44"/>
      <c r="JD246" s="44"/>
      <c r="JE246" s="44"/>
      <c r="JF246" s="44"/>
      <c r="JG246" s="44"/>
      <c r="JH246" s="44"/>
      <c r="JI246" s="44"/>
      <c r="JJ246" s="44"/>
      <c r="JK246" s="44"/>
      <c r="JL246" s="44"/>
      <c r="JM246" s="44"/>
      <c r="JN246" s="44"/>
      <c r="JO246" s="44"/>
      <c r="JP246" s="44"/>
      <c r="JQ246" s="44"/>
      <c r="JR246" s="44"/>
      <c r="JS246" s="44"/>
      <c r="JT246" s="44"/>
      <c r="JU246" s="44"/>
      <c r="JV246" s="44"/>
      <c r="JW246" s="44"/>
      <c r="JX246" s="44"/>
      <c r="JY246" s="44"/>
      <c r="JZ246" s="44"/>
      <c r="KA246" s="44"/>
      <c r="KB246" s="44"/>
      <c r="KC246" s="44"/>
      <c r="KD246" s="44"/>
      <c r="KE246" s="44"/>
      <c r="KF246" s="44"/>
      <c r="KG246" s="44"/>
      <c r="KH246" s="44"/>
      <c r="KI246" s="44"/>
      <c r="KJ246" s="44"/>
      <c r="KK246" s="44"/>
      <c r="KL246" s="44"/>
      <c r="KM246" s="44"/>
      <c r="KN246" s="44"/>
      <c r="KO246" s="44"/>
      <c r="KP246" s="44"/>
      <c r="KQ246" s="44"/>
      <c r="KR246" s="44"/>
      <c r="KS246" s="44"/>
      <c r="KT246" s="44"/>
      <c r="KU246" s="44"/>
      <c r="KV246" s="44"/>
      <c r="KW246" s="44"/>
      <c r="KX246" s="44"/>
      <c r="KY246" s="44"/>
      <c r="KZ246" s="44"/>
      <c r="LA246" s="44"/>
      <c r="LB246" s="44"/>
      <c r="LC246" s="44"/>
      <c r="LD246" s="44"/>
      <c r="LE246" s="44"/>
      <c r="LF246" s="44"/>
      <c r="LG246" s="44"/>
      <c r="LH246" s="44"/>
      <c r="LI246" s="44"/>
      <c r="LJ246" s="44"/>
      <c r="LK246" s="44"/>
      <c r="LL246" s="44"/>
      <c r="LM246" s="44"/>
      <c r="LN246" s="44"/>
      <c r="LO246" s="44"/>
      <c r="LP246" s="44"/>
      <c r="LQ246" s="44"/>
      <c r="LR246" s="44"/>
      <c r="LS246" s="44"/>
      <c r="LT246" s="44"/>
      <c r="LU246" s="44"/>
      <c r="LV246" s="44"/>
      <c r="LW246" s="44"/>
      <c r="LX246" s="44"/>
      <c r="LY246" s="44"/>
      <c r="LZ246" s="44"/>
      <c r="MA246" s="44"/>
      <c r="MB246" s="44"/>
      <c r="MC246" s="44"/>
      <c r="MD246" s="44"/>
      <c r="ME246" s="44"/>
      <c r="MF246" s="44"/>
      <c r="MG246" s="44"/>
      <c r="MH246" s="44"/>
      <c r="MI246" s="44"/>
      <c r="MJ246" s="44"/>
      <c r="MK246" s="44"/>
      <c r="ML246" s="44"/>
      <c r="MM246" s="44"/>
      <c r="MN246" s="44"/>
      <c r="MO246" s="44"/>
      <c r="MP246" s="44"/>
      <c r="MQ246" s="44"/>
      <c r="MR246" s="44"/>
      <c r="MS246" s="44"/>
      <c r="MT246" s="44"/>
      <c r="MU246" s="44"/>
      <c r="MV246" s="44"/>
      <c r="MW246" s="44"/>
      <c r="MX246" s="44"/>
      <c r="MY246" s="44"/>
      <c r="MZ246" s="44"/>
      <c r="NA246" s="44"/>
      <c r="NB246" s="44"/>
      <c r="NC246" s="44"/>
      <c r="ND246" s="44"/>
      <c r="NE246" s="44"/>
      <c r="NF246" s="44"/>
      <c r="NG246" s="44"/>
      <c r="NH246" s="44"/>
      <c r="NI246" s="44"/>
      <c r="NJ246" s="44"/>
      <c r="NK246" s="44"/>
      <c r="NL246" s="44"/>
      <c r="NM246" s="44"/>
      <c r="NN246" s="44"/>
      <c r="NO246" s="44"/>
      <c r="NP246" s="44"/>
      <c r="NQ246" s="44"/>
      <c r="NR246" s="44"/>
      <c r="NS246" s="44"/>
      <c r="NT246" s="44"/>
      <c r="NU246" s="44"/>
      <c r="NV246" s="44"/>
      <c r="NW246" s="44"/>
      <c r="NX246" s="44"/>
      <c r="NY246" s="44"/>
      <c r="NZ246" s="44"/>
      <c r="OA246" s="44"/>
      <c r="OB246" s="44"/>
      <c r="OC246" s="44"/>
      <c r="OD246" s="44"/>
      <c r="OE246" s="44"/>
      <c r="OF246" s="44"/>
      <c r="OG246" s="44"/>
      <c r="OH246" s="44"/>
      <c r="OI246" s="44"/>
      <c r="OJ246" s="44"/>
      <c r="OK246" s="44"/>
      <c r="OL246" s="44"/>
      <c r="OM246" s="44"/>
      <c r="ON246" s="44"/>
      <c r="OO246" s="44"/>
      <c r="OP246" s="44"/>
      <c r="OQ246" s="44"/>
      <c r="OR246" s="44"/>
      <c r="OS246" s="44"/>
      <c r="OT246" s="44"/>
      <c r="OU246" s="44"/>
      <c r="OV246" s="44"/>
      <c r="OW246" s="44"/>
      <c r="OX246" s="44"/>
      <c r="OY246" s="44"/>
      <c r="OZ246" s="44"/>
      <c r="PA246" s="44"/>
      <c r="PB246" s="44"/>
      <c r="PC246" s="44"/>
      <c r="PD246" s="44"/>
      <c r="PE246" s="44"/>
      <c r="PF246" s="44"/>
      <c r="PG246" s="44"/>
      <c r="PH246" s="44"/>
      <c r="PI246" s="44"/>
      <c r="PJ246" s="44"/>
      <c r="PK246" s="44"/>
      <c r="PL246" s="44"/>
      <c r="PM246" s="44"/>
      <c r="PN246" s="44"/>
      <c r="PO246" s="44"/>
      <c r="PP246" s="44"/>
      <c r="PQ246" s="44"/>
      <c r="PR246" s="44"/>
      <c r="PS246" s="44"/>
      <c r="PT246" s="44"/>
      <c r="PU246" s="44"/>
      <c r="PV246" s="44"/>
      <c r="PW246" s="44"/>
      <c r="PX246" s="44"/>
      <c r="PY246" s="44"/>
      <c r="PZ246" s="44"/>
      <c r="QA246" s="44"/>
      <c r="QB246" s="44"/>
      <c r="QC246" s="44"/>
      <c r="QD246" s="44"/>
      <c r="QE246" s="44"/>
      <c r="QF246" s="44"/>
      <c r="QG246" s="44"/>
      <c r="QH246" s="44"/>
      <c r="QI246" s="44"/>
      <c r="QJ246" s="44"/>
      <c r="QK246" s="44"/>
      <c r="QL246" s="44"/>
      <c r="QM246" s="44"/>
      <c r="QN246" s="44"/>
      <c r="QO246" s="44"/>
      <c r="QP246" s="44"/>
      <c r="QQ246" s="44"/>
      <c r="QR246" s="44"/>
      <c r="QS246" s="44"/>
      <c r="QT246" s="44"/>
      <c r="QU246" s="44"/>
      <c r="QV246" s="44"/>
      <c r="QW246" s="44"/>
      <c r="QX246" s="44"/>
      <c r="QY246" s="44"/>
      <c r="QZ246" s="44"/>
      <c r="RA246" s="44"/>
      <c r="RB246" s="44"/>
      <c r="RC246" s="44"/>
      <c r="RD246" s="44"/>
      <c r="RE246" s="44"/>
      <c r="RF246" s="44"/>
      <c r="RG246" s="44"/>
      <c r="RH246" s="44"/>
      <c r="RI246" s="44"/>
      <c r="RJ246" s="44"/>
      <c r="RK246" s="44"/>
      <c r="RL246" s="44"/>
      <c r="RM246" s="44"/>
      <c r="RN246" s="44"/>
      <c r="RO246" s="44"/>
      <c r="RP246" s="44"/>
      <c r="RQ246" s="44"/>
      <c r="RR246" s="44"/>
      <c r="RS246" s="44"/>
      <c r="RT246" s="44"/>
      <c r="RU246" s="44"/>
      <c r="RV246" s="44"/>
      <c r="RW246" s="44"/>
      <c r="RX246" s="44"/>
      <c r="RY246" s="44"/>
      <c r="RZ246" s="44"/>
      <c r="SA246" s="44"/>
      <c r="SB246" s="44"/>
      <c r="SC246" s="44"/>
      <c r="SD246" s="44"/>
      <c r="SE246" s="44"/>
      <c r="SF246" s="44"/>
      <c r="SG246" s="44"/>
      <c r="SH246" s="44"/>
      <c r="SI246" s="44"/>
      <c r="SJ246" s="44"/>
      <c r="SK246" s="44"/>
      <c r="SL246" s="44"/>
      <c r="SM246" s="44"/>
      <c r="SN246" s="44"/>
      <c r="SO246" s="44"/>
      <c r="SP246" s="44"/>
      <c r="SQ246" s="44"/>
      <c r="SR246" s="44"/>
      <c r="SS246" s="44"/>
      <c r="ST246" s="44"/>
      <c r="SU246" s="44"/>
      <c r="SV246" s="44"/>
      <c r="SW246" s="44"/>
      <c r="SX246" s="44"/>
      <c r="SY246" s="44"/>
      <c r="SZ246" s="44"/>
      <c r="TA246" s="44"/>
      <c r="TB246" s="44"/>
      <c r="TC246" s="44"/>
      <c r="TD246" s="44"/>
      <c r="TE246" s="44"/>
      <c r="TF246" s="44"/>
      <c r="TG246" s="44"/>
      <c r="TH246" s="44"/>
      <c r="TI246" s="44"/>
      <c r="TJ246" s="44"/>
      <c r="TK246" s="44"/>
      <c r="TL246" s="44"/>
      <c r="TM246" s="44"/>
      <c r="TN246" s="44"/>
      <c r="TO246" s="44"/>
      <c r="TP246" s="44"/>
      <c r="TQ246" s="44"/>
      <c r="TR246" s="44"/>
      <c r="TS246" s="44"/>
      <c r="TT246" s="44"/>
      <c r="TU246" s="44"/>
      <c r="TV246" s="44"/>
      <c r="TW246" s="44"/>
      <c r="TX246" s="44"/>
      <c r="TY246" s="44"/>
      <c r="TZ246" s="44"/>
      <c r="UA246" s="44"/>
      <c r="UB246" s="44"/>
      <c r="UC246" s="44"/>
      <c r="UD246" s="44"/>
      <c r="UE246" s="44"/>
      <c r="UF246" s="44"/>
      <c r="UG246" s="44"/>
      <c r="UH246" s="44"/>
      <c r="UI246" s="44"/>
      <c r="UJ246" s="44"/>
      <c r="UK246" s="44"/>
      <c r="UL246" s="44"/>
      <c r="UM246" s="44"/>
      <c r="UN246" s="44"/>
      <c r="UO246" s="44"/>
      <c r="UP246" s="44"/>
      <c r="UQ246" s="44"/>
      <c r="UR246" s="44"/>
      <c r="US246" s="44"/>
      <c r="UT246" s="44"/>
      <c r="UU246" s="44"/>
      <c r="UV246" s="44"/>
      <c r="UW246" s="44"/>
      <c r="UX246" s="44"/>
      <c r="UY246" s="44"/>
      <c r="UZ246" s="44"/>
      <c r="VA246" s="44"/>
      <c r="VB246" s="44"/>
      <c r="VC246" s="44"/>
      <c r="VD246" s="44"/>
      <c r="VE246" s="44"/>
      <c r="VF246" s="44"/>
      <c r="VG246" s="44"/>
      <c r="VH246" s="44"/>
      <c r="VI246" s="44"/>
      <c r="VJ246" s="44"/>
      <c r="VK246" s="44"/>
      <c r="VL246" s="44"/>
      <c r="VM246" s="44"/>
      <c r="VN246" s="44"/>
      <c r="VO246" s="44"/>
      <c r="VP246" s="44"/>
      <c r="VQ246" s="44"/>
      <c r="VR246" s="44"/>
      <c r="VS246" s="44"/>
      <c r="VT246" s="44"/>
      <c r="VU246" s="44"/>
      <c r="VV246" s="44"/>
      <c r="VW246" s="44"/>
      <c r="VX246" s="44"/>
      <c r="VY246" s="44"/>
      <c r="VZ246" s="44"/>
      <c r="WA246" s="44"/>
      <c r="WB246" s="44"/>
      <c r="WC246" s="44"/>
      <c r="WD246" s="44"/>
      <c r="WE246" s="44"/>
      <c r="WF246" s="44"/>
      <c r="WG246" s="44"/>
      <c r="WH246" s="44"/>
      <c r="WI246" s="44"/>
      <c r="WJ246" s="44"/>
      <c r="WK246" s="44"/>
      <c r="WL246" s="44"/>
      <c r="WM246" s="44"/>
      <c r="WN246" s="44"/>
      <c r="WO246" s="44"/>
      <c r="WP246" s="44"/>
      <c r="WQ246" s="44"/>
      <c r="WR246" s="44"/>
      <c r="WS246" s="44"/>
      <c r="WT246" s="44"/>
      <c r="WU246" s="44"/>
      <c r="WV246" s="44"/>
      <c r="WW246" s="44"/>
      <c r="WX246" s="44"/>
      <c r="WY246" s="44"/>
      <c r="WZ246" s="44"/>
      <c r="XA246" s="44"/>
      <c r="XB246" s="44"/>
      <c r="XC246" s="44"/>
      <c r="XD246" s="44"/>
      <c r="XE246" s="44"/>
      <c r="XF246" s="44"/>
      <c r="XG246" s="44"/>
      <c r="XH246" s="44"/>
      <c r="XI246" s="44"/>
      <c r="XJ246" s="44"/>
      <c r="XK246" s="44"/>
      <c r="XL246" s="44"/>
      <c r="XM246" s="44"/>
      <c r="XN246" s="44"/>
      <c r="XO246" s="44"/>
      <c r="XP246" s="44"/>
      <c r="XQ246" s="44"/>
      <c r="XR246" s="44"/>
      <c r="XS246" s="44"/>
      <c r="XT246" s="44"/>
      <c r="XU246" s="44"/>
      <c r="XV246" s="44"/>
      <c r="XW246" s="44"/>
      <c r="XX246" s="44"/>
      <c r="XY246" s="44"/>
      <c r="XZ246" s="44"/>
      <c r="YA246" s="44"/>
      <c r="YB246" s="44"/>
      <c r="YC246" s="44"/>
      <c r="YD246" s="44"/>
      <c r="YE246" s="44"/>
      <c r="YF246" s="44"/>
      <c r="YG246" s="44"/>
      <c r="YH246" s="44"/>
      <c r="YI246" s="44"/>
      <c r="YJ246" s="44"/>
      <c r="YK246" s="44"/>
      <c r="YL246" s="44"/>
      <c r="YM246" s="44"/>
      <c r="YN246" s="44"/>
      <c r="YO246" s="44"/>
      <c r="YP246" s="44"/>
      <c r="YQ246" s="44"/>
      <c r="YR246" s="44"/>
      <c r="YS246" s="44"/>
    </row>
    <row r="247" spans="1:669" s="15" customFormat="1" ht="15.75" x14ac:dyDescent="0.25">
      <c r="A247" s="98" t="s">
        <v>162</v>
      </c>
      <c r="B247" s="99" t="s">
        <v>16</v>
      </c>
      <c r="C247" s="100" t="s">
        <v>72</v>
      </c>
      <c r="D247" s="100" t="s">
        <v>233</v>
      </c>
      <c r="E247" s="101">
        <v>44593</v>
      </c>
      <c r="F247" s="102" t="s">
        <v>110</v>
      </c>
      <c r="G247" s="136">
        <v>50000</v>
      </c>
      <c r="H247" s="136">
        <v>1435</v>
      </c>
      <c r="I247" s="136">
        <v>1854</v>
      </c>
      <c r="J247" s="136">
        <v>1520</v>
      </c>
      <c r="K247" s="136">
        <v>25</v>
      </c>
      <c r="L247" s="136">
        <v>4834</v>
      </c>
      <c r="M247" s="188">
        <v>45166</v>
      </c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  <c r="JC247" s="44"/>
      <c r="JD247" s="44"/>
      <c r="JE247" s="44"/>
      <c r="JF247" s="44"/>
      <c r="JG247" s="44"/>
      <c r="JH247" s="44"/>
      <c r="JI247" s="44"/>
      <c r="JJ247" s="44"/>
      <c r="JK247" s="44"/>
      <c r="JL247" s="44"/>
      <c r="JM247" s="44"/>
      <c r="JN247" s="44"/>
      <c r="JO247" s="44"/>
      <c r="JP247" s="44"/>
      <c r="JQ247" s="44"/>
      <c r="JR247" s="44"/>
      <c r="JS247" s="44"/>
      <c r="JT247" s="44"/>
      <c r="JU247" s="44"/>
      <c r="JV247" s="44"/>
      <c r="JW247" s="44"/>
      <c r="JX247" s="44"/>
      <c r="JY247" s="44"/>
      <c r="JZ247" s="44"/>
      <c r="KA247" s="44"/>
      <c r="KB247" s="44"/>
      <c r="KC247" s="44"/>
      <c r="KD247" s="44"/>
      <c r="KE247" s="44"/>
      <c r="KF247" s="44"/>
      <c r="KG247" s="44"/>
      <c r="KH247" s="44"/>
      <c r="KI247" s="44"/>
      <c r="KJ247" s="44"/>
      <c r="KK247" s="44"/>
      <c r="KL247" s="44"/>
      <c r="KM247" s="44"/>
      <c r="KN247" s="44"/>
      <c r="KO247" s="44"/>
      <c r="KP247" s="44"/>
      <c r="KQ247" s="44"/>
      <c r="KR247" s="44"/>
      <c r="KS247" s="44"/>
      <c r="KT247" s="44"/>
      <c r="KU247" s="44"/>
      <c r="KV247" s="44"/>
      <c r="KW247" s="44"/>
      <c r="KX247" s="44"/>
      <c r="KY247" s="44"/>
      <c r="KZ247" s="44"/>
      <c r="LA247" s="44"/>
      <c r="LB247" s="44"/>
      <c r="LC247" s="44"/>
      <c r="LD247" s="44"/>
      <c r="LE247" s="44"/>
      <c r="LF247" s="44"/>
      <c r="LG247" s="44"/>
      <c r="LH247" s="44"/>
      <c r="LI247" s="44"/>
      <c r="LJ247" s="44"/>
      <c r="LK247" s="44"/>
      <c r="LL247" s="44"/>
      <c r="LM247" s="44"/>
      <c r="LN247" s="44"/>
      <c r="LO247" s="44"/>
      <c r="LP247" s="44"/>
      <c r="LQ247" s="44"/>
      <c r="LR247" s="44"/>
      <c r="LS247" s="44"/>
      <c r="LT247" s="44"/>
      <c r="LU247" s="44"/>
      <c r="LV247" s="44"/>
      <c r="LW247" s="44"/>
      <c r="LX247" s="44"/>
      <c r="LY247" s="44"/>
      <c r="LZ247" s="44"/>
      <c r="MA247" s="44"/>
      <c r="MB247" s="44"/>
      <c r="MC247" s="44"/>
      <c r="MD247" s="44"/>
      <c r="ME247" s="44"/>
      <c r="MF247" s="44"/>
      <c r="MG247" s="44"/>
      <c r="MH247" s="44"/>
      <c r="MI247" s="44"/>
      <c r="MJ247" s="44"/>
      <c r="MK247" s="44"/>
      <c r="ML247" s="44"/>
      <c r="MM247" s="44"/>
      <c r="MN247" s="44"/>
      <c r="MO247" s="44"/>
      <c r="MP247" s="44"/>
      <c r="MQ247" s="44"/>
      <c r="MR247" s="44"/>
      <c r="MS247" s="44"/>
      <c r="MT247" s="44"/>
      <c r="MU247" s="44"/>
      <c r="MV247" s="44"/>
      <c r="MW247" s="44"/>
      <c r="MX247" s="44"/>
      <c r="MY247" s="44"/>
      <c r="MZ247" s="44"/>
      <c r="NA247" s="44"/>
      <c r="NB247" s="44"/>
      <c r="NC247" s="44"/>
      <c r="ND247" s="44"/>
      <c r="NE247" s="44"/>
      <c r="NF247" s="44"/>
      <c r="NG247" s="44"/>
      <c r="NH247" s="44"/>
      <c r="NI247" s="44"/>
      <c r="NJ247" s="44"/>
      <c r="NK247" s="44"/>
      <c r="NL247" s="44"/>
      <c r="NM247" s="44"/>
      <c r="NN247" s="44"/>
      <c r="NO247" s="44"/>
      <c r="NP247" s="44"/>
      <c r="NQ247" s="44"/>
      <c r="NR247" s="44"/>
      <c r="NS247" s="44"/>
      <c r="NT247" s="44"/>
      <c r="NU247" s="44"/>
      <c r="NV247" s="44"/>
      <c r="NW247" s="44"/>
      <c r="NX247" s="44"/>
      <c r="NY247" s="44"/>
      <c r="NZ247" s="44"/>
      <c r="OA247" s="44"/>
      <c r="OB247" s="44"/>
      <c r="OC247" s="44"/>
      <c r="OD247" s="44"/>
      <c r="OE247" s="44"/>
      <c r="OF247" s="44"/>
      <c r="OG247" s="44"/>
      <c r="OH247" s="44"/>
      <c r="OI247" s="44"/>
      <c r="OJ247" s="44"/>
      <c r="OK247" s="44"/>
      <c r="OL247" s="44"/>
      <c r="OM247" s="44"/>
      <c r="ON247" s="44"/>
      <c r="OO247" s="44"/>
      <c r="OP247" s="44"/>
      <c r="OQ247" s="44"/>
      <c r="OR247" s="44"/>
      <c r="OS247" s="44"/>
      <c r="OT247" s="44"/>
      <c r="OU247" s="44"/>
      <c r="OV247" s="44"/>
      <c r="OW247" s="44"/>
      <c r="OX247" s="44"/>
      <c r="OY247" s="44"/>
      <c r="OZ247" s="44"/>
      <c r="PA247" s="44"/>
      <c r="PB247" s="44"/>
      <c r="PC247" s="44"/>
      <c r="PD247" s="44"/>
      <c r="PE247" s="44"/>
      <c r="PF247" s="44"/>
      <c r="PG247" s="44"/>
      <c r="PH247" s="44"/>
      <c r="PI247" s="44"/>
      <c r="PJ247" s="44"/>
      <c r="PK247" s="44"/>
      <c r="PL247" s="44"/>
      <c r="PM247" s="44"/>
      <c r="PN247" s="44"/>
      <c r="PO247" s="44"/>
      <c r="PP247" s="44"/>
      <c r="PQ247" s="44"/>
      <c r="PR247" s="44"/>
      <c r="PS247" s="44"/>
      <c r="PT247" s="44"/>
      <c r="PU247" s="44"/>
      <c r="PV247" s="44"/>
      <c r="PW247" s="44"/>
      <c r="PX247" s="44"/>
      <c r="PY247" s="44"/>
      <c r="PZ247" s="44"/>
      <c r="QA247" s="44"/>
      <c r="QB247" s="44"/>
      <c r="QC247" s="44"/>
      <c r="QD247" s="44"/>
      <c r="QE247" s="44"/>
      <c r="QF247" s="44"/>
      <c r="QG247" s="44"/>
      <c r="QH247" s="44"/>
      <c r="QI247" s="44"/>
      <c r="QJ247" s="44"/>
      <c r="QK247" s="44"/>
      <c r="QL247" s="44"/>
      <c r="QM247" s="44"/>
      <c r="QN247" s="44"/>
      <c r="QO247" s="44"/>
      <c r="QP247" s="44"/>
      <c r="QQ247" s="44"/>
      <c r="QR247" s="44"/>
      <c r="QS247" s="44"/>
      <c r="QT247" s="44"/>
      <c r="QU247" s="44"/>
      <c r="QV247" s="44"/>
      <c r="QW247" s="44"/>
      <c r="QX247" s="44"/>
      <c r="QY247" s="44"/>
      <c r="QZ247" s="44"/>
      <c r="RA247" s="44"/>
      <c r="RB247" s="44"/>
      <c r="RC247" s="44"/>
      <c r="RD247" s="44"/>
      <c r="RE247" s="44"/>
      <c r="RF247" s="44"/>
      <c r="RG247" s="44"/>
      <c r="RH247" s="44"/>
      <c r="RI247" s="44"/>
      <c r="RJ247" s="44"/>
      <c r="RK247" s="44"/>
      <c r="RL247" s="44"/>
      <c r="RM247" s="44"/>
      <c r="RN247" s="44"/>
      <c r="RO247" s="44"/>
      <c r="RP247" s="44"/>
      <c r="RQ247" s="44"/>
      <c r="RR247" s="44"/>
      <c r="RS247" s="44"/>
      <c r="RT247" s="44"/>
      <c r="RU247" s="44"/>
      <c r="RV247" s="44"/>
      <c r="RW247" s="44"/>
      <c r="RX247" s="44"/>
      <c r="RY247" s="44"/>
      <c r="RZ247" s="44"/>
      <c r="SA247" s="44"/>
      <c r="SB247" s="44"/>
      <c r="SC247" s="44"/>
      <c r="SD247" s="44"/>
      <c r="SE247" s="44"/>
      <c r="SF247" s="44"/>
      <c r="SG247" s="44"/>
      <c r="SH247" s="44"/>
      <c r="SI247" s="44"/>
      <c r="SJ247" s="44"/>
      <c r="SK247" s="44"/>
      <c r="SL247" s="44"/>
      <c r="SM247" s="44"/>
      <c r="SN247" s="44"/>
      <c r="SO247" s="44"/>
      <c r="SP247" s="44"/>
      <c r="SQ247" s="44"/>
      <c r="SR247" s="44"/>
      <c r="SS247" s="44"/>
      <c r="ST247" s="44"/>
      <c r="SU247" s="44"/>
      <c r="SV247" s="44"/>
      <c r="SW247" s="44"/>
      <c r="SX247" s="44"/>
      <c r="SY247" s="44"/>
      <c r="SZ247" s="44"/>
      <c r="TA247" s="44"/>
      <c r="TB247" s="44"/>
      <c r="TC247" s="44"/>
      <c r="TD247" s="44"/>
      <c r="TE247" s="44"/>
      <c r="TF247" s="44"/>
      <c r="TG247" s="44"/>
      <c r="TH247" s="44"/>
      <c r="TI247" s="44"/>
      <c r="TJ247" s="44"/>
      <c r="TK247" s="44"/>
      <c r="TL247" s="44"/>
      <c r="TM247" s="44"/>
      <c r="TN247" s="44"/>
      <c r="TO247" s="44"/>
      <c r="TP247" s="44"/>
      <c r="TQ247" s="44"/>
      <c r="TR247" s="44"/>
      <c r="TS247" s="44"/>
      <c r="TT247" s="44"/>
      <c r="TU247" s="44"/>
      <c r="TV247" s="44"/>
      <c r="TW247" s="44"/>
      <c r="TX247" s="44"/>
      <c r="TY247" s="44"/>
      <c r="TZ247" s="44"/>
      <c r="UA247" s="44"/>
      <c r="UB247" s="44"/>
      <c r="UC247" s="44"/>
      <c r="UD247" s="44"/>
      <c r="UE247" s="44"/>
      <c r="UF247" s="44"/>
      <c r="UG247" s="44"/>
      <c r="UH247" s="44"/>
      <c r="UI247" s="44"/>
      <c r="UJ247" s="44"/>
      <c r="UK247" s="44"/>
      <c r="UL247" s="44"/>
      <c r="UM247" s="44"/>
      <c r="UN247" s="44"/>
      <c r="UO247" s="44"/>
      <c r="UP247" s="44"/>
      <c r="UQ247" s="44"/>
      <c r="UR247" s="44"/>
      <c r="US247" s="44"/>
      <c r="UT247" s="44"/>
      <c r="UU247" s="44"/>
      <c r="UV247" s="44"/>
      <c r="UW247" s="44"/>
      <c r="UX247" s="44"/>
      <c r="UY247" s="44"/>
      <c r="UZ247" s="44"/>
      <c r="VA247" s="44"/>
      <c r="VB247" s="44"/>
      <c r="VC247" s="44"/>
      <c r="VD247" s="44"/>
      <c r="VE247" s="44"/>
      <c r="VF247" s="44"/>
      <c r="VG247" s="44"/>
      <c r="VH247" s="44"/>
      <c r="VI247" s="44"/>
      <c r="VJ247" s="44"/>
      <c r="VK247" s="44"/>
      <c r="VL247" s="44"/>
      <c r="VM247" s="44"/>
      <c r="VN247" s="44"/>
      <c r="VO247" s="44"/>
      <c r="VP247" s="44"/>
      <c r="VQ247" s="44"/>
      <c r="VR247" s="44"/>
      <c r="VS247" s="44"/>
      <c r="VT247" s="44"/>
      <c r="VU247" s="44"/>
      <c r="VV247" s="44"/>
      <c r="VW247" s="44"/>
      <c r="VX247" s="44"/>
      <c r="VY247" s="44"/>
      <c r="VZ247" s="44"/>
      <c r="WA247" s="44"/>
      <c r="WB247" s="44"/>
      <c r="WC247" s="44"/>
      <c r="WD247" s="44"/>
      <c r="WE247" s="44"/>
      <c r="WF247" s="44"/>
      <c r="WG247" s="44"/>
      <c r="WH247" s="44"/>
      <c r="WI247" s="44"/>
      <c r="WJ247" s="44"/>
      <c r="WK247" s="44"/>
      <c r="WL247" s="44"/>
      <c r="WM247" s="44"/>
      <c r="WN247" s="44"/>
      <c r="WO247" s="44"/>
      <c r="WP247" s="44"/>
      <c r="WQ247" s="44"/>
      <c r="WR247" s="44"/>
      <c r="WS247" s="44"/>
      <c r="WT247" s="44"/>
      <c r="WU247" s="44"/>
      <c r="WV247" s="44"/>
      <c r="WW247" s="44"/>
      <c r="WX247" s="44"/>
      <c r="WY247" s="44"/>
      <c r="WZ247" s="44"/>
      <c r="XA247" s="44"/>
      <c r="XB247" s="44"/>
      <c r="XC247" s="44"/>
      <c r="XD247" s="44"/>
      <c r="XE247" s="44"/>
      <c r="XF247" s="44"/>
      <c r="XG247" s="44"/>
      <c r="XH247" s="44"/>
      <c r="XI247" s="44"/>
      <c r="XJ247" s="44"/>
      <c r="XK247" s="44"/>
      <c r="XL247" s="44"/>
      <c r="XM247" s="44"/>
      <c r="XN247" s="44"/>
      <c r="XO247" s="44"/>
      <c r="XP247" s="44"/>
      <c r="XQ247" s="44"/>
      <c r="XR247" s="44"/>
      <c r="XS247" s="44"/>
      <c r="XT247" s="44"/>
      <c r="XU247" s="44"/>
      <c r="XV247" s="44"/>
      <c r="XW247" s="44"/>
      <c r="XX247" s="44"/>
      <c r="XY247" s="44"/>
      <c r="XZ247" s="44"/>
      <c r="YA247" s="44"/>
      <c r="YB247" s="44"/>
      <c r="YC247" s="44"/>
      <c r="YD247" s="44"/>
      <c r="YE247" s="44"/>
      <c r="YF247" s="44"/>
      <c r="YG247" s="44"/>
      <c r="YH247" s="44"/>
      <c r="YI247" s="44"/>
      <c r="YJ247" s="44"/>
      <c r="YK247" s="44"/>
      <c r="YL247" s="44"/>
      <c r="YM247" s="44"/>
      <c r="YN247" s="44"/>
      <c r="YO247" s="44"/>
      <c r="YP247" s="44"/>
      <c r="YQ247" s="44"/>
      <c r="YR247" s="44"/>
      <c r="YS247" s="44"/>
    </row>
    <row r="248" spans="1:669" s="79" customFormat="1" ht="15.75" x14ac:dyDescent="0.25">
      <c r="A248" s="96" t="s">
        <v>14</v>
      </c>
      <c r="B248" s="35">
        <v>2</v>
      </c>
      <c r="C248" s="63"/>
      <c r="D248" s="63"/>
      <c r="E248" s="63"/>
      <c r="F248" s="97"/>
      <c r="G248" s="165">
        <f t="shared" ref="G248:M248" si="37">SUM(G246:G247)</f>
        <v>139500</v>
      </c>
      <c r="H248" s="165">
        <f>SUM(H246:H247)</f>
        <v>4003.65</v>
      </c>
      <c r="I248" s="165">
        <f t="shared" si="37"/>
        <v>7530.93</v>
      </c>
      <c r="J248" s="165">
        <f t="shared" si="37"/>
        <v>4240.8</v>
      </c>
      <c r="K248" s="165">
        <f t="shared" si="37"/>
        <v>50</v>
      </c>
      <c r="L248" s="165">
        <f t="shared" si="37"/>
        <v>15825.38</v>
      </c>
      <c r="M248" s="189">
        <f t="shared" si="37"/>
        <v>123674.62</v>
      </c>
      <c r="N248" s="15"/>
      <c r="O248" s="1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72"/>
      <c r="FU248" s="72"/>
      <c r="FV248" s="72"/>
      <c r="FW248" s="72"/>
      <c r="FX248" s="72"/>
      <c r="FY248" s="72"/>
      <c r="FZ248" s="72"/>
      <c r="GA248" s="72"/>
      <c r="GB248" s="72"/>
      <c r="GC248" s="72"/>
      <c r="GD248" s="72"/>
      <c r="GE248" s="72"/>
      <c r="GF248" s="72"/>
      <c r="GG248" s="72"/>
      <c r="GH248" s="72"/>
      <c r="GI248" s="72"/>
      <c r="GJ248" s="72"/>
      <c r="GK248" s="72"/>
      <c r="GL248" s="72"/>
      <c r="GM248" s="72"/>
      <c r="GN248" s="72"/>
      <c r="GO248" s="72"/>
      <c r="GP248" s="72"/>
      <c r="GQ248" s="72"/>
      <c r="GR248" s="72"/>
      <c r="GS248" s="72"/>
      <c r="GT248" s="72"/>
      <c r="GU248" s="72"/>
      <c r="GV248" s="72"/>
      <c r="GW248" s="72"/>
      <c r="GX248" s="72"/>
      <c r="GY248" s="72"/>
      <c r="GZ248" s="72"/>
      <c r="HA248" s="72"/>
      <c r="HB248" s="72"/>
      <c r="HC248" s="72"/>
      <c r="HD248" s="72"/>
      <c r="HE248" s="72"/>
      <c r="HF248" s="72"/>
      <c r="HG248" s="72"/>
      <c r="HH248" s="72"/>
      <c r="HI248" s="72"/>
      <c r="HJ248" s="72"/>
      <c r="HK248" s="72"/>
      <c r="HL248" s="72"/>
      <c r="HM248" s="72"/>
      <c r="HN248" s="72"/>
      <c r="HO248" s="72"/>
      <c r="HP248" s="72"/>
      <c r="HQ248" s="72"/>
      <c r="HR248" s="72"/>
      <c r="HS248" s="72"/>
      <c r="HT248" s="72"/>
      <c r="HU248" s="72"/>
      <c r="HV248" s="72"/>
      <c r="HW248" s="72"/>
      <c r="HX248" s="72"/>
      <c r="HY248" s="72"/>
      <c r="HZ248" s="72"/>
      <c r="IA248" s="72"/>
      <c r="IB248" s="72"/>
      <c r="IC248" s="72"/>
      <c r="ID248" s="72"/>
      <c r="IE248" s="72"/>
      <c r="IF248" s="72"/>
      <c r="IG248" s="72"/>
      <c r="IH248" s="72"/>
      <c r="II248" s="72"/>
      <c r="IJ248" s="72"/>
      <c r="IK248" s="72"/>
      <c r="IL248" s="72"/>
      <c r="IM248" s="72"/>
      <c r="IN248" s="72"/>
      <c r="IO248" s="72"/>
      <c r="IP248" s="72"/>
      <c r="IQ248" s="72"/>
      <c r="IR248" s="72"/>
      <c r="IS248" s="72"/>
      <c r="IT248" s="72"/>
      <c r="IU248" s="72"/>
      <c r="IV248" s="72"/>
      <c r="IW248" s="72"/>
      <c r="IX248" s="72"/>
      <c r="IY248" s="72"/>
      <c r="IZ248" s="72"/>
      <c r="JA248" s="72"/>
      <c r="JB248" s="72"/>
      <c r="JC248" s="72"/>
      <c r="JD248" s="72"/>
      <c r="JE248" s="72"/>
      <c r="JF248" s="72"/>
      <c r="JG248" s="72"/>
      <c r="JH248" s="72"/>
      <c r="JI248" s="72"/>
      <c r="JJ248" s="72"/>
      <c r="JK248" s="72"/>
      <c r="JL248" s="72"/>
      <c r="JM248" s="72"/>
      <c r="JN248" s="72"/>
      <c r="JO248" s="72"/>
      <c r="JP248" s="72"/>
      <c r="JQ248" s="72"/>
      <c r="JR248" s="72"/>
      <c r="JS248" s="72"/>
      <c r="JT248" s="72"/>
      <c r="JU248" s="72"/>
      <c r="JV248" s="72"/>
      <c r="JW248" s="72"/>
      <c r="JX248" s="72"/>
      <c r="JY248" s="72"/>
      <c r="JZ248" s="72"/>
      <c r="KA248" s="72"/>
      <c r="KB248" s="72"/>
      <c r="KC248" s="72"/>
      <c r="KD248" s="72"/>
      <c r="KE248" s="72"/>
      <c r="KF248" s="72"/>
      <c r="KG248" s="72"/>
      <c r="KH248" s="72"/>
      <c r="KI248" s="72"/>
      <c r="KJ248" s="72"/>
      <c r="KK248" s="72"/>
      <c r="KL248" s="72"/>
      <c r="KM248" s="72"/>
      <c r="KN248" s="72"/>
      <c r="KO248" s="72"/>
      <c r="KP248" s="72"/>
      <c r="KQ248" s="72"/>
      <c r="KR248" s="72"/>
      <c r="KS248" s="72"/>
      <c r="KT248" s="72"/>
      <c r="KU248" s="72"/>
      <c r="KV248" s="72"/>
      <c r="KW248" s="72"/>
      <c r="KX248" s="72"/>
      <c r="KY248" s="72"/>
      <c r="KZ248" s="72"/>
      <c r="LA248" s="72"/>
      <c r="LB248" s="72"/>
      <c r="LC248" s="72"/>
      <c r="LD248" s="72"/>
      <c r="LE248" s="72"/>
      <c r="LF248" s="72"/>
      <c r="LG248" s="72"/>
      <c r="LH248" s="72"/>
      <c r="LI248" s="72"/>
      <c r="LJ248" s="72"/>
      <c r="LK248" s="72"/>
      <c r="LL248" s="72"/>
      <c r="LM248" s="72"/>
      <c r="LN248" s="72"/>
      <c r="LO248" s="72"/>
      <c r="LP248" s="72"/>
      <c r="LQ248" s="72"/>
      <c r="LR248" s="72"/>
      <c r="LS248" s="72"/>
      <c r="LT248" s="72"/>
      <c r="LU248" s="72"/>
      <c r="LV248" s="72"/>
      <c r="LW248" s="72"/>
      <c r="LX248" s="72"/>
      <c r="LY248" s="72"/>
      <c r="LZ248" s="72"/>
      <c r="MA248" s="72"/>
      <c r="MB248" s="72"/>
      <c r="MC248" s="72"/>
      <c r="MD248" s="72"/>
      <c r="ME248" s="72"/>
      <c r="MF248" s="72"/>
      <c r="MG248" s="72"/>
      <c r="MH248" s="72"/>
      <c r="MI248" s="72"/>
      <c r="MJ248" s="72"/>
      <c r="MK248" s="72"/>
      <c r="ML248" s="72"/>
      <c r="MM248" s="72"/>
      <c r="MN248" s="72"/>
      <c r="MO248" s="72"/>
      <c r="MP248" s="72"/>
      <c r="MQ248" s="72"/>
      <c r="MR248" s="72"/>
      <c r="MS248" s="72"/>
      <c r="MT248" s="72"/>
      <c r="MU248" s="72"/>
      <c r="MV248" s="72"/>
      <c r="MW248" s="72"/>
      <c r="MX248" s="72"/>
      <c r="MY248" s="72"/>
      <c r="MZ248" s="72"/>
      <c r="NA248" s="72"/>
      <c r="NB248" s="72"/>
      <c r="NC248" s="72"/>
      <c r="ND248" s="72"/>
      <c r="NE248" s="72"/>
      <c r="NF248" s="72"/>
      <c r="NG248" s="72"/>
      <c r="NH248" s="72"/>
      <c r="NI248" s="72"/>
      <c r="NJ248" s="72"/>
      <c r="NK248" s="72"/>
      <c r="NL248" s="72"/>
      <c r="NM248" s="72"/>
      <c r="NN248" s="72"/>
      <c r="NO248" s="72"/>
      <c r="NP248" s="72"/>
      <c r="NQ248" s="72"/>
      <c r="NR248" s="72"/>
      <c r="NS248" s="72"/>
      <c r="NT248" s="72"/>
      <c r="NU248" s="72"/>
      <c r="NV248" s="72"/>
      <c r="NW248" s="72"/>
      <c r="NX248" s="72"/>
      <c r="NY248" s="72"/>
      <c r="NZ248" s="72"/>
      <c r="OA248" s="72"/>
      <c r="OB248" s="72"/>
      <c r="OC248" s="72"/>
      <c r="OD248" s="72"/>
      <c r="OE248" s="72"/>
      <c r="OF248" s="72"/>
      <c r="OG248" s="72"/>
      <c r="OH248" s="72"/>
      <c r="OI248" s="72"/>
      <c r="OJ248" s="72"/>
      <c r="OK248" s="72"/>
      <c r="OL248" s="72"/>
      <c r="OM248" s="72"/>
      <c r="ON248" s="72"/>
      <c r="OO248" s="72"/>
      <c r="OP248" s="72"/>
      <c r="OQ248" s="72"/>
      <c r="OR248" s="72"/>
      <c r="OS248" s="72"/>
      <c r="OT248" s="72"/>
      <c r="OU248" s="72"/>
      <c r="OV248" s="72"/>
      <c r="OW248" s="72"/>
      <c r="OX248" s="72"/>
      <c r="OY248" s="72"/>
      <c r="OZ248" s="72"/>
      <c r="PA248" s="72"/>
      <c r="PB248" s="72"/>
      <c r="PC248" s="72"/>
      <c r="PD248" s="72"/>
      <c r="PE248" s="72"/>
      <c r="PF248" s="72"/>
      <c r="PG248" s="72"/>
      <c r="PH248" s="72"/>
      <c r="PI248" s="72"/>
      <c r="PJ248" s="72"/>
      <c r="PK248" s="72"/>
      <c r="PL248" s="72"/>
      <c r="PM248" s="72"/>
      <c r="PN248" s="72"/>
      <c r="PO248" s="72"/>
      <c r="PP248" s="72"/>
      <c r="PQ248" s="72"/>
      <c r="PR248" s="72"/>
      <c r="PS248" s="72"/>
      <c r="PT248" s="72"/>
      <c r="PU248" s="72"/>
      <c r="PV248" s="72"/>
      <c r="PW248" s="72"/>
      <c r="PX248" s="72"/>
      <c r="PY248" s="72"/>
      <c r="PZ248" s="72"/>
      <c r="QA248" s="72"/>
      <c r="QB248" s="72"/>
      <c r="QC248" s="72"/>
      <c r="QD248" s="72"/>
      <c r="QE248" s="72"/>
      <c r="QF248" s="72"/>
      <c r="QG248" s="72"/>
      <c r="QH248" s="72"/>
      <c r="QI248" s="72"/>
      <c r="QJ248" s="72"/>
      <c r="QK248" s="72"/>
      <c r="QL248" s="72"/>
      <c r="QM248" s="72"/>
      <c r="QN248" s="72"/>
      <c r="QO248" s="72"/>
      <c r="QP248" s="72"/>
      <c r="QQ248" s="72"/>
      <c r="QR248" s="72"/>
      <c r="QS248" s="72"/>
      <c r="QT248" s="72"/>
      <c r="QU248" s="72"/>
      <c r="QV248" s="72"/>
      <c r="QW248" s="72"/>
      <c r="QX248" s="72"/>
      <c r="QY248" s="72"/>
      <c r="QZ248" s="72"/>
      <c r="RA248" s="72"/>
      <c r="RB248" s="72"/>
      <c r="RC248" s="72"/>
      <c r="RD248" s="72"/>
      <c r="RE248" s="72"/>
      <c r="RF248" s="72"/>
      <c r="RG248" s="72"/>
      <c r="RH248" s="72"/>
      <c r="RI248" s="72"/>
      <c r="RJ248" s="72"/>
      <c r="RK248" s="72"/>
      <c r="RL248" s="72"/>
      <c r="RM248" s="72"/>
      <c r="RN248" s="72"/>
      <c r="RO248" s="72"/>
      <c r="RP248" s="72"/>
      <c r="RQ248" s="72"/>
      <c r="RR248" s="72"/>
      <c r="RS248" s="72"/>
      <c r="RT248" s="72"/>
      <c r="RU248" s="72"/>
      <c r="RV248" s="72"/>
      <c r="RW248" s="72"/>
      <c r="RX248" s="72"/>
      <c r="RY248" s="72"/>
      <c r="RZ248" s="72"/>
      <c r="SA248" s="72"/>
      <c r="SB248" s="72"/>
      <c r="SC248" s="72"/>
      <c r="SD248" s="72"/>
      <c r="SE248" s="72"/>
      <c r="SF248" s="72"/>
      <c r="SG248" s="72"/>
      <c r="SH248" s="72"/>
      <c r="SI248" s="72"/>
      <c r="SJ248" s="72"/>
      <c r="SK248" s="72"/>
      <c r="SL248" s="72"/>
      <c r="SM248" s="72"/>
      <c r="SN248" s="72"/>
      <c r="SO248" s="72"/>
      <c r="SP248" s="72"/>
      <c r="SQ248" s="72"/>
      <c r="SR248" s="72"/>
      <c r="SS248" s="72"/>
      <c r="ST248" s="72"/>
      <c r="SU248" s="72"/>
      <c r="SV248" s="72"/>
      <c r="SW248" s="72"/>
      <c r="SX248" s="72"/>
      <c r="SY248" s="72"/>
      <c r="SZ248" s="72"/>
      <c r="TA248" s="72"/>
      <c r="TB248" s="72"/>
      <c r="TC248" s="72"/>
      <c r="TD248" s="72"/>
      <c r="TE248" s="72"/>
      <c r="TF248" s="72"/>
      <c r="TG248" s="72"/>
      <c r="TH248" s="72"/>
      <c r="TI248" s="72"/>
      <c r="TJ248" s="72"/>
      <c r="TK248" s="72"/>
      <c r="TL248" s="72"/>
      <c r="TM248" s="72"/>
      <c r="TN248" s="72"/>
      <c r="TO248" s="72"/>
      <c r="TP248" s="72"/>
      <c r="TQ248" s="72"/>
      <c r="TR248" s="72"/>
      <c r="TS248" s="72"/>
      <c r="TT248" s="72"/>
      <c r="TU248" s="72"/>
      <c r="TV248" s="72"/>
      <c r="TW248" s="72"/>
      <c r="TX248" s="72"/>
      <c r="TY248" s="72"/>
      <c r="TZ248" s="72"/>
      <c r="UA248" s="72"/>
      <c r="UB248" s="72"/>
      <c r="UC248" s="72"/>
      <c r="UD248" s="72"/>
      <c r="UE248" s="72"/>
      <c r="UF248" s="72"/>
      <c r="UG248" s="72"/>
      <c r="UH248" s="72"/>
      <c r="UI248" s="72"/>
      <c r="UJ248" s="72"/>
      <c r="UK248" s="72"/>
      <c r="UL248" s="72"/>
      <c r="UM248" s="72"/>
      <c r="UN248" s="72"/>
      <c r="UO248" s="72"/>
      <c r="UP248" s="72"/>
      <c r="UQ248" s="72"/>
      <c r="UR248" s="72"/>
      <c r="US248" s="72"/>
      <c r="UT248" s="72"/>
      <c r="UU248" s="72"/>
      <c r="UV248" s="72"/>
      <c r="UW248" s="72"/>
      <c r="UX248" s="72"/>
      <c r="UY248" s="72"/>
      <c r="UZ248" s="72"/>
      <c r="VA248" s="72"/>
      <c r="VB248" s="72"/>
      <c r="VC248" s="72"/>
      <c r="VD248" s="72"/>
      <c r="VE248" s="72"/>
      <c r="VF248" s="72"/>
      <c r="VG248" s="72"/>
      <c r="VH248" s="72"/>
      <c r="VI248" s="72"/>
      <c r="VJ248" s="72"/>
      <c r="VK248" s="72"/>
      <c r="VL248" s="72"/>
      <c r="VM248" s="72"/>
      <c r="VN248" s="72"/>
      <c r="VO248" s="72"/>
      <c r="VP248" s="72"/>
      <c r="VQ248" s="72"/>
      <c r="VR248" s="72"/>
      <c r="VS248" s="72"/>
      <c r="VT248" s="72"/>
      <c r="VU248" s="72"/>
      <c r="VV248" s="72"/>
      <c r="VW248" s="72"/>
      <c r="VX248" s="72"/>
      <c r="VY248" s="72"/>
      <c r="VZ248" s="72"/>
      <c r="WA248" s="72"/>
      <c r="WB248" s="72"/>
      <c r="WC248" s="72"/>
      <c r="WD248" s="72"/>
      <c r="WE248" s="72"/>
      <c r="WF248" s="72"/>
      <c r="WG248" s="72"/>
      <c r="WH248" s="72"/>
      <c r="WI248" s="72"/>
      <c r="WJ248" s="72"/>
      <c r="WK248" s="72"/>
      <c r="WL248" s="72"/>
      <c r="WM248" s="72"/>
      <c r="WN248" s="72"/>
      <c r="WO248" s="72"/>
      <c r="WP248" s="72"/>
      <c r="WQ248" s="72"/>
      <c r="WR248" s="72"/>
      <c r="WS248" s="72"/>
      <c r="WT248" s="72"/>
      <c r="WU248" s="72"/>
      <c r="WV248" s="72"/>
      <c r="WW248" s="72"/>
      <c r="WX248" s="72"/>
      <c r="WY248" s="72"/>
      <c r="WZ248" s="72"/>
      <c r="XA248" s="72"/>
      <c r="XB248" s="72"/>
      <c r="XC248" s="72"/>
      <c r="XD248" s="72"/>
      <c r="XE248" s="72"/>
      <c r="XF248" s="72"/>
      <c r="XG248" s="72"/>
      <c r="XH248" s="72"/>
      <c r="XI248" s="72"/>
      <c r="XJ248" s="72"/>
      <c r="XK248" s="72"/>
      <c r="XL248" s="72"/>
      <c r="XM248" s="72"/>
      <c r="XN248" s="72"/>
      <c r="XO248" s="72"/>
      <c r="XP248" s="72"/>
      <c r="XQ248" s="72"/>
      <c r="XR248" s="72"/>
      <c r="XS248" s="72"/>
      <c r="XT248" s="72"/>
      <c r="XU248" s="72"/>
      <c r="XV248" s="72"/>
      <c r="XW248" s="72"/>
      <c r="XX248" s="72"/>
      <c r="XY248" s="72"/>
      <c r="XZ248" s="72"/>
      <c r="YA248" s="72"/>
      <c r="YB248" s="72"/>
      <c r="YC248" s="72"/>
      <c r="YD248" s="72"/>
      <c r="YE248" s="72"/>
      <c r="YF248" s="72"/>
      <c r="YG248" s="72"/>
      <c r="YH248" s="72"/>
      <c r="YI248" s="72"/>
      <c r="YJ248" s="72"/>
      <c r="YK248" s="72"/>
      <c r="YL248" s="72"/>
      <c r="YM248" s="72"/>
      <c r="YN248" s="72"/>
      <c r="YO248" s="72"/>
      <c r="YP248" s="72"/>
      <c r="YQ248" s="72"/>
      <c r="YR248" s="72"/>
      <c r="YS248" s="72"/>
    </row>
    <row r="250" spans="1:669" ht="15.75" x14ac:dyDescent="0.25">
      <c r="A250" s="121" t="s">
        <v>15</v>
      </c>
      <c r="B250" s="122">
        <f>+B248+B243+B229+B223+B216+B208+B201+B188+B182+B177+B173+B168+B160+B151+B143+B133+B129+B122+B116+B108+B104+B100+B93+B89+B84+B80+B76+B72+B66+B62+B58+B50+B46+B42+B37+B32+B28+B24+B20+B14+B11+B212+B138+B232</f>
        <v>116</v>
      </c>
      <c r="C250" s="27"/>
      <c r="D250" s="27"/>
      <c r="E250" s="27"/>
      <c r="F250" s="27"/>
      <c r="G250" s="166">
        <f>G248+G243+G232+G229+G223+G216+G212+G208+G201+G188+G182+G177+G173+G168+G160+G151+G143+G138+G133+G129+G122+G116+G108+G104+G100+G93+G89+G84+G80+G76+G72+G66+G62+G58+G50+G46+G42+G37+G32+G28+G24+G20+G14+G11</f>
        <v>7263200</v>
      </c>
      <c r="H250" s="166">
        <v>208453.84</v>
      </c>
      <c r="I250" s="166">
        <v>520314.08</v>
      </c>
      <c r="J250" s="166">
        <v>220584.68</v>
      </c>
      <c r="K250" s="166">
        <v>131335</v>
      </c>
      <c r="L250" s="166">
        <v>1080687.6000000001</v>
      </c>
      <c r="M250" s="166">
        <v>6182512.4000000004</v>
      </c>
      <c r="O250" s="44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</row>
    <row r="252" spans="1:669" ht="33.75" x14ac:dyDescent="0.5">
      <c r="A252" s="29"/>
      <c r="B252" s="28"/>
      <c r="C252" s="28"/>
      <c r="D252" s="28"/>
      <c r="E252" s="28"/>
      <c r="F252" s="28"/>
      <c r="G252" s="141"/>
      <c r="H252" s="170"/>
      <c r="I252" s="141"/>
      <c r="J252" s="141"/>
      <c r="K252" s="141"/>
      <c r="L252" s="141"/>
      <c r="M252" s="170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85"/>
      <c r="AR252" s="85"/>
      <c r="AS252" s="85"/>
      <c r="AT252" s="85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</row>
    <row r="253" spans="1:669" ht="15.75" x14ac:dyDescent="0.25">
      <c r="A253" s="46"/>
      <c r="B253" s="29"/>
      <c r="C253" s="29"/>
      <c r="D253" s="29"/>
      <c r="E253" s="29"/>
      <c r="F253" s="29"/>
      <c r="G253" s="142"/>
      <c r="H253" s="171"/>
      <c r="I253" s="142"/>
      <c r="J253" s="142"/>
      <c r="K253" s="142"/>
      <c r="L253" s="142"/>
      <c r="M253" s="171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85"/>
      <c r="AR253" s="85"/>
      <c r="AS253" s="85"/>
      <c r="AT253" s="85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</row>
    <row r="254" spans="1:669" x14ac:dyDescent="0.25">
      <c r="A254" s="46"/>
      <c r="B254" s="8"/>
      <c r="C254" s="8"/>
      <c r="D254" s="8"/>
      <c r="E254" s="46"/>
      <c r="F254" s="46"/>
      <c r="G254" s="143"/>
      <c r="H254" s="172"/>
      <c r="I254" s="143"/>
      <c r="J254" s="143"/>
      <c r="K254" s="143"/>
      <c r="L254" s="143"/>
      <c r="M254" s="172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</row>
    <row r="255" spans="1:669" x14ac:dyDescent="0.25">
      <c r="A255" s="61"/>
      <c r="B255" s="8"/>
      <c r="C255" s="8"/>
      <c r="D255" s="8"/>
      <c r="E255" s="46"/>
      <c r="F255" s="46"/>
      <c r="G255" s="143"/>
      <c r="H255" s="172"/>
      <c r="I255" s="143"/>
      <c r="J255" s="143"/>
      <c r="K255" s="143"/>
      <c r="L255" s="143"/>
      <c r="M255" s="172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</row>
    <row r="256" spans="1:669" x14ac:dyDescent="0.25">
      <c r="A256" s="46"/>
      <c r="B256" s="61"/>
      <c r="C256" s="61"/>
      <c r="D256" s="61"/>
      <c r="E256" s="61"/>
      <c r="F256" s="61"/>
      <c r="G256" s="153"/>
      <c r="H256" s="176"/>
      <c r="I256" s="153"/>
      <c r="J256" s="153"/>
      <c r="K256" s="153"/>
      <c r="L256" s="153"/>
      <c r="M256" s="153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</row>
    <row r="257" spans="1:669" x14ac:dyDescent="0.25">
      <c r="A257" s="38"/>
      <c r="B257" s="8"/>
      <c r="C257" s="8"/>
      <c r="D257" s="8"/>
      <c r="E257" s="51"/>
      <c r="F257" s="51"/>
      <c r="G257" s="143"/>
      <c r="H257" s="172"/>
      <c r="I257" s="143"/>
      <c r="J257" s="143"/>
      <c r="K257" s="143"/>
      <c r="L257" s="143"/>
      <c r="M257" s="172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</row>
    <row r="258" spans="1:669" x14ac:dyDescent="0.25">
      <c r="A258" s="46"/>
      <c r="B258" s="13"/>
      <c r="C258" s="13"/>
      <c r="D258" s="13"/>
      <c r="E258" s="38"/>
      <c r="F258" s="38"/>
      <c r="G258" s="144"/>
      <c r="H258" s="163"/>
      <c r="I258" s="144"/>
      <c r="J258" s="144"/>
      <c r="K258" s="144"/>
      <c r="L258" s="144"/>
      <c r="M258" s="163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</row>
    <row r="259" spans="1:669" x14ac:dyDescent="0.25">
      <c r="A259" s="61"/>
      <c r="B259" s="8"/>
      <c r="C259" s="8"/>
      <c r="D259" s="8"/>
      <c r="E259" s="46"/>
      <c r="F259" s="46"/>
      <c r="G259" s="143"/>
      <c r="H259" s="172"/>
      <c r="I259" s="143"/>
      <c r="J259" s="143"/>
      <c r="K259" s="143"/>
      <c r="L259" s="143"/>
      <c r="M259" s="172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</row>
    <row r="260" spans="1:669" x14ac:dyDescent="0.25">
      <c r="A260" s="46"/>
      <c r="B260" s="61"/>
      <c r="C260" s="61"/>
      <c r="D260" s="61"/>
      <c r="E260" s="61"/>
      <c r="F260" s="61"/>
      <c r="G260" s="153"/>
      <c r="H260" s="176"/>
      <c r="I260" s="153"/>
      <c r="J260" s="153"/>
      <c r="K260" s="153"/>
      <c r="L260" s="153"/>
      <c r="M260" s="153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</row>
    <row r="261" spans="1:669" x14ac:dyDescent="0.25">
      <c r="A261" s="38"/>
      <c r="B261" s="8"/>
      <c r="C261" s="8"/>
      <c r="D261" s="8"/>
      <c r="E261" s="51"/>
      <c r="F261" s="51"/>
      <c r="G261" s="143"/>
      <c r="H261" s="172"/>
      <c r="I261" s="143"/>
      <c r="J261" s="143"/>
      <c r="K261" s="143"/>
      <c r="L261" s="143"/>
      <c r="M261" s="172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</row>
    <row r="262" spans="1:669" x14ac:dyDescent="0.25">
      <c r="A262" s="46"/>
      <c r="B262" s="13"/>
      <c r="C262" s="13"/>
      <c r="D262" s="13"/>
      <c r="E262" s="38"/>
      <c r="F262" s="38"/>
      <c r="G262" s="144"/>
      <c r="H262" s="163"/>
      <c r="I262" s="144"/>
      <c r="J262" s="144"/>
      <c r="K262" s="144"/>
      <c r="L262" s="144"/>
      <c r="M262" s="163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</row>
    <row r="263" spans="1:669" x14ac:dyDescent="0.25">
      <c r="A263" s="61"/>
      <c r="B263" s="8"/>
      <c r="C263" s="8"/>
      <c r="D263" s="8"/>
      <c r="E263" s="46"/>
      <c r="F263" s="46"/>
      <c r="G263" s="143"/>
      <c r="H263" s="172"/>
      <c r="I263" s="143"/>
      <c r="J263" s="143"/>
      <c r="K263" s="143"/>
      <c r="L263" s="143"/>
      <c r="M263" s="172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</row>
    <row r="264" spans="1:669" x14ac:dyDescent="0.25">
      <c r="A264" s="46"/>
      <c r="B264" s="61"/>
      <c r="C264" s="61"/>
      <c r="D264" s="61"/>
      <c r="E264" s="61"/>
      <c r="F264" s="61"/>
      <c r="G264" s="153"/>
      <c r="H264" s="176"/>
      <c r="I264" s="153"/>
      <c r="J264" s="153"/>
      <c r="K264" s="153"/>
      <c r="L264" s="153"/>
      <c r="M264" s="153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</row>
    <row r="265" spans="1:669" x14ac:dyDescent="0.25">
      <c r="A265" s="38"/>
      <c r="B265" s="8"/>
      <c r="C265" s="8"/>
      <c r="D265" s="8"/>
      <c r="E265" s="51"/>
      <c r="F265" s="51"/>
      <c r="G265" s="143"/>
      <c r="H265" s="172"/>
      <c r="I265" s="143"/>
      <c r="J265" s="143"/>
      <c r="K265" s="143"/>
      <c r="L265" s="143"/>
      <c r="M265" s="172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</row>
    <row r="266" spans="1:669" x14ac:dyDescent="0.25">
      <c r="A266" s="46"/>
      <c r="B266" s="13"/>
      <c r="C266" s="13"/>
      <c r="D266" s="13"/>
      <c r="E266" s="38"/>
      <c r="F266" s="38"/>
      <c r="G266" s="144"/>
      <c r="H266" s="163"/>
      <c r="I266" s="144"/>
      <c r="J266" s="144"/>
      <c r="K266" s="144"/>
      <c r="L266" s="144"/>
      <c r="M266" s="163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</row>
    <row r="267" spans="1:669" x14ac:dyDescent="0.25">
      <c r="A267" s="61"/>
      <c r="B267" s="8"/>
      <c r="C267" s="8"/>
      <c r="D267" s="8"/>
      <c r="E267" s="46"/>
      <c r="F267" s="46"/>
      <c r="G267" s="143"/>
      <c r="H267" s="172"/>
      <c r="I267" s="143"/>
      <c r="J267" s="143"/>
      <c r="K267" s="143"/>
      <c r="L267" s="143"/>
      <c r="M267" s="172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</row>
    <row r="268" spans="1:669" x14ac:dyDescent="0.25">
      <c r="A268" s="46"/>
      <c r="B268" s="61"/>
      <c r="C268" s="61"/>
      <c r="D268" s="61"/>
      <c r="E268" s="61"/>
      <c r="F268" s="61"/>
      <c r="G268" s="153"/>
      <c r="H268" s="176"/>
      <c r="I268" s="153"/>
      <c r="J268" s="153"/>
      <c r="K268" s="153"/>
      <c r="L268" s="153"/>
      <c r="M268" s="153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</row>
    <row r="269" spans="1:669" x14ac:dyDescent="0.25">
      <c r="A269" s="38"/>
      <c r="B269" s="8"/>
      <c r="C269" s="8"/>
      <c r="D269" s="8"/>
      <c r="E269" s="51"/>
      <c r="F269" s="51"/>
      <c r="G269" s="143"/>
      <c r="H269" s="172"/>
      <c r="I269" s="143"/>
      <c r="J269" s="143"/>
      <c r="K269" s="143"/>
      <c r="L269" s="143"/>
      <c r="M269" s="172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</row>
    <row r="270" spans="1:669" x14ac:dyDescent="0.25">
      <c r="A270" s="46"/>
      <c r="B270" s="13"/>
      <c r="C270" s="13"/>
      <c r="D270" s="13"/>
      <c r="E270" s="38"/>
      <c r="F270" s="38"/>
      <c r="G270" s="144"/>
      <c r="H270" s="163"/>
      <c r="I270" s="144"/>
      <c r="J270" s="144"/>
      <c r="K270" s="144"/>
      <c r="L270" s="144"/>
      <c r="M270" s="163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</row>
    <row r="271" spans="1:669" x14ac:dyDescent="0.25">
      <c r="A271" s="46"/>
      <c r="B271" s="8"/>
      <c r="C271" s="8"/>
      <c r="D271" s="8"/>
      <c r="E271" s="46"/>
      <c r="F271" s="46"/>
      <c r="G271" s="143"/>
      <c r="H271" s="172"/>
      <c r="I271" s="143"/>
      <c r="J271" s="143"/>
      <c r="K271" s="143"/>
      <c r="L271" s="143"/>
      <c r="M271" s="172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</row>
    <row r="272" spans="1:669" s="49" customFormat="1" ht="24.95" customHeight="1" x14ac:dyDescent="0.25">
      <c r="A272" s="37"/>
      <c r="B272" s="8"/>
      <c r="C272" s="8"/>
      <c r="D272" s="8"/>
      <c r="E272" s="46"/>
      <c r="F272" s="46"/>
      <c r="G272" s="143"/>
      <c r="H272" s="172"/>
      <c r="I272" s="143"/>
      <c r="J272" s="143"/>
      <c r="K272" s="143"/>
      <c r="L272" s="143"/>
      <c r="M272" s="172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  <c r="IT272" s="37"/>
      <c r="IU272" s="37"/>
      <c r="IV272" s="37"/>
      <c r="IW272" s="37"/>
      <c r="IX272" s="37"/>
      <c r="IY272" s="37"/>
      <c r="IZ272" s="37"/>
      <c r="JA272" s="37"/>
      <c r="JB272" s="37"/>
      <c r="JC272" s="37"/>
      <c r="JD272" s="37"/>
      <c r="JE272" s="37"/>
      <c r="JF272" s="37"/>
      <c r="JG272" s="37"/>
      <c r="JH272" s="37"/>
      <c r="JI272" s="37"/>
      <c r="JJ272" s="37"/>
      <c r="JK272" s="37"/>
      <c r="JL272" s="37"/>
      <c r="JM272" s="37"/>
      <c r="JN272" s="37"/>
      <c r="JO272" s="37"/>
      <c r="JP272" s="37"/>
      <c r="JQ272" s="37"/>
      <c r="JR272" s="37"/>
      <c r="JS272" s="37"/>
      <c r="JT272" s="37"/>
      <c r="JU272" s="37"/>
      <c r="JV272" s="37"/>
      <c r="JW272" s="37"/>
      <c r="JX272" s="37"/>
      <c r="JY272" s="37"/>
      <c r="JZ272" s="37"/>
      <c r="KA272" s="37"/>
      <c r="KB272" s="37"/>
      <c r="KC272" s="37"/>
      <c r="KD272" s="37"/>
      <c r="KE272" s="37"/>
      <c r="KF272" s="37"/>
      <c r="KG272" s="37"/>
      <c r="KH272" s="37"/>
      <c r="KI272" s="37"/>
      <c r="KJ272" s="37"/>
      <c r="KK272" s="37"/>
      <c r="KL272" s="37"/>
      <c r="KM272" s="37"/>
      <c r="KN272" s="37"/>
      <c r="KO272" s="37"/>
      <c r="KP272" s="37"/>
      <c r="KQ272" s="37"/>
      <c r="KR272" s="37"/>
      <c r="KS272" s="37"/>
      <c r="KT272" s="37"/>
      <c r="KU272" s="37"/>
      <c r="KV272" s="37"/>
      <c r="KW272" s="37"/>
      <c r="KX272" s="37"/>
      <c r="KY272" s="37"/>
      <c r="KZ272" s="37"/>
      <c r="LA272" s="37"/>
      <c r="LB272" s="37"/>
      <c r="LC272" s="37"/>
      <c r="LD272" s="37"/>
      <c r="LE272" s="37"/>
      <c r="LF272" s="37"/>
      <c r="LG272" s="37"/>
      <c r="LH272" s="37"/>
      <c r="LI272" s="37"/>
      <c r="LJ272" s="37"/>
      <c r="LK272" s="37"/>
      <c r="LL272" s="37"/>
      <c r="LM272" s="37"/>
      <c r="LN272" s="37"/>
      <c r="LO272" s="37"/>
      <c r="LP272" s="37"/>
      <c r="LQ272" s="37"/>
      <c r="LR272" s="37"/>
      <c r="LS272" s="37"/>
      <c r="LT272" s="37"/>
      <c r="LU272" s="37"/>
      <c r="LV272" s="37"/>
      <c r="LW272" s="37"/>
      <c r="LX272" s="37"/>
      <c r="LY272" s="37"/>
      <c r="LZ272" s="37"/>
      <c r="MA272" s="37"/>
      <c r="MB272" s="37"/>
      <c r="MC272" s="37"/>
      <c r="MD272" s="37"/>
      <c r="ME272" s="37"/>
      <c r="MF272" s="37"/>
      <c r="MG272" s="37"/>
      <c r="MH272" s="37"/>
      <c r="MI272" s="37"/>
      <c r="MJ272" s="37"/>
      <c r="MK272" s="37"/>
      <c r="ML272" s="37"/>
      <c r="MM272" s="37"/>
      <c r="MN272" s="37"/>
      <c r="MO272" s="37"/>
      <c r="MP272" s="37"/>
      <c r="MQ272" s="37"/>
      <c r="MR272" s="37"/>
      <c r="MS272" s="37"/>
      <c r="MT272" s="37"/>
      <c r="MU272" s="37"/>
      <c r="MV272" s="37"/>
      <c r="MW272" s="37"/>
      <c r="MX272" s="37"/>
      <c r="MY272" s="37"/>
      <c r="MZ272" s="37"/>
      <c r="NA272" s="37"/>
      <c r="NB272" s="37"/>
      <c r="NC272" s="37"/>
      <c r="ND272" s="37"/>
      <c r="NE272" s="37"/>
      <c r="NF272" s="37"/>
      <c r="NG272" s="37"/>
      <c r="NH272" s="37"/>
      <c r="NI272" s="37"/>
      <c r="NJ272" s="37"/>
      <c r="NK272" s="37"/>
      <c r="NL272" s="37"/>
      <c r="NM272" s="37"/>
      <c r="NN272" s="37"/>
      <c r="NO272" s="37"/>
      <c r="NP272" s="37"/>
      <c r="NQ272" s="37"/>
      <c r="NR272" s="37"/>
      <c r="NS272" s="37"/>
      <c r="NT272" s="37"/>
      <c r="NU272" s="37"/>
      <c r="NV272" s="37"/>
      <c r="NW272" s="37"/>
      <c r="NX272" s="37"/>
      <c r="NY272" s="37"/>
      <c r="NZ272" s="37"/>
      <c r="OA272" s="37"/>
      <c r="OB272" s="37"/>
      <c r="OC272" s="37"/>
      <c r="OD272" s="37"/>
      <c r="OE272" s="37"/>
      <c r="OF272" s="37"/>
      <c r="OG272" s="37"/>
      <c r="OH272" s="37"/>
      <c r="OI272" s="37"/>
      <c r="OJ272" s="37"/>
      <c r="OK272" s="37"/>
      <c r="OL272" s="37"/>
      <c r="OM272" s="37"/>
      <c r="ON272" s="37"/>
      <c r="OO272" s="37"/>
      <c r="OP272" s="37"/>
      <c r="OQ272" s="37"/>
      <c r="OR272" s="37"/>
      <c r="OS272" s="37"/>
      <c r="OT272" s="37"/>
      <c r="OU272" s="37"/>
      <c r="OV272" s="37"/>
      <c r="OW272" s="37"/>
      <c r="OX272" s="37"/>
      <c r="OY272" s="37"/>
      <c r="OZ272" s="37"/>
      <c r="PA272" s="37"/>
      <c r="PB272" s="37"/>
      <c r="PC272" s="37"/>
      <c r="PD272" s="37"/>
      <c r="PE272" s="37"/>
      <c r="PF272" s="37"/>
      <c r="PG272" s="37"/>
      <c r="PH272" s="37"/>
      <c r="PI272" s="37"/>
      <c r="PJ272" s="37"/>
      <c r="PK272" s="37"/>
      <c r="PL272" s="37"/>
      <c r="PM272" s="37"/>
      <c r="PN272" s="37"/>
      <c r="PO272" s="37"/>
      <c r="PP272" s="37"/>
      <c r="PQ272" s="37"/>
      <c r="PR272" s="37"/>
      <c r="PS272" s="37"/>
      <c r="PT272" s="37"/>
      <c r="PU272" s="37"/>
      <c r="PV272" s="37"/>
      <c r="PW272" s="37"/>
      <c r="PX272" s="37"/>
      <c r="PY272" s="37"/>
      <c r="PZ272" s="37"/>
      <c r="QA272" s="37"/>
      <c r="QB272" s="37"/>
      <c r="QC272" s="37"/>
      <c r="QD272" s="37"/>
      <c r="QE272" s="37"/>
      <c r="QF272" s="37"/>
      <c r="QG272" s="37"/>
      <c r="QH272" s="37"/>
      <c r="QI272" s="37"/>
      <c r="QJ272" s="37"/>
      <c r="QK272" s="37"/>
      <c r="QL272" s="37"/>
      <c r="QM272" s="37"/>
      <c r="QN272" s="37"/>
      <c r="QO272" s="37"/>
      <c r="QP272" s="37"/>
      <c r="QQ272" s="37"/>
      <c r="QR272" s="37"/>
      <c r="QS272" s="37"/>
      <c r="QT272" s="37"/>
      <c r="QU272" s="37"/>
      <c r="QV272" s="37"/>
      <c r="QW272" s="37"/>
      <c r="QX272" s="37"/>
      <c r="QY272" s="37"/>
      <c r="QZ272" s="37"/>
      <c r="RA272" s="37"/>
      <c r="RB272" s="37"/>
      <c r="RC272" s="37"/>
      <c r="RD272" s="37"/>
      <c r="RE272" s="37"/>
      <c r="RF272" s="37"/>
      <c r="RG272" s="37"/>
      <c r="RH272" s="37"/>
      <c r="RI272" s="37"/>
      <c r="RJ272" s="37"/>
      <c r="RK272" s="37"/>
      <c r="RL272" s="37"/>
      <c r="RM272" s="37"/>
      <c r="RN272" s="37"/>
      <c r="RO272" s="37"/>
      <c r="RP272" s="37"/>
      <c r="RQ272" s="37"/>
      <c r="RR272" s="37"/>
      <c r="RS272" s="37"/>
      <c r="RT272" s="37"/>
      <c r="RU272" s="37"/>
      <c r="RV272" s="37"/>
      <c r="RW272" s="37"/>
      <c r="RX272" s="37"/>
      <c r="RY272" s="37"/>
      <c r="RZ272" s="37"/>
      <c r="SA272" s="37"/>
      <c r="SB272" s="37"/>
      <c r="SC272" s="37"/>
      <c r="SD272" s="37"/>
      <c r="SE272" s="37"/>
      <c r="SF272" s="37"/>
      <c r="SG272" s="37"/>
      <c r="SH272" s="37"/>
      <c r="SI272" s="37"/>
      <c r="SJ272" s="37"/>
      <c r="SK272" s="37"/>
      <c r="SL272" s="37"/>
      <c r="SM272" s="37"/>
      <c r="SN272" s="37"/>
      <c r="SO272" s="37"/>
      <c r="SP272" s="37"/>
      <c r="SQ272" s="37"/>
      <c r="SR272" s="37"/>
      <c r="SS272" s="37"/>
      <c r="ST272" s="37"/>
      <c r="SU272" s="37"/>
      <c r="SV272" s="37"/>
      <c r="SW272" s="37"/>
      <c r="SX272" s="37"/>
      <c r="SY272" s="37"/>
      <c r="SZ272" s="37"/>
      <c r="TA272" s="37"/>
      <c r="TB272" s="37"/>
      <c r="TC272" s="37"/>
      <c r="TD272" s="37"/>
      <c r="TE272" s="37"/>
      <c r="TF272" s="37"/>
      <c r="TG272" s="37"/>
      <c r="TH272" s="37"/>
      <c r="TI272" s="37"/>
      <c r="TJ272" s="37"/>
      <c r="TK272" s="37"/>
      <c r="TL272" s="37"/>
      <c r="TM272" s="37"/>
      <c r="TN272" s="37"/>
      <c r="TO272" s="37"/>
      <c r="TP272" s="37"/>
      <c r="TQ272" s="37"/>
      <c r="TR272" s="37"/>
      <c r="TS272" s="37"/>
      <c r="TT272" s="37"/>
      <c r="TU272" s="37"/>
      <c r="TV272" s="37"/>
      <c r="TW272" s="37"/>
      <c r="TX272" s="37"/>
      <c r="TY272" s="37"/>
      <c r="TZ272" s="37"/>
      <c r="UA272" s="37"/>
      <c r="UB272" s="37"/>
      <c r="UC272" s="37"/>
      <c r="UD272" s="37"/>
      <c r="UE272" s="37"/>
      <c r="UF272" s="37"/>
      <c r="UG272" s="37"/>
      <c r="UH272" s="37"/>
      <c r="UI272" s="37"/>
      <c r="UJ272" s="37"/>
      <c r="UK272" s="37"/>
      <c r="UL272" s="37"/>
      <c r="UM272" s="37"/>
      <c r="UN272" s="37"/>
      <c r="UO272" s="37"/>
      <c r="UP272" s="37"/>
      <c r="UQ272" s="37"/>
      <c r="UR272" s="37"/>
      <c r="US272" s="37"/>
      <c r="UT272" s="37"/>
      <c r="UU272" s="37"/>
      <c r="UV272" s="37"/>
      <c r="UW272" s="37"/>
      <c r="UX272" s="37"/>
      <c r="UY272" s="37"/>
      <c r="UZ272" s="37"/>
      <c r="VA272" s="37"/>
      <c r="VB272" s="37"/>
      <c r="VC272" s="37"/>
      <c r="VD272" s="37"/>
      <c r="VE272" s="37"/>
      <c r="VF272" s="37"/>
      <c r="VG272" s="37"/>
      <c r="VH272" s="37"/>
      <c r="VI272" s="37"/>
      <c r="VJ272" s="37"/>
      <c r="VK272" s="37"/>
      <c r="VL272" s="37"/>
      <c r="VM272" s="37"/>
      <c r="VN272" s="37"/>
      <c r="VO272" s="37"/>
      <c r="VP272" s="37"/>
      <c r="VQ272" s="37"/>
      <c r="VR272" s="37"/>
      <c r="VS272" s="37"/>
      <c r="VT272" s="37"/>
      <c r="VU272" s="37"/>
      <c r="VV272" s="37"/>
      <c r="VW272" s="37"/>
      <c r="VX272" s="37"/>
      <c r="VY272" s="37"/>
      <c r="VZ272" s="37"/>
      <c r="WA272" s="37"/>
      <c r="WB272" s="37"/>
      <c r="WC272" s="37"/>
      <c r="WD272" s="37"/>
      <c r="WE272" s="37"/>
      <c r="WF272" s="37"/>
      <c r="WG272" s="37"/>
      <c r="WH272" s="37"/>
      <c r="WI272" s="37"/>
      <c r="WJ272" s="37"/>
      <c r="WK272" s="37"/>
      <c r="WL272" s="37"/>
      <c r="WM272" s="37"/>
      <c r="WN272" s="37"/>
      <c r="WO272" s="37"/>
      <c r="WP272" s="37"/>
      <c r="WQ272" s="37"/>
      <c r="WR272" s="37"/>
      <c r="WS272" s="37"/>
      <c r="WT272" s="37"/>
      <c r="WU272" s="37"/>
      <c r="WV272" s="37"/>
      <c r="WW272" s="37"/>
      <c r="WX272" s="37"/>
      <c r="WY272" s="37"/>
      <c r="WZ272" s="37"/>
      <c r="XA272" s="37"/>
      <c r="XB272" s="37"/>
      <c r="XC272" s="37"/>
      <c r="XD272" s="37"/>
      <c r="XE272" s="37"/>
      <c r="XF272" s="37"/>
      <c r="XG272" s="37"/>
      <c r="XH272" s="37"/>
      <c r="XI272" s="37"/>
      <c r="XJ272" s="37"/>
      <c r="XK272" s="37"/>
      <c r="XL272" s="37"/>
      <c r="XM272" s="37"/>
      <c r="XN272" s="37"/>
      <c r="XO272" s="37"/>
      <c r="XP272" s="37"/>
      <c r="XQ272" s="37"/>
      <c r="XR272" s="37"/>
      <c r="XS272" s="37"/>
      <c r="XT272" s="37"/>
      <c r="XU272" s="37"/>
      <c r="XV272" s="37"/>
      <c r="XW272" s="37"/>
      <c r="XX272" s="37"/>
      <c r="XY272" s="37"/>
      <c r="XZ272" s="37"/>
      <c r="YA272" s="37"/>
      <c r="YB272" s="37"/>
      <c r="YC272" s="37"/>
      <c r="YD272" s="37"/>
      <c r="YE272" s="37"/>
      <c r="YF272" s="37"/>
      <c r="YG272" s="37"/>
      <c r="YH272" s="37"/>
      <c r="YI272" s="37"/>
      <c r="YJ272" s="37"/>
      <c r="YK272" s="37"/>
      <c r="YL272" s="37"/>
      <c r="YM272" s="37"/>
      <c r="YN272" s="37"/>
      <c r="YO272" s="37"/>
      <c r="YP272" s="37"/>
      <c r="YQ272" s="37"/>
      <c r="YR272" s="37"/>
      <c r="YS272" s="37"/>
    </row>
    <row r="273" spans="1:669" s="49" customFormat="1" ht="15.75" x14ac:dyDescent="0.25">
      <c r="A273" s="37"/>
      <c r="B273" s="3"/>
      <c r="C273" s="3"/>
      <c r="D273" s="3"/>
      <c r="E273" s="37"/>
      <c r="F273" s="37"/>
      <c r="G273" s="129"/>
      <c r="H273" s="130"/>
      <c r="I273" s="129"/>
      <c r="J273" s="129"/>
      <c r="K273" s="129"/>
      <c r="L273" s="129"/>
      <c r="M273" s="130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  <c r="IT273" s="37"/>
      <c r="IU273" s="37"/>
      <c r="IV273" s="37"/>
      <c r="IW273" s="37"/>
      <c r="IX273" s="37"/>
      <c r="IY273" s="37"/>
      <c r="IZ273" s="37"/>
      <c r="JA273" s="37"/>
      <c r="JB273" s="37"/>
      <c r="JC273" s="37"/>
      <c r="JD273" s="37"/>
      <c r="JE273" s="37"/>
      <c r="JF273" s="37"/>
      <c r="JG273" s="37"/>
      <c r="JH273" s="37"/>
      <c r="JI273" s="37"/>
      <c r="JJ273" s="37"/>
      <c r="JK273" s="37"/>
      <c r="JL273" s="37"/>
      <c r="JM273" s="37"/>
      <c r="JN273" s="37"/>
      <c r="JO273" s="37"/>
      <c r="JP273" s="37"/>
      <c r="JQ273" s="37"/>
      <c r="JR273" s="37"/>
      <c r="JS273" s="37"/>
      <c r="JT273" s="37"/>
      <c r="JU273" s="37"/>
      <c r="JV273" s="37"/>
      <c r="JW273" s="37"/>
      <c r="JX273" s="37"/>
      <c r="JY273" s="37"/>
      <c r="JZ273" s="37"/>
      <c r="KA273" s="37"/>
      <c r="KB273" s="37"/>
      <c r="KC273" s="37"/>
      <c r="KD273" s="37"/>
      <c r="KE273" s="37"/>
      <c r="KF273" s="37"/>
      <c r="KG273" s="37"/>
      <c r="KH273" s="37"/>
      <c r="KI273" s="37"/>
      <c r="KJ273" s="37"/>
      <c r="KK273" s="37"/>
      <c r="KL273" s="37"/>
      <c r="KM273" s="37"/>
      <c r="KN273" s="37"/>
      <c r="KO273" s="37"/>
      <c r="KP273" s="37"/>
      <c r="KQ273" s="37"/>
      <c r="KR273" s="37"/>
      <c r="KS273" s="37"/>
      <c r="KT273" s="37"/>
      <c r="KU273" s="37"/>
      <c r="KV273" s="37"/>
      <c r="KW273" s="37"/>
      <c r="KX273" s="37"/>
      <c r="KY273" s="37"/>
      <c r="KZ273" s="37"/>
      <c r="LA273" s="37"/>
      <c r="LB273" s="37"/>
      <c r="LC273" s="37"/>
      <c r="LD273" s="37"/>
      <c r="LE273" s="37"/>
      <c r="LF273" s="37"/>
      <c r="LG273" s="37"/>
      <c r="LH273" s="37"/>
      <c r="LI273" s="37"/>
      <c r="LJ273" s="37"/>
      <c r="LK273" s="37"/>
      <c r="LL273" s="37"/>
      <c r="LM273" s="37"/>
      <c r="LN273" s="37"/>
      <c r="LO273" s="37"/>
      <c r="LP273" s="37"/>
      <c r="LQ273" s="37"/>
      <c r="LR273" s="37"/>
      <c r="LS273" s="37"/>
      <c r="LT273" s="37"/>
      <c r="LU273" s="37"/>
      <c r="LV273" s="37"/>
      <c r="LW273" s="37"/>
      <c r="LX273" s="37"/>
      <c r="LY273" s="37"/>
      <c r="LZ273" s="37"/>
      <c r="MA273" s="37"/>
      <c r="MB273" s="37"/>
      <c r="MC273" s="37"/>
      <c r="MD273" s="37"/>
      <c r="ME273" s="37"/>
      <c r="MF273" s="37"/>
      <c r="MG273" s="37"/>
      <c r="MH273" s="37"/>
      <c r="MI273" s="37"/>
      <c r="MJ273" s="37"/>
      <c r="MK273" s="37"/>
      <c r="ML273" s="37"/>
      <c r="MM273" s="37"/>
      <c r="MN273" s="37"/>
      <c r="MO273" s="37"/>
      <c r="MP273" s="37"/>
      <c r="MQ273" s="37"/>
      <c r="MR273" s="37"/>
      <c r="MS273" s="37"/>
      <c r="MT273" s="37"/>
      <c r="MU273" s="37"/>
      <c r="MV273" s="37"/>
      <c r="MW273" s="37"/>
      <c r="MX273" s="37"/>
      <c r="MY273" s="37"/>
      <c r="MZ273" s="37"/>
      <c r="NA273" s="37"/>
      <c r="NB273" s="37"/>
      <c r="NC273" s="37"/>
      <c r="ND273" s="37"/>
      <c r="NE273" s="37"/>
      <c r="NF273" s="37"/>
      <c r="NG273" s="37"/>
      <c r="NH273" s="37"/>
      <c r="NI273" s="37"/>
      <c r="NJ273" s="37"/>
      <c r="NK273" s="37"/>
      <c r="NL273" s="37"/>
      <c r="NM273" s="37"/>
      <c r="NN273" s="37"/>
      <c r="NO273" s="37"/>
      <c r="NP273" s="37"/>
      <c r="NQ273" s="37"/>
      <c r="NR273" s="37"/>
      <c r="NS273" s="37"/>
      <c r="NT273" s="37"/>
      <c r="NU273" s="37"/>
      <c r="NV273" s="37"/>
      <c r="NW273" s="37"/>
      <c r="NX273" s="37"/>
      <c r="NY273" s="37"/>
      <c r="NZ273" s="37"/>
      <c r="OA273" s="37"/>
      <c r="OB273" s="37"/>
      <c r="OC273" s="37"/>
      <c r="OD273" s="37"/>
      <c r="OE273" s="37"/>
      <c r="OF273" s="37"/>
      <c r="OG273" s="37"/>
      <c r="OH273" s="37"/>
      <c r="OI273" s="37"/>
      <c r="OJ273" s="37"/>
      <c r="OK273" s="37"/>
      <c r="OL273" s="37"/>
      <c r="OM273" s="37"/>
      <c r="ON273" s="37"/>
      <c r="OO273" s="37"/>
      <c r="OP273" s="37"/>
      <c r="OQ273" s="37"/>
      <c r="OR273" s="37"/>
      <c r="OS273" s="37"/>
      <c r="OT273" s="37"/>
      <c r="OU273" s="37"/>
      <c r="OV273" s="37"/>
      <c r="OW273" s="37"/>
      <c r="OX273" s="37"/>
      <c r="OY273" s="37"/>
      <c r="OZ273" s="37"/>
      <c r="PA273" s="37"/>
      <c r="PB273" s="37"/>
      <c r="PC273" s="37"/>
      <c r="PD273" s="37"/>
      <c r="PE273" s="37"/>
      <c r="PF273" s="37"/>
      <c r="PG273" s="37"/>
      <c r="PH273" s="37"/>
      <c r="PI273" s="37"/>
      <c r="PJ273" s="37"/>
      <c r="PK273" s="37"/>
      <c r="PL273" s="37"/>
      <c r="PM273" s="37"/>
      <c r="PN273" s="37"/>
      <c r="PO273" s="37"/>
      <c r="PP273" s="37"/>
      <c r="PQ273" s="37"/>
      <c r="PR273" s="37"/>
      <c r="PS273" s="37"/>
      <c r="PT273" s="37"/>
      <c r="PU273" s="37"/>
      <c r="PV273" s="37"/>
      <c r="PW273" s="37"/>
      <c r="PX273" s="37"/>
      <c r="PY273" s="37"/>
      <c r="PZ273" s="37"/>
      <c r="QA273" s="37"/>
      <c r="QB273" s="37"/>
      <c r="QC273" s="37"/>
      <c r="QD273" s="37"/>
      <c r="QE273" s="37"/>
      <c r="QF273" s="37"/>
      <c r="QG273" s="37"/>
      <c r="QH273" s="37"/>
      <c r="QI273" s="37"/>
      <c r="QJ273" s="37"/>
      <c r="QK273" s="37"/>
      <c r="QL273" s="37"/>
      <c r="QM273" s="37"/>
      <c r="QN273" s="37"/>
      <c r="QO273" s="37"/>
      <c r="QP273" s="37"/>
      <c r="QQ273" s="37"/>
      <c r="QR273" s="37"/>
      <c r="QS273" s="37"/>
      <c r="QT273" s="37"/>
      <c r="QU273" s="37"/>
      <c r="QV273" s="37"/>
      <c r="QW273" s="37"/>
      <c r="QX273" s="37"/>
      <c r="QY273" s="37"/>
      <c r="QZ273" s="37"/>
      <c r="RA273" s="37"/>
      <c r="RB273" s="37"/>
      <c r="RC273" s="37"/>
      <c r="RD273" s="37"/>
      <c r="RE273" s="37"/>
      <c r="RF273" s="37"/>
      <c r="RG273" s="37"/>
      <c r="RH273" s="37"/>
      <c r="RI273" s="37"/>
      <c r="RJ273" s="37"/>
      <c r="RK273" s="37"/>
      <c r="RL273" s="37"/>
      <c r="RM273" s="37"/>
      <c r="RN273" s="37"/>
      <c r="RO273" s="37"/>
      <c r="RP273" s="37"/>
      <c r="RQ273" s="37"/>
      <c r="RR273" s="37"/>
      <c r="RS273" s="37"/>
      <c r="RT273" s="37"/>
      <c r="RU273" s="37"/>
      <c r="RV273" s="37"/>
      <c r="RW273" s="37"/>
      <c r="RX273" s="37"/>
      <c r="RY273" s="37"/>
      <c r="RZ273" s="37"/>
      <c r="SA273" s="37"/>
      <c r="SB273" s="37"/>
      <c r="SC273" s="37"/>
      <c r="SD273" s="37"/>
      <c r="SE273" s="37"/>
      <c r="SF273" s="37"/>
      <c r="SG273" s="37"/>
      <c r="SH273" s="37"/>
      <c r="SI273" s="37"/>
      <c r="SJ273" s="37"/>
      <c r="SK273" s="37"/>
      <c r="SL273" s="37"/>
      <c r="SM273" s="37"/>
      <c r="SN273" s="37"/>
      <c r="SO273" s="37"/>
      <c r="SP273" s="37"/>
      <c r="SQ273" s="37"/>
      <c r="SR273" s="37"/>
      <c r="SS273" s="37"/>
      <c r="ST273" s="37"/>
      <c r="SU273" s="37"/>
      <c r="SV273" s="37"/>
      <c r="SW273" s="37"/>
      <c r="SX273" s="37"/>
      <c r="SY273" s="37"/>
      <c r="SZ273" s="37"/>
      <c r="TA273" s="37"/>
      <c r="TB273" s="37"/>
      <c r="TC273" s="37"/>
      <c r="TD273" s="37"/>
      <c r="TE273" s="37"/>
      <c r="TF273" s="37"/>
      <c r="TG273" s="37"/>
      <c r="TH273" s="37"/>
      <c r="TI273" s="37"/>
      <c r="TJ273" s="37"/>
      <c r="TK273" s="37"/>
      <c r="TL273" s="37"/>
      <c r="TM273" s="37"/>
      <c r="TN273" s="37"/>
      <c r="TO273" s="37"/>
      <c r="TP273" s="37"/>
      <c r="TQ273" s="37"/>
      <c r="TR273" s="37"/>
      <c r="TS273" s="37"/>
      <c r="TT273" s="37"/>
      <c r="TU273" s="37"/>
      <c r="TV273" s="37"/>
      <c r="TW273" s="37"/>
      <c r="TX273" s="37"/>
      <c r="TY273" s="37"/>
      <c r="TZ273" s="37"/>
      <c r="UA273" s="37"/>
      <c r="UB273" s="37"/>
      <c r="UC273" s="37"/>
      <c r="UD273" s="37"/>
      <c r="UE273" s="37"/>
      <c r="UF273" s="37"/>
      <c r="UG273" s="37"/>
      <c r="UH273" s="37"/>
      <c r="UI273" s="37"/>
      <c r="UJ273" s="37"/>
      <c r="UK273" s="37"/>
      <c r="UL273" s="37"/>
      <c r="UM273" s="37"/>
      <c r="UN273" s="37"/>
      <c r="UO273" s="37"/>
      <c r="UP273" s="37"/>
      <c r="UQ273" s="37"/>
      <c r="UR273" s="37"/>
      <c r="US273" s="37"/>
      <c r="UT273" s="37"/>
      <c r="UU273" s="37"/>
      <c r="UV273" s="37"/>
      <c r="UW273" s="37"/>
      <c r="UX273" s="37"/>
      <c r="UY273" s="37"/>
      <c r="UZ273" s="37"/>
      <c r="VA273" s="37"/>
      <c r="VB273" s="37"/>
      <c r="VC273" s="37"/>
      <c r="VD273" s="37"/>
      <c r="VE273" s="37"/>
      <c r="VF273" s="37"/>
      <c r="VG273" s="37"/>
      <c r="VH273" s="37"/>
      <c r="VI273" s="37"/>
      <c r="VJ273" s="37"/>
      <c r="VK273" s="37"/>
      <c r="VL273" s="37"/>
      <c r="VM273" s="37"/>
      <c r="VN273" s="37"/>
      <c r="VO273" s="37"/>
      <c r="VP273" s="37"/>
      <c r="VQ273" s="37"/>
      <c r="VR273" s="37"/>
      <c r="VS273" s="37"/>
      <c r="VT273" s="37"/>
      <c r="VU273" s="37"/>
      <c r="VV273" s="37"/>
      <c r="VW273" s="37"/>
      <c r="VX273" s="37"/>
      <c r="VY273" s="37"/>
      <c r="VZ273" s="37"/>
      <c r="WA273" s="37"/>
      <c r="WB273" s="37"/>
      <c r="WC273" s="37"/>
      <c r="WD273" s="37"/>
      <c r="WE273" s="37"/>
      <c r="WF273" s="37"/>
      <c r="WG273" s="37"/>
      <c r="WH273" s="37"/>
      <c r="WI273" s="37"/>
      <c r="WJ273" s="37"/>
      <c r="WK273" s="37"/>
      <c r="WL273" s="37"/>
      <c r="WM273" s="37"/>
      <c r="WN273" s="37"/>
      <c r="WO273" s="37"/>
      <c r="WP273" s="37"/>
      <c r="WQ273" s="37"/>
      <c r="WR273" s="37"/>
      <c r="WS273" s="37"/>
      <c r="WT273" s="37"/>
      <c r="WU273" s="37"/>
      <c r="WV273" s="37"/>
      <c r="WW273" s="37"/>
      <c r="WX273" s="37"/>
      <c r="WY273" s="37"/>
      <c r="WZ273" s="37"/>
      <c r="XA273" s="37"/>
      <c r="XB273" s="37"/>
      <c r="XC273" s="37"/>
      <c r="XD273" s="37"/>
      <c r="XE273" s="37"/>
      <c r="XF273" s="37"/>
      <c r="XG273" s="37"/>
      <c r="XH273" s="37"/>
      <c r="XI273" s="37"/>
      <c r="XJ273" s="37"/>
      <c r="XK273" s="37"/>
      <c r="XL273" s="37"/>
      <c r="XM273" s="37"/>
      <c r="XN273" s="37"/>
      <c r="XO273" s="37"/>
      <c r="XP273" s="37"/>
      <c r="XQ273" s="37"/>
      <c r="XR273" s="37"/>
      <c r="XS273" s="37"/>
      <c r="XT273" s="37"/>
      <c r="XU273" s="37"/>
      <c r="XV273" s="37"/>
      <c r="XW273" s="37"/>
      <c r="XX273" s="37"/>
      <c r="XY273" s="37"/>
      <c r="XZ273" s="37"/>
      <c r="YA273" s="37"/>
      <c r="YB273" s="37"/>
      <c r="YC273" s="37"/>
      <c r="YD273" s="37"/>
      <c r="YE273" s="37"/>
      <c r="YF273" s="37"/>
      <c r="YG273" s="37"/>
      <c r="YH273" s="37"/>
      <c r="YI273" s="37"/>
      <c r="YJ273" s="37"/>
      <c r="YK273" s="37"/>
      <c r="YL273" s="37"/>
      <c r="YM273" s="37"/>
      <c r="YN273" s="37"/>
      <c r="YO273" s="37"/>
      <c r="YP273" s="37"/>
      <c r="YQ273" s="37"/>
      <c r="YR273" s="37"/>
      <c r="YS273" s="37"/>
    </row>
    <row r="274" spans="1:669" s="49" customFormat="1" ht="15.75" x14ac:dyDescent="0.25">
      <c r="A274" s="37"/>
      <c r="B274" s="3"/>
      <c r="C274" s="3"/>
      <c r="D274" s="3"/>
      <c r="E274" s="37"/>
      <c r="F274" s="37"/>
      <c r="G274" s="129"/>
      <c r="H274" s="130"/>
      <c r="I274" s="129"/>
      <c r="J274" s="129"/>
      <c r="K274" s="129"/>
      <c r="L274" s="129"/>
      <c r="M274" s="130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  <c r="IT274" s="37"/>
      <c r="IU274" s="37"/>
      <c r="IV274" s="37"/>
      <c r="IW274" s="37"/>
      <c r="IX274" s="37"/>
      <c r="IY274" s="37"/>
      <c r="IZ274" s="37"/>
      <c r="JA274" s="37"/>
      <c r="JB274" s="37"/>
      <c r="JC274" s="37"/>
      <c r="JD274" s="37"/>
      <c r="JE274" s="37"/>
      <c r="JF274" s="37"/>
      <c r="JG274" s="37"/>
      <c r="JH274" s="37"/>
      <c r="JI274" s="37"/>
      <c r="JJ274" s="37"/>
      <c r="JK274" s="37"/>
      <c r="JL274" s="37"/>
      <c r="JM274" s="37"/>
      <c r="JN274" s="37"/>
      <c r="JO274" s="37"/>
      <c r="JP274" s="37"/>
      <c r="JQ274" s="37"/>
      <c r="JR274" s="37"/>
      <c r="JS274" s="37"/>
      <c r="JT274" s="37"/>
      <c r="JU274" s="37"/>
      <c r="JV274" s="37"/>
      <c r="JW274" s="37"/>
      <c r="JX274" s="37"/>
      <c r="JY274" s="37"/>
      <c r="JZ274" s="37"/>
      <c r="KA274" s="37"/>
      <c r="KB274" s="37"/>
      <c r="KC274" s="37"/>
      <c r="KD274" s="37"/>
      <c r="KE274" s="37"/>
      <c r="KF274" s="37"/>
      <c r="KG274" s="37"/>
      <c r="KH274" s="37"/>
      <c r="KI274" s="37"/>
      <c r="KJ274" s="37"/>
      <c r="KK274" s="37"/>
      <c r="KL274" s="37"/>
      <c r="KM274" s="37"/>
      <c r="KN274" s="37"/>
      <c r="KO274" s="37"/>
      <c r="KP274" s="37"/>
      <c r="KQ274" s="37"/>
      <c r="KR274" s="37"/>
      <c r="KS274" s="37"/>
      <c r="KT274" s="37"/>
      <c r="KU274" s="37"/>
      <c r="KV274" s="37"/>
      <c r="KW274" s="37"/>
      <c r="KX274" s="37"/>
      <c r="KY274" s="37"/>
      <c r="KZ274" s="37"/>
      <c r="LA274" s="37"/>
      <c r="LB274" s="37"/>
      <c r="LC274" s="37"/>
      <c r="LD274" s="37"/>
      <c r="LE274" s="37"/>
      <c r="LF274" s="37"/>
      <c r="LG274" s="37"/>
      <c r="LH274" s="37"/>
      <c r="LI274" s="37"/>
      <c r="LJ274" s="37"/>
      <c r="LK274" s="37"/>
      <c r="LL274" s="37"/>
      <c r="LM274" s="37"/>
      <c r="LN274" s="37"/>
      <c r="LO274" s="37"/>
      <c r="LP274" s="37"/>
      <c r="LQ274" s="37"/>
      <c r="LR274" s="37"/>
      <c r="LS274" s="37"/>
      <c r="LT274" s="37"/>
      <c r="LU274" s="37"/>
      <c r="LV274" s="37"/>
      <c r="LW274" s="37"/>
      <c r="LX274" s="37"/>
      <c r="LY274" s="37"/>
      <c r="LZ274" s="37"/>
      <c r="MA274" s="37"/>
      <c r="MB274" s="37"/>
      <c r="MC274" s="37"/>
      <c r="MD274" s="37"/>
      <c r="ME274" s="37"/>
      <c r="MF274" s="37"/>
      <c r="MG274" s="37"/>
      <c r="MH274" s="37"/>
      <c r="MI274" s="37"/>
      <c r="MJ274" s="37"/>
      <c r="MK274" s="37"/>
      <c r="ML274" s="37"/>
      <c r="MM274" s="37"/>
      <c r="MN274" s="37"/>
      <c r="MO274" s="37"/>
      <c r="MP274" s="37"/>
      <c r="MQ274" s="37"/>
      <c r="MR274" s="37"/>
      <c r="MS274" s="37"/>
      <c r="MT274" s="37"/>
      <c r="MU274" s="37"/>
      <c r="MV274" s="37"/>
      <c r="MW274" s="37"/>
      <c r="MX274" s="37"/>
      <c r="MY274" s="37"/>
      <c r="MZ274" s="37"/>
      <c r="NA274" s="37"/>
      <c r="NB274" s="37"/>
      <c r="NC274" s="37"/>
      <c r="ND274" s="37"/>
      <c r="NE274" s="37"/>
      <c r="NF274" s="37"/>
      <c r="NG274" s="37"/>
      <c r="NH274" s="37"/>
      <c r="NI274" s="37"/>
      <c r="NJ274" s="37"/>
      <c r="NK274" s="37"/>
      <c r="NL274" s="37"/>
      <c r="NM274" s="37"/>
      <c r="NN274" s="37"/>
      <c r="NO274" s="37"/>
      <c r="NP274" s="37"/>
      <c r="NQ274" s="37"/>
      <c r="NR274" s="37"/>
      <c r="NS274" s="37"/>
      <c r="NT274" s="37"/>
      <c r="NU274" s="37"/>
      <c r="NV274" s="37"/>
      <c r="NW274" s="37"/>
      <c r="NX274" s="37"/>
      <c r="NY274" s="37"/>
      <c r="NZ274" s="37"/>
      <c r="OA274" s="37"/>
      <c r="OB274" s="37"/>
      <c r="OC274" s="37"/>
      <c r="OD274" s="37"/>
      <c r="OE274" s="37"/>
      <c r="OF274" s="37"/>
      <c r="OG274" s="37"/>
      <c r="OH274" s="37"/>
      <c r="OI274" s="37"/>
      <c r="OJ274" s="37"/>
      <c r="OK274" s="37"/>
      <c r="OL274" s="37"/>
      <c r="OM274" s="37"/>
      <c r="ON274" s="37"/>
      <c r="OO274" s="37"/>
      <c r="OP274" s="37"/>
      <c r="OQ274" s="37"/>
      <c r="OR274" s="37"/>
      <c r="OS274" s="37"/>
      <c r="OT274" s="37"/>
      <c r="OU274" s="37"/>
      <c r="OV274" s="37"/>
      <c r="OW274" s="37"/>
      <c r="OX274" s="37"/>
      <c r="OY274" s="37"/>
      <c r="OZ274" s="37"/>
      <c r="PA274" s="37"/>
      <c r="PB274" s="37"/>
      <c r="PC274" s="37"/>
      <c r="PD274" s="37"/>
      <c r="PE274" s="37"/>
      <c r="PF274" s="37"/>
      <c r="PG274" s="37"/>
      <c r="PH274" s="37"/>
      <c r="PI274" s="37"/>
      <c r="PJ274" s="37"/>
      <c r="PK274" s="37"/>
      <c r="PL274" s="37"/>
      <c r="PM274" s="37"/>
      <c r="PN274" s="37"/>
      <c r="PO274" s="37"/>
      <c r="PP274" s="37"/>
      <c r="PQ274" s="37"/>
      <c r="PR274" s="37"/>
      <c r="PS274" s="37"/>
      <c r="PT274" s="37"/>
      <c r="PU274" s="37"/>
      <c r="PV274" s="37"/>
      <c r="PW274" s="37"/>
      <c r="PX274" s="37"/>
      <c r="PY274" s="37"/>
      <c r="PZ274" s="37"/>
      <c r="QA274" s="37"/>
      <c r="QB274" s="37"/>
      <c r="QC274" s="37"/>
      <c r="QD274" s="37"/>
      <c r="QE274" s="37"/>
      <c r="QF274" s="37"/>
      <c r="QG274" s="37"/>
      <c r="QH274" s="37"/>
      <c r="QI274" s="37"/>
      <c r="QJ274" s="37"/>
      <c r="QK274" s="37"/>
      <c r="QL274" s="37"/>
      <c r="QM274" s="37"/>
      <c r="QN274" s="37"/>
      <c r="QO274" s="37"/>
      <c r="QP274" s="37"/>
      <c r="QQ274" s="37"/>
      <c r="QR274" s="37"/>
      <c r="QS274" s="37"/>
      <c r="QT274" s="37"/>
      <c r="QU274" s="37"/>
      <c r="QV274" s="37"/>
      <c r="QW274" s="37"/>
      <c r="QX274" s="37"/>
      <c r="QY274" s="37"/>
      <c r="QZ274" s="37"/>
      <c r="RA274" s="37"/>
      <c r="RB274" s="37"/>
      <c r="RC274" s="37"/>
      <c r="RD274" s="37"/>
      <c r="RE274" s="37"/>
      <c r="RF274" s="37"/>
      <c r="RG274" s="37"/>
      <c r="RH274" s="37"/>
      <c r="RI274" s="37"/>
      <c r="RJ274" s="37"/>
      <c r="RK274" s="37"/>
      <c r="RL274" s="37"/>
      <c r="RM274" s="37"/>
      <c r="RN274" s="37"/>
      <c r="RO274" s="37"/>
      <c r="RP274" s="37"/>
      <c r="RQ274" s="37"/>
      <c r="RR274" s="37"/>
      <c r="RS274" s="37"/>
      <c r="RT274" s="37"/>
      <c r="RU274" s="37"/>
      <c r="RV274" s="37"/>
      <c r="RW274" s="37"/>
      <c r="RX274" s="37"/>
      <c r="RY274" s="37"/>
      <c r="RZ274" s="37"/>
      <c r="SA274" s="37"/>
      <c r="SB274" s="37"/>
      <c r="SC274" s="37"/>
      <c r="SD274" s="37"/>
      <c r="SE274" s="37"/>
      <c r="SF274" s="37"/>
      <c r="SG274" s="37"/>
      <c r="SH274" s="37"/>
      <c r="SI274" s="37"/>
      <c r="SJ274" s="37"/>
      <c r="SK274" s="37"/>
      <c r="SL274" s="37"/>
      <c r="SM274" s="37"/>
      <c r="SN274" s="37"/>
      <c r="SO274" s="37"/>
      <c r="SP274" s="37"/>
      <c r="SQ274" s="37"/>
      <c r="SR274" s="37"/>
      <c r="SS274" s="37"/>
      <c r="ST274" s="37"/>
      <c r="SU274" s="37"/>
      <c r="SV274" s="37"/>
      <c r="SW274" s="37"/>
      <c r="SX274" s="37"/>
      <c r="SY274" s="37"/>
      <c r="SZ274" s="37"/>
      <c r="TA274" s="37"/>
      <c r="TB274" s="37"/>
      <c r="TC274" s="37"/>
      <c r="TD274" s="37"/>
      <c r="TE274" s="37"/>
      <c r="TF274" s="37"/>
      <c r="TG274" s="37"/>
      <c r="TH274" s="37"/>
      <c r="TI274" s="37"/>
      <c r="TJ274" s="37"/>
      <c r="TK274" s="37"/>
      <c r="TL274" s="37"/>
      <c r="TM274" s="37"/>
      <c r="TN274" s="37"/>
      <c r="TO274" s="37"/>
      <c r="TP274" s="37"/>
      <c r="TQ274" s="37"/>
      <c r="TR274" s="37"/>
      <c r="TS274" s="37"/>
      <c r="TT274" s="37"/>
      <c r="TU274" s="37"/>
      <c r="TV274" s="37"/>
      <c r="TW274" s="37"/>
      <c r="TX274" s="37"/>
      <c r="TY274" s="37"/>
      <c r="TZ274" s="37"/>
      <c r="UA274" s="37"/>
      <c r="UB274" s="37"/>
      <c r="UC274" s="37"/>
      <c r="UD274" s="37"/>
      <c r="UE274" s="37"/>
      <c r="UF274" s="37"/>
      <c r="UG274" s="37"/>
      <c r="UH274" s="37"/>
      <c r="UI274" s="37"/>
      <c r="UJ274" s="37"/>
      <c r="UK274" s="37"/>
      <c r="UL274" s="37"/>
      <c r="UM274" s="37"/>
      <c r="UN274" s="37"/>
      <c r="UO274" s="37"/>
      <c r="UP274" s="37"/>
      <c r="UQ274" s="37"/>
      <c r="UR274" s="37"/>
      <c r="US274" s="37"/>
      <c r="UT274" s="37"/>
      <c r="UU274" s="37"/>
      <c r="UV274" s="37"/>
      <c r="UW274" s="37"/>
      <c r="UX274" s="37"/>
      <c r="UY274" s="37"/>
      <c r="UZ274" s="37"/>
      <c r="VA274" s="37"/>
      <c r="VB274" s="37"/>
      <c r="VC274" s="37"/>
      <c r="VD274" s="37"/>
      <c r="VE274" s="37"/>
      <c r="VF274" s="37"/>
      <c r="VG274" s="37"/>
      <c r="VH274" s="37"/>
      <c r="VI274" s="37"/>
      <c r="VJ274" s="37"/>
      <c r="VK274" s="37"/>
      <c r="VL274" s="37"/>
      <c r="VM274" s="37"/>
      <c r="VN274" s="37"/>
      <c r="VO274" s="37"/>
      <c r="VP274" s="37"/>
      <c r="VQ274" s="37"/>
      <c r="VR274" s="37"/>
      <c r="VS274" s="37"/>
      <c r="VT274" s="37"/>
      <c r="VU274" s="37"/>
      <c r="VV274" s="37"/>
      <c r="VW274" s="37"/>
      <c r="VX274" s="37"/>
      <c r="VY274" s="37"/>
      <c r="VZ274" s="37"/>
      <c r="WA274" s="37"/>
      <c r="WB274" s="37"/>
      <c r="WC274" s="37"/>
      <c r="WD274" s="37"/>
      <c r="WE274" s="37"/>
      <c r="WF274" s="37"/>
      <c r="WG274" s="37"/>
      <c r="WH274" s="37"/>
      <c r="WI274" s="37"/>
      <c r="WJ274" s="37"/>
      <c r="WK274" s="37"/>
      <c r="WL274" s="37"/>
      <c r="WM274" s="37"/>
      <c r="WN274" s="37"/>
      <c r="WO274" s="37"/>
      <c r="WP274" s="37"/>
      <c r="WQ274" s="37"/>
      <c r="WR274" s="37"/>
      <c r="WS274" s="37"/>
      <c r="WT274" s="37"/>
      <c r="WU274" s="37"/>
      <c r="WV274" s="37"/>
      <c r="WW274" s="37"/>
      <c r="WX274" s="37"/>
      <c r="WY274" s="37"/>
      <c r="WZ274" s="37"/>
      <c r="XA274" s="37"/>
      <c r="XB274" s="37"/>
      <c r="XC274" s="37"/>
      <c r="XD274" s="37"/>
      <c r="XE274" s="37"/>
      <c r="XF274" s="37"/>
      <c r="XG274" s="37"/>
      <c r="XH274" s="37"/>
      <c r="XI274" s="37"/>
      <c r="XJ274" s="37"/>
      <c r="XK274" s="37"/>
      <c r="XL274" s="37"/>
      <c r="XM274" s="37"/>
      <c r="XN274" s="37"/>
      <c r="XO274" s="37"/>
      <c r="XP274" s="37"/>
      <c r="XQ274" s="37"/>
      <c r="XR274" s="37"/>
      <c r="XS274" s="37"/>
      <c r="XT274" s="37"/>
      <c r="XU274" s="37"/>
      <c r="XV274" s="37"/>
      <c r="XW274" s="37"/>
      <c r="XX274" s="37"/>
      <c r="XY274" s="37"/>
      <c r="XZ274" s="37"/>
      <c r="YA274" s="37"/>
      <c r="YB274" s="37"/>
      <c r="YC274" s="37"/>
      <c r="YD274" s="37"/>
      <c r="YE274" s="37"/>
      <c r="YF274" s="37"/>
      <c r="YG274" s="37"/>
      <c r="YH274" s="37"/>
      <c r="YI274" s="37"/>
      <c r="YJ274" s="37"/>
      <c r="YK274" s="37"/>
      <c r="YL274" s="37"/>
      <c r="YM274" s="37"/>
      <c r="YN274" s="37"/>
      <c r="YO274" s="37"/>
      <c r="YP274" s="37"/>
      <c r="YQ274" s="37"/>
      <c r="YR274" s="37"/>
      <c r="YS274" s="37"/>
    </row>
    <row r="275" spans="1:669" s="49" customFormat="1" ht="15.75" x14ac:dyDescent="0.25">
      <c r="A275" s="37"/>
      <c r="B275" s="3"/>
      <c r="C275" s="3"/>
      <c r="D275" s="3"/>
      <c r="E275" s="37"/>
      <c r="F275" s="37"/>
      <c r="G275" s="129"/>
      <c r="H275" s="130"/>
      <c r="I275" s="129"/>
      <c r="J275" s="129"/>
      <c r="K275" s="129"/>
      <c r="L275" s="129"/>
      <c r="M275" s="130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  <c r="IT275" s="37"/>
      <c r="IU275" s="37"/>
      <c r="IV275" s="37"/>
      <c r="IW275" s="37"/>
      <c r="IX275" s="37"/>
      <c r="IY275" s="37"/>
      <c r="IZ275" s="37"/>
      <c r="JA275" s="37"/>
      <c r="JB275" s="37"/>
      <c r="JC275" s="37"/>
      <c r="JD275" s="37"/>
      <c r="JE275" s="37"/>
      <c r="JF275" s="37"/>
      <c r="JG275" s="37"/>
      <c r="JH275" s="37"/>
      <c r="JI275" s="37"/>
      <c r="JJ275" s="37"/>
      <c r="JK275" s="37"/>
      <c r="JL275" s="37"/>
      <c r="JM275" s="37"/>
      <c r="JN275" s="37"/>
      <c r="JO275" s="37"/>
      <c r="JP275" s="37"/>
      <c r="JQ275" s="37"/>
      <c r="JR275" s="37"/>
      <c r="JS275" s="37"/>
      <c r="JT275" s="37"/>
      <c r="JU275" s="37"/>
      <c r="JV275" s="37"/>
      <c r="JW275" s="37"/>
      <c r="JX275" s="37"/>
      <c r="JY275" s="37"/>
      <c r="JZ275" s="37"/>
      <c r="KA275" s="37"/>
      <c r="KB275" s="37"/>
      <c r="KC275" s="37"/>
      <c r="KD275" s="37"/>
      <c r="KE275" s="37"/>
      <c r="KF275" s="37"/>
      <c r="KG275" s="37"/>
      <c r="KH275" s="37"/>
      <c r="KI275" s="37"/>
      <c r="KJ275" s="37"/>
      <c r="KK275" s="37"/>
      <c r="KL275" s="37"/>
      <c r="KM275" s="37"/>
      <c r="KN275" s="37"/>
      <c r="KO275" s="37"/>
      <c r="KP275" s="37"/>
      <c r="KQ275" s="37"/>
      <c r="KR275" s="37"/>
      <c r="KS275" s="37"/>
      <c r="KT275" s="37"/>
      <c r="KU275" s="37"/>
      <c r="KV275" s="37"/>
      <c r="KW275" s="37"/>
      <c r="KX275" s="37"/>
      <c r="KY275" s="37"/>
      <c r="KZ275" s="37"/>
      <c r="LA275" s="37"/>
      <c r="LB275" s="37"/>
      <c r="LC275" s="37"/>
      <c r="LD275" s="37"/>
      <c r="LE275" s="37"/>
      <c r="LF275" s="37"/>
      <c r="LG275" s="37"/>
      <c r="LH275" s="37"/>
      <c r="LI275" s="37"/>
      <c r="LJ275" s="37"/>
      <c r="LK275" s="37"/>
      <c r="LL275" s="37"/>
      <c r="LM275" s="37"/>
      <c r="LN275" s="37"/>
      <c r="LO275" s="37"/>
      <c r="LP275" s="37"/>
      <c r="LQ275" s="37"/>
      <c r="LR275" s="37"/>
      <c r="LS275" s="37"/>
      <c r="LT275" s="37"/>
      <c r="LU275" s="37"/>
      <c r="LV275" s="37"/>
      <c r="LW275" s="37"/>
      <c r="LX275" s="37"/>
      <c r="LY275" s="37"/>
      <c r="LZ275" s="37"/>
      <c r="MA275" s="37"/>
      <c r="MB275" s="37"/>
      <c r="MC275" s="37"/>
      <c r="MD275" s="37"/>
      <c r="ME275" s="37"/>
      <c r="MF275" s="37"/>
      <c r="MG275" s="37"/>
      <c r="MH275" s="37"/>
      <c r="MI275" s="37"/>
      <c r="MJ275" s="37"/>
      <c r="MK275" s="37"/>
      <c r="ML275" s="37"/>
      <c r="MM275" s="37"/>
      <c r="MN275" s="37"/>
      <c r="MO275" s="37"/>
      <c r="MP275" s="37"/>
      <c r="MQ275" s="37"/>
      <c r="MR275" s="37"/>
      <c r="MS275" s="37"/>
      <c r="MT275" s="37"/>
      <c r="MU275" s="37"/>
      <c r="MV275" s="37"/>
      <c r="MW275" s="37"/>
      <c r="MX275" s="37"/>
      <c r="MY275" s="37"/>
      <c r="MZ275" s="37"/>
      <c r="NA275" s="37"/>
      <c r="NB275" s="37"/>
      <c r="NC275" s="37"/>
      <c r="ND275" s="37"/>
      <c r="NE275" s="37"/>
      <c r="NF275" s="37"/>
      <c r="NG275" s="37"/>
      <c r="NH275" s="37"/>
      <c r="NI275" s="37"/>
      <c r="NJ275" s="37"/>
      <c r="NK275" s="37"/>
      <c r="NL275" s="37"/>
      <c r="NM275" s="37"/>
      <c r="NN275" s="37"/>
      <c r="NO275" s="37"/>
      <c r="NP275" s="37"/>
      <c r="NQ275" s="37"/>
      <c r="NR275" s="37"/>
      <c r="NS275" s="37"/>
      <c r="NT275" s="37"/>
      <c r="NU275" s="37"/>
      <c r="NV275" s="37"/>
      <c r="NW275" s="37"/>
      <c r="NX275" s="37"/>
      <c r="NY275" s="37"/>
      <c r="NZ275" s="37"/>
      <c r="OA275" s="37"/>
      <c r="OB275" s="37"/>
      <c r="OC275" s="37"/>
      <c r="OD275" s="37"/>
      <c r="OE275" s="37"/>
      <c r="OF275" s="37"/>
      <c r="OG275" s="37"/>
      <c r="OH275" s="37"/>
      <c r="OI275" s="37"/>
      <c r="OJ275" s="37"/>
      <c r="OK275" s="37"/>
      <c r="OL275" s="37"/>
      <c r="OM275" s="37"/>
      <c r="ON275" s="37"/>
      <c r="OO275" s="37"/>
      <c r="OP275" s="37"/>
      <c r="OQ275" s="37"/>
      <c r="OR275" s="37"/>
      <c r="OS275" s="37"/>
      <c r="OT275" s="37"/>
      <c r="OU275" s="37"/>
      <c r="OV275" s="37"/>
      <c r="OW275" s="37"/>
      <c r="OX275" s="37"/>
      <c r="OY275" s="37"/>
      <c r="OZ275" s="37"/>
      <c r="PA275" s="37"/>
      <c r="PB275" s="37"/>
      <c r="PC275" s="37"/>
      <c r="PD275" s="37"/>
      <c r="PE275" s="37"/>
      <c r="PF275" s="37"/>
      <c r="PG275" s="37"/>
      <c r="PH275" s="37"/>
      <c r="PI275" s="37"/>
      <c r="PJ275" s="37"/>
      <c r="PK275" s="37"/>
      <c r="PL275" s="37"/>
      <c r="PM275" s="37"/>
      <c r="PN275" s="37"/>
      <c r="PO275" s="37"/>
      <c r="PP275" s="37"/>
      <c r="PQ275" s="37"/>
      <c r="PR275" s="37"/>
      <c r="PS275" s="37"/>
      <c r="PT275" s="37"/>
      <c r="PU275" s="37"/>
      <c r="PV275" s="37"/>
      <c r="PW275" s="37"/>
      <c r="PX275" s="37"/>
      <c r="PY275" s="37"/>
      <c r="PZ275" s="37"/>
      <c r="QA275" s="37"/>
      <c r="QB275" s="37"/>
      <c r="QC275" s="37"/>
      <c r="QD275" s="37"/>
      <c r="QE275" s="37"/>
      <c r="QF275" s="37"/>
      <c r="QG275" s="37"/>
      <c r="QH275" s="37"/>
      <c r="QI275" s="37"/>
      <c r="QJ275" s="37"/>
      <c r="QK275" s="37"/>
      <c r="QL275" s="37"/>
      <c r="QM275" s="37"/>
      <c r="QN275" s="37"/>
      <c r="QO275" s="37"/>
      <c r="QP275" s="37"/>
      <c r="QQ275" s="37"/>
      <c r="QR275" s="37"/>
      <c r="QS275" s="37"/>
      <c r="QT275" s="37"/>
      <c r="QU275" s="37"/>
      <c r="QV275" s="37"/>
      <c r="QW275" s="37"/>
      <c r="QX275" s="37"/>
      <c r="QY275" s="37"/>
      <c r="QZ275" s="37"/>
      <c r="RA275" s="37"/>
      <c r="RB275" s="37"/>
      <c r="RC275" s="37"/>
      <c r="RD275" s="37"/>
      <c r="RE275" s="37"/>
      <c r="RF275" s="37"/>
      <c r="RG275" s="37"/>
      <c r="RH275" s="37"/>
      <c r="RI275" s="37"/>
      <c r="RJ275" s="37"/>
      <c r="RK275" s="37"/>
      <c r="RL275" s="37"/>
      <c r="RM275" s="37"/>
      <c r="RN275" s="37"/>
      <c r="RO275" s="37"/>
      <c r="RP275" s="37"/>
      <c r="RQ275" s="37"/>
      <c r="RR275" s="37"/>
      <c r="RS275" s="37"/>
      <c r="RT275" s="37"/>
      <c r="RU275" s="37"/>
      <c r="RV275" s="37"/>
      <c r="RW275" s="37"/>
      <c r="RX275" s="37"/>
      <c r="RY275" s="37"/>
      <c r="RZ275" s="37"/>
      <c r="SA275" s="37"/>
      <c r="SB275" s="37"/>
      <c r="SC275" s="37"/>
      <c r="SD275" s="37"/>
      <c r="SE275" s="37"/>
      <c r="SF275" s="37"/>
      <c r="SG275" s="37"/>
      <c r="SH275" s="37"/>
      <c r="SI275" s="37"/>
      <c r="SJ275" s="37"/>
      <c r="SK275" s="37"/>
      <c r="SL275" s="37"/>
      <c r="SM275" s="37"/>
      <c r="SN275" s="37"/>
      <c r="SO275" s="37"/>
      <c r="SP275" s="37"/>
      <c r="SQ275" s="37"/>
      <c r="SR275" s="37"/>
      <c r="SS275" s="37"/>
      <c r="ST275" s="37"/>
      <c r="SU275" s="37"/>
      <c r="SV275" s="37"/>
      <c r="SW275" s="37"/>
      <c r="SX275" s="37"/>
      <c r="SY275" s="37"/>
      <c r="SZ275" s="37"/>
      <c r="TA275" s="37"/>
      <c r="TB275" s="37"/>
      <c r="TC275" s="37"/>
      <c r="TD275" s="37"/>
      <c r="TE275" s="37"/>
      <c r="TF275" s="37"/>
      <c r="TG275" s="37"/>
      <c r="TH275" s="37"/>
      <c r="TI275" s="37"/>
      <c r="TJ275" s="37"/>
      <c r="TK275" s="37"/>
      <c r="TL275" s="37"/>
      <c r="TM275" s="37"/>
      <c r="TN275" s="37"/>
      <c r="TO275" s="37"/>
      <c r="TP275" s="37"/>
      <c r="TQ275" s="37"/>
      <c r="TR275" s="37"/>
      <c r="TS275" s="37"/>
      <c r="TT275" s="37"/>
      <c r="TU275" s="37"/>
      <c r="TV275" s="37"/>
      <c r="TW275" s="37"/>
      <c r="TX275" s="37"/>
      <c r="TY275" s="37"/>
      <c r="TZ275" s="37"/>
      <c r="UA275" s="37"/>
      <c r="UB275" s="37"/>
      <c r="UC275" s="37"/>
      <c r="UD275" s="37"/>
      <c r="UE275" s="37"/>
      <c r="UF275" s="37"/>
      <c r="UG275" s="37"/>
      <c r="UH275" s="37"/>
      <c r="UI275" s="37"/>
      <c r="UJ275" s="37"/>
      <c r="UK275" s="37"/>
      <c r="UL275" s="37"/>
      <c r="UM275" s="37"/>
      <c r="UN275" s="37"/>
      <c r="UO275" s="37"/>
      <c r="UP275" s="37"/>
      <c r="UQ275" s="37"/>
      <c r="UR275" s="37"/>
      <c r="US275" s="37"/>
      <c r="UT275" s="37"/>
      <c r="UU275" s="37"/>
      <c r="UV275" s="37"/>
      <c r="UW275" s="37"/>
      <c r="UX275" s="37"/>
      <c r="UY275" s="37"/>
      <c r="UZ275" s="37"/>
      <c r="VA275" s="37"/>
      <c r="VB275" s="37"/>
      <c r="VC275" s="37"/>
      <c r="VD275" s="37"/>
      <c r="VE275" s="37"/>
      <c r="VF275" s="37"/>
      <c r="VG275" s="37"/>
      <c r="VH275" s="37"/>
      <c r="VI275" s="37"/>
      <c r="VJ275" s="37"/>
      <c r="VK275" s="37"/>
      <c r="VL275" s="37"/>
      <c r="VM275" s="37"/>
      <c r="VN275" s="37"/>
      <c r="VO275" s="37"/>
      <c r="VP275" s="37"/>
      <c r="VQ275" s="37"/>
      <c r="VR275" s="37"/>
      <c r="VS275" s="37"/>
      <c r="VT275" s="37"/>
      <c r="VU275" s="37"/>
      <c r="VV275" s="37"/>
      <c r="VW275" s="37"/>
      <c r="VX275" s="37"/>
      <c r="VY275" s="37"/>
      <c r="VZ275" s="37"/>
      <c r="WA275" s="37"/>
      <c r="WB275" s="37"/>
      <c r="WC275" s="37"/>
      <c r="WD275" s="37"/>
      <c r="WE275" s="37"/>
      <c r="WF275" s="37"/>
      <c r="WG275" s="37"/>
      <c r="WH275" s="37"/>
      <c r="WI275" s="37"/>
      <c r="WJ275" s="37"/>
      <c r="WK275" s="37"/>
      <c r="WL275" s="37"/>
      <c r="WM275" s="37"/>
      <c r="WN275" s="37"/>
      <c r="WO275" s="37"/>
      <c r="WP275" s="37"/>
      <c r="WQ275" s="37"/>
      <c r="WR275" s="37"/>
      <c r="WS275" s="37"/>
      <c r="WT275" s="37"/>
      <c r="WU275" s="37"/>
      <c r="WV275" s="37"/>
      <c r="WW275" s="37"/>
      <c r="WX275" s="37"/>
      <c r="WY275" s="37"/>
      <c r="WZ275" s="37"/>
      <c r="XA275" s="37"/>
      <c r="XB275" s="37"/>
      <c r="XC275" s="37"/>
      <c r="XD275" s="37"/>
      <c r="XE275" s="37"/>
      <c r="XF275" s="37"/>
      <c r="XG275" s="37"/>
      <c r="XH275" s="37"/>
      <c r="XI275" s="37"/>
      <c r="XJ275" s="37"/>
      <c r="XK275" s="37"/>
      <c r="XL275" s="37"/>
      <c r="XM275" s="37"/>
      <c r="XN275" s="37"/>
      <c r="XO275" s="37"/>
      <c r="XP275" s="37"/>
      <c r="XQ275" s="37"/>
      <c r="XR275" s="37"/>
      <c r="XS275" s="37"/>
      <c r="XT275" s="37"/>
      <c r="XU275" s="37"/>
      <c r="XV275" s="37"/>
      <c r="XW275" s="37"/>
      <c r="XX275" s="37"/>
      <c r="XY275" s="37"/>
      <c r="XZ275" s="37"/>
      <c r="YA275" s="37"/>
      <c r="YB275" s="37"/>
      <c r="YC275" s="37"/>
      <c r="YD275" s="37"/>
      <c r="YE275" s="37"/>
      <c r="YF275" s="37"/>
      <c r="YG275" s="37"/>
      <c r="YH275" s="37"/>
      <c r="YI275" s="37"/>
      <c r="YJ275" s="37"/>
      <c r="YK275" s="37"/>
      <c r="YL275" s="37"/>
      <c r="YM275" s="37"/>
      <c r="YN275" s="37"/>
      <c r="YO275" s="37"/>
      <c r="YP275" s="37"/>
      <c r="YQ275" s="37"/>
      <c r="YR275" s="37"/>
      <c r="YS275" s="37"/>
    </row>
    <row r="276" spans="1:669" s="49" customFormat="1" ht="15.75" x14ac:dyDescent="0.25">
      <c r="A276" s="37"/>
      <c r="B276" s="3"/>
      <c r="C276" s="3"/>
      <c r="D276" s="3"/>
      <c r="E276" s="37"/>
      <c r="F276" s="37"/>
      <c r="G276" s="129"/>
      <c r="H276" s="130"/>
      <c r="I276" s="129"/>
      <c r="J276" s="129"/>
      <c r="K276" s="129"/>
      <c r="L276" s="129"/>
      <c r="M276" s="130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  <c r="IT276" s="37"/>
      <c r="IU276" s="37"/>
      <c r="IV276" s="37"/>
      <c r="IW276" s="37"/>
      <c r="IX276" s="37"/>
      <c r="IY276" s="37"/>
      <c r="IZ276" s="37"/>
      <c r="JA276" s="37"/>
      <c r="JB276" s="37"/>
      <c r="JC276" s="37"/>
      <c r="JD276" s="37"/>
      <c r="JE276" s="37"/>
      <c r="JF276" s="37"/>
      <c r="JG276" s="37"/>
      <c r="JH276" s="37"/>
      <c r="JI276" s="37"/>
      <c r="JJ276" s="37"/>
      <c r="JK276" s="37"/>
      <c r="JL276" s="37"/>
      <c r="JM276" s="37"/>
      <c r="JN276" s="37"/>
      <c r="JO276" s="37"/>
      <c r="JP276" s="37"/>
      <c r="JQ276" s="37"/>
      <c r="JR276" s="37"/>
      <c r="JS276" s="37"/>
      <c r="JT276" s="37"/>
      <c r="JU276" s="37"/>
      <c r="JV276" s="37"/>
      <c r="JW276" s="37"/>
      <c r="JX276" s="37"/>
      <c r="JY276" s="37"/>
      <c r="JZ276" s="37"/>
      <c r="KA276" s="37"/>
      <c r="KB276" s="37"/>
      <c r="KC276" s="37"/>
      <c r="KD276" s="37"/>
      <c r="KE276" s="37"/>
      <c r="KF276" s="37"/>
      <c r="KG276" s="37"/>
      <c r="KH276" s="37"/>
      <c r="KI276" s="37"/>
      <c r="KJ276" s="37"/>
      <c r="KK276" s="37"/>
      <c r="KL276" s="37"/>
      <c r="KM276" s="37"/>
      <c r="KN276" s="37"/>
      <c r="KO276" s="37"/>
      <c r="KP276" s="37"/>
      <c r="KQ276" s="37"/>
      <c r="KR276" s="37"/>
      <c r="KS276" s="37"/>
      <c r="KT276" s="37"/>
      <c r="KU276" s="37"/>
      <c r="KV276" s="37"/>
      <c r="KW276" s="37"/>
      <c r="KX276" s="37"/>
      <c r="KY276" s="37"/>
      <c r="KZ276" s="37"/>
      <c r="LA276" s="37"/>
      <c r="LB276" s="37"/>
      <c r="LC276" s="37"/>
      <c r="LD276" s="37"/>
      <c r="LE276" s="37"/>
      <c r="LF276" s="37"/>
      <c r="LG276" s="37"/>
      <c r="LH276" s="37"/>
      <c r="LI276" s="37"/>
      <c r="LJ276" s="37"/>
      <c r="LK276" s="37"/>
      <c r="LL276" s="37"/>
      <c r="LM276" s="37"/>
      <c r="LN276" s="37"/>
      <c r="LO276" s="37"/>
      <c r="LP276" s="37"/>
      <c r="LQ276" s="37"/>
      <c r="LR276" s="37"/>
      <c r="LS276" s="37"/>
      <c r="LT276" s="37"/>
      <c r="LU276" s="37"/>
      <c r="LV276" s="37"/>
      <c r="LW276" s="37"/>
      <c r="LX276" s="37"/>
      <c r="LY276" s="37"/>
      <c r="LZ276" s="37"/>
      <c r="MA276" s="37"/>
      <c r="MB276" s="37"/>
      <c r="MC276" s="37"/>
      <c r="MD276" s="37"/>
      <c r="ME276" s="37"/>
      <c r="MF276" s="37"/>
      <c r="MG276" s="37"/>
      <c r="MH276" s="37"/>
      <c r="MI276" s="37"/>
      <c r="MJ276" s="37"/>
      <c r="MK276" s="37"/>
      <c r="ML276" s="37"/>
      <c r="MM276" s="37"/>
      <c r="MN276" s="37"/>
      <c r="MO276" s="37"/>
      <c r="MP276" s="37"/>
      <c r="MQ276" s="37"/>
      <c r="MR276" s="37"/>
      <c r="MS276" s="37"/>
      <c r="MT276" s="37"/>
      <c r="MU276" s="37"/>
      <c r="MV276" s="37"/>
      <c r="MW276" s="37"/>
      <c r="MX276" s="37"/>
      <c r="MY276" s="37"/>
      <c r="MZ276" s="37"/>
      <c r="NA276" s="37"/>
      <c r="NB276" s="37"/>
      <c r="NC276" s="37"/>
      <c r="ND276" s="37"/>
      <c r="NE276" s="37"/>
      <c r="NF276" s="37"/>
      <c r="NG276" s="37"/>
      <c r="NH276" s="37"/>
      <c r="NI276" s="37"/>
      <c r="NJ276" s="37"/>
      <c r="NK276" s="37"/>
      <c r="NL276" s="37"/>
      <c r="NM276" s="37"/>
      <c r="NN276" s="37"/>
      <c r="NO276" s="37"/>
      <c r="NP276" s="37"/>
      <c r="NQ276" s="37"/>
      <c r="NR276" s="37"/>
      <c r="NS276" s="37"/>
      <c r="NT276" s="37"/>
      <c r="NU276" s="37"/>
      <c r="NV276" s="37"/>
      <c r="NW276" s="37"/>
      <c r="NX276" s="37"/>
      <c r="NY276" s="37"/>
      <c r="NZ276" s="37"/>
      <c r="OA276" s="37"/>
      <c r="OB276" s="37"/>
      <c r="OC276" s="37"/>
      <c r="OD276" s="37"/>
      <c r="OE276" s="37"/>
      <c r="OF276" s="37"/>
      <c r="OG276" s="37"/>
      <c r="OH276" s="37"/>
      <c r="OI276" s="37"/>
      <c r="OJ276" s="37"/>
      <c r="OK276" s="37"/>
      <c r="OL276" s="37"/>
      <c r="OM276" s="37"/>
      <c r="ON276" s="37"/>
      <c r="OO276" s="37"/>
      <c r="OP276" s="37"/>
      <c r="OQ276" s="37"/>
      <c r="OR276" s="37"/>
      <c r="OS276" s="37"/>
      <c r="OT276" s="37"/>
      <c r="OU276" s="37"/>
      <c r="OV276" s="37"/>
      <c r="OW276" s="37"/>
      <c r="OX276" s="37"/>
      <c r="OY276" s="37"/>
      <c r="OZ276" s="37"/>
      <c r="PA276" s="37"/>
      <c r="PB276" s="37"/>
      <c r="PC276" s="37"/>
      <c r="PD276" s="37"/>
      <c r="PE276" s="37"/>
      <c r="PF276" s="37"/>
      <c r="PG276" s="37"/>
      <c r="PH276" s="37"/>
      <c r="PI276" s="37"/>
      <c r="PJ276" s="37"/>
      <c r="PK276" s="37"/>
      <c r="PL276" s="37"/>
      <c r="PM276" s="37"/>
      <c r="PN276" s="37"/>
      <c r="PO276" s="37"/>
      <c r="PP276" s="37"/>
      <c r="PQ276" s="37"/>
      <c r="PR276" s="37"/>
      <c r="PS276" s="37"/>
      <c r="PT276" s="37"/>
      <c r="PU276" s="37"/>
      <c r="PV276" s="37"/>
      <c r="PW276" s="37"/>
      <c r="PX276" s="37"/>
      <c r="PY276" s="37"/>
      <c r="PZ276" s="37"/>
      <c r="QA276" s="37"/>
      <c r="QB276" s="37"/>
      <c r="QC276" s="37"/>
      <c r="QD276" s="37"/>
      <c r="QE276" s="37"/>
      <c r="QF276" s="37"/>
      <c r="QG276" s="37"/>
      <c r="QH276" s="37"/>
      <c r="QI276" s="37"/>
      <c r="QJ276" s="37"/>
      <c r="QK276" s="37"/>
      <c r="QL276" s="37"/>
      <c r="QM276" s="37"/>
      <c r="QN276" s="37"/>
      <c r="QO276" s="37"/>
      <c r="QP276" s="37"/>
      <c r="QQ276" s="37"/>
      <c r="QR276" s="37"/>
      <c r="QS276" s="37"/>
      <c r="QT276" s="37"/>
      <c r="QU276" s="37"/>
      <c r="QV276" s="37"/>
      <c r="QW276" s="37"/>
      <c r="QX276" s="37"/>
      <c r="QY276" s="37"/>
      <c r="QZ276" s="37"/>
      <c r="RA276" s="37"/>
      <c r="RB276" s="37"/>
      <c r="RC276" s="37"/>
      <c r="RD276" s="37"/>
      <c r="RE276" s="37"/>
      <c r="RF276" s="37"/>
      <c r="RG276" s="37"/>
      <c r="RH276" s="37"/>
      <c r="RI276" s="37"/>
      <c r="RJ276" s="37"/>
      <c r="RK276" s="37"/>
      <c r="RL276" s="37"/>
      <c r="RM276" s="37"/>
      <c r="RN276" s="37"/>
      <c r="RO276" s="37"/>
      <c r="RP276" s="37"/>
      <c r="RQ276" s="37"/>
      <c r="RR276" s="37"/>
      <c r="RS276" s="37"/>
      <c r="RT276" s="37"/>
      <c r="RU276" s="37"/>
      <c r="RV276" s="37"/>
      <c r="RW276" s="37"/>
      <c r="RX276" s="37"/>
      <c r="RY276" s="37"/>
      <c r="RZ276" s="37"/>
      <c r="SA276" s="37"/>
      <c r="SB276" s="37"/>
      <c r="SC276" s="37"/>
      <c r="SD276" s="37"/>
      <c r="SE276" s="37"/>
      <c r="SF276" s="37"/>
      <c r="SG276" s="37"/>
      <c r="SH276" s="37"/>
      <c r="SI276" s="37"/>
      <c r="SJ276" s="37"/>
      <c r="SK276" s="37"/>
      <c r="SL276" s="37"/>
      <c r="SM276" s="37"/>
      <c r="SN276" s="37"/>
      <c r="SO276" s="37"/>
      <c r="SP276" s="37"/>
      <c r="SQ276" s="37"/>
      <c r="SR276" s="37"/>
      <c r="SS276" s="37"/>
      <c r="ST276" s="37"/>
      <c r="SU276" s="37"/>
      <c r="SV276" s="37"/>
      <c r="SW276" s="37"/>
      <c r="SX276" s="37"/>
      <c r="SY276" s="37"/>
      <c r="SZ276" s="37"/>
      <c r="TA276" s="37"/>
      <c r="TB276" s="37"/>
      <c r="TC276" s="37"/>
      <c r="TD276" s="37"/>
      <c r="TE276" s="37"/>
      <c r="TF276" s="37"/>
      <c r="TG276" s="37"/>
      <c r="TH276" s="37"/>
      <c r="TI276" s="37"/>
      <c r="TJ276" s="37"/>
      <c r="TK276" s="37"/>
      <c r="TL276" s="37"/>
      <c r="TM276" s="37"/>
      <c r="TN276" s="37"/>
      <c r="TO276" s="37"/>
      <c r="TP276" s="37"/>
      <c r="TQ276" s="37"/>
      <c r="TR276" s="37"/>
      <c r="TS276" s="37"/>
      <c r="TT276" s="37"/>
      <c r="TU276" s="37"/>
      <c r="TV276" s="37"/>
      <c r="TW276" s="37"/>
      <c r="TX276" s="37"/>
      <c r="TY276" s="37"/>
      <c r="TZ276" s="37"/>
      <c r="UA276" s="37"/>
      <c r="UB276" s="37"/>
      <c r="UC276" s="37"/>
      <c r="UD276" s="37"/>
      <c r="UE276" s="37"/>
      <c r="UF276" s="37"/>
      <c r="UG276" s="37"/>
      <c r="UH276" s="37"/>
      <c r="UI276" s="37"/>
      <c r="UJ276" s="37"/>
      <c r="UK276" s="37"/>
      <c r="UL276" s="37"/>
      <c r="UM276" s="37"/>
      <c r="UN276" s="37"/>
      <c r="UO276" s="37"/>
      <c r="UP276" s="37"/>
      <c r="UQ276" s="37"/>
      <c r="UR276" s="37"/>
      <c r="US276" s="37"/>
      <c r="UT276" s="37"/>
      <c r="UU276" s="37"/>
      <c r="UV276" s="37"/>
      <c r="UW276" s="37"/>
      <c r="UX276" s="37"/>
      <c r="UY276" s="37"/>
      <c r="UZ276" s="37"/>
      <c r="VA276" s="37"/>
      <c r="VB276" s="37"/>
      <c r="VC276" s="37"/>
      <c r="VD276" s="37"/>
      <c r="VE276" s="37"/>
      <c r="VF276" s="37"/>
      <c r="VG276" s="37"/>
      <c r="VH276" s="37"/>
      <c r="VI276" s="37"/>
      <c r="VJ276" s="37"/>
      <c r="VK276" s="37"/>
      <c r="VL276" s="37"/>
      <c r="VM276" s="37"/>
      <c r="VN276" s="37"/>
      <c r="VO276" s="37"/>
      <c r="VP276" s="37"/>
      <c r="VQ276" s="37"/>
      <c r="VR276" s="37"/>
      <c r="VS276" s="37"/>
      <c r="VT276" s="37"/>
      <c r="VU276" s="37"/>
      <c r="VV276" s="37"/>
      <c r="VW276" s="37"/>
      <c r="VX276" s="37"/>
      <c r="VY276" s="37"/>
      <c r="VZ276" s="37"/>
      <c r="WA276" s="37"/>
      <c r="WB276" s="37"/>
      <c r="WC276" s="37"/>
      <c r="WD276" s="37"/>
      <c r="WE276" s="37"/>
      <c r="WF276" s="37"/>
      <c r="WG276" s="37"/>
      <c r="WH276" s="37"/>
      <c r="WI276" s="37"/>
      <c r="WJ276" s="37"/>
      <c r="WK276" s="37"/>
      <c r="WL276" s="37"/>
      <c r="WM276" s="37"/>
      <c r="WN276" s="37"/>
      <c r="WO276" s="37"/>
      <c r="WP276" s="37"/>
      <c r="WQ276" s="37"/>
      <c r="WR276" s="37"/>
      <c r="WS276" s="37"/>
      <c r="WT276" s="37"/>
      <c r="WU276" s="37"/>
      <c r="WV276" s="37"/>
      <c r="WW276" s="37"/>
      <c r="WX276" s="37"/>
      <c r="WY276" s="37"/>
      <c r="WZ276" s="37"/>
      <c r="XA276" s="37"/>
      <c r="XB276" s="37"/>
      <c r="XC276" s="37"/>
      <c r="XD276" s="37"/>
      <c r="XE276" s="37"/>
      <c r="XF276" s="37"/>
      <c r="XG276" s="37"/>
      <c r="XH276" s="37"/>
      <c r="XI276" s="37"/>
      <c r="XJ276" s="37"/>
      <c r="XK276" s="37"/>
      <c r="XL276" s="37"/>
      <c r="XM276" s="37"/>
      <c r="XN276" s="37"/>
      <c r="XO276" s="37"/>
      <c r="XP276" s="37"/>
      <c r="XQ276" s="37"/>
      <c r="XR276" s="37"/>
      <c r="XS276" s="37"/>
      <c r="XT276" s="37"/>
      <c r="XU276" s="37"/>
      <c r="XV276" s="37"/>
      <c r="XW276" s="37"/>
      <c r="XX276" s="37"/>
      <c r="XY276" s="37"/>
      <c r="XZ276" s="37"/>
      <c r="YA276" s="37"/>
      <c r="YB276" s="37"/>
      <c r="YC276" s="37"/>
      <c r="YD276" s="37"/>
      <c r="YE276" s="37"/>
      <c r="YF276" s="37"/>
      <c r="YG276" s="37"/>
      <c r="YH276" s="37"/>
      <c r="YI276" s="37"/>
      <c r="YJ276" s="37"/>
      <c r="YK276" s="37"/>
      <c r="YL276" s="37"/>
      <c r="YM276" s="37"/>
      <c r="YN276" s="37"/>
      <c r="YO276" s="37"/>
      <c r="YP276" s="37"/>
      <c r="YQ276" s="37"/>
      <c r="YR276" s="37"/>
      <c r="YS276" s="37"/>
    </row>
    <row r="277" spans="1:669" s="49" customFormat="1" ht="15.75" x14ac:dyDescent="0.25">
      <c r="A277" s="37"/>
      <c r="B277" s="3"/>
      <c r="C277" s="3"/>
      <c r="D277" s="3"/>
      <c r="E277" s="37"/>
      <c r="F277" s="37"/>
      <c r="G277" s="129"/>
      <c r="H277" s="130"/>
      <c r="I277" s="129"/>
      <c r="J277" s="129"/>
      <c r="K277" s="129"/>
      <c r="L277" s="129"/>
      <c r="M277" s="130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  <c r="IT277" s="37"/>
      <c r="IU277" s="37"/>
      <c r="IV277" s="37"/>
      <c r="IW277" s="37"/>
      <c r="IX277" s="37"/>
      <c r="IY277" s="37"/>
      <c r="IZ277" s="37"/>
      <c r="JA277" s="37"/>
      <c r="JB277" s="37"/>
      <c r="JC277" s="37"/>
      <c r="JD277" s="37"/>
      <c r="JE277" s="37"/>
      <c r="JF277" s="37"/>
      <c r="JG277" s="37"/>
      <c r="JH277" s="37"/>
      <c r="JI277" s="37"/>
      <c r="JJ277" s="37"/>
      <c r="JK277" s="37"/>
      <c r="JL277" s="37"/>
      <c r="JM277" s="37"/>
      <c r="JN277" s="37"/>
      <c r="JO277" s="37"/>
      <c r="JP277" s="37"/>
      <c r="JQ277" s="37"/>
      <c r="JR277" s="37"/>
      <c r="JS277" s="37"/>
      <c r="JT277" s="37"/>
      <c r="JU277" s="37"/>
      <c r="JV277" s="37"/>
      <c r="JW277" s="37"/>
      <c r="JX277" s="37"/>
      <c r="JY277" s="37"/>
      <c r="JZ277" s="37"/>
      <c r="KA277" s="37"/>
      <c r="KB277" s="37"/>
      <c r="KC277" s="37"/>
      <c r="KD277" s="37"/>
      <c r="KE277" s="37"/>
      <c r="KF277" s="37"/>
      <c r="KG277" s="37"/>
      <c r="KH277" s="37"/>
      <c r="KI277" s="37"/>
      <c r="KJ277" s="37"/>
      <c r="KK277" s="37"/>
      <c r="KL277" s="37"/>
      <c r="KM277" s="37"/>
      <c r="KN277" s="37"/>
      <c r="KO277" s="37"/>
      <c r="KP277" s="37"/>
      <c r="KQ277" s="37"/>
      <c r="KR277" s="37"/>
      <c r="KS277" s="37"/>
      <c r="KT277" s="37"/>
      <c r="KU277" s="37"/>
      <c r="KV277" s="37"/>
      <c r="KW277" s="37"/>
      <c r="KX277" s="37"/>
      <c r="KY277" s="37"/>
      <c r="KZ277" s="37"/>
      <c r="LA277" s="37"/>
      <c r="LB277" s="37"/>
      <c r="LC277" s="37"/>
      <c r="LD277" s="37"/>
      <c r="LE277" s="37"/>
      <c r="LF277" s="37"/>
      <c r="LG277" s="37"/>
      <c r="LH277" s="37"/>
      <c r="LI277" s="37"/>
      <c r="LJ277" s="37"/>
      <c r="LK277" s="37"/>
      <c r="LL277" s="37"/>
      <c r="LM277" s="37"/>
      <c r="LN277" s="37"/>
      <c r="LO277" s="37"/>
      <c r="LP277" s="37"/>
      <c r="LQ277" s="37"/>
      <c r="LR277" s="37"/>
      <c r="LS277" s="37"/>
      <c r="LT277" s="37"/>
      <c r="LU277" s="37"/>
      <c r="LV277" s="37"/>
      <c r="LW277" s="37"/>
      <c r="LX277" s="37"/>
      <c r="LY277" s="37"/>
      <c r="LZ277" s="37"/>
      <c r="MA277" s="37"/>
      <c r="MB277" s="37"/>
      <c r="MC277" s="37"/>
      <c r="MD277" s="37"/>
      <c r="ME277" s="37"/>
      <c r="MF277" s="37"/>
      <c r="MG277" s="37"/>
      <c r="MH277" s="37"/>
      <c r="MI277" s="37"/>
      <c r="MJ277" s="37"/>
      <c r="MK277" s="37"/>
      <c r="ML277" s="37"/>
      <c r="MM277" s="37"/>
      <c r="MN277" s="37"/>
      <c r="MO277" s="37"/>
      <c r="MP277" s="37"/>
      <c r="MQ277" s="37"/>
      <c r="MR277" s="37"/>
      <c r="MS277" s="37"/>
      <c r="MT277" s="37"/>
      <c r="MU277" s="37"/>
      <c r="MV277" s="37"/>
      <c r="MW277" s="37"/>
      <c r="MX277" s="37"/>
      <c r="MY277" s="37"/>
      <c r="MZ277" s="37"/>
      <c r="NA277" s="37"/>
      <c r="NB277" s="37"/>
      <c r="NC277" s="37"/>
      <c r="ND277" s="37"/>
      <c r="NE277" s="37"/>
      <c r="NF277" s="37"/>
      <c r="NG277" s="37"/>
      <c r="NH277" s="37"/>
      <c r="NI277" s="37"/>
      <c r="NJ277" s="37"/>
      <c r="NK277" s="37"/>
      <c r="NL277" s="37"/>
      <c r="NM277" s="37"/>
      <c r="NN277" s="37"/>
      <c r="NO277" s="37"/>
      <c r="NP277" s="37"/>
      <c r="NQ277" s="37"/>
      <c r="NR277" s="37"/>
      <c r="NS277" s="37"/>
      <c r="NT277" s="37"/>
      <c r="NU277" s="37"/>
      <c r="NV277" s="37"/>
      <c r="NW277" s="37"/>
      <c r="NX277" s="37"/>
      <c r="NY277" s="37"/>
      <c r="NZ277" s="37"/>
      <c r="OA277" s="37"/>
      <c r="OB277" s="37"/>
      <c r="OC277" s="37"/>
      <c r="OD277" s="37"/>
      <c r="OE277" s="37"/>
      <c r="OF277" s="37"/>
      <c r="OG277" s="37"/>
      <c r="OH277" s="37"/>
      <c r="OI277" s="37"/>
      <c r="OJ277" s="37"/>
      <c r="OK277" s="37"/>
      <c r="OL277" s="37"/>
      <c r="OM277" s="37"/>
      <c r="ON277" s="37"/>
      <c r="OO277" s="37"/>
      <c r="OP277" s="37"/>
      <c r="OQ277" s="37"/>
      <c r="OR277" s="37"/>
      <c r="OS277" s="37"/>
      <c r="OT277" s="37"/>
      <c r="OU277" s="37"/>
      <c r="OV277" s="37"/>
      <c r="OW277" s="37"/>
      <c r="OX277" s="37"/>
      <c r="OY277" s="37"/>
      <c r="OZ277" s="37"/>
      <c r="PA277" s="37"/>
      <c r="PB277" s="37"/>
      <c r="PC277" s="37"/>
      <c r="PD277" s="37"/>
      <c r="PE277" s="37"/>
      <c r="PF277" s="37"/>
      <c r="PG277" s="37"/>
      <c r="PH277" s="37"/>
      <c r="PI277" s="37"/>
      <c r="PJ277" s="37"/>
      <c r="PK277" s="37"/>
      <c r="PL277" s="37"/>
      <c r="PM277" s="37"/>
      <c r="PN277" s="37"/>
      <c r="PO277" s="37"/>
      <c r="PP277" s="37"/>
      <c r="PQ277" s="37"/>
      <c r="PR277" s="37"/>
      <c r="PS277" s="37"/>
      <c r="PT277" s="37"/>
      <c r="PU277" s="37"/>
      <c r="PV277" s="37"/>
      <c r="PW277" s="37"/>
      <c r="PX277" s="37"/>
      <c r="PY277" s="37"/>
      <c r="PZ277" s="37"/>
      <c r="QA277" s="37"/>
      <c r="QB277" s="37"/>
      <c r="QC277" s="37"/>
      <c r="QD277" s="37"/>
      <c r="QE277" s="37"/>
      <c r="QF277" s="37"/>
      <c r="QG277" s="37"/>
      <c r="QH277" s="37"/>
      <c r="QI277" s="37"/>
      <c r="QJ277" s="37"/>
      <c r="QK277" s="37"/>
      <c r="QL277" s="37"/>
      <c r="QM277" s="37"/>
      <c r="QN277" s="37"/>
      <c r="QO277" s="37"/>
      <c r="QP277" s="37"/>
      <c r="QQ277" s="37"/>
      <c r="QR277" s="37"/>
      <c r="QS277" s="37"/>
      <c r="QT277" s="37"/>
      <c r="QU277" s="37"/>
      <c r="QV277" s="37"/>
      <c r="QW277" s="37"/>
      <c r="QX277" s="37"/>
      <c r="QY277" s="37"/>
      <c r="QZ277" s="37"/>
      <c r="RA277" s="37"/>
      <c r="RB277" s="37"/>
      <c r="RC277" s="37"/>
      <c r="RD277" s="37"/>
      <c r="RE277" s="37"/>
      <c r="RF277" s="37"/>
      <c r="RG277" s="37"/>
      <c r="RH277" s="37"/>
      <c r="RI277" s="37"/>
      <c r="RJ277" s="37"/>
      <c r="RK277" s="37"/>
      <c r="RL277" s="37"/>
      <c r="RM277" s="37"/>
      <c r="RN277" s="37"/>
      <c r="RO277" s="37"/>
      <c r="RP277" s="37"/>
      <c r="RQ277" s="37"/>
      <c r="RR277" s="37"/>
      <c r="RS277" s="37"/>
      <c r="RT277" s="37"/>
      <c r="RU277" s="37"/>
      <c r="RV277" s="37"/>
      <c r="RW277" s="37"/>
      <c r="RX277" s="37"/>
      <c r="RY277" s="37"/>
      <c r="RZ277" s="37"/>
      <c r="SA277" s="37"/>
      <c r="SB277" s="37"/>
      <c r="SC277" s="37"/>
      <c r="SD277" s="37"/>
      <c r="SE277" s="37"/>
      <c r="SF277" s="37"/>
      <c r="SG277" s="37"/>
      <c r="SH277" s="37"/>
      <c r="SI277" s="37"/>
      <c r="SJ277" s="37"/>
      <c r="SK277" s="37"/>
      <c r="SL277" s="37"/>
      <c r="SM277" s="37"/>
      <c r="SN277" s="37"/>
      <c r="SO277" s="37"/>
      <c r="SP277" s="37"/>
      <c r="SQ277" s="37"/>
      <c r="SR277" s="37"/>
      <c r="SS277" s="37"/>
      <c r="ST277" s="37"/>
      <c r="SU277" s="37"/>
      <c r="SV277" s="37"/>
      <c r="SW277" s="37"/>
      <c r="SX277" s="37"/>
      <c r="SY277" s="37"/>
      <c r="SZ277" s="37"/>
      <c r="TA277" s="37"/>
      <c r="TB277" s="37"/>
      <c r="TC277" s="37"/>
      <c r="TD277" s="37"/>
      <c r="TE277" s="37"/>
      <c r="TF277" s="37"/>
      <c r="TG277" s="37"/>
      <c r="TH277" s="37"/>
      <c r="TI277" s="37"/>
      <c r="TJ277" s="37"/>
      <c r="TK277" s="37"/>
      <c r="TL277" s="37"/>
      <c r="TM277" s="37"/>
      <c r="TN277" s="37"/>
      <c r="TO277" s="37"/>
      <c r="TP277" s="37"/>
      <c r="TQ277" s="37"/>
      <c r="TR277" s="37"/>
      <c r="TS277" s="37"/>
      <c r="TT277" s="37"/>
      <c r="TU277" s="37"/>
      <c r="TV277" s="37"/>
      <c r="TW277" s="37"/>
      <c r="TX277" s="37"/>
      <c r="TY277" s="37"/>
      <c r="TZ277" s="37"/>
      <c r="UA277" s="37"/>
      <c r="UB277" s="37"/>
      <c r="UC277" s="37"/>
      <c r="UD277" s="37"/>
      <c r="UE277" s="37"/>
      <c r="UF277" s="37"/>
      <c r="UG277" s="37"/>
      <c r="UH277" s="37"/>
      <c r="UI277" s="37"/>
      <c r="UJ277" s="37"/>
      <c r="UK277" s="37"/>
      <c r="UL277" s="37"/>
      <c r="UM277" s="37"/>
      <c r="UN277" s="37"/>
      <c r="UO277" s="37"/>
      <c r="UP277" s="37"/>
      <c r="UQ277" s="37"/>
      <c r="UR277" s="37"/>
      <c r="US277" s="37"/>
      <c r="UT277" s="37"/>
      <c r="UU277" s="37"/>
      <c r="UV277" s="37"/>
      <c r="UW277" s="37"/>
      <c r="UX277" s="37"/>
      <c r="UY277" s="37"/>
      <c r="UZ277" s="37"/>
      <c r="VA277" s="37"/>
      <c r="VB277" s="37"/>
      <c r="VC277" s="37"/>
      <c r="VD277" s="37"/>
      <c r="VE277" s="37"/>
      <c r="VF277" s="37"/>
      <c r="VG277" s="37"/>
      <c r="VH277" s="37"/>
      <c r="VI277" s="37"/>
      <c r="VJ277" s="37"/>
      <c r="VK277" s="37"/>
      <c r="VL277" s="37"/>
      <c r="VM277" s="37"/>
      <c r="VN277" s="37"/>
      <c r="VO277" s="37"/>
      <c r="VP277" s="37"/>
      <c r="VQ277" s="37"/>
      <c r="VR277" s="37"/>
      <c r="VS277" s="37"/>
      <c r="VT277" s="37"/>
      <c r="VU277" s="37"/>
      <c r="VV277" s="37"/>
      <c r="VW277" s="37"/>
      <c r="VX277" s="37"/>
      <c r="VY277" s="37"/>
      <c r="VZ277" s="37"/>
      <c r="WA277" s="37"/>
      <c r="WB277" s="37"/>
      <c r="WC277" s="37"/>
      <c r="WD277" s="37"/>
      <c r="WE277" s="37"/>
      <c r="WF277" s="37"/>
      <c r="WG277" s="37"/>
      <c r="WH277" s="37"/>
      <c r="WI277" s="37"/>
      <c r="WJ277" s="37"/>
      <c r="WK277" s="37"/>
      <c r="WL277" s="37"/>
      <c r="WM277" s="37"/>
      <c r="WN277" s="37"/>
      <c r="WO277" s="37"/>
      <c r="WP277" s="37"/>
      <c r="WQ277" s="37"/>
      <c r="WR277" s="37"/>
      <c r="WS277" s="37"/>
      <c r="WT277" s="37"/>
      <c r="WU277" s="37"/>
      <c r="WV277" s="37"/>
      <c r="WW277" s="37"/>
      <c r="WX277" s="37"/>
      <c r="WY277" s="37"/>
      <c r="WZ277" s="37"/>
      <c r="XA277" s="37"/>
      <c r="XB277" s="37"/>
      <c r="XC277" s="37"/>
      <c r="XD277" s="37"/>
      <c r="XE277" s="37"/>
      <c r="XF277" s="37"/>
      <c r="XG277" s="37"/>
      <c r="XH277" s="37"/>
      <c r="XI277" s="37"/>
      <c r="XJ277" s="37"/>
      <c r="XK277" s="37"/>
      <c r="XL277" s="37"/>
      <c r="XM277" s="37"/>
      <c r="XN277" s="37"/>
      <c r="XO277" s="37"/>
      <c r="XP277" s="37"/>
      <c r="XQ277" s="37"/>
      <c r="XR277" s="37"/>
      <c r="XS277" s="37"/>
      <c r="XT277" s="37"/>
      <c r="XU277" s="37"/>
      <c r="XV277" s="37"/>
      <c r="XW277" s="37"/>
      <c r="XX277" s="37"/>
      <c r="XY277" s="37"/>
      <c r="XZ277" s="37"/>
      <c r="YA277" s="37"/>
      <c r="YB277" s="37"/>
      <c r="YC277" s="37"/>
      <c r="YD277" s="37"/>
      <c r="YE277" s="37"/>
      <c r="YF277" s="37"/>
      <c r="YG277" s="37"/>
      <c r="YH277" s="37"/>
      <c r="YI277" s="37"/>
      <c r="YJ277" s="37"/>
      <c r="YK277" s="37"/>
      <c r="YL277" s="37"/>
      <c r="YM277" s="37"/>
      <c r="YN277" s="37"/>
      <c r="YO277" s="37"/>
      <c r="YP277" s="37"/>
      <c r="YQ277" s="37"/>
      <c r="YR277" s="37"/>
      <c r="YS277" s="37"/>
    </row>
    <row r="278" spans="1:669" s="49" customFormat="1" ht="15.75" x14ac:dyDescent="0.25">
      <c r="A278" s="60"/>
      <c r="B278" s="3"/>
      <c r="C278" s="3"/>
      <c r="D278" s="3"/>
      <c r="E278" s="37"/>
      <c r="F278" s="37"/>
      <c r="G278" s="129"/>
      <c r="H278" s="130"/>
      <c r="I278" s="129"/>
      <c r="J278" s="129"/>
      <c r="K278" s="129"/>
      <c r="L278" s="129"/>
      <c r="M278" s="130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  <c r="IT278" s="37"/>
      <c r="IU278" s="37"/>
      <c r="IV278" s="37"/>
      <c r="IW278" s="37"/>
      <c r="IX278" s="37"/>
      <c r="IY278" s="37"/>
      <c r="IZ278" s="37"/>
      <c r="JA278" s="37"/>
      <c r="JB278" s="37"/>
      <c r="JC278" s="37"/>
      <c r="JD278" s="37"/>
      <c r="JE278" s="37"/>
      <c r="JF278" s="37"/>
      <c r="JG278" s="37"/>
      <c r="JH278" s="37"/>
      <c r="JI278" s="37"/>
      <c r="JJ278" s="37"/>
      <c r="JK278" s="37"/>
      <c r="JL278" s="37"/>
      <c r="JM278" s="37"/>
      <c r="JN278" s="37"/>
      <c r="JO278" s="37"/>
      <c r="JP278" s="37"/>
      <c r="JQ278" s="37"/>
      <c r="JR278" s="37"/>
      <c r="JS278" s="37"/>
      <c r="JT278" s="37"/>
      <c r="JU278" s="37"/>
      <c r="JV278" s="37"/>
      <c r="JW278" s="37"/>
      <c r="JX278" s="37"/>
      <c r="JY278" s="37"/>
      <c r="JZ278" s="37"/>
      <c r="KA278" s="37"/>
      <c r="KB278" s="37"/>
      <c r="KC278" s="37"/>
      <c r="KD278" s="37"/>
      <c r="KE278" s="37"/>
      <c r="KF278" s="37"/>
      <c r="KG278" s="37"/>
      <c r="KH278" s="37"/>
      <c r="KI278" s="37"/>
      <c r="KJ278" s="37"/>
      <c r="KK278" s="37"/>
      <c r="KL278" s="37"/>
      <c r="KM278" s="37"/>
      <c r="KN278" s="37"/>
      <c r="KO278" s="37"/>
      <c r="KP278" s="37"/>
      <c r="KQ278" s="37"/>
      <c r="KR278" s="37"/>
      <c r="KS278" s="37"/>
      <c r="KT278" s="37"/>
      <c r="KU278" s="37"/>
      <c r="KV278" s="37"/>
      <c r="KW278" s="37"/>
      <c r="KX278" s="37"/>
      <c r="KY278" s="37"/>
      <c r="KZ278" s="37"/>
      <c r="LA278" s="37"/>
      <c r="LB278" s="37"/>
      <c r="LC278" s="37"/>
      <c r="LD278" s="37"/>
      <c r="LE278" s="37"/>
      <c r="LF278" s="37"/>
      <c r="LG278" s="37"/>
      <c r="LH278" s="37"/>
      <c r="LI278" s="37"/>
      <c r="LJ278" s="37"/>
      <c r="LK278" s="37"/>
      <c r="LL278" s="37"/>
      <c r="LM278" s="37"/>
      <c r="LN278" s="37"/>
      <c r="LO278" s="37"/>
      <c r="LP278" s="37"/>
      <c r="LQ278" s="37"/>
      <c r="LR278" s="37"/>
      <c r="LS278" s="37"/>
      <c r="LT278" s="37"/>
      <c r="LU278" s="37"/>
      <c r="LV278" s="37"/>
      <c r="LW278" s="37"/>
      <c r="LX278" s="37"/>
      <c r="LY278" s="37"/>
      <c r="LZ278" s="37"/>
      <c r="MA278" s="37"/>
      <c r="MB278" s="37"/>
      <c r="MC278" s="37"/>
      <c r="MD278" s="37"/>
      <c r="ME278" s="37"/>
      <c r="MF278" s="37"/>
      <c r="MG278" s="37"/>
      <c r="MH278" s="37"/>
      <c r="MI278" s="37"/>
      <c r="MJ278" s="37"/>
      <c r="MK278" s="37"/>
      <c r="ML278" s="37"/>
      <c r="MM278" s="37"/>
      <c r="MN278" s="37"/>
      <c r="MO278" s="37"/>
      <c r="MP278" s="37"/>
      <c r="MQ278" s="37"/>
      <c r="MR278" s="37"/>
      <c r="MS278" s="37"/>
      <c r="MT278" s="37"/>
      <c r="MU278" s="37"/>
      <c r="MV278" s="37"/>
      <c r="MW278" s="37"/>
      <c r="MX278" s="37"/>
      <c r="MY278" s="37"/>
      <c r="MZ278" s="37"/>
      <c r="NA278" s="37"/>
      <c r="NB278" s="37"/>
      <c r="NC278" s="37"/>
      <c r="ND278" s="37"/>
      <c r="NE278" s="37"/>
      <c r="NF278" s="37"/>
      <c r="NG278" s="37"/>
      <c r="NH278" s="37"/>
      <c r="NI278" s="37"/>
      <c r="NJ278" s="37"/>
      <c r="NK278" s="37"/>
      <c r="NL278" s="37"/>
      <c r="NM278" s="37"/>
      <c r="NN278" s="37"/>
      <c r="NO278" s="37"/>
      <c r="NP278" s="37"/>
      <c r="NQ278" s="37"/>
      <c r="NR278" s="37"/>
      <c r="NS278" s="37"/>
      <c r="NT278" s="37"/>
      <c r="NU278" s="37"/>
      <c r="NV278" s="37"/>
      <c r="NW278" s="37"/>
      <c r="NX278" s="37"/>
      <c r="NY278" s="37"/>
      <c r="NZ278" s="37"/>
      <c r="OA278" s="37"/>
      <c r="OB278" s="37"/>
      <c r="OC278" s="37"/>
      <c r="OD278" s="37"/>
      <c r="OE278" s="37"/>
      <c r="OF278" s="37"/>
      <c r="OG278" s="37"/>
      <c r="OH278" s="37"/>
      <c r="OI278" s="37"/>
      <c r="OJ278" s="37"/>
      <c r="OK278" s="37"/>
      <c r="OL278" s="37"/>
      <c r="OM278" s="37"/>
      <c r="ON278" s="37"/>
      <c r="OO278" s="37"/>
      <c r="OP278" s="37"/>
      <c r="OQ278" s="37"/>
      <c r="OR278" s="37"/>
      <c r="OS278" s="37"/>
      <c r="OT278" s="37"/>
      <c r="OU278" s="37"/>
      <c r="OV278" s="37"/>
      <c r="OW278" s="37"/>
      <c r="OX278" s="37"/>
      <c r="OY278" s="37"/>
      <c r="OZ278" s="37"/>
      <c r="PA278" s="37"/>
      <c r="PB278" s="37"/>
      <c r="PC278" s="37"/>
      <c r="PD278" s="37"/>
      <c r="PE278" s="37"/>
      <c r="PF278" s="37"/>
      <c r="PG278" s="37"/>
      <c r="PH278" s="37"/>
      <c r="PI278" s="37"/>
      <c r="PJ278" s="37"/>
      <c r="PK278" s="37"/>
      <c r="PL278" s="37"/>
      <c r="PM278" s="37"/>
      <c r="PN278" s="37"/>
      <c r="PO278" s="37"/>
      <c r="PP278" s="37"/>
      <c r="PQ278" s="37"/>
      <c r="PR278" s="37"/>
      <c r="PS278" s="37"/>
      <c r="PT278" s="37"/>
      <c r="PU278" s="37"/>
      <c r="PV278" s="37"/>
      <c r="PW278" s="37"/>
      <c r="PX278" s="37"/>
      <c r="PY278" s="37"/>
      <c r="PZ278" s="37"/>
      <c r="QA278" s="37"/>
      <c r="QB278" s="37"/>
      <c r="QC278" s="37"/>
      <c r="QD278" s="37"/>
      <c r="QE278" s="37"/>
      <c r="QF278" s="37"/>
      <c r="QG278" s="37"/>
      <c r="QH278" s="37"/>
      <c r="QI278" s="37"/>
      <c r="QJ278" s="37"/>
      <c r="QK278" s="37"/>
      <c r="QL278" s="37"/>
      <c r="QM278" s="37"/>
      <c r="QN278" s="37"/>
      <c r="QO278" s="37"/>
      <c r="QP278" s="37"/>
      <c r="QQ278" s="37"/>
      <c r="QR278" s="37"/>
      <c r="QS278" s="37"/>
      <c r="QT278" s="37"/>
      <c r="QU278" s="37"/>
      <c r="QV278" s="37"/>
      <c r="QW278" s="37"/>
      <c r="QX278" s="37"/>
      <c r="QY278" s="37"/>
      <c r="QZ278" s="37"/>
      <c r="RA278" s="37"/>
      <c r="RB278" s="37"/>
      <c r="RC278" s="37"/>
      <c r="RD278" s="37"/>
      <c r="RE278" s="37"/>
      <c r="RF278" s="37"/>
      <c r="RG278" s="37"/>
      <c r="RH278" s="37"/>
      <c r="RI278" s="37"/>
      <c r="RJ278" s="37"/>
      <c r="RK278" s="37"/>
      <c r="RL278" s="37"/>
      <c r="RM278" s="37"/>
      <c r="RN278" s="37"/>
      <c r="RO278" s="37"/>
      <c r="RP278" s="37"/>
      <c r="RQ278" s="37"/>
      <c r="RR278" s="37"/>
      <c r="RS278" s="37"/>
      <c r="RT278" s="37"/>
      <c r="RU278" s="37"/>
      <c r="RV278" s="37"/>
      <c r="RW278" s="37"/>
      <c r="RX278" s="37"/>
      <c r="RY278" s="37"/>
      <c r="RZ278" s="37"/>
      <c r="SA278" s="37"/>
      <c r="SB278" s="37"/>
      <c r="SC278" s="37"/>
      <c r="SD278" s="37"/>
      <c r="SE278" s="37"/>
      <c r="SF278" s="37"/>
      <c r="SG278" s="37"/>
      <c r="SH278" s="37"/>
      <c r="SI278" s="37"/>
      <c r="SJ278" s="37"/>
      <c r="SK278" s="37"/>
      <c r="SL278" s="37"/>
      <c r="SM278" s="37"/>
      <c r="SN278" s="37"/>
      <c r="SO278" s="37"/>
      <c r="SP278" s="37"/>
      <c r="SQ278" s="37"/>
      <c r="SR278" s="37"/>
      <c r="SS278" s="37"/>
      <c r="ST278" s="37"/>
      <c r="SU278" s="37"/>
      <c r="SV278" s="37"/>
      <c r="SW278" s="37"/>
      <c r="SX278" s="37"/>
      <c r="SY278" s="37"/>
      <c r="SZ278" s="37"/>
      <c r="TA278" s="37"/>
      <c r="TB278" s="37"/>
      <c r="TC278" s="37"/>
      <c r="TD278" s="37"/>
      <c r="TE278" s="37"/>
      <c r="TF278" s="37"/>
      <c r="TG278" s="37"/>
      <c r="TH278" s="37"/>
      <c r="TI278" s="37"/>
      <c r="TJ278" s="37"/>
      <c r="TK278" s="37"/>
      <c r="TL278" s="37"/>
      <c r="TM278" s="37"/>
      <c r="TN278" s="37"/>
      <c r="TO278" s="37"/>
      <c r="TP278" s="37"/>
      <c r="TQ278" s="37"/>
      <c r="TR278" s="37"/>
      <c r="TS278" s="37"/>
      <c r="TT278" s="37"/>
      <c r="TU278" s="37"/>
      <c r="TV278" s="37"/>
      <c r="TW278" s="37"/>
      <c r="TX278" s="37"/>
      <c r="TY278" s="37"/>
      <c r="TZ278" s="37"/>
      <c r="UA278" s="37"/>
      <c r="UB278" s="37"/>
      <c r="UC278" s="37"/>
      <c r="UD278" s="37"/>
      <c r="UE278" s="37"/>
      <c r="UF278" s="37"/>
      <c r="UG278" s="37"/>
      <c r="UH278" s="37"/>
      <c r="UI278" s="37"/>
      <c r="UJ278" s="37"/>
      <c r="UK278" s="37"/>
      <c r="UL278" s="37"/>
      <c r="UM278" s="37"/>
      <c r="UN278" s="37"/>
      <c r="UO278" s="37"/>
      <c r="UP278" s="37"/>
      <c r="UQ278" s="37"/>
      <c r="UR278" s="37"/>
      <c r="US278" s="37"/>
      <c r="UT278" s="37"/>
      <c r="UU278" s="37"/>
      <c r="UV278" s="37"/>
      <c r="UW278" s="37"/>
      <c r="UX278" s="37"/>
      <c r="UY278" s="37"/>
      <c r="UZ278" s="37"/>
      <c r="VA278" s="37"/>
      <c r="VB278" s="37"/>
      <c r="VC278" s="37"/>
      <c r="VD278" s="37"/>
      <c r="VE278" s="37"/>
      <c r="VF278" s="37"/>
      <c r="VG278" s="37"/>
      <c r="VH278" s="37"/>
      <c r="VI278" s="37"/>
      <c r="VJ278" s="37"/>
      <c r="VK278" s="37"/>
      <c r="VL278" s="37"/>
      <c r="VM278" s="37"/>
      <c r="VN278" s="37"/>
      <c r="VO278" s="37"/>
      <c r="VP278" s="37"/>
      <c r="VQ278" s="37"/>
      <c r="VR278" s="37"/>
      <c r="VS278" s="37"/>
      <c r="VT278" s="37"/>
      <c r="VU278" s="37"/>
      <c r="VV278" s="37"/>
      <c r="VW278" s="37"/>
      <c r="VX278" s="37"/>
      <c r="VY278" s="37"/>
      <c r="VZ278" s="37"/>
      <c r="WA278" s="37"/>
      <c r="WB278" s="37"/>
      <c r="WC278" s="37"/>
      <c r="WD278" s="37"/>
      <c r="WE278" s="37"/>
      <c r="WF278" s="37"/>
      <c r="WG278" s="37"/>
      <c r="WH278" s="37"/>
      <c r="WI278" s="37"/>
      <c r="WJ278" s="37"/>
      <c r="WK278" s="37"/>
      <c r="WL278" s="37"/>
      <c r="WM278" s="37"/>
      <c r="WN278" s="37"/>
      <c r="WO278" s="37"/>
      <c r="WP278" s="37"/>
      <c r="WQ278" s="37"/>
      <c r="WR278" s="37"/>
      <c r="WS278" s="37"/>
      <c r="WT278" s="37"/>
      <c r="WU278" s="37"/>
      <c r="WV278" s="37"/>
      <c r="WW278" s="37"/>
      <c r="WX278" s="37"/>
      <c r="WY278" s="37"/>
      <c r="WZ278" s="37"/>
      <c r="XA278" s="37"/>
      <c r="XB278" s="37"/>
      <c r="XC278" s="37"/>
      <c r="XD278" s="37"/>
      <c r="XE278" s="37"/>
      <c r="XF278" s="37"/>
      <c r="XG278" s="37"/>
      <c r="XH278" s="37"/>
      <c r="XI278" s="37"/>
      <c r="XJ278" s="37"/>
      <c r="XK278" s="37"/>
      <c r="XL278" s="37"/>
      <c r="XM278" s="37"/>
      <c r="XN278" s="37"/>
      <c r="XO278" s="37"/>
      <c r="XP278" s="37"/>
      <c r="XQ278" s="37"/>
      <c r="XR278" s="37"/>
      <c r="XS278" s="37"/>
      <c r="XT278" s="37"/>
      <c r="XU278" s="37"/>
      <c r="XV278" s="37"/>
      <c r="XW278" s="37"/>
      <c r="XX278" s="37"/>
      <c r="XY278" s="37"/>
      <c r="XZ278" s="37"/>
      <c r="YA278" s="37"/>
      <c r="YB278" s="37"/>
      <c r="YC278" s="37"/>
      <c r="YD278" s="37"/>
      <c r="YE278" s="37"/>
      <c r="YF278" s="37"/>
      <c r="YG278" s="37"/>
      <c r="YH278" s="37"/>
      <c r="YI278" s="37"/>
      <c r="YJ278" s="37"/>
      <c r="YK278" s="37"/>
      <c r="YL278" s="37"/>
      <c r="YM278" s="37"/>
      <c r="YN278" s="37"/>
      <c r="YO278" s="37"/>
      <c r="YP278" s="37"/>
      <c r="YQ278" s="37"/>
      <c r="YR278" s="37"/>
      <c r="YS278" s="37"/>
    </row>
    <row r="279" spans="1:669" s="49" customFormat="1" ht="15.75" x14ac:dyDescent="0.25">
      <c r="A279" s="37"/>
      <c r="B279" s="60"/>
      <c r="C279" s="60"/>
      <c r="D279" s="199"/>
      <c r="E279" s="60"/>
      <c r="F279" s="60"/>
      <c r="G279" s="147"/>
      <c r="H279" s="161"/>
      <c r="I279" s="147"/>
      <c r="J279" s="147"/>
      <c r="K279" s="147"/>
      <c r="L279" s="147"/>
      <c r="M279" s="147"/>
      <c r="N279" s="52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  <c r="IT279" s="37"/>
      <c r="IU279" s="37"/>
      <c r="IV279" s="37"/>
      <c r="IW279" s="37"/>
      <c r="IX279" s="37"/>
      <c r="IY279" s="37"/>
      <c r="IZ279" s="37"/>
      <c r="JA279" s="37"/>
      <c r="JB279" s="37"/>
      <c r="JC279" s="37"/>
      <c r="JD279" s="37"/>
      <c r="JE279" s="37"/>
      <c r="JF279" s="37"/>
      <c r="JG279" s="37"/>
      <c r="JH279" s="37"/>
      <c r="JI279" s="37"/>
      <c r="JJ279" s="37"/>
      <c r="JK279" s="37"/>
      <c r="JL279" s="37"/>
      <c r="JM279" s="37"/>
      <c r="JN279" s="37"/>
      <c r="JO279" s="37"/>
      <c r="JP279" s="37"/>
      <c r="JQ279" s="37"/>
      <c r="JR279" s="37"/>
      <c r="JS279" s="37"/>
      <c r="JT279" s="37"/>
      <c r="JU279" s="37"/>
      <c r="JV279" s="37"/>
      <c r="JW279" s="37"/>
      <c r="JX279" s="37"/>
      <c r="JY279" s="37"/>
      <c r="JZ279" s="37"/>
      <c r="KA279" s="37"/>
      <c r="KB279" s="37"/>
      <c r="KC279" s="37"/>
      <c r="KD279" s="37"/>
      <c r="KE279" s="37"/>
      <c r="KF279" s="37"/>
      <c r="KG279" s="37"/>
      <c r="KH279" s="37"/>
      <c r="KI279" s="37"/>
      <c r="KJ279" s="37"/>
      <c r="KK279" s="37"/>
      <c r="KL279" s="37"/>
      <c r="KM279" s="37"/>
      <c r="KN279" s="37"/>
      <c r="KO279" s="37"/>
      <c r="KP279" s="37"/>
      <c r="KQ279" s="37"/>
      <c r="KR279" s="37"/>
      <c r="KS279" s="37"/>
      <c r="KT279" s="37"/>
      <c r="KU279" s="37"/>
      <c r="KV279" s="37"/>
      <c r="KW279" s="37"/>
      <c r="KX279" s="37"/>
      <c r="KY279" s="37"/>
      <c r="KZ279" s="37"/>
      <c r="LA279" s="37"/>
      <c r="LB279" s="37"/>
      <c r="LC279" s="37"/>
      <c r="LD279" s="37"/>
      <c r="LE279" s="37"/>
      <c r="LF279" s="37"/>
      <c r="LG279" s="37"/>
      <c r="LH279" s="37"/>
      <c r="LI279" s="37"/>
      <c r="LJ279" s="37"/>
      <c r="LK279" s="37"/>
      <c r="LL279" s="37"/>
      <c r="LM279" s="37"/>
      <c r="LN279" s="37"/>
      <c r="LO279" s="37"/>
      <c r="LP279" s="37"/>
      <c r="LQ279" s="37"/>
      <c r="LR279" s="37"/>
      <c r="LS279" s="37"/>
      <c r="LT279" s="37"/>
      <c r="LU279" s="37"/>
      <c r="LV279" s="37"/>
      <c r="LW279" s="37"/>
      <c r="LX279" s="37"/>
      <c r="LY279" s="37"/>
      <c r="LZ279" s="37"/>
      <c r="MA279" s="37"/>
      <c r="MB279" s="37"/>
      <c r="MC279" s="37"/>
      <c r="MD279" s="37"/>
      <c r="ME279" s="37"/>
      <c r="MF279" s="37"/>
      <c r="MG279" s="37"/>
      <c r="MH279" s="37"/>
      <c r="MI279" s="37"/>
      <c r="MJ279" s="37"/>
      <c r="MK279" s="37"/>
      <c r="ML279" s="37"/>
      <c r="MM279" s="37"/>
      <c r="MN279" s="37"/>
      <c r="MO279" s="37"/>
      <c r="MP279" s="37"/>
      <c r="MQ279" s="37"/>
      <c r="MR279" s="37"/>
      <c r="MS279" s="37"/>
      <c r="MT279" s="37"/>
      <c r="MU279" s="37"/>
      <c r="MV279" s="37"/>
      <c r="MW279" s="37"/>
      <c r="MX279" s="37"/>
      <c r="MY279" s="37"/>
      <c r="MZ279" s="37"/>
      <c r="NA279" s="37"/>
      <c r="NB279" s="37"/>
      <c r="NC279" s="37"/>
      <c r="ND279" s="37"/>
      <c r="NE279" s="37"/>
      <c r="NF279" s="37"/>
      <c r="NG279" s="37"/>
      <c r="NH279" s="37"/>
      <c r="NI279" s="37"/>
      <c r="NJ279" s="37"/>
      <c r="NK279" s="37"/>
      <c r="NL279" s="37"/>
      <c r="NM279" s="37"/>
      <c r="NN279" s="37"/>
      <c r="NO279" s="37"/>
      <c r="NP279" s="37"/>
      <c r="NQ279" s="37"/>
      <c r="NR279" s="37"/>
      <c r="NS279" s="37"/>
      <c r="NT279" s="37"/>
      <c r="NU279" s="37"/>
      <c r="NV279" s="37"/>
      <c r="NW279" s="37"/>
      <c r="NX279" s="37"/>
      <c r="NY279" s="37"/>
      <c r="NZ279" s="37"/>
      <c r="OA279" s="37"/>
      <c r="OB279" s="37"/>
      <c r="OC279" s="37"/>
      <c r="OD279" s="37"/>
      <c r="OE279" s="37"/>
      <c r="OF279" s="37"/>
      <c r="OG279" s="37"/>
      <c r="OH279" s="37"/>
      <c r="OI279" s="37"/>
      <c r="OJ279" s="37"/>
      <c r="OK279" s="37"/>
      <c r="OL279" s="37"/>
      <c r="OM279" s="37"/>
      <c r="ON279" s="37"/>
      <c r="OO279" s="37"/>
      <c r="OP279" s="37"/>
      <c r="OQ279" s="37"/>
      <c r="OR279" s="37"/>
      <c r="OS279" s="37"/>
      <c r="OT279" s="37"/>
      <c r="OU279" s="37"/>
      <c r="OV279" s="37"/>
      <c r="OW279" s="37"/>
      <c r="OX279" s="37"/>
      <c r="OY279" s="37"/>
      <c r="OZ279" s="37"/>
      <c r="PA279" s="37"/>
      <c r="PB279" s="37"/>
      <c r="PC279" s="37"/>
      <c r="PD279" s="37"/>
      <c r="PE279" s="37"/>
      <c r="PF279" s="37"/>
      <c r="PG279" s="37"/>
      <c r="PH279" s="37"/>
      <c r="PI279" s="37"/>
      <c r="PJ279" s="37"/>
      <c r="PK279" s="37"/>
      <c r="PL279" s="37"/>
      <c r="PM279" s="37"/>
      <c r="PN279" s="37"/>
      <c r="PO279" s="37"/>
      <c r="PP279" s="37"/>
      <c r="PQ279" s="37"/>
      <c r="PR279" s="37"/>
      <c r="PS279" s="37"/>
      <c r="PT279" s="37"/>
      <c r="PU279" s="37"/>
      <c r="PV279" s="37"/>
      <c r="PW279" s="37"/>
      <c r="PX279" s="37"/>
      <c r="PY279" s="37"/>
      <c r="PZ279" s="37"/>
      <c r="QA279" s="37"/>
      <c r="QB279" s="37"/>
      <c r="QC279" s="37"/>
      <c r="QD279" s="37"/>
      <c r="QE279" s="37"/>
      <c r="QF279" s="37"/>
      <c r="QG279" s="37"/>
      <c r="QH279" s="37"/>
      <c r="QI279" s="37"/>
      <c r="QJ279" s="37"/>
      <c r="QK279" s="37"/>
      <c r="QL279" s="37"/>
      <c r="QM279" s="37"/>
      <c r="QN279" s="37"/>
      <c r="QO279" s="37"/>
      <c r="QP279" s="37"/>
      <c r="QQ279" s="37"/>
      <c r="QR279" s="37"/>
      <c r="QS279" s="37"/>
      <c r="QT279" s="37"/>
      <c r="QU279" s="37"/>
      <c r="QV279" s="37"/>
      <c r="QW279" s="37"/>
      <c r="QX279" s="37"/>
      <c r="QY279" s="37"/>
      <c r="QZ279" s="37"/>
      <c r="RA279" s="37"/>
      <c r="RB279" s="37"/>
      <c r="RC279" s="37"/>
      <c r="RD279" s="37"/>
      <c r="RE279" s="37"/>
      <c r="RF279" s="37"/>
      <c r="RG279" s="37"/>
      <c r="RH279" s="37"/>
      <c r="RI279" s="37"/>
      <c r="RJ279" s="37"/>
      <c r="RK279" s="37"/>
      <c r="RL279" s="37"/>
      <c r="RM279" s="37"/>
      <c r="RN279" s="37"/>
      <c r="RO279" s="37"/>
      <c r="RP279" s="37"/>
      <c r="RQ279" s="37"/>
      <c r="RR279" s="37"/>
      <c r="RS279" s="37"/>
      <c r="RT279" s="37"/>
      <c r="RU279" s="37"/>
      <c r="RV279" s="37"/>
      <c r="RW279" s="37"/>
      <c r="RX279" s="37"/>
      <c r="RY279" s="37"/>
      <c r="RZ279" s="37"/>
      <c r="SA279" s="37"/>
      <c r="SB279" s="37"/>
      <c r="SC279" s="37"/>
      <c r="SD279" s="37"/>
      <c r="SE279" s="37"/>
      <c r="SF279" s="37"/>
      <c r="SG279" s="37"/>
      <c r="SH279" s="37"/>
      <c r="SI279" s="37"/>
      <c r="SJ279" s="37"/>
      <c r="SK279" s="37"/>
      <c r="SL279" s="37"/>
      <c r="SM279" s="37"/>
      <c r="SN279" s="37"/>
      <c r="SO279" s="37"/>
      <c r="SP279" s="37"/>
      <c r="SQ279" s="37"/>
      <c r="SR279" s="37"/>
      <c r="SS279" s="37"/>
      <c r="ST279" s="37"/>
      <c r="SU279" s="37"/>
      <c r="SV279" s="37"/>
      <c r="SW279" s="37"/>
      <c r="SX279" s="37"/>
      <c r="SY279" s="37"/>
      <c r="SZ279" s="37"/>
      <c r="TA279" s="37"/>
      <c r="TB279" s="37"/>
      <c r="TC279" s="37"/>
      <c r="TD279" s="37"/>
      <c r="TE279" s="37"/>
      <c r="TF279" s="37"/>
      <c r="TG279" s="37"/>
      <c r="TH279" s="37"/>
      <c r="TI279" s="37"/>
      <c r="TJ279" s="37"/>
      <c r="TK279" s="37"/>
      <c r="TL279" s="37"/>
      <c r="TM279" s="37"/>
      <c r="TN279" s="37"/>
      <c r="TO279" s="37"/>
      <c r="TP279" s="37"/>
      <c r="TQ279" s="37"/>
      <c r="TR279" s="37"/>
      <c r="TS279" s="37"/>
      <c r="TT279" s="37"/>
      <c r="TU279" s="37"/>
      <c r="TV279" s="37"/>
      <c r="TW279" s="37"/>
      <c r="TX279" s="37"/>
      <c r="TY279" s="37"/>
      <c r="TZ279" s="37"/>
      <c r="UA279" s="37"/>
      <c r="UB279" s="37"/>
      <c r="UC279" s="37"/>
      <c r="UD279" s="37"/>
      <c r="UE279" s="37"/>
      <c r="UF279" s="37"/>
      <c r="UG279" s="37"/>
      <c r="UH279" s="37"/>
      <c r="UI279" s="37"/>
      <c r="UJ279" s="37"/>
      <c r="UK279" s="37"/>
      <c r="UL279" s="37"/>
      <c r="UM279" s="37"/>
      <c r="UN279" s="37"/>
      <c r="UO279" s="37"/>
      <c r="UP279" s="37"/>
      <c r="UQ279" s="37"/>
      <c r="UR279" s="37"/>
      <c r="US279" s="37"/>
      <c r="UT279" s="37"/>
      <c r="UU279" s="37"/>
      <c r="UV279" s="37"/>
      <c r="UW279" s="37"/>
      <c r="UX279" s="37"/>
      <c r="UY279" s="37"/>
      <c r="UZ279" s="37"/>
      <c r="VA279" s="37"/>
      <c r="VB279" s="37"/>
      <c r="VC279" s="37"/>
      <c r="VD279" s="37"/>
      <c r="VE279" s="37"/>
      <c r="VF279" s="37"/>
      <c r="VG279" s="37"/>
      <c r="VH279" s="37"/>
      <c r="VI279" s="37"/>
      <c r="VJ279" s="37"/>
      <c r="VK279" s="37"/>
      <c r="VL279" s="37"/>
      <c r="VM279" s="37"/>
      <c r="VN279" s="37"/>
      <c r="VO279" s="37"/>
      <c r="VP279" s="37"/>
      <c r="VQ279" s="37"/>
      <c r="VR279" s="37"/>
      <c r="VS279" s="37"/>
      <c r="VT279" s="37"/>
      <c r="VU279" s="37"/>
      <c r="VV279" s="37"/>
      <c r="VW279" s="37"/>
      <c r="VX279" s="37"/>
      <c r="VY279" s="37"/>
      <c r="VZ279" s="37"/>
      <c r="WA279" s="37"/>
      <c r="WB279" s="37"/>
      <c r="WC279" s="37"/>
      <c r="WD279" s="37"/>
      <c r="WE279" s="37"/>
      <c r="WF279" s="37"/>
      <c r="WG279" s="37"/>
      <c r="WH279" s="37"/>
      <c r="WI279" s="37"/>
      <c r="WJ279" s="37"/>
      <c r="WK279" s="37"/>
      <c r="WL279" s="37"/>
      <c r="WM279" s="37"/>
      <c r="WN279" s="37"/>
      <c r="WO279" s="37"/>
      <c r="WP279" s="37"/>
      <c r="WQ279" s="37"/>
      <c r="WR279" s="37"/>
      <c r="WS279" s="37"/>
      <c r="WT279" s="37"/>
      <c r="WU279" s="37"/>
      <c r="WV279" s="37"/>
      <c r="WW279" s="37"/>
      <c r="WX279" s="37"/>
      <c r="WY279" s="37"/>
      <c r="WZ279" s="37"/>
      <c r="XA279" s="37"/>
      <c r="XB279" s="37"/>
      <c r="XC279" s="37"/>
      <c r="XD279" s="37"/>
      <c r="XE279" s="37"/>
      <c r="XF279" s="37"/>
      <c r="XG279" s="37"/>
      <c r="XH279" s="37"/>
      <c r="XI279" s="37"/>
      <c r="XJ279" s="37"/>
      <c r="XK279" s="37"/>
      <c r="XL279" s="37"/>
      <c r="XM279" s="37"/>
      <c r="XN279" s="37"/>
      <c r="XO279" s="37"/>
      <c r="XP279" s="37"/>
      <c r="XQ279" s="37"/>
      <c r="XR279" s="37"/>
      <c r="XS279" s="37"/>
      <c r="XT279" s="37"/>
      <c r="XU279" s="37"/>
      <c r="XV279" s="37"/>
      <c r="XW279" s="37"/>
      <c r="XX279" s="37"/>
      <c r="XY279" s="37"/>
      <c r="XZ279" s="37"/>
      <c r="YA279" s="37"/>
      <c r="YB279" s="37"/>
      <c r="YC279" s="37"/>
      <c r="YD279" s="37"/>
      <c r="YE279" s="37"/>
      <c r="YF279" s="37"/>
      <c r="YG279" s="37"/>
      <c r="YH279" s="37"/>
      <c r="YI279" s="37"/>
      <c r="YJ279" s="37"/>
      <c r="YK279" s="37"/>
      <c r="YL279" s="37"/>
      <c r="YM279" s="37"/>
      <c r="YN279" s="37"/>
      <c r="YO279" s="37"/>
      <c r="YP279" s="37"/>
      <c r="YQ279" s="37"/>
      <c r="YR279" s="37"/>
      <c r="YS279" s="37"/>
    </row>
    <row r="280" spans="1:669" s="49" customFormat="1" ht="15.75" x14ac:dyDescent="0.25">
      <c r="A280" s="37"/>
      <c r="B280" s="2"/>
      <c r="C280" s="2"/>
      <c r="D280" s="2"/>
      <c r="E280" s="1"/>
      <c r="F280" s="1"/>
      <c r="G280" s="129"/>
      <c r="H280" s="130"/>
      <c r="I280" s="129"/>
      <c r="J280" s="129"/>
      <c r="K280" s="129"/>
      <c r="L280" s="129"/>
      <c r="M280" s="130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  <c r="IT280" s="37"/>
      <c r="IU280" s="37"/>
      <c r="IV280" s="37"/>
      <c r="IW280" s="37"/>
      <c r="IX280" s="37"/>
      <c r="IY280" s="37"/>
      <c r="IZ280" s="37"/>
      <c r="JA280" s="37"/>
      <c r="JB280" s="37"/>
      <c r="JC280" s="37"/>
      <c r="JD280" s="37"/>
      <c r="JE280" s="37"/>
      <c r="JF280" s="37"/>
      <c r="JG280" s="37"/>
      <c r="JH280" s="37"/>
      <c r="JI280" s="37"/>
      <c r="JJ280" s="37"/>
      <c r="JK280" s="37"/>
      <c r="JL280" s="37"/>
      <c r="JM280" s="37"/>
      <c r="JN280" s="37"/>
      <c r="JO280" s="37"/>
      <c r="JP280" s="37"/>
      <c r="JQ280" s="37"/>
      <c r="JR280" s="37"/>
      <c r="JS280" s="37"/>
      <c r="JT280" s="37"/>
      <c r="JU280" s="37"/>
      <c r="JV280" s="37"/>
      <c r="JW280" s="37"/>
      <c r="JX280" s="37"/>
      <c r="JY280" s="37"/>
      <c r="JZ280" s="37"/>
      <c r="KA280" s="37"/>
      <c r="KB280" s="37"/>
      <c r="KC280" s="37"/>
      <c r="KD280" s="37"/>
      <c r="KE280" s="37"/>
      <c r="KF280" s="37"/>
      <c r="KG280" s="37"/>
      <c r="KH280" s="37"/>
      <c r="KI280" s="37"/>
      <c r="KJ280" s="37"/>
      <c r="KK280" s="37"/>
      <c r="KL280" s="37"/>
      <c r="KM280" s="37"/>
      <c r="KN280" s="37"/>
      <c r="KO280" s="37"/>
      <c r="KP280" s="37"/>
      <c r="KQ280" s="37"/>
      <c r="KR280" s="37"/>
      <c r="KS280" s="37"/>
      <c r="KT280" s="37"/>
      <c r="KU280" s="37"/>
      <c r="KV280" s="37"/>
      <c r="KW280" s="37"/>
      <c r="KX280" s="37"/>
      <c r="KY280" s="37"/>
      <c r="KZ280" s="37"/>
      <c r="LA280" s="37"/>
      <c r="LB280" s="37"/>
      <c r="LC280" s="37"/>
      <c r="LD280" s="37"/>
      <c r="LE280" s="37"/>
      <c r="LF280" s="37"/>
      <c r="LG280" s="37"/>
      <c r="LH280" s="37"/>
      <c r="LI280" s="37"/>
      <c r="LJ280" s="37"/>
      <c r="LK280" s="37"/>
      <c r="LL280" s="37"/>
      <c r="LM280" s="37"/>
      <c r="LN280" s="37"/>
      <c r="LO280" s="37"/>
      <c r="LP280" s="37"/>
      <c r="LQ280" s="37"/>
      <c r="LR280" s="37"/>
      <c r="LS280" s="37"/>
      <c r="LT280" s="37"/>
      <c r="LU280" s="37"/>
      <c r="LV280" s="37"/>
      <c r="LW280" s="37"/>
      <c r="LX280" s="37"/>
      <c r="LY280" s="37"/>
      <c r="LZ280" s="37"/>
      <c r="MA280" s="37"/>
      <c r="MB280" s="37"/>
      <c r="MC280" s="37"/>
      <c r="MD280" s="37"/>
      <c r="ME280" s="37"/>
      <c r="MF280" s="37"/>
      <c r="MG280" s="37"/>
      <c r="MH280" s="37"/>
      <c r="MI280" s="37"/>
      <c r="MJ280" s="37"/>
      <c r="MK280" s="37"/>
      <c r="ML280" s="37"/>
      <c r="MM280" s="37"/>
      <c r="MN280" s="37"/>
      <c r="MO280" s="37"/>
      <c r="MP280" s="37"/>
      <c r="MQ280" s="37"/>
      <c r="MR280" s="37"/>
      <c r="MS280" s="37"/>
      <c r="MT280" s="37"/>
      <c r="MU280" s="37"/>
      <c r="MV280" s="37"/>
      <c r="MW280" s="37"/>
      <c r="MX280" s="37"/>
      <c r="MY280" s="37"/>
      <c r="MZ280" s="37"/>
      <c r="NA280" s="37"/>
      <c r="NB280" s="37"/>
      <c r="NC280" s="37"/>
      <c r="ND280" s="37"/>
      <c r="NE280" s="37"/>
      <c r="NF280" s="37"/>
      <c r="NG280" s="37"/>
      <c r="NH280" s="37"/>
      <c r="NI280" s="37"/>
      <c r="NJ280" s="37"/>
      <c r="NK280" s="37"/>
      <c r="NL280" s="37"/>
      <c r="NM280" s="37"/>
      <c r="NN280" s="37"/>
      <c r="NO280" s="37"/>
      <c r="NP280" s="37"/>
      <c r="NQ280" s="37"/>
      <c r="NR280" s="37"/>
      <c r="NS280" s="37"/>
      <c r="NT280" s="37"/>
      <c r="NU280" s="37"/>
      <c r="NV280" s="37"/>
      <c r="NW280" s="37"/>
      <c r="NX280" s="37"/>
      <c r="NY280" s="37"/>
      <c r="NZ280" s="37"/>
      <c r="OA280" s="37"/>
      <c r="OB280" s="37"/>
      <c r="OC280" s="37"/>
      <c r="OD280" s="37"/>
      <c r="OE280" s="37"/>
      <c r="OF280" s="37"/>
      <c r="OG280" s="37"/>
      <c r="OH280" s="37"/>
      <c r="OI280" s="37"/>
      <c r="OJ280" s="37"/>
      <c r="OK280" s="37"/>
      <c r="OL280" s="37"/>
      <c r="OM280" s="37"/>
      <c r="ON280" s="37"/>
      <c r="OO280" s="37"/>
      <c r="OP280" s="37"/>
      <c r="OQ280" s="37"/>
      <c r="OR280" s="37"/>
      <c r="OS280" s="37"/>
      <c r="OT280" s="37"/>
      <c r="OU280" s="37"/>
      <c r="OV280" s="37"/>
      <c r="OW280" s="37"/>
      <c r="OX280" s="37"/>
      <c r="OY280" s="37"/>
      <c r="OZ280" s="37"/>
      <c r="PA280" s="37"/>
      <c r="PB280" s="37"/>
      <c r="PC280" s="37"/>
      <c r="PD280" s="37"/>
      <c r="PE280" s="37"/>
      <c r="PF280" s="37"/>
      <c r="PG280" s="37"/>
      <c r="PH280" s="37"/>
      <c r="PI280" s="37"/>
      <c r="PJ280" s="37"/>
      <c r="PK280" s="37"/>
      <c r="PL280" s="37"/>
      <c r="PM280" s="37"/>
      <c r="PN280" s="37"/>
      <c r="PO280" s="37"/>
      <c r="PP280" s="37"/>
      <c r="PQ280" s="37"/>
      <c r="PR280" s="37"/>
      <c r="PS280" s="37"/>
      <c r="PT280" s="37"/>
      <c r="PU280" s="37"/>
      <c r="PV280" s="37"/>
      <c r="PW280" s="37"/>
      <c r="PX280" s="37"/>
      <c r="PY280" s="37"/>
      <c r="PZ280" s="37"/>
      <c r="QA280" s="37"/>
      <c r="QB280" s="37"/>
      <c r="QC280" s="37"/>
      <c r="QD280" s="37"/>
      <c r="QE280" s="37"/>
      <c r="QF280" s="37"/>
      <c r="QG280" s="37"/>
      <c r="QH280" s="37"/>
      <c r="QI280" s="37"/>
      <c r="QJ280" s="37"/>
      <c r="QK280" s="37"/>
      <c r="QL280" s="37"/>
      <c r="QM280" s="37"/>
      <c r="QN280" s="37"/>
      <c r="QO280" s="37"/>
      <c r="QP280" s="37"/>
      <c r="QQ280" s="37"/>
      <c r="QR280" s="37"/>
      <c r="QS280" s="37"/>
      <c r="QT280" s="37"/>
      <c r="QU280" s="37"/>
      <c r="QV280" s="37"/>
      <c r="QW280" s="37"/>
      <c r="QX280" s="37"/>
      <c r="QY280" s="37"/>
      <c r="QZ280" s="37"/>
      <c r="RA280" s="37"/>
      <c r="RB280" s="37"/>
      <c r="RC280" s="37"/>
      <c r="RD280" s="37"/>
      <c r="RE280" s="37"/>
      <c r="RF280" s="37"/>
      <c r="RG280" s="37"/>
      <c r="RH280" s="37"/>
      <c r="RI280" s="37"/>
      <c r="RJ280" s="37"/>
      <c r="RK280" s="37"/>
      <c r="RL280" s="37"/>
      <c r="RM280" s="37"/>
      <c r="RN280" s="37"/>
      <c r="RO280" s="37"/>
      <c r="RP280" s="37"/>
      <c r="RQ280" s="37"/>
      <c r="RR280" s="37"/>
      <c r="RS280" s="37"/>
      <c r="RT280" s="37"/>
      <c r="RU280" s="37"/>
      <c r="RV280" s="37"/>
      <c r="RW280" s="37"/>
      <c r="RX280" s="37"/>
      <c r="RY280" s="37"/>
      <c r="RZ280" s="37"/>
      <c r="SA280" s="37"/>
      <c r="SB280" s="37"/>
      <c r="SC280" s="37"/>
      <c r="SD280" s="37"/>
      <c r="SE280" s="37"/>
      <c r="SF280" s="37"/>
      <c r="SG280" s="37"/>
      <c r="SH280" s="37"/>
      <c r="SI280" s="37"/>
      <c r="SJ280" s="37"/>
      <c r="SK280" s="37"/>
      <c r="SL280" s="37"/>
      <c r="SM280" s="37"/>
      <c r="SN280" s="37"/>
      <c r="SO280" s="37"/>
      <c r="SP280" s="37"/>
      <c r="SQ280" s="37"/>
      <c r="SR280" s="37"/>
      <c r="SS280" s="37"/>
      <c r="ST280" s="37"/>
      <c r="SU280" s="37"/>
      <c r="SV280" s="37"/>
      <c r="SW280" s="37"/>
      <c r="SX280" s="37"/>
      <c r="SY280" s="37"/>
      <c r="SZ280" s="37"/>
      <c r="TA280" s="37"/>
      <c r="TB280" s="37"/>
      <c r="TC280" s="37"/>
      <c r="TD280" s="37"/>
      <c r="TE280" s="37"/>
      <c r="TF280" s="37"/>
      <c r="TG280" s="37"/>
      <c r="TH280" s="37"/>
      <c r="TI280" s="37"/>
      <c r="TJ280" s="37"/>
      <c r="TK280" s="37"/>
      <c r="TL280" s="37"/>
      <c r="TM280" s="37"/>
      <c r="TN280" s="37"/>
      <c r="TO280" s="37"/>
      <c r="TP280" s="37"/>
      <c r="TQ280" s="37"/>
      <c r="TR280" s="37"/>
      <c r="TS280" s="37"/>
      <c r="TT280" s="37"/>
      <c r="TU280" s="37"/>
      <c r="TV280" s="37"/>
      <c r="TW280" s="37"/>
      <c r="TX280" s="37"/>
      <c r="TY280" s="37"/>
      <c r="TZ280" s="37"/>
      <c r="UA280" s="37"/>
      <c r="UB280" s="37"/>
      <c r="UC280" s="37"/>
      <c r="UD280" s="37"/>
      <c r="UE280" s="37"/>
      <c r="UF280" s="37"/>
      <c r="UG280" s="37"/>
      <c r="UH280" s="37"/>
      <c r="UI280" s="37"/>
      <c r="UJ280" s="37"/>
      <c r="UK280" s="37"/>
      <c r="UL280" s="37"/>
      <c r="UM280" s="37"/>
      <c r="UN280" s="37"/>
      <c r="UO280" s="37"/>
      <c r="UP280" s="37"/>
      <c r="UQ280" s="37"/>
      <c r="UR280" s="37"/>
      <c r="US280" s="37"/>
      <c r="UT280" s="37"/>
      <c r="UU280" s="37"/>
      <c r="UV280" s="37"/>
      <c r="UW280" s="37"/>
      <c r="UX280" s="37"/>
      <c r="UY280" s="37"/>
      <c r="UZ280" s="37"/>
      <c r="VA280" s="37"/>
      <c r="VB280" s="37"/>
      <c r="VC280" s="37"/>
      <c r="VD280" s="37"/>
      <c r="VE280" s="37"/>
      <c r="VF280" s="37"/>
      <c r="VG280" s="37"/>
      <c r="VH280" s="37"/>
      <c r="VI280" s="37"/>
      <c r="VJ280" s="37"/>
      <c r="VK280" s="37"/>
      <c r="VL280" s="37"/>
      <c r="VM280" s="37"/>
      <c r="VN280" s="37"/>
      <c r="VO280" s="37"/>
      <c r="VP280" s="37"/>
      <c r="VQ280" s="37"/>
      <c r="VR280" s="37"/>
      <c r="VS280" s="37"/>
      <c r="VT280" s="37"/>
      <c r="VU280" s="37"/>
      <c r="VV280" s="37"/>
      <c r="VW280" s="37"/>
      <c r="VX280" s="37"/>
      <c r="VY280" s="37"/>
      <c r="VZ280" s="37"/>
      <c r="WA280" s="37"/>
      <c r="WB280" s="37"/>
      <c r="WC280" s="37"/>
      <c r="WD280" s="37"/>
      <c r="WE280" s="37"/>
      <c r="WF280" s="37"/>
      <c r="WG280" s="37"/>
      <c r="WH280" s="37"/>
      <c r="WI280" s="37"/>
      <c r="WJ280" s="37"/>
      <c r="WK280" s="37"/>
      <c r="WL280" s="37"/>
      <c r="WM280" s="37"/>
      <c r="WN280" s="37"/>
      <c r="WO280" s="37"/>
      <c r="WP280" s="37"/>
      <c r="WQ280" s="37"/>
      <c r="WR280" s="37"/>
      <c r="WS280" s="37"/>
      <c r="WT280" s="37"/>
      <c r="WU280" s="37"/>
      <c r="WV280" s="37"/>
      <c r="WW280" s="37"/>
      <c r="WX280" s="37"/>
      <c r="WY280" s="37"/>
      <c r="WZ280" s="37"/>
      <c r="XA280" s="37"/>
      <c r="XB280" s="37"/>
      <c r="XC280" s="37"/>
      <c r="XD280" s="37"/>
      <c r="XE280" s="37"/>
      <c r="XF280" s="37"/>
      <c r="XG280" s="37"/>
      <c r="XH280" s="37"/>
      <c r="XI280" s="37"/>
      <c r="XJ280" s="37"/>
      <c r="XK280" s="37"/>
      <c r="XL280" s="37"/>
      <c r="XM280" s="37"/>
      <c r="XN280" s="37"/>
      <c r="XO280" s="37"/>
      <c r="XP280" s="37"/>
      <c r="XQ280" s="37"/>
      <c r="XR280" s="37"/>
      <c r="XS280" s="37"/>
      <c r="XT280" s="37"/>
      <c r="XU280" s="37"/>
      <c r="XV280" s="37"/>
      <c r="XW280" s="37"/>
      <c r="XX280" s="37"/>
      <c r="XY280" s="37"/>
      <c r="XZ280" s="37"/>
      <c r="YA280" s="37"/>
      <c r="YB280" s="37"/>
      <c r="YC280" s="37"/>
      <c r="YD280" s="37"/>
      <c r="YE280" s="37"/>
      <c r="YF280" s="37"/>
      <c r="YG280" s="37"/>
      <c r="YH280" s="37"/>
      <c r="YI280" s="37"/>
      <c r="YJ280" s="37"/>
      <c r="YK280" s="37"/>
      <c r="YL280" s="37"/>
      <c r="YM280" s="37"/>
      <c r="YN280" s="37"/>
      <c r="YO280" s="37"/>
      <c r="YP280" s="37"/>
      <c r="YQ280" s="37"/>
      <c r="YR280" s="37"/>
      <c r="YS280" s="37"/>
    </row>
    <row r="281" spans="1:669" s="49" customFormat="1" ht="15.75" x14ac:dyDescent="0.25">
      <c r="A281" s="37"/>
      <c r="B281" s="2"/>
      <c r="C281" s="2"/>
      <c r="D281" s="2"/>
      <c r="E281" s="1"/>
      <c r="F281" s="1"/>
      <c r="G281" s="129"/>
      <c r="H281" s="130"/>
      <c r="I281" s="129"/>
      <c r="J281" s="129"/>
      <c r="K281" s="129"/>
      <c r="L281" s="129"/>
      <c r="M281" s="130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  <c r="IT281" s="37"/>
      <c r="IU281" s="37"/>
      <c r="IV281" s="37"/>
      <c r="IW281" s="37"/>
      <c r="IX281" s="37"/>
      <c r="IY281" s="37"/>
      <c r="IZ281" s="37"/>
      <c r="JA281" s="37"/>
      <c r="JB281" s="37"/>
      <c r="JC281" s="37"/>
      <c r="JD281" s="37"/>
      <c r="JE281" s="37"/>
      <c r="JF281" s="37"/>
      <c r="JG281" s="37"/>
      <c r="JH281" s="37"/>
      <c r="JI281" s="37"/>
      <c r="JJ281" s="37"/>
      <c r="JK281" s="37"/>
      <c r="JL281" s="37"/>
      <c r="JM281" s="37"/>
      <c r="JN281" s="37"/>
      <c r="JO281" s="37"/>
      <c r="JP281" s="37"/>
      <c r="JQ281" s="37"/>
      <c r="JR281" s="37"/>
      <c r="JS281" s="37"/>
      <c r="JT281" s="37"/>
      <c r="JU281" s="37"/>
      <c r="JV281" s="37"/>
      <c r="JW281" s="37"/>
      <c r="JX281" s="37"/>
      <c r="JY281" s="37"/>
      <c r="JZ281" s="37"/>
      <c r="KA281" s="37"/>
      <c r="KB281" s="37"/>
      <c r="KC281" s="37"/>
      <c r="KD281" s="37"/>
      <c r="KE281" s="37"/>
      <c r="KF281" s="37"/>
      <c r="KG281" s="37"/>
      <c r="KH281" s="37"/>
      <c r="KI281" s="37"/>
      <c r="KJ281" s="37"/>
      <c r="KK281" s="37"/>
      <c r="KL281" s="37"/>
      <c r="KM281" s="37"/>
      <c r="KN281" s="37"/>
      <c r="KO281" s="37"/>
      <c r="KP281" s="37"/>
      <c r="KQ281" s="37"/>
      <c r="KR281" s="37"/>
      <c r="KS281" s="37"/>
      <c r="KT281" s="37"/>
      <c r="KU281" s="37"/>
      <c r="KV281" s="37"/>
      <c r="KW281" s="37"/>
      <c r="KX281" s="37"/>
      <c r="KY281" s="37"/>
      <c r="KZ281" s="37"/>
      <c r="LA281" s="37"/>
      <c r="LB281" s="37"/>
      <c r="LC281" s="37"/>
      <c r="LD281" s="37"/>
      <c r="LE281" s="37"/>
      <c r="LF281" s="37"/>
      <c r="LG281" s="37"/>
      <c r="LH281" s="37"/>
      <c r="LI281" s="37"/>
      <c r="LJ281" s="37"/>
      <c r="LK281" s="37"/>
      <c r="LL281" s="37"/>
      <c r="LM281" s="37"/>
      <c r="LN281" s="37"/>
      <c r="LO281" s="37"/>
      <c r="LP281" s="37"/>
      <c r="LQ281" s="37"/>
      <c r="LR281" s="37"/>
      <c r="LS281" s="37"/>
      <c r="LT281" s="37"/>
      <c r="LU281" s="37"/>
      <c r="LV281" s="37"/>
      <c r="LW281" s="37"/>
      <c r="LX281" s="37"/>
      <c r="LY281" s="37"/>
      <c r="LZ281" s="37"/>
      <c r="MA281" s="37"/>
      <c r="MB281" s="37"/>
      <c r="MC281" s="37"/>
      <c r="MD281" s="37"/>
      <c r="ME281" s="37"/>
      <c r="MF281" s="37"/>
      <c r="MG281" s="37"/>
      <c r="MH281" s="37"/>
      <c r="MI281" s="37"/>
      <c r="MJ281" s="37"/>
      <c r="MK281" s="37"/>
      <c r="ML281" s="37"/>
      <c r="MM281" s="37"/>
      <c r="MN281" s="37"/>
      <c r="MO281" s="37"/>
      <c r="MP281" s="37"/>
      <c r="MQ281" s="37"/>
      <c r="MR281" s="37"/>
      <c r="MS281" s="37"/>
      <c r="MT281" s="37"/>
      <c r="MU281" s="37"/>
      <c r="MV281" s="37"/>
      <c r="MW281" s="37"/>
      <c r="MX281" s="37"/>
      <c r="MY281" s="37"/>
      <c r="MZ281" s="37"/>
      <c r="NA281" s="37"/>
      <c r="NB281" s="37"/>
      <c r="NC281" s="37"/>
      <c r="ND281" s="37"/>
      <c r="NE281" s="37"/>
      <c r="NF281" s="37"/>
      <c r="NG281" s="37"/>
      <c r="NH281" s="37"/>
      <c r="NI281" s="37"/>
      <c r="NJ281" s="37"/>
      <c r="NK281" s="37"/>
      <c r="NL281" s="37"/>
      <c r="NM281" s="37"/>
      <c r="NN281" s="37"/>
      <c r="NO281" s="37"/>
      <c r="NP281" s="37"/>
      <c r="NQ281" s="37"/>
      <c r="NR281" s="37"/>
      <c r="NS281" s="37"/>
      <c r="NT281" s="37"/>
      <c r="NU281" s="37"/>
      <c r="NV281" s="37"/>
      <c r="NW281" s="37"/>
      <c r="NX281" s="37"/>
      <c r="NY281" s="37"/>
      <c r="NZ281" s="37"/>
      <c r="OA281" s="37"/>
      <c r="OB281" s="37"/>
      <c r="OC281" s="37"/>
      <c r="OD281" s="37"/>
      <c r="OE281" s="37"/>
      <c r="OF281" s="37"/>
      <c r="OG281" s="37"/>
      <c r="OH281" s="37"/>
      <c r="OI281" s="37"/>
      <c r="OJ281" s="37"/>
      <c r="OK281" s="37"/>
      <c r="OL281" s="37"/>
      <c r="OM281" s="37"/>
      <c r="ON281" s="37"/>
      <c r="OO281" s="37"/>
      <c r="OP281" s="37"/>
      <c r="OQ281" s="37"/>
      <c r="OR281" s="37"/>
      <c r="OS281" s="37"/>
      <c r="OT281" s="37"/>
      <c r="OU281" s="37"/>
      <c r="OV281" s="37"/>
      <c r="OW281" s="37"/>
      <c r="OX281" s="37"/>
      <c r="OY281" s="37"/>
      <c r="OZ281" s="37"/>
      <c r="PA281" s="37"/>
      <c r="PB281" s="37"/>
      <c r="PC281" s="37"/>
      <c r="PD281" s="37"/>
      <c r="PE281" s="37"/>
      <c r="PF281" s="37"/>
      <c r="PG281" s="37"/>
      <c r="PH281" s="37"/>
      <c r="PI281" s="37"/>
      <c r="PJ281" s="37"/>
      <c r="PK281" s="37"/>
      <c r="PL281" s="37"/>
      <c r="PM281" s="37"/>
      <c r="PN281" s="37"/>
      <c r="PO281" s="37"/>
      <c r="PP281" s="37"/>
      <c r="PQ281" s="37"/>
      <c r="PR281" s="37"/>
      <c r="PS281" s="37"/>
      <c r="PT281" s="37"/>
      <c r="PU281" s="37"/>
      <c r="PV281" s="37"/>
      <c r="PW281" s="37"/>
      <c r="PX281" s="37"/>
      <c r="PY281" s="37"/>
      <c r="PZ281" s="37"/>
      <c r="QA281" s="37"/>
      <c r="QB281" s="37"/>
      <c r="QC281" s="37"/>
      <c r="QD281" s="37"/>
      <c r="QE281" s="37"/>
      <c r="QF281" s="37"/>
      <c r="QG281" s="37"/>
      <c r="QH281" s="37"/>
      <c r="QI281" s="37"/>
      <c r="QJ281" s="37"/>
      <c r="QK281" s="37"/>
      <c r="QL281" s="37"/>
      <c r="QM281" s="37"/>
      <c r="QN281" s="37"/>
      <c r="QO281" s="37"/>
      <c r="QP281" s="37"/>
      <c r="QQ281" s="37"/>
      <c r="QR281" s="37"/>
      <c r="QS281" s="37"/>
      <c r="QT281" s="37"/>
      <c r="QU281" s="37"/>
      <c r="QV281" s="37"/>
      <c r="QW281" s="37"/>
      <c r="QX281" s="37"/>
      <c r="QY281" s="37"/>
      <c r="QZ281" s="37"/>
      <c r="RA281" s="37"/>
      <c r="RB281" s="37"/>
      <c r="RC281" s="37"/>
      <c r="RD281" s="37"/>
      <c r="RE281" s="37"/>
      <c r="RF281" s="37"/>
      <c r="RG281" s="37"/>
      <c r="RH281" s="37"/>
      <c r="RI281" s="37"/>
      <c r="RJ281" s="37"/>
      <c r="RK281" s="37"/>
      <c r="RL281" s="37"/>
      <c r="RM281" s="37"/>
      <c r="RN281" s="37"/>
      <c r="RO281" s="37"/>
      <c r="RP281" s="37"/>
      <c r="RQ281" s="37"/>
      <c r="RR281" s="37"/>
      <c r="RS281" s="37"/>
      <c r="RT281" s="37"/>
      <c r="RU281" s="37"/>
      <c r="RV281" s="37"/>
      <c r="RW281" s="37"/>
      <c r="RX281" s="37"/>
      <c r="RY281" s="37"/>
      <c r="RZ281" s="37"/>
      <c r="SA281" s="37"/>
      <c r="SB281" s="37"/>
      <c r="SC281" s="37"/>
      <c r="SD281" s="37"/>
      <c r="SE281" s="37"/>
      <c r="SF281" s="37"/>
      <c r="SG281" s="37"/>
      <c r="SH281" s="37"/>
      <c r="SI281" s="37"/>
      <c r="SJ281" s="37"/>
      <c r="SK281" s="37"/>
      <c r="SL281" s="37"/>
      <c r="SM281" s="37"/>
      <c r="SN281" s="37"/>
      <c r="SO281" s="37"/>
      <c r="SP281" s="37"/>
      <c r="SQ281" s="37"/>
      <c r="SR281" s="37"/>
      <c r="SS281" s="37"/>
      <c r="ST281" s="37"/>
      <c r="SU281" s="37"/>
      <c r="SV281" s="37"/>
      <c r="SW281" s="37"/>
      <c r="SX281" s="37"/>
      <c r="SY281" s="37"/>
      <c r="SZ281" s="37"/>
      <c r="TA281" s="37"/>
      <c r="TB281" s="37"/>
      <c r="TC281" s="37"/>
      <c r="TD281" s="37"/>
      <c r="TE281" s="37"/>
      <c r="TF281" s="37"/>
      <c r="TG281" s="37"/>
      <c r="TH281" s="37"/>
      <c r="TI281" s="37"/>
      <c r="TJ281" s="37"/>
      <c r="TK281" s="37"/>
      <c r="TL281" s="37"/>
      <c r="TM281" s="37"/>
      <c r="TN281" s="37"/>
      <c r="TO281" s="37"/>
      <c r="TP281" s="37"/>
      <c r="TQ281" s="37"/>
      <c r="TR281" s="37"/>
      <c r="TS281" s="37"/>
      <c r="TT281" s="37"/>
      <c r="TU281" s="37"/>
      <c r="TV281" s="37"/>
      <c r="TW281" s="37"/>
      <c r="TX281" s="37"/>
      <c r="TY281" s="37"/>
      <c r="TZ281" s="37"/>
      <c r="UA281" s="37"/>
      <c r="UB281" s="37"/>
      <c r="UC281" s="37"/>
      <c r="UD281" s="37"/>
      <c r="UE281" s="37"/>
      <c r="UF281" s="37"/>
      <c r="UG281" s="37"/>
      <c r="UH281" s="37"/>
      <c r="UI281" s="37"/>
      <c r="UJ281" s="37"/>
      <c r="UK281" s="37"/>
      <c r="UL281" s="37"/>
      <c r="UM281" s="37"/>
      <c r="UN281" s="37"/>
      <c r="UO281" s="37"/>
      <c r="UP281" s="37"/>
      <c r="UQ281" s="37"/>
      <c r="UR281" s="37"/>
      <c r="US281" s="37"/>
      <c r="UT281" s="37"/>
      <c r="UU281" s="37"/>
      <c r="UV281" s="37"/>
      <c r="UW281" s="37"/>
      <c r="UX281" s="37"/>
      <c r="UY281" s="37"/>
      <c r="UZ281" s="37"/>
      <c r="VA281" s="37"/>
      <c r="VB281" s="37"/>
      <c r="VC281" s="37"/>
      <c r="VD281" s="37"/>
      <c r="VE281" s="37"/>
      <c r="VF281" s="37"/>
      <c r="VG281" s="37"/>
      <c r="VH281" s="37"/>
      <c r="VI281" s="37"/>
      <c r="VJ281" s="37"/>
      <c r="VK281" s="37"/>
      <c r="VL281" s="37"/>
      <c r="VM281" s="37"/>
      <c r="VN281" s="37"/>
      <c r="VO281" s="37"/>
      <c r="VP281" s="37"/>
      <c r="VQ281" s="37"/>
      <c r="VR281" s="37"/>
      <c r="VS281" s="37"/>
      <c r="VT281" s="37"/>
      <c r="VU281" s="37"/>
      <c r="VV281" s="37"/>
      <c r="VW281" s="37"/>
      <c r="VX281" s="37"/>
      <c r="VY281" s="37"/>
      <c r="VZ281" s="37"/>
      <c r="WA281" s="37"/>
      <c r="WB281" s="37"/>
      <c r="WC281" s="37"/>
      <c r="WD281" s="37"/>
      <c r="WE281" s="37"/>
      <c r="WF281" s="37"/>
      <c r="WG281" s="37"/>
      <c r="WH281" s="37"/>
      <c r="WI281" s="37"/>
      <c r="WJ281" s="37"/>
      <c r="WK281" s="37"/>
      <c r="WL281" s="37"/>
      <c r="WM281" s="37"/>
      <c r="WN281" s="37"/>
      <c r="WO281" s="37"/>
      <c r="WP281" s="37"/>
      <c r="WQ281" s="37"/>
      <c r="WR281" s="37"/>
      <c r="WS281" s="37"/>
      <c r="WT281" s="37"/>
      <c r="WU281" s="37"/>
      <c r="WV281" s="37"/>
      <c r="WW281" s="37"/>
      <c r="WX281" s="37"/>
      <c r="WY281" s="37"/>
      <c r="WZ281" s="37"/>
      <c r="XA281" s="37"/>
      <c r="XB281" s="37"/>
      <c r="XC281" s="37"/>
      <c r="XD281" s="37"/>
      <c r="XE281" s="37"/>
      <c r="XF281" s="37"/>
      <c r="XG281" s="37"/>
      <c r="XH281" s="37"/>
      <c r="XI281" s="37"/>
      <c r="XJ281" s="37"/>
      <c r="XK281" s="37"/>
      <c r="XL281" s="37"/>
      <c r="XM281" s="37"/>
      <c r="XN281" s="37"/>
      <c r="XO281" s="37"/>
      <c r="XP281" s="37"/>
      <c r="XQ281" s="37"/>
      <c r="XR281" s="37"/>
      <c r="XS281" s="37"/>
      <c r="XT281" s="37"/>
      <c r="XU281" s="37"/>
      <c r="XV281" s="37"/>
      <c r="XW281" s="37"/>
      <c r="XX281" s="37"/>
      <c r="XY281" s="37"/>
      <c r="XZ281" s="37"/>
      <c r="YA281" s="37"/>
      <c r="YB281" s="37"/>
      <c r="YC281" s="37"/>
      <c r="YD281" s="37"/>
      <c r="YE281" s="37"/>
      <c r="YF281" s="37"/>
      <c r="YG281" s="37"/>
      <c r="YH281" s="37"/>
      <c r="YI281" s="37"/>
      <c r="YJ281" s="37"/>
      <c r="YK281" s="37"/>
      <c r="YL281" s="37"/>
      <c r="YM281" s="37"/>
      <c r="YN281" s="37"/>
      <c r="YO281" s="37"/>
      <c r="YP281" s="37"/>
      <c r="YQ281" s="37"/>
      <c r="YR281" s="37"/>
      <c r="YS281" s="37"/>
    </row>
    <row r="282" spans="1:669" s="49" customFormat="1" ht="15.75" x14ac:dyDescent="0.25">
      <c r="A282" s="37"/>
      <c r="B282" s="2"/>
      <c r="C282" s="2"/>
      <c r="D282" s="2"/>
      <c r="E282" s="1"/>
      <c r="F282" s="1"/>
      <c r="G282" s="129"/>
      <c r="H282" s="130"/>
      <c r="I282" s="129"/>
      <c r="J282" s="129"/>
      <c r="K282" s="129"/>
      <c r="L282" s="129"/>
      <c r="M282" s="130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  <c r="IT282" s="37"/>
      <c r="IU282" s="37"/>
      <c r="IV282" s="37"/>
      <c r="IW282" s="37"/>
      <c r="IX282" s="37"/>
      <c r="IY282" s="37"/>
      <c r="IZ282" s="37"/>
      <c r="JA282" s="37"/>
      <c r="JB282" s="37"/>
      <c r="JC282" s="37"/>
      <c r="JD282" s="37"/>
      <c r="JE282" s="37"/>
      <c r="JF282" s="37"/>
      <c r="JG282" s="37"/>
      <c r="JH282" s="37"/>
      <c r="JI282" s="37"/>
      <c r="JJ282" s="37"/>
      <c r="JK282" s="37"/>
      <c r="JL282" s="37"/>
      <c r="JM282" s="37"/>
      <c r="JN282" s="37"/>
      <c r="JO282" s="37"/>
      <c r="JP282" s="37"/>
      <c r="JQ282" s="37"/>
      <c r="JR282" s="37"/>
      <c r="JS282" s="37"/>
      <c r="JT282" s="37"/>
      <c r="JU282" s="37"/>
      <c r="JV282" s="37"/>
      <c r="JW282" s="37"/>
      <c r="JX282" s="37"/>
      <c r="JY282" s="37"/>
      <c r="JZ282" s="37"/>
      <c r="KA282" s="37"/>
      <c r="KB282" s="37"/>
      <c r="KC282" s="37"/>
      <c r="KD282" s="37"/>
      <c r="KE282" s="37"/>
      <c r="KF282" s="37"/>
      <c r="KG282" s="37"/>
      <c r="KH282" s="37"/>
      <c r="KI282" s="37"/>
      <c r="KJ282" s="37"/>
      <c r="KK282" s="37"/>
      <c r="KL282" s="37"/>
      <c r="KM282" s="37"/>
      <c r="KN282" s="37"/>
      <c r="KO282" s="37"/>
      <c r="KP282" s="37"/>
      <c r="KQ282" s="37"/>
      <c r="KR282" s="37"/>
      <c r="KS282" s="37"/>
      <c r="KT282" s="37"/>
      <c r="KU282" s="37"/>
      <c r="KV282" s="37"/>
      <c r="KW282" s="37"/>
      <c r="KX282" s="37"/>
      <c r="KY282" s="37"/>
      <c r="KZ282" s="37"/>
      <c r="LA282" s="37"/>
      <c r="LB282" s="37"/>
      <c r="LC282" s="37"/>
      <c r="LD282" s="37"/>
      <c r="LE282" s="37"/>
      <c r="LF282" s="37"/>
      <c r="LG282" s="37"/>
      <c r="LH282" s="37"/>
      <c r="LI282" s="37"/>
      <c r="LJ282" s="37"/>
      <c r="LK282" s="37"/>
      <c r="LL282" s="37"/>
      <c r="LM282" s="37"/>
      <c r="LN282" s="37"/>
      <c r="LO282" s="37"/>
      <c r="LP282" s="37"/>
      <c r="LQ282" s="37"/>
      <c r="LR282" s="37"/>
      <c r="LS282" s="37"/>
      <c r="LT282" s="37"/>
      <c r="LU282" s="37"/>
      <c r="LV282" s="37"/>
      <c r="LW282" s="37"/>
      <c r="LX282" s="37"/>
      <c r="LY282" s="37"/>
      <c r="LZ282" s="37"/>
      <c r="MA282" s="37"/>
      <c r="MB282" s="37"/>
      <c r="MC282" s="37"/>
      <c r="MD282" s="37"/>
      <c r="ME282" s="37"/>
      <c r="MF282" s="37"/>
      <c r="MG282" s="37"/>
      <c r="MH282" s="37"/>
      <c r="MI282" s="37"/>
      <c r="MJ282" s="37"/>
      <c r="MK282" s="37"/>
      <c r="ML282" s="37"/>
      <c r="MM282" s="37"/>
      <c r="MN282" s="37"/>
      <c r="MO282" s="37"/>
      <c r="MP282" s="37"/>
      <c r="MQ282" s="37"/>
      <c r="MR282" s="37"/>
      <c r="MS282" s="37"/>
      <c r="MT282" s="37"/>
      <c r="MU282" s="37"/>
      <c r="MV282" s="37"/>
      <c r="MW282" s="37"/>
      <c r="MX282" s="37"/>
      <c r="MY282" s="37"/>
      <c r="MZ282" s="37"/>
      <c r="NA282" s="37"/>
      <c r="NB282" s="37"/>
      <c r="NC282" s="37"/>
      <c r="ND282" s="37"/>
      <c r="NE282" s="37"/>
      <c r="NF282" s="37"/>
      <c r="NG282" s="37"/>
      <c r="NH282" s="37"/>
      <c r="NI282" s="37"/>
      <c r="NJ282" s="37"/>
      <c r="NK282" s="37"/>
      <c r="NL282" s="37"/>
      <c r="NM282" s="37"/>
      <c r="NN282" s="37"/>
      <c r="NO282" s="37"/>
      <c r="NP282" s="37"/>
      <c r="NQ282" s="37"/>
      <c r="NR282" s="37"/>
      <c r="NS282" s="37"/>
      <c r="NT282" s="37"/>
      <c r="NU282" s="37"/>
      <c r="NV282" s="37"/>
      <c r="NW282" s="37"/>
      <c r="NX282" s="37"/>
      <c r="NY282" s="37"/>
      <c r="NZ282" s="37"/>
      <c r="OA282" s="37"/>
      <c r="OB282" s="37"/>
      <c r="OC282" s="37"/>
      <c r="OD282" s="37"/>
      <c r="OE282" s="37"/>
      <c r="OF282" s="37"/>
      <c r="OG282" s="37"/>
      <c r="OH282" s="37"/>
      <c r="OI282" s="37"/>
      <c r="OJ282" s="37"/>
      <c r="OK282" s="37"/>
      <c r="OL282" s="37"/>
      <c r="OM282" s="37"/>
      <c r="ON282" s="37"/>
      <c r="OO282" s="37"/>
      <c r="OP282" s="37"/>
      <c r="OQ282" s="37"/>
      <c r="OR282" s="37"/>
      <c r="OS282" s="37"/>
      <c r="OT282" s="37"/>
      <c r="OU282" s="37"/>
      <c r="OV282" s="37"/>
      <c r="OW282" s="37"/>
      <c r="OX282" s="37"/>
      <c r="OY282" s="37"/>
      <c r="OZ282" s="37"/>
      <c r="PA282" s="37"/>
      <c r="PB282" s="37"/>
      <c r="PC282" s="37"/>
      <c r="PD282" s="37"/>
      <c r="PE282" s="37"/>
      <c r="PF282" s="37"/>
      <c r="PG282" s="37"/>
      <c r="PH282" s="37"/>
      <c r="PI282" s="37"/>
      <c r="PJ282" s="37"/>
      <c r="PK282" s="37"/>
      <c r="PL282" s="37"/>
      <c r="PM282" s="37"/>
      <c r="PN282" s="37"/>
      <c r="PO282" s="37"/>
      <c r="PP282" s="37"/>
      <c r="PQ282" s="37"/>
      <c r="PR282" s="37"/>
      <c r="PS282" s="37"/>
      <c r="PT282" s="37"/>
      <c r="PU282" s="37"/>
      <c r="PV282" s="37"/>
      <c r="PW282" s="37"/>
      <c r="PX282" s="37"/>
      <c r="PY282" s="37"/>
      <c r="PZ282" s="37"/>
      <c r="QA282" s="37"/>
      <c r="QB282" s="37"/>
      <c r="QC282" s="37"/>
      <c r="QD282" s="37"/>
      <c r="QE282" s="37"/>
      <c r="QF282" s="37"/>
      <c r="QG282" s="37"/>
      <c r="QH282" s="37"/>
      <c r="QI282" s="37"/>
      <c r="QJ282" s="37"/>
      <c r="QK282" s="37"/>
      <c r="QL282" s="37"/>
      <c r="QM282" s="37"/>
      <c r="QN282" s="37"/>
      <c r="QO282" s="37"/>
      <c r="QP282" s="37"/>
      <c r="QQ282" s="37"/>
      <c r="QR282" s="37"/>
      <c r="QS282" s="37"/>
      <c r="QT282" s="37"/>
      <c r="QU282" s="37"/>
      <c r="QV282" s="37"/>
      <c r="QW282" s="37"/>
      <c r="QX282" s="37"/>
      <c r="QY282" s="37"/>
      <c r="QZ282" s="37"/>
      <c r="RA282" s="37"/>
      <c r="RB282" s="37"/>
      <c r="RC282" s="37"/>
      <c r="RD282" s="37"/>
      <c r="RE282" s="37"/>
      <c r="RF282" s="37"/>
      <c r="RG282" s="37"/>
      <c r="RH282" s="37"/>
      <c r="RI282" s="37"/>
      <c r="RJ282" s="37"/>
      <c r="RK282" s="37"/>
      <c r="RL282" s="37"/>
      <c r="RM282" s="37"/>
      <c r="RN282" s="37"/>
      <c r="RO282" s="37"/>
      <c r="RP282" s="37"/>
      <c r="RQ282" s="37"/>
      <c r="RR282" s="37"/>
      <c r="RS282" s="37"/>
      <c r="RT282" s="37"/>
      <c r="RU282" s="37"/>
      <c r="RV282" s="37"/>
      <c r="RW282" s="37"/>
      <c r="RX282" s="37"/>
      <c r="RY282" s="37"/>
      <c r="RZ282" s="37"/>
      <c r="SA282" s="37"/>
      <c r="SB282" s="37"/>
      <c r="SC282" s="37"/>
      <c r="SD282" s="37"/>
      <c r="SE282" s="37"/>
      <c r="SF282" s="37"/>
      <c r="SG282" s="37"/>
      <c r="SH282" s="37"/>
      <c r="SI282" s="37"/>
      <c r="SJ282" s="37"/>
      <c r="SK282" s="37"/>
      <c r="SL282" s="37"/>
      <c r="SM282" s="37"/>
      <c r="SN282" s="37"/>
      <c r="SO282" s="37"/>
      <c r="SP282" s="37"/>
      <c r="SQ282" s="37"/>
      <c r="SR282" s="37"/>
      <c r="SS282" s="37"/>
      <c r="ST282" s="37"/>
      <c r="SU282" s="37"/>
      <c r="SV282" s="37"/>
      <c r="SW282" s="37"/>
      <c r="SX282" s="37"/>
      <c r="SY282" s="37"/>
      <c r="SZ282" s="37"/>
      <c r="TA282" s="37"/>
      <c r="TB282" s="37"/>
      <c r="TC282" s="37"/>
      <c r="TD282" s="37"/>
      <c r="TE282" s="37"/>
      <c r="TF282" s="37"/>
      <c r="TG282" s="37"/>
      <c r="TH282" s="37"/>
      <c r="TI282" s="37"/>
      <c r="TJ282" s="37"/>
      <c r="TK282" s="37"/>
      <c r="TL282" s="37"/>
      <c r="TM282" s="37"/>
      <c r="TN282" s="37"/>
      <c r="TO282" s="37"/>
      <c r="TP282" s="37"/>
      <c r="TQ282" s="37"/>
      <c r="TR282" s="37"/>
      <c r="TS282" s="37"/>
      <c r="TT282" s="37"/>
      <c r="TU282" s="37"/>
      <c r="TV282" s="37"/>
      <c r="TW282" s="37"/>
      <c r="TX282" s="37"/>
      <c r="TY282" s="37"/>
      <c r="TZ282" s="37"/>
      <c r="UA282" s="37"/>
      <c r="UB282" s="37"/>
      <c r="UC282" s="37"/>
      <c r="UD282" s="37"/>
      <c r="UE282" s="37"/>
      <c r="UF282" s="37"/>
      <c r="UG282" s="37"/>
      <c r="UH282" s="37"/>
      <c r="UI282" s="37"/>
      <c r="UJ282" s="37"/>
      <c r="UK282" s="37"/>
      <c r="UL282" s="37"/>
      <c r="UM282" s="37"/>
      <c r="UN282" s="37"/>
      <c r="UO282" s="37"/>
      <c r="UP282" s="37"/>
      <c r="UQ282" s="37"/>
      <c r="UR282" s="37"/>
      <c r="US282" s="37"/>
      <c r="UT282" s="37"/>
      <c r="UU282" s="37"/>
      <c r="UV282" s="37"/>
      <c r="UW282" s="37"/>
      <c r="UX282" s="37"/>
      <c r="UY282" s="37"/>
      <c r="UZ282" s="37"/>
      <c r="VA282" s="37"/>
      <c r="VB282" s="37"/>
      <c r="VC282" s="37"/>
      <c r="VD282" s="37"/>
      <c r="VE282" s="37"/>
      <c r="VF282" s="37"/>
      <c r="VG282" s="37"/>
      <c r="VH282" s="37"/>
      <c r="VI282" s="37"/>
      <c r="VJ282" s="37"/>
      <c r="VK282" s="37"/>
      <c r="VL282" s="37"/>
      <c r="VM282" s="37"/>
      <c r="VN282" s="37"/>
      <c r="VO282" s="37"/>
      <c r="VP282" s="37"/>
      <c r="VQ282" s="37"/>
      <c r="VR282" s="37"/>
      <c r="VS282" s="37"/>
      <c r="VT282" s="37"/>
      <c r="VU282" s="37"/>
      <c r="VV282" s="37"/>
      <c r="VW282" s="37"/>
      <c r="VX282" s="37"/>
      <c r="VY282" s="37"/>
      <c r="VZ282" s="37"/>
      <c r="WA282" s="37"/>
      <c r="WB282" s="37"/>
      <c r="WC282" s="37"/>
      <c r="WD282" s="37"/>
      <c r="WE282" s="37"/>
      <c r="WF282" s="37"/>
      <c r="WG282" s="37"/>
      <c r="WH282" s="37"/>
      <c r="WI282" s="37"/>
      <c r="WJ282" s="37"/>
      <c r="WK282" s="37"/>
      <c r="WL282" s="37"/>
      <c r="WM282" s="37"/>
      <c r="WN282" s="37"/>
      <c r="WO282" s="37"/>
      <c r="WP282" s="37"/>
      <c r="WQ282" s="37"/>
      <c r="WR282" s="37"/>
      <c r="WS282" s="37"/>
      <c r="WT282" s="37"/>
      <c r="WU282" s="37"/>
      <c r="WV282" s="37"/>
      <c r="WW282" s="37"/>
      <c r="WX282" s="37"/>
      <c r="WY282" s="37"/>
      <c r="WZ282" s="37"/>
      <c r="XA282" s="37"/>
      <c r="XB282" s="37"/>
      <c r="XC282" s="37"/>
      <c r="XD282" s="37"/>
      <c r="XE282" s="37"/>
      <c r="XF282" s="37"/>
      <c r="XG282" s="37"/>
      <c r="XH282" s="37"/>
      <c r="XI282" s="37"/>
      <c r="XJ282" s="37"/>
      <c r="XK282" s="37"/>
      <c r="XL282" s="37"/>
      <c r="XM282" s="37"/>
      <c r="XN282" s="37"/>
      <c r="XO282" s="37"/>
      <c r="XP282" s="37"/>
      <c r="XQ282" s="37"/>
      <c r="XR282" s="37"/>
      <c r="XS282" s="37"/>
      <c r="XT282" s="37"/>
      <c r="XU282" s="37"/>
      <c r="XV282" s="37"/>
      <c r="XW282" s="37"/>
      <c r="XX282" s="37"/>
      <c r="XY282" s="37"/>
      <c r="XZ282" s="37"/>
      <c r="YA282" s="37"/>
      <c r="YB282" s="37"/>
      <c r="YC282" s="37"/>
      <c r="YD282" s="37"/>
      <c r="YE282" s="37"/>
      <c r="YF282" s="37"/>
      <c r="YG282" s="37"/>
      <c r="YH282" s="37"/>
      <c r="YI282" s="37"/>
      <c r="YJ282" s="37"/>
      <c r="YK282" s="37"/>
      <c r="YL282" s="37"/>
      <c r="YM282" s="37"/>
      <c r="YN282" s="37"/>
      <c r="YO282" s="37"/>
      <c r="YP282" s="37"/>
      <c r="YQ282" s="37"/>
      <c r="YR282" s="37"/>
      <c r="YS282" s="37"/>
    </row>
    <row r="283" spans="1:669" s="49" customFormat="1" ht="15.75" x14ac:dyDescent="0.25">
      <c r="A283" s="37"/>
      <c r="B283" s="2"/>
      <c r="C283" s="2"/>
      <c r="D283" s="2"/>
      <c r="E283" s="1"/>
      <c r="F283" s="1"/>
      <c r="G283" s="129"/>
      <c r="H283" s="130"/>
      <c r="I283" s="129"/>
      <c r="J283" s="129"/>
      <c r="K283" s="129"/>
      <c r="L283" s="129"/>
      <c r="M283" s="130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  <c r="IT283" s="37"/>
      <c r="IU283" s="37"/>
      <c r="IV283" s="37"/>
      <c r="IW283" s="37"/>
      <c r="IX283" s="37"/>
      <c r="IY283" s="37"/>
      <c r="IZ283" s="37"/>
      <c r="JA283" s="37"/>
      <c r="JB283" s="37"/>
      <c r="JC283" s="37"/>
      <c r="JD283" s="37"/>
      <c r="JE283" s="37"/>
      <c r="JF283" s="37"/>
      <c r="JG283" s="37"/>
      <c r="JH283" s="37"/>
      <c r="JI283" s="37"/>
      <c r="JJ283" s="37"/>
      <c r="JK283" s="37"/>
      <c r="JL283" s="37"/>
      <c r="JM283" s="37"/>
      <c r="JN283" s="37"/>
      <c r="JO283" s="37"/>
      <c r="JP283" s="37"/>
      <c r="JQ283" s="37"/>
      <c r="JR283" s="37"/>
      <c r="JS283" s="37"/>
      <c r="JT283" s="37"/>
      <c r="JU283" s="37"/>
      <c r="JV283" s="37"/>
      <c r="JW283" s="37"/>
      <c r="JX283" s="37"/>
      <c r="JY283" s="37"/>
      <c r="JZ283" s="37"/>
      <c r="KA283" s="37"/>
      <c r="KB283" s="37"/>
      <c r="KC283" s="37"/>
      <c r="KD283" s="37"/>
      <c r="KE283" s="37"/>
      <c r="KF283" s="37"/>
      <c r="KG283" s="37"/>
      <c r="KH283" s="37"/>
      <c r="KI283" s="37"/>
      <c r="KJ283" s="37"/>
      <c r="KK283" s="37"/>
      <c r="KL283" s="37"/>
      <c r="KM283" s="37"/>
      <c r="KN283" s="37"/>
      <c r="KO283" s="37"/>
      <c r="KP283" s="37"/>
      <c r="KQ283" s="37"/>
      <c r="KR283" s="37"/>
      <c r="KS283" s="37"/>
      <c r="KT283" s="37"/>
      <c r="KU283" s="37"/>
      <c r="KV283" s="37"/>
      <c r="KW283" s="37"/>
      <c r="KX283" s="37"/>
      <c r="KY283" s="37"/>
      <c r="KZ283" s="37"/>
      <c r="LA283" s="37"/>
      <c r="LB283" s="37"/>
      <c r="LC283" s="37"/>
      <c r="LD283" s="37"/>
      <c r="LE283" s="37"/>
      <c r="LF283" s="37"/>
      <c r="LG283" s="37"/>
      <c r="LH283" s="37"/>
      <c r="LI283" s="37"/>
      <c r="LJ283" s="37"/>
      <c r="LK283" s="37"/>
      <c r="LL283" s="37"/>
      <c r="LM283" s="37"/>
      <c r="LN283" s="37"/>
      <c r="LO283" s="37"/>
      <c r="LP283" s="37"/>
      <c r="LQ283" s="37"/>
      <c r="LR283" s="37"/>
      <c r="LS283" s="37"/>
      <c r="LT283" s="37"/>
      <c r="LU283" s="37"/>
      <c r="LV283" s="37"/>
      <c r="LW283" s="37"/>
      <c r="LX283" s="37"/>
      <c r="LY283" s="37"/>
      <c r="LZ283" s="37"/>
      <c r="MA283" s="37"/>
      <c r="MB283" s="37"/>
      <c r="MC283" s="37"/>
      <c r="MD283" s="37"/>
      <c r="ME283" s="37"/>
      <c r="MF283" s="37"/>
      <c r="MG283" s="37"/>
      <c r="MH283" s="37"/>
      <c r="MI283" s="37"/>
      <c r="MJ283" s="37"/>
      <c r="MK283" s="37"/>
      <c r="ML283" s="37"/>
      <c r="MM283" s="37"/>
      <c r="MN283" s="37"/>
      <c r="MO283" s="37"/>
      <c r="MP283" s="37"/>
      <c r="MQ283" s="37"/>
      <c r="MR283" s="37"/>
      <c r="MS283" s="37"/>
      <c r="MT283" s="37"/>
      <c r="MU283" s="37"/>
      <c r="MV283" s="37"/>
      <c r="MW283" s="37"/>
      <c r="MX283" s="37"/>
      <c r="MY283" s="37"/>
      <c r="MZ283" s="37"/>
      <c r="NA283" s="37"/>
      <c r="NB283" s="37"/>
      <c r="NC283" s="37"/>
      <c r="ND283" s="37"/>
      <c r="NE283" s="37"/>
      <c r="NF283" s="37"/>
      <c r="NG283" s="37"/>
      <c r="NH283" s="37"/>
      <c r="NI283" s="37"/>
      <c r="NJ283" s="37"/>
      <c r="NK283" s="37"/>
      <c r="NL283" s="37"/>
      <c r="NM283" s="37"/>
      <c r="NN283" s="37"/>
      <c r="NO283" s="37"/>
      <c r="NP283" s="37"/>
      <c r="NQ283" s="37"/>
      <c r="NR283" s="37"/>
      <c r="NS283" s="37"/>
      <c r="NT283" s="37"/>
      <c r="NU283" s="37"/>
      <c r="NV283" s="37"/>
      <c r="NW283" s="37"/>
      <c r="NX283" s="37"/>
      <c r="NY283" s="37"/>
      <c r="NZ283" s="37"/>
      <c r="OA283" s="37"/>
      <c r="OB283" s="37"/>
      <c r="OC283" s="37"/>
      <c r="OD283" s="37"/>
      <c r="OE283" s="37"/>
      <c r="OF283" s="37"/>
      <c r="OG283" s="37"/>
      <c r="OH283" s="37"/>
      <c r="OI283" s="37"/>
      <c r="OJ283" s="37"/>
      <c r="OK283" s="37"/>
      <c r="OL283" s="37"/>
      <c r="OM283" s="37"/>
      <c r="ON283" s="37"/>
      <c r="OO283" s="37"/>
      <c r="OP283" s="37"/>
      <c r="OQ283" s="37"/>
      <c r="OR283" s="37"/>
      <c r="OS283" s="37"/>
      <c r="OT283" s="37"/>
      <c r="OU283" s="37"/>
      <c r="OV283" s="37"/>
      <c r="OW283" s="37"/>
      <c r="OX283" s="37"/>
      <c r="OY283" s="37"/>
      <c r="OZ283" s="37"/>
      <c r="PA283" s="37"/>
      <c r="PB283" s="37"/>
      <c r="PC283" s="37"/>
      <c r="PD283" s="37"/>
      <c r="PE283" s="37"/>
      <c r="PF283" s="37"/>
      <c r="PG283" s="37"/>
      <c r="PH283" s="37"/>
      <c r="PI283" s="37"/>
      <c r="PJ283" s="37"/>
      <c r="PK283" s="37"/>
      <c r="PL283" s="37"/>
      <c r="PM283" s="37"/>
      <c r="PN283" s="37"/>
      <c r="PO283" s="37"/>
      <c r="PP283" s="37"/>
      <c r="PQ283" s="37"/>
      <c r="PR283" s="37"/>
      <c r="PS283" s="37"/>
      <c r="PT283" s="37"/>
      <c r="PU283" s="37"/>
      <c r="PV283" s="37"/>
      <c r="PW283" s="37"/>
      <c r="PX283" s="37"/>
      <c r="PY283" s="37"/>
      <c r="PZ283" s="37"/>
      <c r="QA283" s="37"/>
      <c r="QB283" s="37"/>
      <c r="QC283" s="37"/>
      <c r="QD283" s="37"/>
      <c r="QE283" s="37"/>
      <c r="QF283" s="37"/>
      <c r="QG283" s="37"/>
      <c r="QH283" s="37"/>
      <c r="QI283" s="37"/>
      <c r="QJ283" s="37"/>
      <c r="QK283" s="37"/>
      <c r="QL283" s="37"/>
      <c r="QM283" s="37"/>
      <c r="QN283" s="37"/>
      <c r="QO283" s="37"/>
      <c r="QP283" s="37"/>
      <c r="QQ283" s="37"/>
      <c r="QR283" s="37"/>
      <c r="QS283" s="37"/>
      <c r="QT283" s="37"/>
      <c r="QU283" s="37"/>
      <c r="QV283" s="37"/>
      <c r="QW283" s="37"/>
      <c r="QX283" s="37"/>
      <c r="QY283" s="37"/>
      <c r="QZ283" s="37"/>
      <c r="RA283" s="37"/>
      <c r="RB283" s="37"/>
      <c r="RC283" s="37"/>
      <c r="RD283" s="37"/>
      <c r="RE283" s="37"/>
      <c r="RF283" s="37"/>
      <c r="RG283" s="37"/>
      <c r="RH283" s="37"/>
      <c r="RI283" s="37"/>
      <c r="RJ283" s="37"/>
      <c r="RK283" s="37"/>
      <c r="RL283" s="37"/>
      <c r="RM283" s="37"/>
      <c r="RN283" s="37"/>
      <c r="RO283" s="37"/>
      <c r="RP283" s="37"/>
      <c r="RQ283" s="37"/>
      <c r="RR283" s="37"/>
      <c r="RS283" s="37"/>
      <c r="RT283" s="37"/>
      <c r="RU283" s="37"/>
      <c r="RV283" s="37"/>
      <c r="RW283" s="37"/>
      <c r="RX283" s="37"/>
      <c r="RY283" s="37"/>
      <c r="RZ283" s="37"/>
      <c r="SA283" s="37"/>
      <c r="SB283" s="37"/>
      <c r="SC283" s="37"/>
      <c r="SD283" s="37"/>
      <c r="SE283" s="37"/>
      <c r="SF283" s="37"/>
      <c r="SG283" s="37"/>
      <c r="SH283" s="37"/>
      <c r="SI283" s="37"/>
      <c r="SJ283" s="37"/>
      <c r="SK283" s="37"/>
      <c r="SL283" s="37"/>
      <c r="SM283" s="37"/>
      <c r="SN283" s="37"/>
      <c r="SO283" s="37"/>
      <c r="SP283" s="37"/>
      <c r="SQ283" s="37"/>
      <c r="SR283" s="37"/>
      <c r="SS283" s="37"/>
      <c r="ST283" s="37"/>
      <c r="SU283" s="37"/>
      <c r="SV283" s="37"/>
      <c r="SW283" s="37"/>
      <c r="SX283" s="37"/>
      <c r="SY283" s="37"/>
      <c r="SZ283" s="37"/>
      <c r="TA283" s="37"/>
      <c r="TB283" s="37"/>
      <c r="TC283" s="37"/>
      <c r="TD283" s="37"/>
      <c r="TE283" s="37"/>
      <c r="TF283" s="37"/>
      <c r="TG283" s="37"/>
      <c r="TH283" s="37"/>
      <c r="TI283" s="37"/>
      <c r="TJ283" s="37"/>
      <c r="TK283" s="37"/>
      <c r="TL283" s="37"/>
      <c r="TM283" s="37"/>
      <c r="TN283" s="37"/>
      <c r="TO283" s="37"/>
      <c r="TP283" s="37"/>
      <c r="TQ283" s="37"/>
      <c r="TR283" s="37"/>
      <c r="TS283" s="37"/>
      <c r="TT283" s="37"/>
      <c r="TU283" s="37"/>
      <c r="TV283" s="37"/>
      <c r="TW283" s="37"/>
      <c r="TX283" s="37"/>
      <c r="TY283" s="37"/>
      <c r="TZ283" s="37"/>
      <c r="UA283" s="37"/>
      <c r="UB283" s="37"/>
      <c r="UC283" s="37"/>
      <c r="UD283" s="37"/>
      <c r="UE283" s="37"/>
      <c r="UF283" s="37"/>
      <c r="UG283" s="37"/>
      <c r="UH283" s="37"/>
      <c r="UI283" s="37"/>
      <c r="UJ283" s="37"/>
      <c r="UK283" s="37"/>
      <c r="UL283" s="37"/>
      <c r="UM283" s="37"/>
      <c r="UN283" s="37"/>
      <c r="UO283" s="37"/>
      <c r="UP283" s="37"/>
      <c r="UQ283" s="37"/>
      <c r="UR283" s="37"/>
      <c r="US283" s="37"/>
      <c r="UT283" s="37"/>
      <c r="UU283" s="37"/>
      <c r="UV283" s="37"/>
      <c r="UW283" s="37"/>
      <c r="UX283" s="37"/>
      <c r="UY283" s="37"/>
      <c r="UZ283" s="37"/>
      <c r="VA283" s="37"/>
      <c r="VB283" s="37"/>
      <c r="VC283" s="37"/>
      <c r="VD283" s="37"/>
      <c r="VE283" s="37"/>
      <c r="VF283" s="37"/>
      <c r="VG283" s="37"/>
      <c r="VH283" s="37"/>
      <c r="VI283" s="37"/>
      <c r="VJ283" s="37"/>
      <c r="VK283" s="37"/>
      <c r="VL283" s="37"/>
      <c r="VM283" s="37"/>
      <c r="VN283" s="37"/>
      <c r="VO283" s="37"/>
      <c r="VP283" s="37"/>
      <c r="VQ283" s="37"/>
      <c r="VR283" s="37"/>
      <c r="VS283" s="37"/>
      <c r="VT283" s="37"/>
      <c r="VU283" s="37"/>
      <c r="VV283" s="37"/>
      <c r="VW283" s="37"/>
      <c r="VX283" s="37"/>
      <c r="VY283" s="37"/>
      <c r="VZ283" s="37"/>
      <c r="WA283" s="37"/>
      <c r="WB283" s="37"/>
      <c r="WC283" s="37"/>
      <c r="WD283" s="37"/>
      <c r="WE283" s="37"/>
      <c r="WF283" s="37"/>
      <c r="WG283" s="37"/>
      <c r="WH283" s="37"/>
      <c r="WI283" s="37"/>
      <c r="WJ283" s="37"/>
      <c r="WK283" s="37"/>
      <c r="WL283" s="37"/>
      <c r="WM283" s="37"/>
      <c r="WN283" s="37"/>
      <c r="WO283" s="37"/>
      <c r="WP283" s="37"/>
      <c r="WQ283" s="37"/>
      <c r="WR283" s="37"/>
      <c r="WS283" s="37"/>
      <c r="WT283" s="37"/>
      <c r="WU283" s="37"/>
      <c r="WV283" s="37"/>
      <c r="WW283" s="37"/>
      <c r="WX283" s="37"/>
      <c r="WY283" s="37"/>
      <c r="WZ283" s="37"/>
      <c r="XA283" s="37"/>
      <c r="XB283" s="37"/>
      <c r="XC283" s="37"/>
      <c r="XD283" s="37"/>
      <c r="XE283" s="37"/>
      <c r="XF283" s="37"/>
      <c r="XG283" s="37"/>
      <c r="XH283" s="37"/>
      <c r="XI283" s="37"/>
      <c r="XJ283" s="37"/>
      <c r="XK283" s="37"/>
      <c r="XL283" s="37"/>
      <c r="XM283" s="37"/>
      <c r="XN283" s="37"/>
      <c r="XO283" s="37"/>
      <c r="XP283" s="37"/>
      <c r="XQ283" s="37"/>
      <c r="XR283" s="37"/>
      <c r="XS283" s="37"/>
      <c r="XT283" s="37"/>
      <c r="XU283" s="37"/>
      <c r="XV283" s="37"/>
      <c r="XW283" s="37"/>
      <c r="XX283" s="37"/>
      <c r="XY283" s="37"/>
      <c r="XZ283" s="37"/>
      <c r="YA283" s="37"/>
      <c r="YB283" s="37"/>
      <c r="YC283" s="37"/>
      <c r="YD283" s="37"/>
      <c r="YE283" s="37"/>
      <c r="YF283" s="37"/>
      <c r="YG283" s="37"/>
      <c r="YH283" s="37"/>
      <c r="YI283" s="37"/>
      <c r="YJ283" s="37"/>
      <c r="YK283" s="37"/>
      <c r="YL283" s="37"/>
      <c r="YM283" s="37"/>
      <c r="YN283" s="37"/>
      <c r="YO283" s="37"/>
      <c r="YP283" s="37"/>
      <c r="YQ283" s="37"/>
      <c r="YR283" s="37"/>
      <c r="YS283" s="37"/>
    </row>
    <row r="284" spans="1:669" s="49" customFormat="1" ht="15.75" x14ac:dyDescent="0.25">
      <c r="A284" s="37"/>
      <c r="B284" s="2"/>
      <c r="C284" s="2"/>
      <c r="D284" s="2"/>
      <c r="E284" s="1"/>
      <c r="F284" s="1"/>
      <c r="G284" s="129"/>
      <c r="H284" s="130"/>
      <c r="I284" s="129"/>
      <c r="J284" s="129"/>
      <c r="K284" s="129"/>
      <c r="L284" s="129"/>
      <c r="M284" s="130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  <c r="IT284" s="37"/>
      <c r="IU284" s="37"/>
      <c r="IV284" s="37"/>
      <c r="IW284" s="37"/>
      <c r="IX284" s="37"/>
      <c r="IY284" s="37"/>
      <c r="IZ284" s="37"/>
      <c r="JA284" s="37"/>
      <c r="JB284" s="37"/>
      <c r="JC284" s="37"/>
      <c r="JD284" s="37"/>
      <c r="JE284" s="37"/>
      <c r="JF284" s="37"/>
      <c r="JG284" s="37"/>
      <c r="JH284" s="37"/>
      <c r="JI284" s="37"/>
      <c r="JJ284" s="37"/>
      <c r="JK284" s="37"/>
      <c r="JL284" s="37"/>
      <c r="JM284" s="37"/>
      <c r="JN284" s="37"/>
      <c r="JO284" s="37"/>
      <c r="JP284" s="37"/>
      <c r="JQ284" s="37"/>
      <c r="JR284" s="37"/>
      <c r="JS284" s="37"/>
      <c r="JT284" s="37"/>
      <c r="JU284" s="37"/>
      <c r="JV284" s="37"/>
      <c r="JW284" s="37"/>
      <c r="JX284" s="37"/>
      <c r="JY284" s="37"/>
      <c r="JZ284" s="37"/>
      <c r="KA284" s="37"/>
      <c r="KB284" s="37"/>
      <c r="KC284" s="37"/>
      <c r="KD284" s="37"/>
      <c r="KE284" s="37"/>
      <c r="KF284" s="37"/>
      <c r="KG284" s="37"/>
      <c r="KH284" s="37"/>
      <c r="KI284" s="37"/>
      <c r="KJ284" s="37"/>
      <c r="KK284" s="37"/>
      <c r="KL284" s="37"/>
      <c r="KM284" s="37"/>
      <c r="KN284" s="37"/>
      <c r="KO284" s="37"/>
      <c r="KP284" s="37"/>
      <c r="KQ284" s="37"/>
      <c r="KR284" s="37"/>
      <c r="KS284" s="37"/>
      <c r="KT284" s="37"/>
      <c r="KU284" s="37"/>
      <c r="KV284" s="37"/>
      <c r="KW284" s="37"/>
      <c r="KX284" s="37"/>
      <c r="KY284" s="37"/>
      <c r="KZ284" s="37"/>
      <c r="LA284" s="37"/>
      <c r="LB284" s="37"/>
      <c r="LC284" s="37"/>
      <c r="LD284" s="37"/>
      <c r="LE284" s="37"/>
      <c r="LF284" s="37"/>
      <c r="LG284" s="37"/>
      <c r="LH284" s="37"/>
      <c r="LI284" s="37"/>
      <c r="LJ284" s="37"/>
      <c r="LK284" s="37"/>
      <c r="LL284" s="37"/>
      <c r="LM284" s="37"/>
      <c r="LN284" s="37"/>
      <c r="LO284" s="37"/>
      <c r="LP284" s="37"/>
      <c r="LQ284" s="37"/>
      <c r="LR284" s="37"/>
      <c r="LS284" s="37"/>
      <c r="LT284" s="37"/>
      <c r="LU284" s="37"/>
      <c r="LV284" s="37"/>
      <c r="LW284" s="37"/>
      <c r="LX284" s="37"/>
      <c r="LY284" s="37"/>
      <c r="LZ284" s="37"/>
      <c r="MA284" s="37"/>
      <c r="MB284" s="37"/>
      <c r="MC284" s="37"/>
      <c r="MD284" s="37"/>
      <c r="ME284" s="37"/>
      <c r="MF284" s="37"/>
      <c r="MG284" s="37"/>
      <c r="MH284" s="37"/>
      <c r="MI284" s="37"/>
      <c r="MJ284" s="37"/>
      <c r="MK284" s="37"/>
      <c r="ML284" s="37"/>
      <c r="MM284" s="37"/>
      <c r="MN284" s="37"/>
      <c r="MO284" s="37"/>
      <c r="MP284" s="37"/>
      <c r="MQ284" s="37"/>
      <c r="MR284" s="37"/>
      <c r="MS284" s="37"/>
      <c r="MT284" s="37"/>
      <c r="MU284" s="37"/>
      <c r="MV284" s="37"/>
      <c r="MW284" s="37"/>
      <c r="MX284" s="37"/>
      <c r="MY284" s="37"/>
      <c r="MZ284" s="37"/>
      <c r="NA284" s="37"/>
      <c r="NB284" s="37"/>
      <c r="NC284" s="37"/>
      <c r="ND284" s="37"/>
      <c r="NE284" s="37"/>
      <c r="NF284" s="37"/>
      <c r="NG284" s="37"/>
      <c r="NH284" s="37"/>
      <c r="NI284" s="37"/>
      <c r="NJ284" s="37"/>
      <c r="NK284" s="37"/>
      <c r="NL284" s="37"/>
      <c r="NM284" s="37"/>
      <c r="NN284" s="37"/>
      <c r="NO284" s="37"/>
      <c r="NP284" s="37"/>
      <c r="NQ284" s="37"/>
      <c r="NR284" s="37"/>
      <c r="NS284" s="37"/>
      <c r="NT284" s="37"/>
      <c r="NU284" s="37"/>
      <c r="NV284" s="37"/>
      <c r="NW284" s="37"/>
      <c r="NX284" s="37"/>
      <c r="NY284" s="37"/>
      <c r="NZ284" s="37"/>
      <c r="OA284" s="37"/>
      <c r="OB284" s="37"/>
      <c r="OC284" s="37"/>
      <c r="OD284" s="37"/>
      <c r="OE284" s="37"/>
      <c r="OF284" s="37"/>
      <c r="OG284" s="37"/>
      <c r="OH284" s="37"/>
      <c r="OI284" s="37"/>
      <c r="OJ284" s="37"/>
      <c r="OK284" s="37"/>
      <c r="OL284" s="37"/>
      <c r="OM284" s="37"/>
      <c r="ON284" s="37"/>
      <c r="OO284" s="37"/>
      <c r="OP284" s="37"/>
      <c r="OQ284" s="37"/>
      <c r="OR284" s="37"/>
      <c r="OS284" s="37"/>
      <c r="OT284" s="37"/>
      <c r="OU284" s="37"/>
      <c r="OV284" s="37"/>
      <c r="OW284" s="37"/>
      <c r="OX284" s="37"/>
      <c r="OY284" s="37"/>
      <c r="OZ284" s="37"/>
      <c r="PA284" s="37"/>
      <c r="PB284" s="37"/>
      <c r="PC284" s="37"/>
      <c r="PD284" s="37"/>
      <c r="PE284" s="37"/>
      <c r="PF284" s="37"/>
      <c r="PG284" s="37"/>
      <c r="PH284" s="37"/>
      <c r="PI284" s="37"/>
      <c r="PJ284" s="37"/>
      <c r="PK284" s="37"/>
      <c r="PL284" s="37"/>
      <c r="PM284" s="37"/>
      <c r="PN284" s="37"/>
      <c r="PO284" s="37"/>
      <c r="PP284" s="37"/>
      <c r="PQ284" s="37"/>
      <c r="PR284" s="37"/>
      <c r="PS284" s="37"/>
      <c r="PT284" s="37"/>
      <c r="PU284" s="37"/>
      <c r="PV284" s="37"/>
      <c r="PW284" s="37"/>
      <c r="PX284" s="37"/>
      <c r="PY284" s="37"/>
      <c r="PZ284" s="37"/>
      <c r="QA284" s="37"/>
      <c r="QB284" s="37"/>
      <c r="QC284" s="37"/>
      <c r="QD284" s="37"/>
      <c r="QE284" s="37"/>
      <c r="QF284" s="37"/>
      <c r="QG284" s="37"/>
      <c r="QH284" s="37"/>
      <c r="QI284" s="37"/>
      <c r="QJ284" s="37"/>
      <c r="QK284" s="37"/>
      <c r="QL284" s="37"/>
      <c r="QM284" s="37"/>
      <c r="QN284" s="37"/>
      <c r="QO284" s="37"/>
      <c r="QP284" s="37"/>
      <c r="QQ284" s="37"/>
      <c r="QR284" s="37"/>
      <c r="QS284" s="37"/>
      <c r="QT284" s="37"/>
      <c r="QU284" s="37"/>
      <c r="QV284" s="37"/>
      <c r="QW284" s="37"/>
      <c r="QX284" s="37"/>
      <c r="QY284" s="37"/>
      <c r="QZ284" s="37"/>
      <c r="RA284" s="37"/>
      <c r="RB284" s="37"/>
      <c r="RC284" s="37"/>
      <c r="RD284" s="37"/>
      <c r="RE284" s="37"/>
      <c r="RF284" s="37"/>
      <c r="RG284" s="37"/>
      <c r="RH284" s="37"/>
      <c r="RI284" s="37"/>
      <c r="RJ284" s="37"/>
      <c r="RK284" s="37"/>
      <c r="RL284" s="37"/>
      <c r="RM284" s="37"/>
      <c r="RN284" s="37"/>
      <c r="RO284" s="37"/>
      <c r="RP284" s="37"/>
      <c r="RQ284" s="37"/>
      <c r="RR284" s="37"/>
      <c r="RS284" s="37"/>
      <c r="RT284" s="37"/>
      <c r="RU284" s="37"/>
      <c r="RV284" s="37"/>
      <c r="RW284" s="37"/>
      <c r="RX284" s="37"/>
      <c r="RY284" s="37"/>
      <c r="RZ284" s="37"/>
      <c r="SA284" s="37"/>
      <c r="SB284" s="37"/>
      <c r="SC284" s="37"/>
      <c r="SD284" s="37"/>
      <c r="SE284" s="37"/>
      <c r="SF284" s="37"/>
      <c r="SG284" s="37"/>
      <c r="SH284" s="37"/>
      <c r="SI284" s="37"/>
      <c r="SJ284" s="37"/>
      <c r="SK284" s="37"/>
      <c r="SL284" s="37"/>
      <c r="SM284" s="37"/>
      <c r="SN284" s="37"/>
      <c r="SO284" s="37"/>
      <c r="SP284" s="37"/>
      <c r="SQ284" s="37"/>
      <c r="SR284" s="37"/>
      <c r="SS284" s="37"/>
      <c r="ST284" s="37"/>
      <c r="SU284" s="37"/>
      <c r="SV284" s="37"/>
      <c r="SW284" s="37"/>
      <c r="SX284" s="37"/>
      <c r="SY284" s="37"/>
      <c r="SZ284" s="37"/>
      <c r="TA284" s="37"/>
      <c r="TB284" s="37"/>
      <c r="TC284" s="37"/>
      <c r="TD284" s="37"/>
      <c r="TE284" s="37"/>
      <c r="TF284" s="37"/>
      <c r="TG284" s="37"/>
      <c r="TH284" s="37"/>
      <c r="TI284" s="37"/>
      <c r="TJ284" s="37"/>
      <c r="TK284" s="37"/>
      <c r="TL284" s="37"/>
      <c r="TM284" s="37"/>
      <c r="TN284" s="37"/>
      <c r="TO284" s="37"/>
      <c r="TP284" s="37"/>
      <c r="TQ284" s="37"/>
      <c r="TR284" s="37"/>
      <c r="TS284" s="37"/>
      <c r="TT284" s="37"/>
      <c r="TU284" s="37"/>
      <c r="TV284" s="37"/>
      <c r="TW284" s="37"/>
      <c r="TX284" s="37"/>
      <c r="TY284" s="37"/>
      <c r="TZ284" s="37"/>
      <c r="UA284" s="37"/>
      <c r="UB284" s="37"/>
      <c r="UC284" s="37"/>
      <c r="UD284" s="37"/>
      <c r="UE284" s="37"/>
      <c r="UF284" s="37"/>
      <c r="UG284" s="37"/>
      <c r="UH284" s="37"/>
      <c r="UI284" s="37"/>
      <c r="UJ284" s="37"/>
      <c r="UK284" s="37"/>
      <c r="UL284" s="37"/>
      <c r="UM284" s="37"/>
      <c r="UN284" s="37"/>
      <c r="UO284" s="37"/>
      <c r="UP284" s="37"/>
      <c r="UQ284" s="37"/>
      <c r="UR284" s="37"/>
      <c r="US284" s="37"/>
      <c r="UT284" s="37"/>
      <c r="UU284" s="37"/>
      <c r="UV284" s="37"/>
      <c r="UW284" s="37"/>
      <c r="UX284" s="37"/>
      <c r="UY284" s="37"/>
      <c r="UZ284" s="37"/>
      <c r="VA284" s="37"/>
      <c r="VB284" s="37"/>
      <c r="VC284" s="37"/>
      <c r="VD284" s="37"/>
      <c r="VE284" s="37"/>
      <c r="VF284" s="37"/>
      <c r="VG284" s="37"/>
      <c r="VH284" s="37"/>
      <c r="VI284" s="37"/>
      <c r="VJ284" s="37"/>
      <c r="VK284" s="37"/>
      <c r="VL284" s="37"/>
      <c r="VM284" s="37"/>
      <c r="VN284" s="37"/>
      <c r="VO284" s="37"/>
      <c r="VP284" s="37"/>
      <c r="VQ284" s="37"/>
      <c r="VR284" s="37"/>
      <c r="VS284" s="37"/>
      <c r="VT284" s="37"/>
      <c r="VU284" s="37"/>
      <c r="VV284" s="37"/>
      <c r="VW284" s="37"/>
      <c r="VX284" s="37"/>
      <c r="VY284" s="37"/>
      <c r="VZ284" s="37"/>
      <c r="WA284" s="37"/>
      <c r="WB284" s="37"/>
      <c r="WC284" s="37"/>
      <c r="WD284" s="37"/>
      <c r="WE284" s="37"/>
      <c r="WF284" s="37"/>
      <c r="WG284" s="37"/>
      <c r="WH284" s="37"/>
      <c r="WI284" s="37"/>
      <c r="WJ284" s="37"/>
      <c r="WK284" s="37"/>
      <c r="WL284" s="37"/>
      <c r="WM284" s="37"/>
      <c r="WN284" s="37"/>
      <c r="WO284" s="37"/>
      <c r="WP284" s="37"/>
      <c r="WQ284" s="37"/>
      <c r="WR284" s="37"/>
      <c r="WS284" s="37"/>
      <c r="WT284" s="37"/>
      <c r="WU284" s="37"/>
      <c r="WV284" s="37"/>
      <c r="WW284" s="37"/>
      <c r="WX284" s="37"/>
      <c r="WY284" s="37"/>
      <c r="WZ284" s="37"/>
      <c r="XA284" s="37"/>
      <c r="XB284" s="37"/>
      <c r="XC284" s="37"/>
      <c r="XD284" s="37"/>
      <c r="XE284" s="37"/>
      <c r="XF284" s="37"/>
      <c r="XG284" s="37"/>
      <c r="XH284" s="37"/>
      <c r="XI284" s="37"/>
      <c r="XJ284" s="37"/>
      <c r="XK284" s="37"/>
      <c r="XL284" s="37"/>
      <c r="XM284" s="37"/>
      <c r="XN284" s="37"/>
      <c r="XO284" s="37"/>
      <c r="XP284" s="37"/>
      <c r="XQ284" s="37"/>
      <c r="XR284" s="37"/>
      <c r="XS284" s="37"/>
      <c r="XT284" s="37"/>
      <c r="XU284" s="37"/>
      <c r="XV284" s="37"/>
      <c r="XW284" s="37"/>
      <c r="XX284" s="37"/>
      <c r="XY284" s="37"/>
      <c r="XZ284" s="37"/>
      <c r="YA284" s="37"/>
      <c r="YB284" s="37"/>
      <c r="YC284" s="37"/>
      <c r="YD284" s="37"/>
      <c r="YE284" s="37"/>
      <c r="YF284" s="37"/>
      <c r="YG284" s="37"/>
      <c r="YH284" s="37"/>
      <c r="YI284" s="37"/>
      <c r="YJ284" s="37"/>
      <c r="YK284" s="37"/>
      <c r="YL284" s="37"/>
      <c r="YM284" s="37"/>
      <c r="YN284" s="37"/>
      <c r="YO284" s="37"/>
      <c r="YP284" s="37"/>
      <c r="YQ284" s="37"/>
      <c r="YR284" s="37"/>
      <c r="YS284" s="37"/>
    </row>
    <row r="285" spans="1:669" s="49" customFormat="1" ht="15.75" x14ac:dyDescent="0.25">
      <c r="A285" s="37"/>
      <c r="B285" s="2"/>
      <c r="C285" s="2"/>
      <c r="D285" s="2"/>
      <c r="E285" s="1"/>
      <c r="F285" s="1"/>
      <c r="G285" s="129"/>
      <c r="H285" s="130"/>
      <c r="I285" s="129"/>
      <c r="J285" s="129"/>
      <c r="K285" s="129"/>
      <c r="L285" s="129"/>
      <c r="M285" s="130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  <c r="IT285" s="37"/>
      <c r="IU285" s="37"/>
      <c r="IV285" s="37"/>
      <c r="IW285" s="37"/>
      <c r="IX285" s="37"/>
      <c r="IY285" s="37"/>
      <c r="IZ285" s="37"/>
      <c r="JA285" s="37"/>
      <c r="JB285" s="37"/>
      <c r="JC285" s="37"/>
      <c r="JD285" s="37"/>
      <c r="JE285" s="37"/>
      <c r="JF285" s="37"/>
      <c r="JG285" s="37"/>
      <c r="JH285" s="37"/>
      <c r="JI285" s="37"/>
      <c r="JJ285" s="37"/>
      <c r="JK285" s="37"/>
      <c r="JL285" s="37"/>
      <c r="JM285" s="37"/>
      <c r="JN285" s="37"/>
      <c r="JO285" s="37"/>
      <c r="JP285" s="37"/>
      <c r="JQ285" s="37"/>
      <c r="JR285" s="37"/>
      <c r="JS285" s="37"/>
      <c r="JT285" s="37"/>
      <c r="JU285" s="37"/>
      <c r="JV285" s="37"/>
      <c r="JW285" s="37"/>
      <c r="JX285" s="37"/>
      <c r="JY285" s="37"/>
      <c r="JZ285" s="37"/>
      <c r="KA285" s="37"/>
      <c r="KB285" s="37"/>
      <c r="KC285" s="37"/>
      <c r="KD285" s="37"/>
      <c r="KE285" s="37"/>
      <c r="KF285" s="37"/>
      <c r="KG285" s="37"/>
      <c r="KH285" s="37"/>
      <c r="KI285" s="37"/>
      <c r="KJ285" s="37"/>
      <c r="KK285" s="37"/>
      <c r="KL285" s="37"/>
      <c r="KM285" s="37"/>
      <c r="KN285" s="37"/>
      <c r="KO285" s="37"/>
      <c r="KP285" s="37"/>
      <c r="KQ285" s="37"/>
      <c r="KR285" s="37"/>
      <c r="KS285" s="37"/>
      <c r="KT285" s="37"/>
      <c r="KU285" s="37"/>
      <c r="KV285" s="37"/>
      <c r="KW285" s="37"/>
      <c r="KX285" s="37"/>
      <c r="KY285" s="37"/>
      <c r="KZ285" s="37"/>
      <c r="LA285" s="37"/>
      <c r="LB285" s="37"/>
      <c r="LC285" s="37"/>
      <c r="LD285" s="37"/>
      <c r="LE285" s="37"/>
      <c r="LF285" s="37"/>
      <c r="LG285" s="37"/>
      <c r="LH285" s="37"/>
      <c r="LI285" s="37"/>
      <c r="LJ285" s="37"/>
      <c r="LK285" s="37"/>
      <c r="LL285" s="37"/>
      <c r="LM285" s="37"/>
      <c r="LN285" s="37"/>
      <c r="LO285" s="37"/>
      <c r="LP285" s="37"/>
      <c r="LQ285" s="37"/>
      <c r="LR285" s="37"/>
      <c r="LS285" s="37"/>
      <c r="LT285" s="37"/>
      <c r="LU285" s="37"/>
      <c r="LV285" s="37"/>
      <c r="LW285" s="37"/>
      <c r="LX285" s="37"/>
      <c r="LY285" s="37"/>
      <c r="LZ285" s="37"/>
      <c r="MA285" s="37"/>
      <c r="MB285" s="37"/>
      <c r="MC285" s="37"/>
      <c r="MD285" s="37"/>
      <c r="ME285" s="37"/>
      <c r="MF285" s="37"/>
      <c r="MG285" s="37"/>
      <c r="MH285" s="37"/>
      <c r="MI285" s="37"/>
      <c r="MJ285" s="37"/>
      <c r="MK285" s="37"/>
      <c r="ML285" s="37"/>
      <c r="MM285" s="37"/>
      <c r="MN285" s="37"/>
      <c r="MO285" s="37"/>
      <c r="MP285" s="37"/>
      <c r="MQ285" s="37"/>
      <c r="MR285" s="37"/>
      <c r="MS285" s="37"/>
      <c r="MT285" s="37"/>
      <c r="MU285" s="37"/>
      <c r="MV285" s="37"/>
      <c r="MW285" s="37"/>
      <c r="MX285" s="37"/>
      <c r="MY285" s="37"/>
      <c r="MZ285" s="37"/>
      <c r="NA285" s="37"/>
      <c r="NB285" s="37"/>
      <c r="NC285" s="37"/>
      <c r="ND285" s="37"/>
      <c r="NE285" s="37"/>
      <c r="NF285" s="37"/>
      <c r="NG285" s="37"/>
      <c r="NH285" s="37"/>
      <c r="NI285" s="37"/>
      <c r="NJ285" s="37"/>
      <c r="NK285" s="37"/>
      <c r="NL285" s="37"/>
      <c r="NM285" s="37"/>
      <c r="NN285" s="37"/>
      <c r="NO285" s="37"/>
      <c r="NP285" s="37"/>
      <c r="NQ285" s="37"/>
      <c r="NR285" s="37"/>
      <c r="NS285" s="37"/>
      <c r="NT285" s="37"/>
      <c r="NU285" s="37"/>
      <c r="NV285" s="37"/>
      <c r="NW285" s="37"/>
      <c r="NX285" s="37"/>
      <c r="NY285" s="37"/>
      <c r="NZ285" s="37"/>
      <c r="OA285" s="37"/>
      <c r="OB285" s="37"/>
      <c r="OC285" s="37"/>
      <c r="OD285" s="37"/>
      <c r="OE285" s="37"/>
      <c r="OF285" s="37"/>
      <c r="OG285" s="37"/>
      <c r="OH285" s="37"/>
      <c r="OI285" s="37"/>
      <c r="OJ285" s="37"/>
      <c r="OK285" s="37"/>
      <c r="OL285" s="37"/>
      <c r="OM285" s="37"/>
      <c r="ON285" s="37"/>
      <c r="OO285" s="37"/>
      <c r="OP285" s="37"/>
      <c r="OQ285" s="37"/>
      <c r="OR285" s="37"/>
      <c r="OS285" s="37"/>
      <c r="OT285" s="37"/>
      <c r="OU285" s="37"/>
      <c r="OV285" s="37"/>
      <c r="OW285" s="37"/>
      <c r="OX285" s="37"/>
      <c r="OY285" s="37"/>
      <c r="OZ285" s="37"/>
      <c r="PA285" s="37"/>
      <c r="PB285" s="37"/>
      <c r="PC285" s="37"/>
      <c r="PD285" s="37"/>
      <c r="PE285" s="37"/>
      <c r="PF285" s="37"/>
      <c r="PG285" s="37"/>
      <c r="PH285" s="37"/>
      <c r="PI285" s="37"/>
      <c r="PJ285" s="37"/>
      <c r="PK285" s="37"/>
      <c r="PL285" s="37"/>
      <c r="PM285" s="37"/>
      <c r="PN285" s="37"/>
      <c r="PO285" s="37"/>
      <c r="PP285" s="37"/>
      <c r="PQ285" s="37"/>
      <c r="PR285" s="37"/>
      <c r="PS285" s="37"/>
      <c r="PT285" s="37"/>
      <c r="PU285" s="37"/>
      <c r="PV285" s="37"/>
      <c r="PW285" s="37"/>
      <c r="PX285" s="37"/>
      <c r="PY285" s="37"/>
      <c r="PZ285" s="37"/>
      <c r="QA285" s="37"/>
      <c r="QB285" s="37"/>
      <c r="QC285" s="37"/>
      <c r="QD285" s="37"/>
      <c r="QE285" s="37"/>
      <c r="QF285" s="37"/>
      <c r="QG285" s="37"/>
      <c r="QH285" s="37"/>
      <c r="QI285" s="37"/>
      <c r="QJ285" s="37"/>
      <c r="QK285" s="37"/>
      <c r="QL285" s="37"/>
      <c r="QM285" s="37"/>
      <c r="QN285" s="37"/>
      <c r="QO285" s="37"/>
      <c r="QP285" s="37"/>
      <c r="QQ285" s="37"/>
      <c r="QR285" s="37"/>
      <c r="QS285" s="37"/>
      <c r="QT285" s="37"/>
      <c r="QU285" s="37"/>
      <c r="QV285" s="37"/>
      <c r="QW285" s="37"/>
      <c r="QX285" s="37"/>
      <c r="QY285" s="37"/>
      <c r="QZ285" s="37"/>
      <c r="RA285" s="37"/>
      <c r="RB285" s="37"/>
      <c r="RC285" s="37"/>
      <c r="RD285" s="37"/>
      <c r="RE285" s="37"/>
      <c r="RF285" s="37"/>
      <c r="RG285" s="37"/>
      <c r="RH285" s="37"/>
      <c r="RI285" s="37"/>
      <c r="RJ285" s="37"/>
      <c r="RK285" s="37"/>
      <c r="RL285" s="37"/>
      <c r="RM285" s="37"/>
      <c r="RN285" s="37"/>
      <c r="RO285" s="37"/>
      <c r="RP285" s="37"/>
      <c r="RQ285" s="37"/>
      <c r="RR285" s="37"/>
      <c r="RS285" s="37"/>
      <c r="RT285" s="37"/>
      <c r="RU285" s="37"/>
      <c r="RV285" s="37"/>
      <c r="RW285" s="37"/>
      <c r="RX285" s="37"/>
      <c r="RY285" s="37"/>
      <c r="RZ285" s="37"/>
      <c r="SA285" s="37"/>
      <c r="SB285" s="37"/>
      <c r="SC285" s="37"/>
      <c r="SD285" s="37"/>
      <c r="SE285" s="37"/>
      <c r="SF285" s="37"/>
      <c r="SG285" s="37"/>
      <c r="SH285" s="37"/>
      <c r="SI285" s="37"/>
      <c r="SJ285" s="37"/>
      <c r="SK285" s="37"/>
      <c r="SL285" s="37"/>
      <c r="SM285" s="37"/>
      <c r="SN285" s="37"/>
      <c r="SO285" s="37"/>
      <c r="SP285" s="37"/>
      <c r="SQ285" s="37"/>
      <c r="SR285" s="37"/>
      <c r="SS285" s="37"/>
      <c r="ST285" s="37"/>
      <c r="SU285" s="37"/>
      <c r="SV285" s="37"/>
      <c r="SW285" s="37"/>
      <c r="SX285" s="37"/>
      <c r="SY285" s="37"/>
      <c r="SZ285" s="37"/>
      <c r="TA285" s="37"/>
      <c r="TB285" s="37"/>
      <c r="TC285" s="37"/>
      <c r="TD285" s="37"/>
      <c r="TE285" s="37"/>
      <c r="TF285" s="37"/>
      <c r="TG285" s="37"/>
      <c r="TH285" s="37"/>
      <c r="TI285" s="37"/>
      <c r="TJ285" s="37"/>
      <c r="TK285" s="37"/>
      <c r="TL285" s="37"/>
      <c r="TM285" s="37"/>
      <c r="TN285" s="37"/>
      <c r="TO285" s="37"/>
      <c r="TP285" s="37"/>
      <c r="TQ285" s="37"/>
      <c r="TR285" s="37"/>
      <c r="TS285" s="37"/>
      <c r="TT285" s="37"/>
      <c r="TU285" s="37"/>
      <c r="TV285" s="37"/>
      <c r="TW285" s="37"/>
      <c r="TX285" s="37"/>
      <c r="TY285" s="37"/>
      <c r="TZ285" s="37"/>
      <c r="UA285" s="37"/>
      <c r="UB285" s="37"/>
      <c r="UC285" s="37"/>
      <c r="UD285" s="37"/>
      <c r="UE285" s="37"/>
      <c r="UF285" s="37"/>
      <c r="UG285" s="37"/>
      <c r="UH285" s="37"/>
      <c r="UI285" s="37"/>
      <c r="UJ285" s="37"/>
      <c r="UK285" s="37"/>
      <c r="UL285" s="37"/>
      <c r="UM285" s="37"/>
      <c r="UN285" s="37"/>
      <c r="UO285" s="37"/>
      <c r="UP285" s="37"/>
      <c r="UQ285" s="37"/>
      <c r="UR285" s="37"/>
      <c r="US285" s="37"/>
      <c r="UT285" s="37"/>
      <c r="UU285" s="37"/>
      <c r="UV285" s="37"/>
      <c r="UW285" s="37"/>
      <c r="UX285" s="37"/>
      <c r="UY285" s="37"/>
      <c r="UZ285" s="37"/>
      <c r="VA285" s="37"/>
      <c r="VB285" s="37"/>
      <c r="VC285" s="37"/>
      <c r="VD285" s="37"/>
      <c r="VE285" s="37"/>
      <c r="VF285" s="37"/>
      <c r="VG285" s="37"/>
      <c r="VH285" s="37"/>
      <c r="VI285" s="37"/>
      <c r="VJ285" s="37"/>
      <c r="VK285" s="37"/>
      <c r="VL285" s="37"/>
      <c r="VM285" s="37"/>
      <c r="VN285" s="37"/>
      <c r="VO285" s="37"/>
      <c r="VP285" s="37"/>
      <c r="VQ285" s="37"/>
      <c r="VR285" s="37"/>
      <c r="VS285" s="37"/>
      <c r="VT285" s="37"/>
      <c r="VU285" s="37"/>
      <c r="VV285" s="37"/>
      <c r="VW285" s="37"/>
      <c r="VX285" s="37"/>
      <c r="VY285" s="37"/>
      <c r="VZ285" s="37"/>
      <c r="WA285" s="37"/>
      <c r="WB285" s="37"/>
      <c r="WC285" s="37"/>
      <c r="WD285" s="37"/>
      <c r="WE285" s="37"/>
      <c r="WF285" s="37"/>
      <c r="WG285" s="37"/>
      <c r="WH285" s="37"/>
      <c r="WI285" s="37"/>
      <c r="WJ285" s="37"/>
      <c r="WK285" s="37"/>
      <c r="WL285" s="37"/>
      <c r="WM285" s="37"/>
      <c r="WN285" s="37"/>
      <c r="WO285" s="37"/>
      <c r="WP285" s="37"/>
      <c r="WQ285" s="37"/>
      <c r="WR285" s="37"/>
      <c r="WS285" s="37"/>
      <c r="WT285" s="37"/>
      <c r="WU285" s="37"/>
      <c r="WV285" s="37"/>
      <c r="WW285" s="37"/>
      <c r="WX285" s="37"/>
      <c r="WY285" s="37"/>
      <c r="WZ285" s="37"/>
      <c r="XA285" s="37"/>
      <c r="XB285" s="37"/>
      <c r="XC285" s="37"/>
      <c r="XD285" s="37"/>
      <c r="XE285" s="37"/>
      <c r="XF285" s="37"/>
      <c r="XG285" s="37"/>
      <c r="XH285" s="37"/>
      <c r="XI285" s="37"/>
      <c r="XJ285" s="37"/>
      <c r="XK285" s="37"/>
      <c r="XL285" s="37"/>
      <c r="XM285" s="37"/>
      <c r="XN285" s="37"/>
      <c r="XO285" s="37"/>
      <c r="XP285" s="37"/>
      <c r="XQ285" s="37"/>
      <c r="XR285" s="37"/>
      <c r="XS285" s="37"/>
      <c r="XT285" s="37"/>
      <c r="XU285" s="37"/>
      <c r="XV285" s="37"/>
      <c r="XW285" s="37"/>
      <c r="XX285" s="37"/>
      <c r="XY285" s="37"/>
      <c r="XZ285" s="37"/>
      <c r="YA285" s="37"/>
      <c r="YB285" s="37"/>
      <c r="YC285" s="37"/>
      <c r="YD285" s="37"/>
      <c r="YE285" s="37"/>
      <c r="YF285" s="37"/>
      <c r="YG285" s="37"/>
      <c r="YH285" s="37"/>
      <c r="YI285" s="37"/>
      <c r="YJ285" s="37"/>
      <c r="YK285" s="37"/>
      <c r="YL285" s="37"/>
      <c r="YM285" s="37"/>
      <c r="YN285" s="37"/>
      <c r="YO285" s="37"/>
      <c r="YP285" s="37"/>
      <c r="YQ285" s="37"/>
      <c r="YR285" s="37"/>
      <c r="YS285" s="37"/>
    </row>
    <row r="286" spans="1:669" s="49" customFormat="1" ht="15.75" x14ac:dyDescent="0.25">
      <c r="A286" s="37"/>
      <c r="B286" s="2"/>
      <c r="C286" s="2"/>
      <c r="D286" s="2"/>
      <c r="E286" s="1"/>
      <c r="F286" s="1"/>
      <c r="G286" s="129"/>
      <c r="H286" s="130"/>
      <c r="I286" s="129"/>
      <c r="J286" s="129"/>
      <c r="K286" s="129"/>
      <c r="L286" s="129"/>
      <c r="M286" s="130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  <c r="IT286" s="37"/>
      <c r="IU286" s="37"/>
      <c r="IV286" s="37"/>
      <c r="IW286" s="37"/>
      <c r="IX286" s="37"/>
      <c r="IY286" s="37"/>
      <c r="IZ286" s="37"/>
      <c r="JA286" s="37"/>
      <c r="JB286" s="37"/>
      <c r="JC286" s="37"/>
      <c r="JD286" s="37"/>
      <c r="JE286" s="37"/>
      <c r="JF286" s="37"/>
      <c r="JG286" s="37"/>
      <c r="JH286" s="37"/>
      <c r="JI286" s="37"/>
      <c r="JJ286" s="37"/>
      <c r="JK286" s="37"/>
      <c r="JL286" s="37"/>
      <c r="JM286" s="37"/>
      <c r="JN286" s="37"/>
      <c r="JO286" s="37"/>
      <c r="JP286" s="37"/>
      <c r="JQ286" s="37"/>
      <c r="JR286" s="37"/>
      <c r="JS286" s="37"/>
      <c r="JT286" s="37"/>
      <c r="JU286" s="37"/>
      <c r="JV286" s="37"/>
      <c r="JW286" s="37"/>
      <c r="JX286" s="37"/>
      <c r="JY286" s="37"/>
      <c r="JZ286" s="37"/>
      <c r="KA286" s="37"/>
      <c r="KB286" s="37"/>
      <c r="KC286" s="37"/>
      <c r="KD286" s="37"/>
      <c r="KE286" s="37"/>
      <c r="KF286" s="37"/>
      <c r="KG286" s="37"/>
      <c r="KH286" s="37"/>
      <c r="KI286" s="37"/>
      <c r="KJ286" s="37"/>
      <c r="KK286" s="37"/>
      <c r="KL286" s="37"/>
      <c r="KM286" s="37"/>
      <c r="KN286" s="37"/>
      <c r="KO286" s="37"/>
      <c r="KP286" s="37"/>
      <c r="KQ286" s="37"/>
      <c r="KR286" s="37"/>
      <c r="KS286" s="37"/>
      <c r="KT286" s="37"/>
      <c r="KU286" s="37"/>
      <c r="KV286" s="37"/>
      <c r="KW286" s="37"/>
      <c r="KX286" s="37"/>
      <c r="KY286" s="37"/>
      <c r="KZ286" s="37"/>
      <c r="LA286" s="37"/>
      <c r="LB286" s="37"/>
      <c r="LC286" s="37"/>
      <c r="LD286" s="37"/>
      <c r="LE286" s="37"/>
      <c r="LF286" s="37"/>
      <c r="LG286" s="37"/>
      <c r="LH286" s="37"/>
      <c r="LI286" s="37"/>
      <c r="LJ286" s="37"/>
      <c r="LK286" s="37"/>
      <c r="LL286" s="37"/>
      <c r="LM286" s="37"/>
      <c r="LN286" s="37"/>
      <c r="LO286" s="37"/>
      <c r="LP286" s="37"/>
      <c r="LQ286" s="37"/>
      <c r="LR286" s="37"/>
      <c r="LS286" s="37"/>
      <c r="LT286" s="37"/>
      <c r="LU286" s="37"/>
      <c r="LV286" s="37"/>
      <c r="LW286" s="37"/>
      <c r="LX286" s="37"/>
      <c r="LY286" s="37"/>
      <c r="LZ286" s="37"/>
      <c r="MA286" s="37"/>
      <c r="MB286" s="37"/>
      <c r="MC286" s="37"/>
      <c r="MD286" s="37"/>
      <c r="ME286" s="37"/>
      <c r="MF286" s="37"/>
      <c r="MG286" s="37"/>
      <c r="MH286" s="37"/>
      <c r="MI286" s="37"/>
      <c r="MJ286" s="37"/>
      <c r="MK286" s="37"/>
      <c r="ML286" s="37"/>
      <c r="MM286" s="37"/>
      <c r="MN286" s="37"/>
      <c r="MO286" s="37"/>
      <c r="MP286" s="37"/>
      <c r="MQ286" s="37"/>
      <c r="MR286" s="37"/>
      <c r="MS286" s="37"/>
      <c r="MT286" s="37"/>
      <c r="MU286" s="37"/>
      <c r="MV286" s="37"/>
      <c r="MW286" s="37"/>
      <c r="MX286" s="37"/>
      <c r="MY286" s="37"/>
      <c r="MZ286" s="37"/>
      <c r="NA286" s="37"/>
      <c r="NB286" s="37"/>
      <c r="NC286" s="37"/>
      <c r="ND286" s="37"/>
      <c r="NE286" s="37"/>
      <c r="NF286" s="37"/>
      <c r="NG286" s="37"/>
      <c r="NH286" s="37"/>
      <c r="NI286" s="37"/>
      <c r="NJ286" s="37"/>
      <c r="NK286" s="37"/>
      <c r="NL286" s="37"/>
      <c r="NM286" s="37"/>
      <c r="NN286" s="37"/>
      <c r="NO286" s="37"/>
      <c r="NP286" s="37"/>
      <c r="NQ286" s="37"/>
      <c r="NR286" s="37"/>
      <c r="NS286" s="37"/>
      <c r="NT286" s="37"/>
      <c r="NU286" s="37"/>
      <c r="NV286" s="37"/>
      <c r="NW286" s="37"/>
      <c r="NX286" s="37"/>
      <c r="NY286" s="37"/>
      <c r="NZ286" s="37"/>
      <c r="OA286" s="37"/>
      <c r="OB286" s="37"/>
      <c r="OC286" s="37"/>
      <c r="OD286" s="37"/>
      <c r="OE286" s="37"/>
      <c r="OF286" s="37"/>
      <c r="OG286" s="37"/>
      <c r="OH286" s="37"/>
      <c r="OI286" s="37"/>
      <c r="OJ286" s="37"/>
      <c r="OK286" s="37"/>
      <c r="OL286" s="37"/>
      <c r="OM286" s="37"/>
      <c r="ON286" s="37"/>
      <c r="OO286" s="37"/>
      <c r="OP286" s="37"/>
      <c r="OQ286" s="37"/>
      <c r="OR286" s="37"/>
      <c r="OS286" s="37"/>
      <c r="OT286" s="37"/>
      <c r="OU286" s="37"/>
      <c r="OV286" s="37"/>
      <c r="OW286" s="37"/>
      <c r="OX286" s="37"/>
      <c r="OY286" s="37"/>
      <c r="OZ286" s="37"/>
      <c r="PA286" s="37"/>
      <c r="PB286" s="37"/>
      <c r="PC286" s="37"/>
      <c r="PD286" s="37"/>
      <c r="PE286" s="37"/>
      <c r="PF286" s="37"/>
      <c r="PG286" s="37"/>
      <c r="PH286" s="37"/>
      <c r="PI286" s="37"/>
      <c r="PJ286" s="37"/>
      <c r="PK286" s="37"/>
      <c r="PL286" s="37"/>
      <c r="PM286" s="37"/>
      <c r="PN286" s="37"/>
      <c r="PO286" s="37"/>
      <c r="PP286" s="37"/>
      <c r="PQ286" s="37"/>
      <c r="PR286" s="37"/>
      <c r="PS286" s="37"/>
      <c r="PT286" s="37"/>
      <c r="PU286" s="37"/>
      <c r="PV286" s="37"/>
      <c r="PW286" s="37"/>
      <c r="PX286" s="37"/>
      <c r="PY286" s="37"/>
      <c r="PZ286" s="37"/>
      <c r="QA286" s="37"/>
      <c r="QB286" s="37"/>
      <c r="QC286" s="37"/>
      <c r="QD286" s="37"/>
      <c r="QE286" s="37"/>
      <c r="QF286" s="37"/>
      <c r="QG286" s="37"/>
      <c r="QH286" s="37"/>
      <c r="QI286" s="37"/>
      <c r="QJ286" s="37"/>
      <c r="QK286" s="37"/>
      <c r="QL286" s="37"/>
      <c r="QM286" s="37"/>
      <c r="QN286" s="37"/>
      <c r="QO286" s="37"/>
      <c r="QP286" s="37"/>
      <c r="QQ286" s="37"/>
      <c r="QR286" s="37"/>
      <c r="QS286" s="37"/>
      <c r="QT286" s="37"/>
      <c r="QU286" s="37"/>
      <c r="QV286" s="37"/>
      <c r="QW286" s="37"/>
      <c r="QX286" s="37"/>
      <c r="QY286" s="37"/>
      <c r="QZ286" s="37"/>
      <c r="RA286" s="37"/>
      <c r="RB286" s="37"/>
      <c r="RC286" s="37"/>
      <c r="RD286" s="37"/>
      <c r="RE286" s="37"/>
      <c r="RF286" s="37"/>
      <c r="RG286" s="37"/>
      <c r="RH286" s="37"/>
      <c r="RI286" s="37"/>
      <c r="RJ286" s="37"/>
      <c r="RK286" s="37"/>
      <c r="RL286" s="37"/>
      <c r="RM286" s="37"/>
      <c r="RN286" s="37"/>
      <c r="RO286" s="37"/>
      <c r="RP286" s="37"/>
      <c r="RQ286" s="37"/>
      <c r="RR286" s="37"/>
      <c r="RS286" s="37"/>
      <c r="RT286" s="37"/>
      <c r="RU286" s="37"/>
      <c r="RV286" s="37"/>
      <c r="RW286" s="37"/>
      <c r="RX286" s="37"/>
      <c r="RY286" s="37"/>
      <c r="RZ286" s="37"/>
      <c r="SA286" s="37"/>
      <c r="SB286" s="37"/>
      <c r="SC286" s="37"/>
      <c r="SD286" s="37"/>
      <c r="SE286" s="37"/>
      <c r="SF286" s="37"/>
      <c r="SG286" s="37"/>
      <c r="SH286" s="37"/>
      <c r="SI286" s="37"/>
      <c r="SJ286" s="37"/>
      <c r="SK286" s="37"/>
      <c r="SL286" s="37"/>
      <c r="SM286" s="37"/>
      <c r="SN286" s="37"/>
      <c r="SO286" s="37"/>
      <c r="SP286" s="37"/>
      <c r="SQ286" s="37"/>
      <c r="SR286" s="37"/>
      <c r="SS286" s="37"/>
      <c r="ST286" s="37"/>
      <c r="SU286" s="37"/>
      <c r="SV286" s="37"/>
      <c r="SW286" s="37"/>
      <c r="SX286" s="37"/>
      <c r="SY286" s="37"/>
      <c r="SZ286" s="37"/>
      <c r="TA286" s="37"/>
      <c r="TB286" s="37"/>
      <c r="TC286" s="37"/>
      <c r="TD286" s="37"/>
      <c r="TE286" s="37"/>
      <c r="TF286" s="37"/>
      <c r="TG286" s="37"/>
      <c r="TH286" s="37"/>
      <c r="TI286" s="37"/>
      <c r="TJ286" s="37"/>
      <c r="TK286" s="37"/>
      <c r="TL286" s="37"/>
      <c r="TM286" s="37"/>
      <c r="TN286" s="37"/>
      <c r="TO286" s="37"/>
      <c r="TP286" s="37"/>
      <c r="TQ286" s="37"/>
      <c r="TR286" s="37"/>
      <c r="TS286" s="37"/>
      <c r="TT286" s="37"/>
      <c r="TU286" s="37"/>
      <c r="TV286" s="37"/>
      <c r="TW286" s="37"/>
      <c r="TX286" s="37"/>
      <c r="TY286" s="37"/>
      <c r="TZ286" s="37"/>
      <c r="UA286" s="37"/>
      <c r="UB286" s="37"/>
      <c r="UC286" s="37"/>
      <c r="UD286" s="37"/>
      <c r="UE286" s="37"/>
      <c r="UF286" s="37"/>
      <c r="UG286" s="37"/>
      <c r="UH286" s="37"/>
      <c r="UI286" s="37"/>
      <c r="UJ286" s="37"/>
      <c r="UK286" s="37"/>
      <c r="UL286" s="37"/>
      <c r="UM286" s="37"/>
      <c r="UN286" s="37"/>
      <c r="UO286" s="37"/>
      <c r="UP286" s="37"/>
      <c r="UQ286" s="37"/>
      <c r="UR286" s="37"/>
      <c r="US286" s="37"/>
      <c r="UT286" s="37"/>
      <c r="UU286" s="37"/>
      <c r="UV286" s="37"/>
      <c r="UW286" s="37"/>
      <c r="UX286" s="37"/>
      <c r="UY286" s="37"/>
      <c r="UZ286" s="37"/>
      <c r="VA286" s="37"/>
      <c r="VB286" s="37"/>
      <c r="VC286" s="37"/>
      <c r="VD286" s="37"/>
      <c r="VE286" s="37"/>
      <c r="VF286" s="37"/>
      <c r="VG286" s="37"/>
      <c r="VH286" s="37"/>
      <c r="VI286" s="37"/>
      <c r="VJ286" s="37"/>
      <c r="VK286" s="37"/>
      <c r="VL286" s="37"/>
      <c r="VM286" s="37"/>
      <c r="VN286" s="37"/>
      <c r="VO286" s="37"/>
      <c r="VP286" s="37"/>
      <c r="VQ286" s="37"/>
      <c r="VR286" s="37"/>
      <c r="VS286" s="37"/>
      <c r="VT286" s="37"/>
      <c r="VU286" s="37"/>
      <c r="VV286" s="37"/>
      <c r="VW286" s="37"/>
      <c r="VX286" s="37"/>
      <c r="VY286" s="37"/>
      <c r="VZ286" s="37"/>
      <c r="WA286" s="37"/>
      <c r="WB286" s="37"/>
      <c r="WC286" s="37"/>
      <c r="WD286" s="37"/>
      <c r="WE286" s="37"/>
      <c r="WF286" s="37"/>
      <c r="WG286" s="37"/>
      <c r="WH286" s="37"/>
      <c r="WI286" s="37"/>
      <c r="WJ286" s="37"/>
      <c r="WK286" s="37"/>
      <c r="WL286" s="37"/>
      <c r="WM286" s="37"/>
      <c r="WN286" s="37"/>
      <c r="WO286" s="37"/>
      <c r="WP286" s="37"/>
      <c r="WQ286" s="37"/>
      <c r="WR286" s="37"/>
      <c r="WS286" s="37"/>
      <c r="WT286" s="37"/>
      <c r="WU286" s="37"/>
      <c r="WV286" s="37"/>
      <c r="WW286" s="37"/>
      <c r="WX286" s="37"/>
      <c r="WY286" s="37"/>
      <c r="WZ286" s="37"/>
      <c r="XA286" s="37"/>
      <c r="XB286" s="37"/>
      <c r="XC286" s="37"/>
      <c r="XD286" s="37"/>
      <c r="XE286" s="37"/>
      <c r="XF286" s="37"/>
      <c r="XG286" s="37"/>
      <c r="XH286" s="37"/>
      <c r="XI286" s="37"/>
      <c r="XJ286" s="37"/>
      <c r="XK286" s="37"/>
      <c r="XL286" s="37"/>
      <c r="XM286" s="37"/>
      <c r="XN286" s="37"/>
      <c r="XO286" s="37"/>
      <c r="XP286" s="37"/>
      <c r="XQ286" s="37"/>
      <c r="XR286" s="37"/>
      <c r="XS286" s="37"/>
      <c r="XT286" s="37"/>
      <c r="XU286" s="37"/>
      <c r="XV286" s="37"/>
      <c r="XW286" s="37"/>
      <c r="XX286" s="37"/>
      <c r="XY286" s="37"/>
      <c r="XZ286" s="37"/>
      <c r="YA286" s="37"/>
      <c r="YB286" s="37"/>
      <c r="YC286" s="37"/>
      <c r="YD286" s="37"/>
      <c r="YE286" s="37"/>
      <c r="YF286" s="37"/>
      <c r="YG286" s="37"/>
      <c r="YH286" s="37"/>
      <c r="YI286" s="37"/>
      <c r="YJ286" s="37"/>
      <c r="YK286" s="37"/>
      <c r="YL286" s="37"/>
      <c r="YM286" s="37"/>
      <c r="YN286" s="37"/>
      <c r="YO286" s="37"/>
      <c r="YP286" s="37"/>
      <c r="YQ286" s="37"/>
      <c r="YR286" s="37"/>
      <c r="YS286" s="37"/>
    </row>
    <row r="287" spans="1:669" x14ac:dyDescent="0.25">
      <c r="B287" s="2"/>
      <c r="C287" s="2"/>
      <c r="D287" s="2"/>
      <c r="E287" s="1"/>
      <c r="F287" s="1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</row>
    <row r="288" spans="1:669" x14ac:dyDescent="0.25">
      <c r="B288" s="2"/>
      <c r="C288" s="2"/>
      <c r="D288" s="2"/>
      <c r="E288" s="1"/>
      <c r="F288" s="1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</row>
    <row r="289" spans="2:175" x14ac:dyDescent="0.25">
      <c r="B289" s="2"/>
      <c r="C289" s="2"/>
      <c r="D289" s="2"/>
      <c r="E289" s="1"/>
      <c r="F289" s="1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</row>
    <row r="290" spans="2:175" x14ac:dyDescent="0.25">
      <c r="B290" s="2"/>
      <c r="C290" s="2"/>
      <c r="D290" s="2"/>
      <c r="E290" s="1"/>
      <c r="F290" s="1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</row>
    <row r="291" spans="2:175" x14ac:dyDescent="0.25">
      <c r="B291" s="2"/>
      <c r="C291" s="2"/>
      <c r="D291" s="2"/>
      <c r="E291" s="1"/>
      <c r="F291" s="1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</row>
    <row r="292" spans="2:175" x14ac:dyDescent="0.25">
      <c r="B292" s="2"/>
      <c r="C292" s="2"/>
      <c r="D292" s="2"/>
      <c r="E292" s="1"/>
      <c r="F292" s="1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</row>
    <row r="293" spans="2:175" x14ac:dyDescent="0.25">
      <c r="B293" s="2"/>
      <c r="C293" s="2"/>
      <c r="D293" s="2"/>
      <c r="E293" s="1"/>
      <c r="F293" s="1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</row>
    <row r="294" spans="2:175" x14ac:dyDescent="0.25"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</row>
    <row r="295" spans="2:175" x14ac:dyDescent="0.25"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</row>
    <row r="296" spans="2:175" x14ac:dyDescent="0.25"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</row>
    <row r="297" spans="2:175" x14ac:dyDescent="0.25"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</row>
    <row r="298" spans="2:175" x14ac:dyDescent="0.25"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</row>
    <row r="299" spans="2:175" x14ac:dyDescent="0.25"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</row>
    <row r="300" spans="2:175" x14ac:dyDescent="0.25"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</row>
    <row r="301" spans="2:175" x14ac:dyDescent="0.25"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</row>
    <row r="302" spans="2:175" x14ac:dyDescent="0.25"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</row>
    <row r="303" spans="2:175" x14ac:dyDescent="0.25"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</row>
    <row r="304" spans="2:175" x14ac:dyDescent="0.25"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</row>
    <row r="305" spans="43:175" x14ac:dyDescent="0.25"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</row>
    <row r="306" spans="43:175" x14ac:dyDescent="0.25"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</row>
    <row r="307" spans="43:175" x14ac:dyDescent="0.25"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</row>
    <row r="308" spans="43:175" x14ac:dyDescent="0.25"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</row>
    <row r="309" spans="43:175" x14ac:dyDescent="0.25"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</row>
    <row r="310" spans="43:175" x14ac:dyDescent="0.25"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</row>
    <row r="311" spans="43:175" x14ac:dyDescent="0.25"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</row>
    <row r="312" spans="43:175" x14ac:dyDescent="0.25"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</row>
    <row r="313" spans="43:175" x14ac:dyDescent="0.25"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</row>
    <row r="314" spans="43:175" x14ac:dyDescent="0.25"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</row>
    <row r="315" spans="43:175" x14ac:dyDescent="0.25"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</row>
    <row r="316" spans="43:175" x14ac:dyDescent="0.25"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</row>
    <row r="317" spans="43:175" x14ac:dyDescent="0.25"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</row>
    <row r="318" spans="43:175" x14ac:dyDescent="0.25"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</row>
    <row r="319" spans="43:175" x14ac:dyDescent="0.25"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</row>
    <row r="320" spans="43:175" x14ac:dyDescent="0.25"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</row>
    <row r="321" spans="43:175" x14ac:dyDescent="0.25"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</row>
    <row r="322" spans="43:175" x14ac:dyDescent="0.25"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</row>
    <row r="323" spans="43:175" x14ac:dyDescent="0.25"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</row>
    <row r="324" spans="43:175" x14ac:dyDescent="0.25"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</row>
    <row r="325" spans="43:175" x14ac:dyDescent="0.25"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</row>
    <row r="326" spans="43:175" x14ac:dyDescent="0.25"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</row>
    <row r="327" spans="43:175" x14ac:dyDescent="0.25"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</row>
    <row r="328" spans="43:175" x14ac:dyDescent="0.25"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</row>
    <row r="329" spans="43:175" x14ac:dyDescent="0.25"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</row>
    <row r="330" spans="43:175" x14ac:dyDescent="0.25"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</row>
    <row r="331" spans="43:175" x14ac:dyDescent="0.25"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</row>
    <row r="332" spans="43:175" x14ac:dyDescent="0.25"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</row>
    <row r="333" spans="43:175" x14ac:dyDescent="0.25"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</row>
    <row r="334" spans="43:175" x14ac:dyDescent="0.25"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</row>
    <row r="335" spans="43:175" x14ac:dyDescent="0.25"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</row>
    <row r="336" spans="43:175" x14ac:dyDescent="0.25"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</row>
    <row r="337" spans="43:175" x14ac:dyDescent="0.25"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</row>
    <row r="338" spans="43:175" x14ac:dyDescent="0.25"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</row>
    <row r="339" spans="43:175" x14ac:dyDescent="0.25"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</row>
    <row r="340" spans="43:175" x14ac:dyDescent="0.25"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</row>
    <row r="341" spans="43:175" x14ac:dyDescent="0.25"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</row>
    <row r="342" spans="43:175" x14ac:dyDescent="0.25"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</row>
    <row r="343" spans="43:175" x14ac:dyDescent="0.25"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</row>
    <row r="344" spans="43:175" x14ac:dyDescent="0.25"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</row>
    <row r="345" spans="43:175" x14ac:dyDescent="0.25"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</row>
    <row r="346" spans="43:175" x14ac:dyDescent="0.25"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</row>
    <row r="347" spans="43:175" x14ac:dyDescent="0.25"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</row>
    <row r="348" spans="43:175" x14ac:dyDescent="0.25"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</row>
    <row r="349" spans="43:175" x14ac:dyDescent="0.25"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</row>
    <row r="350" spans="43:175" x14ac:dyDescent="0.25"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</row>
    <row r="351" spans="43:175" x14ac:dyDescent="0.25"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</row>
    <row r="352" spans="43:175" x14ac:dyDescent="0.25"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</row>
    <row r="353" spans="43:175" x14ac:dyDescent="0.25"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</row>
    <row r="354" spans="43:175" x14ac:dyDescent="0.25"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</row>
    <row r="355" spans="43:175" x14ac:dyDescent="0.25"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</row>
    <row r="356" spans="43:175" x14ac:dyDescent="0.25"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</row>
    <row r="357" spans="43:175" x14ac:dyDescent="0.25"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</row>
    <row r="358" spans="43:175" x14ac:dyDescent="0.25"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</row>
    <row r="359" spans="43:175" x14ac:dyDescent="0.25"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</row>
    <row r="360" spans="43:175" x14ac:dyDescent="0.25"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</row>
    <row r="361" spans="43:175" x14ac:dyDescent="0.25"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</row>
    <row r="362" spans="43:175" x14ac:dyDescent="0.25"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</row>
    <row r="363" spans="43:175" x14ac:dyDescent="0.25"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</row>
    <row r="364" spans="43:175" x14ac:dyDescent="0.25"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</row>
    <row r="365" spans="43:175" x14ac:dyDescent="0.25"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</row>
    <row r="366" spans="43:175" x14ac:dyDescent="0.25"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</row>
    <row r="367" spans="43:175" x14ac:dyDescent="0.25"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</row>
    <row r="368" spans="43:175" x14ac:dyDescent="0.25"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</row>
    <row r="369" spans="43:175" x14ac:dyDescent="0.25"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</row>
    <row r="370" spans="43:175" x14ac:dyDescent="0.25"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</row>
    <row r="371" spans="43:175" x14ac:dyDescent="0.25"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</row>
    <row r="372" spans="43:175" x14ac:dyDescent="0.25"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</row>
    <row r="373" spans="43:175" x14ac:dyDescent="0.25"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</row>
    <row r="374" spans="43:175" x14ac:dyDescent="0.25"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</row>
    <row r="375" spans="43:175" x14ac:dyDescent="0.25"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</row>
    <row r="376" spans="43:175" x14ac:dyDescent="0.25"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</row>
    <row r="377" spans="43:175" x14ac:dyDescent="0.25"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</row>
    <row r="378" spans="43:175" x14ac:dyDescent="0.25"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</row>
    <row r="379" spans="43:175" x14ac:dyDescent="0.25"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</row>
    <row r="380" spans="43:175" x14ac:dyDescent="0.25"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</row>
    <row r="381" spans="43:175" x14ac:dyDescent="0.25"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</row>
    <row r="382" spans="43:175" x14ac:dyDescent="0.25"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</row>
    <row r="383" spans="43:175" x14ac:dyDescent="0.25"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</row>
    <row r="384" spans="43:175" x14ac:dyDescent="0.25"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</row>
    <row r="385" spans="43:175" x14ac:dyDescent="0.25"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</row>
    <row r="386" spans="43:175" x14ac:dyDescent="0.25"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</row>
    <row r="387" spans="43:175" x14ac:dyDescent="0.25"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</row>
    <row r="388" spans="43:175" x14ac:dyDescent="0.25"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</row>
    <row r="389" spans="43:175" x14ac:dyDescent="0.25"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</row>
    <row r="390" spans="43:175" x14ac:dyDescent="0.25"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</row>
    <row r="391" spans="43:175" x14ac:dyDescent="0.25"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</row>
    <row r="392" spans="43:175" x14ac:dyDescent="0.25"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</row>
    <row r="393" spans="43:175" x14ac:dyDescent="0.25"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</row>
    <row r="394" spans="43:175" x14ac:dyDescent="0.25"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</row>
    <row r="395" spans="43:175" x14ac:dyDescent="0.25"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</row>
    <row r="396" spans="43:175" x14ac:dyDescent="0.25"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</row>
    <row r="397" spans="43:175" x14ac:dyDescent="0.25"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</row>
    <row r="398" spans="43:175" x14ac:dyDescent="0.25"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</row>
    <row r="399" spans="43:175" x14ac:dyDescent="0.25"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</row>
    <row r="400" spans="43:175" x14ac:dyDescent="0.25"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9">
    <mergeCell ref="A2:M2"/>
    <mergeCell ref="A3:M3"/>
    <mergeCell ref="A4:M4"/>
    <mergeCell ref="A5:M5"/>
    <mergeCell ref="A9:M9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  <mergeCell ref="D7:D8"/>
    <mergeCell ref="E7:E8"/>
    <mergeCell ref="F7:F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2022-09-21T16:06:00Z</dcterms:modified>
</cp:coreProperties>
</file>