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svrwfileserver\perfiles\Edgar.Hernandez\Documents\RMGE\"/>
    </mc:Choice>
  </mc:AlternateContent>
  <bookViews>
    <workbookView xWindow="390" yWindow="810" windowWidth="15360" windowHeight="7755"/>
  </bookViews>
  <sheets>
    <sheet name="POA 2019" sheetId="4" r:id="rId1"/>
    <sheet name="Necesidades" sheetId="5" state="hidden" r:id="rId2"/>
  </sheets>
  <definedNames>
    <definedName name="_xlnm._FilterDatabase" localSheetId="1" hidden="1">Necesidades!$A$4:$E$120</definedName>
    <definedName name="_xlnm._FilterDatabase" localSheetId="0" hidden="1">'POA 2019'!$A$6:$K$306</definedName>
    <definedName name="_xlnm.Print_Area" localSheetId="1">Necesidades!$A$1:$E$120</definedName>
    <definedName name="_xlnm.Print_Area" localSheetId="0">'POA 2019'!$A$1:$K$303</definedName>
    <definedName name="_xlnm.Print_Titles" localSheetId="1">Necesidades!$1:$4</definedName>
    <definedName name="_xlnm.Print_Titles" localSheetId="0">'POA 2019'!$6:$6</definedName>
  </definedNames>
  <calcPr calcId="152511"/>
</workbook>
</file>

<file path=xl/calcChain.xml><?xml version="1.0" encoding="utf-8"?>
<calcChain xmlns="http://schemas.openxmlformats.org/spreadsheetml/2006/main">
  <c r="F291" i="4" l="1"/>
  <c r="F283" i="4"/>
  <c r="F278" i="4"/>
  <c r="F273" i="4"/>
  <c r="F83" i="4" l="1"/>
  <c r="F78" i="4"/>
  <c r="F74" i="4"/>
  <c r="F70" i="4"/>
  <c r="F65" i="4"/>
  <c r="F258" i="4" l="1"/>
  <c r="F253" i="4"/>
  <c r="F244" i="4" l="1"/>
  <c r="G185" i="4" l="1"/>
  <c r="G182" i="4"/>
  <c r="G305" i="4" l="1"/>
  <c r="G7" i="4"/>
  <c r="F26" i="4"/>
  <c r="F23" i="4"/>
  <c r="F266" i="4" l="1"/>
  <c r="F119" i="4" l="1"/>
  <c r="F232" i="4"/>
  <c r="F131" i="4"/>
  <c r="F126" i="4"/>
  <c r="F61" i="4" l="1"/>
  <c r="F250" i="4"/>
  <c r="F246" i="4"/>
  <c r="F10" i="4" l="1"/>
  <c r="F21" i="4" l="1"/>
  <c r="F147" i="4" l="1"/>
  <c r="F58" i="4" l="1"/>
  <c r="F50" i="4"/>
  <c r="F203" i="4" l="1"/>
  <c r="F201" i="4"/>
  <c r="F199" i="4"/>
  <c r="F195" i="4"/>
  <c r="F107" i="4" l="1"/>
  <c r="F47" i="4"/>
  <c r="F167" i="4"/>
  <c r="F156" i="4"/>
  <c r="C119" i="5"/>
  <c r="C116" i="5"/>
  <c r="C113" i="5"/>
  <c r="C106" i="5"/>
  <c r="C105" i="5" s="1"/>
  <c r="C101" i="5"/>
  <c r="C97" i="5"/>
  <c r="C91" i="5"/>
  <c r="C71" i="5"/>
  <c r="C70" i="5" s="1"/>
  <c r="C64" i="5"/>
  <c r="C55" i="5"/>
  <c r="C46" i="5"/>
  <c r="C42" i="5"/>
  <c r="C36" i="5"/>
  <c r="C30" i="5"/>
  <c r="C27" i="5"/>
  <c r="C24" i="5"/>
  <c r="C21" i="5"/>
  <c r="C14" i="5"/>
  <c r="C11" i="5"/>
  <c r="C7" i="5" s="1"/>
  <c r="C6" i="5" l="1"/>
  <c r="F305" i="4"/>
  <c r="D305" i="4" s="1"/>
  <c r="C45" i="5"/>
  <c r="C5" i="5" s="1"/>
  <c r="F7" i="4"/>
  <c r="J7" i="4" s="1"/>
</calcChain>
</file>

<file path=xl/sharedStrings.xml><?xml version="1.0" encoding="utf-8"?>
<sst xmlns="http://schemas.openxmlformats.org/spreadsheetml/2006/main" count="1807" uniqueCount="866">
  <si>
    <t xml:space="preserve">Código </t>
  </si>
  <si>
    <t xml:space="preserve">1.1. </t>
  </si>
  <si>
    <t>1.1.01.</t>
  </si>
  <si>
    <t>3.1.01.</t>
  </si>
  <si>
    <t>4.1.01.01.</t>
  </si>
  <si>
    <t>Escuela Nacional de Estadística</t>
  </si>
  <si>
    <t>Nombre/Descripción</t>
  </si>
  <si>
    <t>4.1.02.</t>
  </si>
  <si>
    <t>Actividad</t>
  </si>
  <si>
    <t>Repositorio único de estadística e indicadores fortalecido</t>
  </si>
  <si>
    <t>Sistema de Encuestas Agropecuarias diseñado e implementado</t>
  </si>
  <si>
    <t>Oficina Nacional de Estadística (ONE)</t>
  </si>
  <si>
    <t>Institucional</t>
  </si>
  <si>
    <t>Departamento de Planificación y Desarrollo</t>
  </si>
  <si>
    <t>Producción de información con enfoque de género mejorada</t>
  </si>
  <si>
    <t>Infraestructura tecnológica fortalecida</t>
  </si>
  <si>
    <t>Categoría</t>
  </si>
  <si>
    <t>1.1.05.</t>
  </si>
  <si>
    <t>Tipo producto</t>
  </si>
  <si>
    <t>Área
Responsable</t>
  </si>
  <si>
    <t>Fortalecer la institución optimizando adecuadamente los recursos (financieros, humanos, tecnológicos y materiales), mejorando su imagen, consolidando su sistema de planificación institucional, adecuando su marco legal y aplicando las mejores prácticas internacionales para el mejor desempeño organizacional</t>
  </si>
  <si>
    <t>Estructura Organizacional revisada y ajustada</t>
  </si>
  <si>
    <t>Plan de acción de RRII  diseñado e implementado</t>
  </si>
  <si>
    <t>Acuerdos y convenios con Institutos y Oficinas de Estadística de la región de Latinoamérica firmados y ejecutados</t>
  </si>
  <si>
    <t>Acuerdos y convenios interinstitucionales  nacionales firmados y ejecutados</t>
  </si>
  <si>
    <t>Portafolio de proyectos para la Cooperación Internacional realizado</t>
  </si>
  <si>
    <t>Sistema integrado de gestión humana elaborado e implementado</t>
  </si>
  <si>
    <t>Programa de Gestión del Cambio elaborado implementado</t>
  </si>
  <si>
    <t>Gestión tecnológica fortalecida en base a las mejores prácticas</t>
  </si>
  <si>
    <t>Innovación de procesos tecnológicos</t>
  </si>
  <si>
    <t>Servicios en línea fortalecidos</t>
  </si>
  <si>
    <t>Sistema Integrado de Planificación y Control fortalecido</t>
  </si>
  <si>
    <t>Sistema de Seguimiento y Evaluación de la Planificación Estratégica diseñado y en proceso de implementación</t>
  </si>
  <si>
    <t>Sistema de Gestión de Calidad fortalecido</t>
  </si>
  <si>
    <t>Establecer las normas, instrumentos y mecanismos que permitan la coordinación y articulación eficaz de los órganos que forman parte del Sistema Estadístico Nacional</t>
  </si>
  <si>
    <t xml:space="preserve">2.1. </t>
  </si>
  <si>
    <t>Plan Estadístico Nacional (PEN) reformulado e implementado</t>
  </si>
  <si>
    <t>Base Cartográfica Nacional actualizada y aprobada</t>
  </si>
  <si>
    <t>Documento de División Territorial actualizado y aprobado anualmente</t>
  </si>
  <si>
    <t>Marco normativo de la producción estadística del SEN  diseñado y puesto en ejecución</t>
  </si>
  <si>
    <t>Tu Municipio en Cifras actualizado</t>
  </si>
  <si>
    <t>Indicadores con perspectiva territorial calculados y medidos</t>
  </si>
  <si>
    <t>Documentación de los procesos de aseguramiento de la calidad de la producción estadística del SEN compilada</t>
  </si>
  <si>
    <t>Plan metodológico para el diseño cartográfico elaborado e implementado</t>
  </si>
  <si>
    <t>Planes de trabajo diseñados e implementados como resultado de los convenios y acuerdos firmados en el marco del SEN</t>
  </si>
  <si>
    <t>Estructura de Metadatos Cartográficos articuladas y en funcionamiento</t>
  </si>
  <si>
    <t>Sistema de Índices Económicos integrado y fortalecido</t>
  </si>
  <si>
    <t>Estudios económicos coyunturales actualizados, mejorados y ampliados</t>
  </si>
  <si>
    <t>Encuesta de Infraestructura Económica levantada y difundida</t>
  </si>
  <si>
    <t>Directorio  de empresas y establecimientos actualizado, mejorado y ampliado</t>
  </si>
  <si>
    <t xml:space="preserve">Sistema de indicadores sociodemográficos, ambientales y culturales fortalecido
</t>
  </si>
  <si>
    <t>Anuarios y compendios  basados en información de registros administrativos sobre datos sociales, demográficos, judiciales y culturales, elaborados</t>
  </si>
  <si>
    <t>Sistema de información económica a partir de registros administrativos elaborado, actualizado y sistematizado (series e indicadores basados en los registros administrativos económicos)</t>
  </si>
  <si>
    <t>Documentos de Análisis Geoespacial diseñados y publicados</t>
  </si>
  <si>
    <t>Programa de Promoción de la Cultura Estadística en la República Dominicana definido e implementado</t>
  </si>
  <si>
    <t>Proceso de acceso a la información estadística fortalecido e implementado</t>
  </si>
  <si>
    <t>Servicios prestados en el CENDOC mejorados</t>
  </si>
  <si>
    <t>Sistema de evaluación de satisfacción de usuarios fortalecido</t>
  </si>
  <si>
    <t xml:space="preserve">Plan de Comunicación formulado y ejecutado </t>
  </si>
  <si>
    <t>Políticas y normas de transversalización del enfoque de género y de visibilización de grupos vulnerables socializadas e implementadas</t>
  </si>
  <si>
    <t>Metodología para las proyecciones de hogares elaborada y aplicada</t>
  </si>
  <si>
    <t xml:space="preserve">4.1. </t>
  </si>
  <si>
    <t>Implementar estrategias formativas y planes para sensibilización que impulsen una cultura estadística a nivel nacional sobre producción, difusión y análisis de información estadística, demográfica y cartográfica, impactando así la toma de decisiones públicas y al desarrollo nacional</t>
  </si>
  <si>
    <t>Identidad de la ENE redefinida y aprobada según su fundamento filosófico</t>
  </si>
  <si>
    <t>Rediseño de la estructura organizacional y de funciones de la ENE implementado</t>
  </si>
  <si>
    <t>Servicio de formación en línea estructurado y mejorado</t>
  </si>
  <si>
    <t>Diagnóstico de necesidades y demandas de capacitación estadística realizado</t>
  </si>
  <si>
    <t>Oferta académica de la ENE actualizada e implementada según demandas y necesidades</t>
  </si>
  <si>
    <t>Programa de formación para el fomento de la cultura estadística diseñado e implementado</t>
  </si>
  <si>
    <t>Subportal Escolar de Estadística desplegado</t>
  </si>
  <si>
    <t>Red de colaboradores de la ENE establecida</t>
  </si>
  <si>
    <t>1.1.04.</t>
  </si>
  <si>
    <t>2.1.01.</t>
  </si>
  <si>
    <t>2.1.02.</t>
  </si>
  <si>
    <t>2.1.03.</t>
  </si>
  <si>
    <t>2.1.04.</t>
  </si>
  <si>
    <t>2.1.04.01.</t>
  </si>
  <si>
    <t>3.1.02.</t>
  </si>
  <si>
    <t>3.1.03.</t>
  </si>
  <si>
    <t>3.1.04.</t>
  </si>
  <si>
    <t>3.1.05.</t>
  </si>
  <si>
    <t>3.1.06.</t>
  </si>
  <si>
    <t>3.1.07.</t>
  </si>
  <si>
    <t>3.1.08.</t>
  </si>
  <si>
    <t>3.1.09.</t>
  </si>
  <si>
    <t>3.1.02.01.</t>
  </si>
  <si>
    <t>3.1.06.01.</t>
  </si>
  <si>
    <t>3.1.07.01.</t>
  </si>
  <si>
    <t>3.1.08.01.</t>
  </si>
  <si>
    <t>4.1.01.</t>
  </si>
  <si>
    <t>4.1.03.</t>
  </si>
  <si>
    <t>4.1.04.</t>
  </si>
  <si>
    <t>4.1.05.</t>
  </si>
  <si>
    <t>4.1.03.01.</t>
  </si>
  <si>
    <t>4.1.05.01.</t>
  </si>
  <si>
    <t>Gestión de la captación, asignación y ejecución efectiva de recursos</t>
  </si>
  <si>
    <t xml:space="preserve">1.2. </t>
  </si>
  <si>
    <t>Fortalecimiento de vínculos (asistencia técnica y gestión de recursos de cooperación)</t>
  </si>
  <si>
    <t xml:space="preserve">1.3. </t>
  </si>
  <si>
    <t xml:space="preserve">1.4. </t>
  </si>
  <si>
    <t xml:space="preserve">1.5. </t>
  </si>
  <si>
    <t>Fortalecimiento de la infraestructura física</t>
  </si>
  <si>
    <t>Gestión tecnológica e innovación</t>
  </si>
  <si>
    <t xml:space="preserve">1.6. </t>
  </si>
  <si>
    <t xml:space="preserve">1.7. </t>
  </si>
  <si>
    <t xml:space="preserve">1.8. </t>
  </si>
  <si>
    <t>Fortalecimiento del Sistema de Planificación Institucional</t>
  </si>
  <si>
    <t>1.2.01.</t>
  </si>
  <si>
    <t>1.2.02.</t>
  </si>
  <si>
    <t>1.2.03.</t>
  </si>
  <si>
    <t>1.2.04.</t>
  </si>
  <si>
    <t>1.2.04.01.</t>
  </si>
  <si>
    <t>1.2.05.</t>
  </si>
  <si>
    <t>1.2.06.</t>
  </si>
  <si>
    <t>1.2.06.01.</t>
  </si>
  <si>
    <t>1.3.01.</t>
  </si>
  <si>
    <t>1.4.01.</t>
  </si>
  <si>
    <t>1.4.01.01.</t>
  </si>
  <si>
    <t>1.4.02.</t>
  </si>
  <si>
    <t>1.4.02.01.</t>
  </si>
  <si>
    <t>E</t>
  </si>
  <si>
    <t>O</t>
  </si>
  <si>
    <t>1.6.01.</t>
  </si>
  <si>
    <t>1.6.02.</t>
  </si>
  <si>
    <t xml:space="preserve">1.6.03. </t>
  </si>
  <si>
    <t>1.6.04.</t>
  </si>
  <si>
    <t>1.6.05.</t>
  </si>
  <si>
    <t>Gestión administrativa financiera fortalecida</t>
  </si>
  <si>
    <t>1.7.01.</t>
  </si>
  <si>
    <t>1.7.02.</t>
  </si>
  <si>
    <t xml:space="preserve">1.7.03. </t>
  </si>
  <si>
    <t>1.8.01.</t>
  </si>
  <si>
    <t>1.8.01.01.</t>
  </si>
  <si>
    <t>Fortalecimiento de la planificación del desarrollo estadístico nacional</t>
  </si>
  <si>
    <t>Normalización de la producción y difusión de las estadísticas producidas por las instituciones del SEN bajo estándares internacionales</t>
  </si>
  <si>
    <t>Diseño e implementación de los controles para el aseguramiento de la calidad de la producción estadística del SEN</t>
  </si>
  <si>
    <t>2.2.01.</t>
  </si>
  <si>
    <t>2.2.02.</t>
  </si>
  <si>
    <t>2.2.03.</t>
  </si>
  <si>
    <t xml:space="preserve">2.4. </t>
  </si>
  <si>
    <t xml:space="preserve">2.5. </t>
  </si>
  <si>
    <t>2.3.01.</t>
  </si>
  <si>
    <t>2.4.01.</t>
  </si>
  <si>
    <t>2.5.01.</t>
  </si>
  <si>
    <t>2.5.01.01.</t>
  </si>
  <si>
    <t>2.5.02.</t>
  </si>
  <si>
    <t>2.5.03.</t>
  </si>
  <si>
    <t>2.5.04.</t>
  </si>
  <si>
    <t>Fortalecer los procesos de generación y difusión de la producción estadística de la institución, garantizando la calidad de su contenido, la excelencia de su difusión y el uso adecuado de los grupos de interés, nacionales e internacionales.</t>
  </si>
  <si>
    <t xml:space="preserve">3.1. </t>
  </si>
  <si>
    <t>Generación de estadísticas oficiales que conciernen a la ONE con calidad y oportunamente</t>
  </si>
  <si>
    <t xml:space="preserve">3.2. </t>
  </si>
  <si>
    <t xml:space="preserve">3.3. </t>
  </si>
  <si>
    <t xml:space="preserve">3.4. </t>
  </si>
  <si>
    <t xml:space="preserve">3.5. </t>
  </si>
  <si>
    <t xml:space="preserve">3.6. </t>
  </si>
  <si>
    <t xml:space="preserve">3.7. </t>
  </si>
  <si>
    <t>Fomento de la compilación y uso de los registros administrativos con fines estadísticos</t>
  </si>
  <si>
    <t>Fortalecimiento de los procesos de generación de la información aeroespacial para la producción estadística</t>
  </si>
  <si>
    <t>Mejoramiento de la difusión de las publicaciones institucionales en cantidad, calidad y oportunidad</t>
  </si>
  <si>
    <t>Desarrollo e implementación de proyectos de análisis y metodologías de investigación</t>
  </si>
  <si>
    <t>Innovación en la Producción Estadística</t>
  </si>
  <si>
    <t>3.2.01.</t>
  </si>
  <si>
    <t>3.2.02.</t>
  </si>
  <si>
    <t>3.2.03.</t>
  </si>
  <si>
    <t>3.2.04.</t>
  </si>
  <si>
    <t>3.2.05.</t>
  </si>
  <si>
    <t>3.3.01.</t>
  </si>
  <si>
    <t>3.4.01.</t>
  </si>
  <si>
    <t>3.4.02.</t>
  </si>
  <si>
    <t>3.4.03.</t>
  </si>
  <si>
    <t>3.4.04.</t>
  </si>
  <si>
    <t>3.4.05.</t>
  </si>
  <si>
    <t>3.5.01.</t>
  </si>
  <si>
    <t>3.5.01.01.</t>
  </si>
  <si>
    <t>3.5.02.</t>
  </si>
  <si>
    <t>3.5.02.01.</t>
  </si>
  <si>
    <t>3.5.03.</t>
  </si>
  <si>
    <t>3.5.03.01.</t>
  </si>
  <si>
    <t>3.6.01.</t>
  </si>
  <si>
    <t>3.6.02.</t>
  </si>
  <si>
    <t>3.7.01.</t>
  </si>
  <si>
    <t xml:space="preserve">4.2. </t>
  </si>
  <si>
    <t xml:space="preserve">4.3. </t>
  </si>
  <si>
    <t xml:space="preserve">4.4. </t>
  </si>
  <si>
    <t>Fortalecimiento de la Escuela Nacional de Estadística</t>
  </si>
  <si>
    <t>Fomento del uso de la información estadística</t>
  </si>
  <si>
    <t xml:space="preserve">Establecimiento de alianzas estratégicas con organismos públicos y privados para los fines de promover y fomentar la cultura estadística en el país </t>
  </si>
  <si>
    <t>4.2.01.</t>
  </si>
  <si>
    <t>4.3.02.</t>
  </si>
  <si>
    <t>4.3.01.</t>
  </si>
  <si>
    <t>4.2.02.</t>
  </si>
  <si>
    <t>4.2.02.01.</t>
  </si>
  <si>
    <t>4.4.01.</t>
  </si>
  <si>
    <t>Cooperación Técnica y Relaciones Internacionales</t>
  </si>
  <si>
    <t xml:space="preserve">Planificación y Desarrollo </t>
  </si>
  <si>
    <t>Comunicaciones</t>
  </si>
  <si>
    <t xml:space="preserve">Recursos Humanos </t>
  </si>
  <si>
    <t>Tecnología de la Información</t>
  </si>
  <si>
    <t>Censos</t>
  </si>
  <si>
    <t>Cartografía</t>
  </si>
  <si>
    <t>Administrativo y Financiero</t>
  </si>
  <si>
    <t>Calidad en la Gestión</t>
  </si>
  <si>
    <t xml:space="preserve">Comunicaciones </t>
  </si>
  <si>
    <t>Coordinación Estadística</t>
  </si>
  <si>
    <t>Encuestas</t>
  </si>
  <si>
    <t>Metodología e Investigaciones</t>
  </si>
  <si>
    <t>Estadísticas Económicas</t>
  </si>
  <si>
    <t>Estadísticas Demográficas, Sociales y Culturales</t>
  </si>
  <si>
    <t>Financiero</t>
  </si>
  <si>
    <t>Modelos de estructuras organizativas de las unidades institucionales de estadísticas implementados</t>
  </si>
  <si>
    <t xml:space="preserve">Mejoramiento de la imagen y posicionamiento institucional </t>
  </si>
  <si>
    <t>Fortalecimiento de la gestión del talento humano</t>
  </si>
  <si>
    <t>Fortalecimiento de las capacidades técnicas operativas de las instituciones del SEN que producen estadísticas</t>
  </si>
  <si>
    <t>Fortalecimiento de los mecanismos de coordinación y articulación del SEN</t>
  </si>
  <si>
    <t>Programa de pasantías en  temas de coordinación y articulación  del Sistema Estadístico Nacional diseñado y ejecutado</t>
  </si>
  <si>
    <t xml:space="preserve">Sistema de estadísticas vitales fortalecido </t>
  </si>
  <si>
    <t xml:space="preserve">Sistema de estadísticas de seguridad y convivencia fortalecido (Muertes accidentales y violentas, delito, victimización) </t>
  </si>
  <si>
    <t>Sistema de estadísticas sociales fortalecido</t>
  </si>
  <si>
    <t>Sistema de estadísticas ambientales fortalecido</t>
  </si>
  <si>
    <t>Manual de Reglamentos de Gestión Académica documentados y aprobados</t>
  </si>
  <si>
    <t>Programa de certificación  de docentes de la ENE realizado</t>
  </si>
  <si>
    <t>Diseño y ejecución de programas de capacitación y formación estadística dirigidos a las instituciones públicas y privadas y la sociedad en general.</t>
  </si>
  <si>
    <t>Índice de Precios del Productor (IPP)</t>
  </si>
  <si>
    <t>Fortalecimiento del Sistema de Gestión de la Calidad</t>
  </si>
  <si>
    <t>1.8.02.</t>
  </si>
  <si>
    <t>1.8.03.</t>
  </si>
  <si>
    <t xml:space="preserve">Procesos de la ENE sistematizados y automatizados </t>
  </si>
  <si>
    <t xml:space="preserve">X Censo Nacional de Población y Vivienda  2020 realizado </t>
  </si>
  <si>
    <t>Nómina Institucional</t>
  </si>
  <si>
    <t>Nómina Dirección y Coordinación Técnico-Administrativa de la Producción</t>
  </si>
  <si>
    <t>Control y seguimiento del gasto</t>
  </si>
  <si>
    <t>Control y seguimiento del gasto de servicios generales</t>
  </si>
  <si>
    <t>Control y seguimiento del gasto no planificado</t>
  </si>
  <si>
    <t xml:space="preserve">Sistema de Encuestas de Hogares fortalecido </t>
  </si>
  <si>
    <t>Oficinas Territoriales</t>
  </si>
  <si>
    <t xml:space="preserve">SUB-PRODUCTO </t>
  </si>
  <si>
    <t>Programa Acelerado de Datos (PAD) actualizado</t>
  </si>
  <si>
    <t>Inventario de Operaciones estadísticas (IOE) actualizado</t>
  </si>
  <si>
    <t>2.1.06.</t>
  </si>
  <si>
    <t>2.1.07.</t>
  </si>
  <si>
    <t>Planes Sectoriales de Producción Estadística en las provincias implementados</t>
  </si>
  <si>
    <t>1.1.02.</t>
  </si>
  <si>
    <t>1.1.03.</t>
  </si>
  <si>
    <t>1.1.03.01.</t>
  </si>
  <si>
    <t>1.7.04.</t>
  </si>
  <si>
    <t>Sistema Integrado de Información Estadística Institucional</t>
  </si>
  <si>
    <t>Proceso de captación de recursos financieros mejorado y eficientizado</t>
  </si>
  <si>
    <t>Planes y proyectos formulados, ejecutados y evaluados</t>
  </si>
  <si>
    <t>Procesos continuos de socialización y consulta con el SEN realizados</t>
  </si>
  <si>
    <t>Capacidades técnicas en cooperación técnica, relaciones internacionales y dirección de proyectos fortalecidas</t>
  </si>
  <si>
    <t>Plan integrado de visibilidad y posicionamiento institucional</t>
  </si>
  <si>
    <t>Coordinación del SEN</t>
  </si>
  <si>
    <t>Índice de Costos Directos de la Construcción de Viviendas (ICDV)</t>
  </si>
  <si>
    <t>Posicionamiento institucional desde la Dirección Nacional</t>
  </si>
  <si>
    <t xml:space="preserve">PRODUCTO </t>
  </si>
  <si>
    <t>OBJETIVO ESTRATÉGICO</t>
  </si>
  <si>
    <t>ESTRATEGIA DERIVADA</t>
  </si>
  <si>
    <t>1.8.04.</t>
  </si>
  <si>
    <t>Dirección Nacional</t>
  </si>
  <si>
    <t>4.1.06.</t>
  </si>
  <si>
    <t>Registros Administrativos fortalecidos</t>
  </si>
  <si>
    <t>2.1.08.</t>
  </si>
  <si>
    <t>2.2.</t>
  </si>
  <si>
    <t>2.3.</t>
  </si>
  <si>
    <t>1.</t>
  </si>
  <si>
    <t>1.3.02.</t>
  </si>
  <si>
    <t>2.1.01.01.</t>
  </si>
  <si>
    <t>3.</t>
  </si>
  <si>
    <t>4.</t>
  </si>
  <si>
    <t>1.3.02.01.</t>
  </si>
  <si>
    <t>3.1.10.</t>
  </si>
  <si>
    <t>Planificación y Desarrollo</t>
  </si>
  <si>
    <t>Metodologías para el fortalecimiento de la producción estadística publicadas</t>
  </si>
  <si>
    <t>Metodologías de estadísticas económicas elaboradas y/o actualizadas</t>
  </si>
  <si>
    <t>Análisis demográficos para difusión masiva publicados</t>
  </si>
  <si>
    <t>Estudios demográficos orientados a la toma de decisiones elaborados</t>
  </si>
  <si>
    <t>Normalización del Sistema Estadístico Nacional para el seguimiento de los Objetivos de Desarrollo Sostenible en República Dominicana</t>
  </si>
  <si>
    <t>3.1.03.01.</t>
  </si>
  <si>
    <t>1.5.01</t>
  </si>
  <si>
    <t xml:space="preserve">Oficinas administrativas remodeladas y/o ampliadas </t>
  </si>
  <si>
    <t>3.1.04.01.</t>
  </si>
  <si>
    <t>2.1.09.</t>
  </si>
  <si>
    <t>Gestión de la Ética Pública</t>
  </si>
  <si>
    <t>1.1.06.</t>
  </si>
  <si>
    <t>3.1.04.02.</t>
  </si>
  <si>
    <t>Oficina Nacional de Estadística</t>
  </si>
  <si>
    <t>Anteproyecto de Presupuesto 2019</t>
  </si>
  <si>
    <t>Producto</t>
  </si>
  <si>
    <t xml:space="preserve">Responsable </t>
  </si>
  <si>
    <t>Presupuesto 2019</t>
  </si>
  <si>
    <t>Entregable</t>
  </si>
  <si>
    <t xml:space="preserve">Total   </t>
  </si>
  <si>
    <t>Objetivo Estratégico 1.1:</t>
  </si>
  <si>
    <t>Fortalecimiento Institucional</t>
  </si>
  <si>
    <t>Estrategia Derivada 1.1.1:</t>
  </si>
  <si>
    <t>Dirección  Administrativa  y Financiera</t>
  </si>
  <si>
    <t>0001</t>
  </si>
  <si>
    <t>Estructura organizacional revisada y ajustada</t>
  </si>
  <si>
    <t>Gestion de la Ética pública de la ONE</t>
  </si>
  <si>
    <t>Comité de Ética</t>
  </si>
  <si>
    <t>1) Programa de Ética e integridad focalizado en los servidores públicos de la  ONE, formulado e implementado. 2) Programa de fomento de la transparencia EN de la ONE, formulado e implementado 
3) Programa de monitoreo a la integridad de la gestion Administrativa de la ONE, formulado e implementado</t>
  </si>
  <si>
    <t>Estrategia Derivada 1.1.2</t>
  </si>
  <si>
    <t>Departamento de Cooperación Técnica y Relaciones Internacionales</t>
  </si>
  <si>
    <t>Acuerdos y convenios con institutos y oficinas de estadística de la región de Latinoamérica firmados y ejecutados</t>
  </si>
  <si>
    <t>Documento de estrategia de gestión de la Cooperación Técnica y Relaciones Internacionales elaborado y aprobado</t>
  </si>
  <si>
    <t xml:space="preserve">Estrategia de gestión de la Cooperación Técnica y Relaciones Internacionales elaborada y aprobada.
Documento de la Estrategia aprobado
</t>
  </si>
  <si>
    <t xml:space="preserve">8 personas capacitadas en áreas específicas de interés para el Dpto.
Informes de capacitaciones recibidas, certificados e informes de participación en actividades externas
</t>
  </si>
  <si>
    <t>Estrategia Derivada 1.1.3</t>
  </si>
  <si>
    <t>Departamento de Comunicaciones</t>
  </si>
  <si>
    <t>1.- Asistencia al 49° Período de Sesiones de la Comisión Estadística de las Naciones Unidas 2.- Asistencia a la Reunión de la Junta Directiva de la Alianza en Estadística para el Desarrollo en el Siglo XXI (Board de Paris21) 3.-Realización de la 2da Conferencia Nacional Estadística 4.-Asistencia a la Decima Reunión de la Conferencia Estadística de las Américas Comité Ejecutivo para el Período 2018-2019. 5.-Viaje no contemplado</t>
  </si>
  <si>
    <t>Estrategia Derivada 1.1.4</t>
  </si>
  <si>
    <t xml:space="preserve">Departamento de Recursos Humanos </t>
  </si>
  <si>
    <t>Planificación de los recursos humanos realizada 
Sistema de gestión del desempeño y modelo de gestión por competencia, diseñado e implementado 
Sistematización de los procesos de gestión humana 
Programa de desarrollo  y capacitación formulado e implementado                    
Programa anual de salud ocupacional y prevención de riesgos laborales formulado e implementado 
Sistema de beneficio y compensación elaborado e implementado  Estructura organizativa enfocada en los procesos implementados
Sistema informático de Gestión Humana implementado</t>
  </si>
  <si>
    <t>Programa de gestión del cambio elaborado implementado</t>
  </si>
  <si>
    <t>Programa de gestión del cambio diseñado e implementado</t>
  </si>
  <si>
    <t>Estrategia Derivada 1.1.5</t>
  </si>
  <si>
    <t xml:space="preserve">Oficinas administrativas territoriales remodeladas y/o ampliadas </t>
  </si>
  <si>
    <t>Estrategia Derivada 1.1.6</t>
  </si>
  <si>
    <t>Departamento de Tecnología 
de la Información</t>
  </si>
  <si>
    <t>1. Unidad central de almacenamiento expandida
2. Redes actualizadas
3. Softwares normalizados y actualizados</t>
  </si>
  <si>
    <t>1. Fortalecimiento del tratamiento y explotación de las bases de datos estadísticas 
2. Integración de las informaciones disponibles en multiples sistemas al repositorio unico de estadísticas e indicadores
3. Tercerizar el desarrollo del portal del DWH ( Administrativo / difusión)</t>
  </si>
  <si>
    <t>1. Personal capacitado
2. Sistema de Gestión de Servicios TIC implementado</t>
  </si>
  <si>
    <t xml:space="preserve">1. Fortalecimiento de los procesos de recolección e integración de datos en Encuestas de Hogares – CSEntry </t>
  </si>
  <si>
    <t>1. Portal web rediseñado (Tercerizar desarrollo)
2. APP para difusión estadística desplegada (Tercerizar desarrollo)
3.  APP para división territorial desplegada (Tercerizar desarrollo)
4. Sub-portal de pobreza implementado</t>
  </si>
  <si>
    <t>Estrategia Derivada 1.1.7</t>
  </si>
  <si>
    <t>Fortalecimiento del sistema de planificación institucional</t>
  </si>
  <si>
    <t xml:space="preserve">Presupuesto Institucional  ejecutado 
Informes anuales de ejecución
Informes de monitoreo y seguimiento a la implementación de los POA
Informes/Documentos de Planes de Mejoras
Documento de micro planificación
Informe de seguimiento
</t>
  </si>
  <si>
    <t>Capacidades técnicas en diseño y gestión de planes y proyectos  fortalecidas</t>
  </si>
  <si>
    <t>RD$660,00.00</t>
  </si>
  <si>
    <t xml:space="preserve">Capacitaciones en formulación de proyectos </t>
  </si>
  <si>
    <t>Sistema integrado de información estadística institucional</t>
  </si>
  <si>
    <t>Estrategia Derivada 1.1.8</t>
  </si>
  <si>
    <t xml:space="preserve">Diagnóstico del Sistema de Gestión de Calidad 
Plan de mejoras para la certificación ISO 9001:2014
Plan de auditoría
Auditores internos certificados 
</t>
  </si>
  <si>
    <t>Implementación de las Normas Básicas del Control Interno (NOBACI)</t>
  </si>
  <si>
    <t>Objetivo Estratégico 2.1:</t>
  </si>
  <si>
    <t>Fortalecimiento del Sistema Estadístico Nacional (SEN)</t>
  </si>
  <si>
    <t>Estrategia Derivada 2.1.1:</t>
  </si>
  <si>
    <t>Dirección de Coordinación del SEN</t>
  </si>
  <si>
    <t xml:space="preserve">PEN implementado </t>
  </si>
  <si>
    <t>0004</t>
  </si>
  <si>
    <t>Departamento de Cartografía</t>
  </si>
  <si>
    <t>Plan de mejora de los registros administrativos implementado.</t>
  </si>
  <si>
    <t>Marco Geoestadístico Nacional creado</t>
  </si>
  <si>
    <t xml:space="preserve">4,750,000.00 
</t>
  </si>
  <si>
    <t>Documento Conceptual y Metodológico</t>
  </si>
  <si>
    <t>Marco censal 2020 realizado</t>
  </si>
  <si>
    <t>Departamento de Coordinación Estadística</t>
  </si>
  <si>
    <t>0000</t>
  </si>
  <si>
    <t>Programa acelerado de datos actualizado</t>
  </si>
  <si>
    <t>Estrategia Derivada 2.1.2</t>
  </si>
  <si>
    <t>Marco normativo de la producción estadística del SEN  diseñado</t>
  </si>
  <si>
    <t xml:space="preserve">Política de difusión de la producción estadística del SEN formulada  e implementada </t>
  </si>
  <si>
    <t>Política de difusión de la producción estadística del SEN formulada</t>
  </si>
  <si>
    <t>Estrategia Derivada 2.1.3</t>
  </si>
  <si>
    <t>Estrategia Derivada 2.1.4</t>
  </si>
  <si>
    <t xml:space="preserve">Modelos de estructuras organizativas de las unidades institucionales de estadísticas implementados </t>
  </si>
  <si>
    <t>Estrategia Derivada 2.1.5</t>
  </si>
  <si>
    <t xml:space="preserve">Informe de avance de la implementación de los Planes Sectoriales de Producción Estadística en las provincias. </t>
  </si>
  <si>
    <t>Informe de avance de la implementación del PEN.</t>
  </si>
  <si>
    <t>Programa de 
pasantías en  temas de coordinación y articulación  del Sistema Estadístico Nacional diseñado y ejecutado</t>
  </si>
  <si>
    <t>Informe de avance de la implementación de los Convenios.</t>
  </si>
  <si>
    <t>Objetivo Estratégico 3.1:</t>
  </si>
  <si>
    <t>Producción y Difusión de la Información Estadística</t>
  </si>
  <si>
    <t>Estrategia Derivada 3.1.1:</t>
  </si>
  <si>
    <t>Generación de Estadísticas Oficiales que Conciernen a la ONE con Calidad y Oportunamente</t>
  </si>
  <si>
    <t>X Censo Nacional de Población y Vivienda  2020 realizado (fase de planificación y diseño, fase de levantamiento, fase de procesamiento y fase de difusión)</t>
  </si>
  <si>
    <t>Dirección de Censos y Encuestas</t>
  </si>
  <si>
    <t xml:space="preserve">1)Planes de los cursos de capacitación del personal operativo elaborado,  2)Manuales operativos elaborados, 3)Censo piloto levantado, 4)Local para la gestión de materiales y el procesamiento de información alquilado, lo cual será coordinado con el DTI,  5)El Plan de seguridad censal, 6)Decreto presidencial de declaración de interés y prioridad nacional del Censo y 7)Prueba temática realizada. </t>
  </si>
  <si>
    <t>Sistema de Encuestas de Hogares fortalecido</t>
  </si>
  <si>
    <t>Plan de trabajo de la encuesta; documentos del proyecto de la encuesta; cuestionarios de la encuesta; informe de la capacitación de la encuesta; diseño de la muestra de las encuesta; informe de resultados; Bases de datos de la ENHOGAR-2019</t>
  </si>
  <si>
    <t>0002</t>
  </si>
  <si>
    <t>Plan de trabajo de la encuesta; documentos del proyecto de la encuesta; cuestionarios de la encuesta; informe de la capacitación de la encuesta; diseño de la muestra de las encuesta; informe de resultados; Bases de datos de la Encuesta Nacional Agropecuaria (ENA-2019)</t>
  </si>
  <si>
    <t>Dirección Estadísticas Continuas</t>
  </si>
  <si>
    <t>Boletín Índice de Precios Comercio Exterior- IPCE.
Boletín Índice de Precios de Vivienda Nueva- IPVN.
Boletín ICDV, 1T 2018. (3)
Boletín ICDV, 2T 2018. (3)
Boletín ICDV, 3T 2018. (3).
Boletín ICDV, 4T 2018. (3)          
Informe anual de resultados, ICDV-2017.
Boletín IPP-Manufactura y servicio, 1T-2018. (6)
Boletín IPP-Manufactura y servicio, 2T-2018. (6)
Boletín IPP-Manufactura y servicio, 3T-2018. (6)
Boletín IPP-Manufactura y servicio, 4T-2018. (6)
Informe anual de resultados, IPP-2017.</t>
  </si>
  <si>
    <t>0003</t>
  </si>
  <si>
    <t>Informe General de Resultado Estudios Oferta Edificaciones Octubre 2018. 
Informe General de Resultado Estudios Oferta Edificaciones Abril 2019.</t>
  </si>
  <si>
    <t xml:space="preserve">Informe de la ENAE-2017  Sector Transporte y Almacenamiento Informe de la ENAE-2017 Sector Información y Telecomunicaciones. Informe de la ENAE-2018 Sector Industria Manufacturera. 
Informe de la ENAE-2018 Sector Explotación de Minas y Canteras. Informe de ENAE-2018 Sector Comercio.
Informe de la ENAE-2018 Sector Alojamiento y Servicio de Comidas.
Informe de la ENAE-2018 Sector Construcción.
Informe de la ENAE-2018 Sector Transporte y Almacenamiento 
Informe de la ENAE-2018 Sector Información y Telecomunicaciones.                                                    Informe de la ENAE-2018 Sector Suministro de electricidad, gas, vapor y aire acondicionado.
Informe de la ENAE-2018 Sector Suministro de Agua; evacuación de aguas residuales, gestión de desechos y descontaminación.
</t>
  </si>
  <si>
    <t>Directorio  de Empresas y Establecimientos actualizado, mejorado y ampliado</t>
  </si>
  <si>
    <t>Base de Datos Directorio de Empresas y Establecimientos, DEE-2019.
Informe del Directorio de Empresas y Establecimientos, DEE-2019</t>
  </si>
  <si>
    <t>Levantamiento del Registro Nacional de Establecimientos realizado</t>
  </si>
  <si>
    <t>Sistema de Indicadores Sociodemográficas, Ambientales y Culturales fortalecido</t>
  </si>
  <si>
    <t xml:space="preserve">Anuario de Estadísticas Vitales 2018.
Compendio de Estadísticas Vitales 2014-2018.
Anuario de Muertes Accidentales y Violentas 2018.
Compendio de Muertes Accidentales y Violentas2007-2018.
Compendio de Mujeres Fallecidas en Condiciones de Violencia, 2009-2018
Base de Datos Nacimientos 2018.
Base de Datos Defunciones 2018.
Base de Datos Matrimonios 2018.
Base de Datos Divorcios 2018.
Base de datos de Homicidios, 2018.
Base de datos de Suicidios, 2018.
Base de datos de Muertes en Accidentes de Tránsitos, 2018.
Base de datos de Ahogamientos, 2018.
Base de datos de Electrocuciones, 2018.
Base de Datos de Mujeres Fallecidas en Condiciones de Violencia, 2009-2018
</t>
  </si>
  <si>
    <t>Estrategia Derivada 3.1.2</t>
  </si>
  <si>
    <t>Fomento de la Compilación y Uso de los Registros Administrativos con Fines Estadísticos</t>
  </si>
  <si>
    <t xml:space="preserve">Sistema de Estadísticas Vitales fortalecido </t>
  </si>
  <si>
    <t xml:space="preserve">Sistema de Estadísticas de Seguridad y Convivencia fortalecido (muertes accidentales y violentas, delito, victimización) </t>
  </si>
  <si>
    <t>Sistema de Estadísticas Ambientales fortalecido</t>
  </si>
  <si>
    <t>Estrategia Derivada 3.1.3</t>
  </si>
  <si>
    <t>Estrategia Derivada 3.1.4</t>
  </si>
  <si>
    <t>Calendario de actividades programas 
Informes visitas de centros educativos/universidades al CENDOC
Difusión actividades en los medios de Comunicación interno y externos</t>
  </si>
  <si>
    <t>Servicios del CENDOC fortalecidos</t>
  </si>
  <si>
    <t>Plan de comunicación implementado
 y ejecutado</t>
  </si>
  <si>
    <t>Estrategia Derivada 3.1.5</t>
  </si>
  <si>
    <t>Departamento de Metodología e Investigaciones</t>
  </si>
  <si>
    <t>Publicaciones</t>
  </si>
  <si>
    <t>Estrategia Derivada 3.1.6</t>
  </si>
  <si>
    <t>Producción y difusión de información estadística a partir del enfoque de género, visibilización de grupos vulnerables y buenas prácticas inclusivas</t>
  </si>
  <si>
    <t>Presentaciones e informes</t>
  </si>
  <si>
    <t>0005</t>
  </si>
  <si>
    <t>Sistemas actualizados y publicaciones</t>
  </si>
  <si>
    <t>Estrategia Derivada 3.1.7.</t>
  </si>
  <si>
    <t>Objetivo Estratégico 4.1:</t>
  </si>
  <si>
    <t>Desarrollo de una Cultura Estadística</t>
  </si>
  <si>
    <t>Estrategia Derivada 4.1.1:</t>
  </si>
  <si>
    <t>Brochure de la ENE, Documento aprobado con la misión, visión y valores de la ENE</t>
  </si>
  <si>
    <t>Estrategia Derivada 4.1.2</t>
  </si>
  <si>
    <t>Diseño y ejecución de programas de capacitación y formación estadística dirigidos a las instituciones públicas y privadas y la sociedad en general</t>
  </si>
  <si>
    <t>Informe de Diagnóstico de necesidades y demandas de capacitación estadística</t>
  </si>
  <si>
    <t>Informe anual de actividades formativas realizadas</t>
  </si>
  <si>
    <t>Estrategia Derivada 4.1.3</t>
  </si>
  <si>
    <t>Estrategia Derivada 4.1.4</t>
  </si>
  <si>
    <t>Registro recursos disponibles de otras entidades similares a la ENE para actividades formativas</t>
  </si>
  <si>
    <t>001</t>
  </si>
  <si>
    <t>Estructura Plan Operativo Anual (POA) 2019</t>
  </si>
  <si>
    <t>1.6.01.01</t>
  </si>
  <si>
    <t>Actualización del equipamiento tecnológico para usuarios</t>
  </si>
  <si>
    <t>1.6.01.02</t>
  </si>
  <si>
    <t>Expansión y actualización de la infraestructura tecnológica central</t>
  </si>
  <si>
    <t>1.6.01.03</t>
  </si>
  <si>
    <t>Actualización de las redes informáticas y las comunicaciones</t>
  </si>
  <si>
    <t>1.6.01.04</t>
  </si>
  <si>
    <t>Normalización y actualización del software que utiliza la institución</t>
  </si>
  <si>
    <t>1.6.02.01</t>
  </si>
  <si>
    <t>Implementación de tecnologías de código abierto para gestionar el repositorio</t>
  </si>
  <si>
    <t>1.6.02.02</t>
  </si>
  <si>
    <t>Integración al repositorio de las bases de datos de series estadísticas e indicadores disponibles en múltiples sistemas</t>
  </si>
  <si>
    <t>1.6.02.03</t>
  </si>
  <si>
    <t xml:space="preserve">Fortalecimiento del tratamiento y explotación de las bases de datos estadística </t>
  </si>
  <si>
    <t>1.6.03.01</t>
  </si>
  <si>
    <t>1.6.03.02</t>
  </si>
  <si>
    <t>1.6.03.03</t>
  </si>
  <si>
    <t xml:space="preserve">Fortalecimiento de competencias del personal del DTI </t>
  </si>
  <si>
    <t>1.6.04.01</t>
  </si>
  <si>
    <t>Fortalecimiento de los procesos de recolección e integración de datos de las estadísticas de Registros Administrativos</t>
  </si>
  <si>
    <t>1.6.04.02</t>
  </si>
  <si>
    <t>Fortalecimiento de los procesos de recolección e integración de datos de las Encuestas de Hogares</t>
  </si>
  <si>
    <t>1.6.04.03</t>
  </si>
  <si>
    <t>Fortalecimiento de los procesos de recolección e integración de datos de las Encuestas Económicas</t>
  </si>
  <si>
    <t>1.6.04.04</t>
  </si>
  <si>
    <t>Fortalecimiento de los procesos de recolección e integración de datos de los Censos Nacionales</t>
  </si>
  <si>
    <t>1.6.05.01</t>
  </si>
  <si>
    <t>Fortalecimiento del portal web</t>
  </si>
  <si>
    <t>1.6.05.02</t>
  </si>
  <si>
    <t>1.6.05.03</t>
  </si>
  <si>
    <t>Fortalecimiento del subportales</t>
  </si>
  <si>
    <t>Elaboración del contenido de Tu Municipio en Cifras</t>
  </si>
  <si>
    <t>Generación de capacidades de las oficinas territoriales</t>
  </si>
  <si>
    <t>2.5.01.02.</t>
  </si>
  <si>
    <t>Implementación de los planes sectoriales según priorización</t>
  </si>
  <si>
    <t>3.1.02.02.</t>
  </si>
  <si>
    <t>ENHOGAR 2018</t>
  </si>
  <si>
    <t xml:space="preserve">Encuesta Nacional Agropecuaria </t>
  </si>
  <si>
    <t>1. Boletín IPP-Manufactura y servicio, 1T-2018. (6)
2. Boletín IPP-Manufactura y servicio, 2T-2018. (6)
3. Boletín IPP-Manufactura y servicio, 3T-2018. (6)
2. Boletín IPP-Manufactura y servicio, 4T-2018. (6)
13. Informe anual de resultados, IPP-2017.</t>
  </si>
  <si>
    <t>1. Boletín ICDV, 1T 2018. (3)
2. Boletín ICDV, 2T 2018. (3)
3. Boletín ICDV, 3T 2018. (3).
4. Boletín ICDV, 4T 2018. (3)          
5. Informe anual de resultados, ICDV-2017.</t>
  </si>
  <si>
    <t>Estudio de Oferta de Edificaciones</t>
  </si>
  <si>
    <t>1. Informe General de Resultado Estudios Oferta Edificaciones Octubre 2017.
2. Informe General de Resultado Estudios Oferta Edificaciones Abril 2018.</t>
  </si>
  <si>
    <t>Levantamiento de la Encuesta Nacional de Actividad Económica ENAE-2019</t>
  </si>
  <si>
    <t xml:space="preserve"> Levantamiento del Directorio de Empresas y Establecimientos (DEE-2018)</t>
  </si>
  <si>
    <t>Planificación de los recursos humanos realizada</t>
  </si>
  <si>
    <t>1.4.01.02.</t>
  </si>
  <si>
    <t>1.4.01.04.</t>
  </si>
  <si>
    <t>1.4.01.05.</t>
  </si>
  <si>
    <t>1.4.01.06.</t>
  </si>
  <si>
    <t>1.4.01.07.</t>
  </si>
  <si>
    <t>1.4.01.03.</t>
  </si>
  <si>
    <t>Automatización de los procesos de gestión académica</t>
  </si>
  <si>
    <t>4.1.03.02.</t>
  </si>
  <si>
    <t>Socialización y divulgación de la nueva filosofía y línea gráfica de la ENE</t>
  </si>
  <si>
    <t>Versión actualizada de la plataforma ENEVirtual desplegada</t>
  </si>
  <si>
    <t>4.1.05.02.</t>
  </si>
  <si>
    <t>Oferta académica de la ENE actualizada</t>
  </si>
  <si>
    <t>4.2.02.02.</t>
  </si>
  <si>
    <t>Plan de Capacitación Estadística 2019 ejecutado</t>
  </si>
  <si>
    <t>2.1.09.01</t>
  </si>
  <si>
    <t>2.1.09.02</t>
  </si>
  <si>
    <t>2.1.09.03</t>
  </si>
  <si>
    <t>2.1.09.04</t>
  </si>
  <si>
    <t>Base de datos del IOE actualizada</t>
  </si>
  <si>
    <t>Implementación de sistema de gestión de servicios tecnológicos</t>
  </si>
  <si>
    <t>Implementación de sistema de gestión de la seguridad de la información</t>
  </si>
  <si>
    <t>Gestión de la cultura de la Ética Pública</t>
  </si>
  <si>
    <t>Comisión de Ética Pública</t>
  </si>
  <si>
    <t>1.5.01.01</t>
  </si>
  <si>
    <t>1.5.01.02</t>
  </si>
  <si>
    <t>Administrativo</t>
  </si>
  <si>
    <t xml:space="preserve">Nómina Producción y Difusión de Censos y Encuestas </t>
  </si>
  <si>
    <t xml:space="preserve">Nómina Producción y Difusión de Estadísticas Económicas, Demográficas, Sociales y Culturales </t>
  </si>
  <si>
    <t xml:space="preserve">Nómina Coordinación y Fortalecimiento del Sistema Estadístico Nacional </t>
  </si>
  <si>
    <t>Mejoramiento de la infraestructura física y de gestión de las oficinas territoriales</t>
  </si>
  <si>
    <t>Remodelación o ampliación de oficinas en la sede central</t>
  </si>
  <si>
    <t>3.6.01.01</t>
  </si>
  <si>
    <t>3.6.01.02</t>
  </si>
  <si>
    <t>3.6.01.03</t>
  </si>
  <si>
    <t>3.6.01.04</t>
  </si>
  <si>
    <t xml:space="preserve">Socialización de la política de transversalización a lo interno de la ONE e instituciones priorizadas del SEN </t>
  </si>
  <si>
    <t>Sensibilización y socialización para la producción de información estadística con enfoque de género</t>
  </si>
  <si>
    <t xml:space="preserve">Socializaciones del SISGE </t>
  </si>
  <si>
    <t xml:space="preserve">Publicación de los Panoramas Estadísticos </t>
  </si>
  <si>
    <t>3.6.03.</t>
  </si>
  <si>
    <t xml:space="preserve">Fortalecimiento del personal técnico en temas de género </t>
  </si>
  <si>
    <t>3.6.03.01</t>
  </si>
  <si>
    <t>Fortalecimiento del personal técnico en temas de género 2019</t>
  </si>
  <si>
    <t>Compras y Contrataciones</t>
  </si>
  <si>
    <t xml:space="preserve">Administrativo </t>
  </si>
  <si>
    <t xml:space="preserve">Documentación del subproceso de ejecutar el presupuesto anual </t>
  </si>
  <si>
    <t xml:space="preserve">Implementación del Sistema de Control de Acceso y Seguridad (Recepción) </t>
  </si>
  <si>
    <t>Implementación del Sistema Informático de Gestión de Correspondencia  Fase II</t>
  </si>
  <si>
    <t xml:space="preserve">Implementación del Plan de sostenibilidad financiera de la institución </t>
  </si>
  <si>
    <t>Diseño de la Estrategia de gestión de la Cooperación Técnica y Relaciones Internacionales</t>
  </si>
  <si>
    <t xml:space="preserve">Fortalecimiento de capacidades en materia de cooperación internacional y gestión de proyectos </t>
  </si>
  <si>
    <t>Actualización y digitalización cartográfica para la producción estadística nacional</t>
  </si>
  <si>
    <t>2.1.03.01</t>
  </si>
  <si>
    <t>Marco Conceptual</t>
  </si>
  <si>
    <t>2.1.03.02</t>
  </si>
  <si>
    <t>2.1.03.03</t>
  </si>
  <si>
    <t>Desarrollo de la aplicación</t>
  </si>
  <si>
    <t>2.1.03.04</t>
  </si>
  <si>
    <t xml:space="preserve">Producción de las áreas </t>
  </si>
  <si>
    <t>Atlas: Condiciones de la Infraestructura Vial Los Alcarrizos</t>
  </si>
  <si>
    <t>Atlas: Condiciones de la Infraestructura Vial Boca Chica</t>
  </si>
  <si>
    <t>Atlas: Condiciones de la Infraestructura Vial San Antonio de Guerra</t>
  </si>
  <si>
    <t>Atlas: Ensayo sobre Calidad de Vida, con base del IX CNPV 2010</t>
  </si>
  <si>
    <t>3.3.01.01</t>
  </si>
  <si>
    <t>3.3.01.02</t>
  </si>
  <si>
    <t>3.3.01.03</t>
  </si>
  <si>
    <t>3.3.01.04</t>
  </si>
  <si>
    <t>Implementación de la Norma ISO:9001 con fines de Certificación</t>
  </si>
  <si>
    <t>Estrategia de gestión de la Cooperación Técnica y Relaciones Internacionales elaborada y aprobada</t>
  </si>
  <si>
    <t>División Territorial actualizada y aprobada anualmente</t>
  </si>
  <si>
    <t>3.6.02.02</t>
  </si>
  <si>
    <t>3.6.02.03</t>
  </si>
  <si>
    <t>3.6.02.04</t>
  </si>
  <si>
    <t>3.6.02.05</t>
  </si>
  <si>
    <t>3.6.02.06</t>
  </si>
  <si>
    <t>3.6.02.07</t>
  </si>
  <si>
    <t>3.6.02.01</t>
  </si>
  <si>
    <t xml:space="preserve">Presupuesto
Gasto Corriente
</t>
  </si>
  <si>
    <t>Entregables</t>
  </si>
  <si>
    <t xml:space="preserve">Presupuesto 
Inversión Pública </t>
  </si>
  <si>
    <t>Cooperación 
Nacional</t>
  </si>
  <si>
    <t>Cooperación 
Internacional</t>
  </si>
  <si>
    <t>0018</t>
  </si>
  <si>
    <t>0019</t>
  </si>
  <si>
    <t>0020</t>
  </si>
  <si>
    <t>3.1.01.01.</t>
  </si>
  <si>
    <t>3.1.01.02.</t>
  </si>
  <si>
    <t>0009</t>
  </si>
  <si>
    <t>0010</t>
  </si>
  <si>
    <t>Total</t>
  </si>
  <si>
    <t>Diseño de cursos en modalidad E-Learning sobre conceptos y/o métodos estadísticos</t>
  </si>
  <si>
    <t>Marco Metodológico</t>
  </si>
  <si>
    <t>2.1.05.</t>
  </si>
  <si>
    <t>Marco Censal 2020 realizado</t>
  </si>
  <si>
    <t>2.2.03.01.</t>
  </si>
  <si>
    <t>2.2.04.</t>
  </si>
  <si>
    <t xml:space="preserve">Fortalecimiento del Sistema de Control de Suministro </t>
  </si>
  <si>
    <t xml:space="preserve">Ejecución del Sistema de Gestión de Compras y Contrataciones </t>
  </si>
  <si>
    <t>1.2.01.01.</t>
  </si>
  <si>
    <t>Documento/carta de remisión de la Dirección Nacional</t>
  </si>
  <si>
    <t>Implementación del Sistema de gestión de las RRII (bajo el intercambio de buenas prácticas)</t>
  </si>
  <si>
    <t xml:space="preserve">Nómina Producción y Difusión de información estadística con Enfoque de Género </t>
  </si>
  <si>
    <t>1.2.02.01.</t>
  </si>
  <si>
    <t xml:space="preserve">Ejecución del Modelo de acuerdo y/o convenio internacional 
</t>
  </si>
  <si>
    <t xml:space="preserve">Documento elaborado </t>
  </si>
  <si>
    <t>1.1.01.01.</t>
  </si>
  <si>
    <t>1.1.01.02.</t>
  </si>
  <si>
    <t>1.1.01.03.</t>
  </si>
  <si>
    <t>1.1.01.04.</t>
  </si>
  <si>
    <t>1.1.01.05.</t>
  </si>
  <si>
    <t>1.1.02.01.</t>
  </si>
  <si>
    <t>1.1.04.01.</t>
  </si>
  <si>
    <t>1.1.05.01.</t>
  </si>
  <si>
    <t>1.1.05.02.</t>
  </si>
  <si>
    <t>1.1.06.01.</t>
  </si>
  <si>
    <t>1.1.06.02.</t>
  </si>
  <si>
    <t>1.1.06.03.</t>
  </si>
  <si>
    <t>1.1.06.04.</t>
  </si>
  <si>
    <t>1.1.06.05.</t>
  </si>
  <si>
    <t>Documento de estrategia de captación de recursos</t>
  </si>
  <si>
    <t>1.2.05.01.</t>
  </si>
  <si>
    <t>Implementación del Sistema de Gestión de acuerdos interinstitucionales</t>
  </si>
  <si>
    <t>1.2.03.01</t>
  </si>
  <si>
    <t xml:space="preserve">Formulación Plan de Implementación de la Estructura aprobada </t>
  </si>
  <si>
    <t>Plan de Implementación formulado</t>
  </si>
  <si>
    <t>Implementación Estructura Organizacional-Fase I</t>
  </si>
  <si>
    <t>1.7.01.01.</t>
  </si>
  <si>
    <t xml:space="preserve">Documentación Procesos de gestión de la planificación plurianual, estratégica y operacional  </t>
  </si>
  <si>
    <t xml:space="preserve">Procesos de la gestión de la planificación plurianual, estratégica y operacional documentados </t>
  </si>
  <si>
    <t xml:space="preserve">1.7.02.01. </t>
  </si>
  <si>
    <t xml:space="preserve">Diseño Sistema de Seguimiento y Evaluación de la Planificación Estratégica </t>
  </si>
  <si>
    <t>Sistema de Seguimiento y Evaluación de la Planificación Estratégica diseñado</t>
  </si>
  <si>
    <t xml:space="preserve">1.7.02.02. </t>
  </si>
  <si>
    <t>Formulación Plan del Sistema de Seguimiento y Evaluación de la Planificación Estratégica -Fase I</t>
  </si>
  <si>
    <t>Plan del Sistema de Seguimiento y Evaluación de la Planificación Estratégica formulado</t>
  </si>
  <si>
    <t xml:space="preserve">1.7.03.01.  </t>
  </si>
  <si>
    <t>Gestión Plan Nacional Plurianual del Sector Público (PNPSP)</t>
  </si>
  <si>
    <t xml:space="preserve">1.7.03.02.  </t>
  </si>
  <si>
    <t>Gestión Plan Estratégico Institucional (PEI)</t>
  </si>
  <si>
    <t xml:space="preserve">Informe de Seguimiento y Evaluación Anual PEI 2018
Informe de Seguimiento y Evaluación PEI 2019-1S
</t>
  </si>
  <si>
    <t xml:space="preserve">1.7.03.03.  </t>
  </si>
  <si>
    <t>Gestión Plan Operativo Anual (POA)</t>
  </si>
  <si>
    <t>Informe de Seguimiento y Evaluación POA 2018-4T
POA 2019 formulado, socializado y difundido
Informes trimestrales de Seguimiento y Evaluación POA 2019 (1T, 2T, 3T)</t>
  </si>
  <si>
    <t xml:space="preserve">1.7.03.04.  </t>
  </si>
  <si>
    <t xml:space="preserve">1.7.03.05.  </t>
  </si>
  <si>
    <t>Programación física y financiera de la Estructura Programática 2019
Ejecución física y financiera trimestral de la Estructura Programática 2018 (4T)
Ejecución física y financiera trimestral de la Estructura Programática 2019 (1T, 2T, 3T)</t>
  </si>
  <si>
    <t xml:space="preserve">1.7.03.06.  </t>
  </si>
  <si>
    <t xml:space="preserve">Formulación y seguimiento Proyectos de Inversión Pública </t>
  </si>
  <si>
    <t>Informe de Proyectos formulados-1S
Informe de Proyectos formulados-2S Preliminar
Carga de la ejecución trimestral en el Sistema de Inversión Pública (4T, 1T, 2T, 3T)</t>
  </si>
  <si>
    <t>*</t>
  </si>
  <si>
    <t>1.7.04.01.</t>
  </si>
  <si>
    <t xml:space="preserve">Indicadores de Información Estadística Institucional definidos y aprobados </t>
  </si>
  <si>
    <t>1.7.04.02.</t>
  </si>
  <si>
    <t>Proceso definido, documentado y socializado</t>
  </si>
  <si>
    <t>1.7.04.03.</t>
  </si>
  <si>
    <t>Sistema Integrado de Indicadores de Información Estadística Institucional implementado-Fase I</t>
  </si>
  <si>
    <t>1.1.02.02.</t>
  </si>
  <si>
    <t>Formulación del Plan Estadístico Nacional (PEN) 2019-2021</t>
  </si>
  <si>
    <t xml:space="preserve">Plan Estadístico Nacional (PEN) 2019-2021 formulado </t>
  </si>
  <si>
    <t>2.1.06.01</t>
  </si>
  <si>
    <t>2.1.06.02</t>
  </si>
  <si>
    <t>2.1.06.03</t>
  </si>
  <si>
    <t>Formulación Plan de mejora de los registros Administrativos</t>
  </si>
  <si>
    <t>Formulación Plan de Produccción Estadística Subcomisión Planeta</t>
  </si>
  <si>
    <t>Plan de Producción Estadística Subcomisión Planeta</t>
  </si>
  <si>
    <t>Formulación Plan de Produccción Estadística Subcomisión Personas</t>
  </si>
  <si>
    <t>Formulación Plan de Produccción Estadística Subcomisión Institucionalidad</t>
  </si>
  <si>
    <t xml:space="preserve"> SUB-PRODUCTO </t>
  </si>
  <si>
    <t>Formulación Plan de Produccción Estadística Subcomisión Prosperidad</t>
  </si>
  <si>
    <t>2.1.07.01.</t>
  </si>
  <si>
    <t>2.1.07.02.</t>
  </si>
  <si>
    <t>2.1.07.03.</t>
  </si>
  <si>
    <t>2.1.07.04.</t>
  </si>
  <si>
    <t>Documentación de las Operaciones estadísticas del SEN  bajo el estandar de documentación internacional DDI</t>
  </si>
  <si>
    <t>Catálogo ANDA documentado</t>
  </si>
  <si>
    <t>Actualización de las Operaciones estadísticas del SEN  bajo el estandar de documentación internacional DDI</t>
  </si>
  <si>
    <t xml:space="preserve">Catálogo ANDA actualizado </t>
  </si>
  <si>
    <t>2.1.08.01</t>
  </si>
  <si>
    <t>2.1.08.02</t>
  </si>
  <si>
    <t xml:space="preserve">Actualización del Inventario de Operaciones estadísticas (IOE) del Sector Medio Ambiente </t>
  </si>
  <si>
    <t>Base de datos del IOE  del Sector Medio Ambiente  actualizada</t>
  </si>
  <si>
    <t>Actualización del Inventario de Operaciones estadísticas (IOE) del Sector Salud</t>
  </si>
  <si>
    <t>Base de datos del IOE del Sector Salud actualizada</t>
  </si>
  <si>
    <t>Actualización del Inventario de Operaciones estadísticas (IOE) del Sector Económico</t>
  </si>
  <si>
    <t>Base de datos del IOE Sector Económico actualizada</t>
  </si>
  <si>
    <t>Actualización del Inventario de Operaciones estadísticas (IOE) del Sector Transporte</t>
  </si>
  <si>
    <t>Base de datos del IOE Sector Transporte actualizada</t>
  </si>
  <si>
    <t>Documento Metodológico y Conceptual del Marco Normativo de la Producción Estadística Nacional</t>
  </si>
  <si>
    <t>2.2.01.01</t>
  </si>
  <si>
    <t>Documentación de los proceso de Producción Estadística del PAD</t>
  </si>
  <si>
    <t>SUB-PRODUCTO</t>
  </si>
  <si>
    <t>Procesos  de la producción estadística del PAD documentados</t>
  </si>
  <si>
    <t>2.3.01.01.</t>
  </si>
  <si>
    <t>2.4.01.01.</t>
  </si>
  <si>
    <t>Validación de los Modelos de estructuras organizativas de las unidades institucionales de estadísticas del SEN</t>
  </si>
  <si>
    <t>Estructuras organizativas de las unidades institucionales de estadísticas del SEN documentadas</t>
  </si>
  <si>
    <t>2.5.02.01</t>
  </si>
  <si>
    <t>Fortalecimiento de los procesos del SEN</t>
  </si>
  <si>
    <t>Procesos del SEN validados y documentados</t>
  </si>
  <si>
    <t>Implementación Programa de Pasantía del Marco Normativo de la Producción Estadística a partir de los RRAA</t>
  </si>
  <si>
    <t>Programa de Pasantía del Marco Normativo de la Producción Estadística a partir de los RRAA implementado</t>
  </si>
  <si>
    <t>Implementación Programa Pasantía de la Calidad de la producción estadística a partir de los RRAA</t>
  </si>
  <si>
    <t xml:space="preserve"> Programa Pasantía de la Calidad de la producción estadística a partir de los RRAA implementado </t>
  </si>
  <si>
    <t>2.5.03.01</t>
  </si>
  <si>
    <t>2.5.03.02</t>
  </si>
  <si>
    <t>Implementación del Plan de trabajo Convenio ONE-DIGEPED</t>
  </si>
  <si>
    <t>Plan de trabajo Convenio ONE-DIGEPED</t>
  </si>
  <si>
    <t>Implementación del Plan de trabajo Convenio ONE-INAPA</t>
  </si>
  <si>
    <t xml:space="preserve"> Plan de trabajo Convenio ONE-INAPA</t>
  </si>
  <si>
    <t>Implementación del Plan de trabajo Convenio ONE-SNS</t>
  </si>
  <si>
    <t>Plan de trabajo Convenio ONE-SNS</t>
  </si>
  <si>
    <t>Implementación del Plan de trabajo Convenio ONE-LMD</t>
  </si>
  <si>
    <t>Plan de trabajo Convenio ONE-LMD</t>
  </si>
  <si>
    <t>2.5.04.01.</t>
  </si>
  <si>
    <t>2.5.04.02.</t>
  </si>
  <si>
    <t>2.5.04.03.</t>
  </si>
  <si>
    <t>2.5.04.04.</t>
  </si>
  <si>
    <t>2.1.02.01.</t>
  </si>
  <si>
    <t>2.1.02.02.</t>
  </si>
  <si>
    <t>2.1.02.03.</t>
  </si>
  <si>
    <t>2.1.02.04.</t>
  </si>
  <si>
    <t>Actualización y digitalización cartográfica para el X Censo Nacional de Población y Vivienda 2020</t>
  </si>
  <si>
    <t>2.1.05.01.</t>
  </si>
  <si>
    <t>16 provincias elaboradas</t>
  </si>
  <si>
    <t xml:space="preserve">Elaboración del marco por provincias </t>
  </si>
  <si>
    <t>Sistema de aplicación, control y procesamiento de los RRAA desarrollado</t>
  </si>
  <si>
    <t xml:space="preserve">Diagnóstico de los RRAA formulado </t>
  </si>
  <si>
    <t>Plan de mejora de los RRAA</t>
  </si>
  <si>
    <t xml:space="preserve">Implementación y diseño del Sistema de Gestión del Desempeño y Modelo de Gestión por Competencia </t>
  </si>
  <si>
    <t xml:space="preserve">Formulación e implementación del Programa de Desarrollo  y Capacitación </t>
  </si>
  <si>
    <t xml:space="preserve">Formulación e implementación del Programa Anual de Salud Ocupacional y Prevención de Riesgos Laborales </t>
  </si>
  <si>
    <t xml:space="preserve">Elaboración e implementación del Sistema de Beneficio y Compensación </t>
  </si>
  <si>
    <t xml:space="preserve">Implementación de la Estructura organizativa enfocada en los procesos </t>
  </si>
  <si>
    <t xml:space="preserve">Implementación del Sistema informático de Gestión Humana </t>
  </si>
  <si>
    <t>Elaboración e implementación del Programa de Gestión del Cambio</t>
  </si>
  <si>
    <t xml:space="preserve">Definición e implementación del Sistema de actualización continua de la base de datos cartográfica </t>
  </si>
  <si>
    <t>Elaboración de los mapas provinciales y urbanos para levantamiento de la actualización continua</t>
  </si>
  <si>
    <t>Actualización de la División Territorial 2019</t>
  </si>
  <si>
    <t>Desarrollo del Sistema de aplicación, control y procesamiento de los RRAA</t>
  </si>
  <si>
    <t xml:space="preserve">Formulación Diagnóstico de los RRAA </t>
  </si>
  <si>
    <t>Diseño de la ENHOGAR MICS 2019</t>
  </si>
  <si>
    <t>Levantamiento de la ENHOGAR MICS 2019</t>
  </si>
  <si>
    <t>Análisis de la información recopilada en la ENHOGAR MICS 2019</t>
  </si>
  <si>
    <t>3.1.02.03.</t>
  </si>
  <si>
    <t>3.1.02.04.</t>
  </si>
  <si>
    <t>3.1.02.05.</t>
  </si>
  <si>
    <t xml:space="preserve">Informes de la  ENAE, por actividad Económica:              
 1. Manufactura 2017. 1T (1) 
2. Minas y canteras 2017. 1T (2)
3. Comercio 2017. 1T (2)
4. Construcción 2017 1T (3)
5. Electricidad 2017. 2T (4)
6. Agua 2017. 2T (4) 
7. Transporte 2017. 2T (5)
8. Alojamiento 2017. 2T (5)
9. Comunicaciones 2017. 2T (6)
10. Manufactura 2018. 3T (9) 
11. Minas y canteras 2018. 3T (9)
12. Comercio 2018. 4T (10)
13. Construcción 2018 4T (10)
14. Electricidad 2018. 4T (11)
15. Agua 2018. 4T (11) 
16. Transporte 2018. 4T (11)
17. Alojamiento 2018. 4T (12)
18. Comunicaciones 2018. 4T (12)
</t>
  </si>
  <si>
    <t>1. Informes publicados del Directorio de Empresas y Establecimientos publicado 2018. T3 (8)       
2. Base de datos del Directorio de Empresas y Establecimientos 2018 Anonimizada y Publicada T4. (12)</t>
  </si>
  <si>
    <t>1. Base de Datos Nacimientos 2018.
2. Base de Datos Defunciones 2018.
3. Base de Datos Matrimonios 2018.
4. Base de Datos Divorcios 2018.</t>
  </si>
  <si>
    <t>1. Base de Datos Nacimientos 2018, REDATAM.
2. Base de Datos Defunciones 2018, REDATAM.
3. Base de Datos Matrimonios 2018, REDATAM.
4. Base de Datos Divorcios 2018, REDATAM.</t>
  </si>
  <si>
    <t>3.2.02.01</t>
  </si>
  <si>
    <t>3.2.02.02</t>
  </si>
  <si>
    <t>Difusión de las bases de datos REDATAM de las Estadísticas Vitales</t>
  </si>
  <si>
    <t>Sub-sistema de estadísticas de muertes accidentales y violentas</t>
  </si>
  <si>
    <t xml:space="preserve">1. Base de Datos de Homicidios 2007 - 2018.
2. Base de Datos de Muertes en  Accidentes de Tránsito 2007-2018. 
3. Base de Datos de Accidentes de Tránsito 2007 - 2018.
4. Base de Datos de Suicidios 2007 - 2018.
5. Base de Datos de Ahogamientos 2007 - 2018.
6. Base de Datos de Electrocuciones 2007 - 2018.
7. Base de Datos de Mujeres en Condiciones de Violencia 2009-2018.
</t>
  </si>
  <si>
    <t>Difusión de las bases de datos REDATAM de las Muertes Accidentales y Violentas.</t>
  </si>
  <si>
    <t>1. Publicar Base de Datos de Homicidios 2007 - 2018.
2. Publicar Base de Datos de Muertes en  Accidentes de Tránsito 2007-2018. 
3. Publicar Base de Datos de Accidentes de Tránsito 2007 - 2018.
4. Publicar  Base de Datos de Suicidios 2007 - 2018.
5. Publicar Base de Datos de Ahogamientos 2007 - 2018.
6. Publicar Base de Datos de Electrocuciones 2007 - 2018.
7. Publicar Base de Datos de Mujeres en Condiciones de Violencia 2009-2018.</t>
  </si>
  <si>
    <t>Sub-sistema de estadísticas de seguridad pública, convivencia, victimización y justicia</t>
  </si>
  <si>
    <t>Cuadros y serie de estadísticas delictivas 2018(robos y otros delitos)</t>
  </si>
  <si>
    <t>Series y Cuadros de laborales y sociales.</t>
  </si>
  <si>
    <t>Series y Cuadros asistencia social y condiciones de vida.</t>
  </si>
  <si>
    <t>Series y Cuadros de salud.</t>
  </si>
  <si>
    <t>Sub-sistema de estadísticas de infancia</t>
  </si>
  <si>
    <t>Series y Cuadros de infancia.</t>
  </si>
  <si>
    <t>Series y Cuadros de educación</t>
  </si>
  <si>
    <t>Sub-sistema de estadísticas culturales</t>
  </si>
  <si>
    <t>Series y Cuadros de cultura.</t>
  </si>
  <si>
    <t>Series y cuadros de migración.</t>
  </si>
  <si>
    <t>Recolección, procesamiento y documentación de las Estadísticas Ambientales</t>
  </si>
  <si>
    <t>Cuadros y estadísticas de medio ambiente destinados a las publicaciones 2018.</t>
  </si>
  <si>
    <t>3.2.03.01</t>
  </si>
  <si>
    <t>3.2.03.02</t>
  </si>
  <si>
    <t>3.2.03.03</t>
  </si>
  <si>
    <t>3.2.04.01</t>
  </si>
  <si>
    <t>3.2.04.02</t>
  </si>
  <si>
    <t>3.2.04.03</t>
  </si>
  <si>
    <t>3.2.04.04</t>
  </si>
  <si>
    <t>3.2.04.05</t>
  </si>
  <si>
    <t>3.2.04.06</t>
  </si>
  <si>
    <t>3.2.04.07</t>
  </si>
  <si>
    <t>3.2.05.01</t>
  </si>
  <si>
    <t>Anuario Socio Demográfico 2018.</t>
  </si>
  <si>
    <t>1. Anuario de Estadísticas Vitales 2018, Publicado.
2. Compendio de Estadísticas Vitales, 2014-2018.
3. Anuario de Muertes Accidentales y Violentas 2018.</t>
  </si>
  <si>
    <t>1. Compendio de Muertes Accidentales y Violentas 2017-2018.
2. Compendio de Estadísticas de Mujeres Fallecidas en Condiciones de Violencias, 2009-2018.</t>
  </si>
  <si>
    <t>Informe de Solicitud a usuarios nacionales</t>
  </si>
  <si>
    <t>Informe estadísticas anuales para las diferentes agencias</t>
  </si>
  <si>
    <t>3.1.10.01.</t>
  </si>
  <si>
    <t>3.1.10.02.</t>
  </si>
  <si>
    <t>3.1.10.03.</t>
  </si>
  <si>
    <t>3.1.10.04.</t>
  </si>
  <si>
    <t>3.1.10.05.</t>
  </si>
  <si>
    <t>Elaboración de anuarios y compendios del ámbito demográfico</t>
  </si>
  <si>
    <t>Elaboración de anuarios y compendios del ámbito social</t>
  </si>
  <si>
    <t>Elaboración de anuarios y compendios de seguridad y convivencia</t>
  </si>
  <si>
    <t>Elaboración de reportes estadísticos anuales para agencias internacionales OIT, UNICEF, CEPAL, UNSTATS, SES; REDEPLAN</t>
  </si>
  <si>
    <t>Gestión de las solicitudes de usuarios nacionales</t>
  </si>
  <si>
    <t xml:space="preserve">Desarrollo del Sub-sistema de estadísticas de migración </t>
  </si>
  <si>
    <t xml:space="preserve">Actualización del Sub-sistema de estadísticas laborales y de seguridad social </t>
  </si>
  <si>
    <r>
      <t>Actualización del Sub-sistema de</t>
    </r>
    <r>
      <rPr>
        <sz val="12"/>
        <color rgb="FFFF0000"/>
        <rFont val="Times New Roman"/>
        <family val="1"/>
      </rPr>
      <t xml:space="preserve"> </t>
    </r>
    <r>
      <rPr>
        <sz val="10"/>
        <color rgb="FF000000"/>
        <rFont val="Times New Roman"/>
        <family val="1"/>
      </rPr>
      <t xml:space="preserve">asistencia social y condiciones de vida </t>
    </r>
  </si>
  <si>
    <t xml:space="preserve">Actualización del Sub-sistema de estadísticas de salud </t>
  </si>
  <si>
    <t xml:space="preserve">Fortalecimiento del Sub-sistema de estadísticas de educación </t>
  </si>
  <si>
    <t>Estructura Organizacional implementada-
Fase I</t>
  </si>
  <si>
    <t xml:space="preserve">36 "Tu Municipio en Cifras" publicados </t>
  </si>
  <si>
    <t>15 Fichas del SIET actualizadas</t>
  </si>
  <si>
    <t>Actualización del Sistema de Información Estadística Territorial (SIET)</t>
  </si>
  <si>
    <t>2.2.04.01</t>
  </si>
  <si>
    <t>Elaboración del estudio sobre Brecha Salarial</t>
  </si>
  <si>
    <t>1 estudio sobre Brecha Salarial</t>
  </si>
  <si>
    <t>3.5.02.02.</t>
  </si>
  <si>
    <t>3.5.02.03.</t>
  </si>
  <si>
    <t xml:space="preserve">Diseño del Sistema Nacional de Indicadores de Vivienda </t>
  </si>
  <si>
    <t>1 Sistema Nacional de Indicadores de Vivienda  diseñado</t>
  </si>
  <si>
    <t>Diseño del Atlas Déficit Habitacional</t>
  </si>
  <si>
    <t>1 Atlas Deficit Habitacional diseñado</t>
  </si>
  <si>
    <t>Diseño de la Metodología de estimación de áreas pequeñas</t>
  </si>
  <si>
    <t>1 metodología de estimación de áreas pequeñas diseñada</t>
  </si>
  <si>
    <t>6 Boletines Panoramas estadísticos  publicados</t>
  </si>
  <si>
    <t>Publicación del diagnóstico desde el enfoque de género de la producción estadística nacional y sectorial. Línea de base</t>
  </si>
  <si>
    <t>1 diagnóstico publicado</t>
  </si>
  <si>
    <t>Publicación de la Política de transversalización del enfoque de género en las estadísticas oficiales y plan de acción para seguimiento, evaluación e implementación 2019-2023</t>
  </si>
  <si>
    <t xml:space="preserve">1 informe sobre Politica y plan de acción publicado </t>
  </si>
  <si>
    <t>Publicación del documento Transversalización del enfoque de género en la producción estadística del SEN</t>
  </si>
  <si>
    <t>1 documento de integración publicado</t>
  </si>
  <si>
    <t>Estudio sobre Violencia contra la Mujer</t>
  </si>
  <si>
    <t>1 estudio sobre violencia contra la Mujer</t>
  </si>
  <si>
    <t>Diseño del Atlas de Género</t>
  </si>
  <si>
    <t>1 Atlas de género diseñado</t>
  </si>
  <si>
    <t xml:space="preserve">Sistema Nacional de Estadísticas sobre Violencia de Género (SINAVIG) </t>
  </si>
  <si>
    <t xml:space="preserve">Sistema de Indicadores de Género (SISGE) </t>
  </si>
  <si>
    <t>Socializaciones del SINAVIG</t>
  </si>
  <si>
    <t>4.1.01.02.</t>
  </si>
  <si>
    <t>4.1.02.01.</t>
  </si>
  <si>
    <t>4.1.06.01.</t>
  </si>
  <si>
    <t>Programa de certificación de Docentes de la ENE impartido</t>
  </si>
  <si>
    <t>4.2.01.01.</t>
  </si>
  <si>
    <t>Diagnóstico de Detección de Necesidades de Capacitación Estadística aplicada a la ONE realizado</t>
  </si>
  <si>
    <t>Programas académicos avalados</t>
  </si>
  <si>
    <t>4.3.01.01.</t>
  </si>
  <si>
    <t>Material educativo para el fomento de la cultura estadística diseñado</t>
  </si>
  <si>
    <t>4.3.01.02.</t>
  </si>
  <si>
    <t>Actividades formativas dirigida a la academia coordinadas</t>
  </si>
  <si>
    <t>4.3.02.01.</t>
  </si>
  <si>
    <t>Propuesta de estructura pedagógica del subportal escolar de estadística aprobada</t>
  </si>
  <si>
    <t>4.3.02.02.</t>
  </si>
  <si>
    <t>Fascículos diseñados según temática</t>
  </si>
  <si>
    <t>4.4.01.01.</t>
  </si>
  <si>
    <t>Encuentro de entidades académicas realizado</t>
  </si>
  <si>
    <t>Implementación APP para difusión de información estadística / División Territorial</t>
  </si>
  <si>
    <t xml:space="preserve">Ejecución de los Proyectos con recursos financieros y no financieros de cooperación internacional </t>
  </si>
  <si>
    <t>Plan de Producción Estadística Subcomisión Prosperidad</t>
  </si>
  <si>
    <t>Plan de Producción Estadística Subcomisión Institucionalidad</t>
  </si>
  <si>
    <t>Plan de Producción Estadística Subcomisión Personas</t>
  </si>
  <si>
    <t>Diseño metodológico y conceptual del Marco Normativo de la Producción Estadística Nacional</t>
  </si>
  <si>
    <t>Diseño de la prueba censal</t>
  </si>
  <si>
    <t>Realización de la prueba censal</t>
  </si>
  <si>
    <t xml:space="preserve">2 Informes de resultados 
3 bases de datos </t>
  </si>
  <si>
    <t>3.1.02.06.</t>
  </si>
  <si>
    <t xml:space="preserve">1 Informe de resultados 
2 bases de datos </t>
  </si>
  <si>
    <t>ENHOGAR 2017</t>
  </si>
  <si>
    <t>3.1.02.07.</t>
  </si>
  <si>
    <t>1base de datos en formato REDATAM</t>
  </si>
  <si>
    <t>Recolección, procesamiento y documentación de las Estadísticas Vitales</t>
  </si>
  <si>
    <t>Elaboración del Atlas: Condiciones de la Infraestructura Vial Los Alcarrizos</t>
  </si>
  <si>
    <t>Elaboración del Atlas: Condiciones de la Infraestructura Vial Boca Chica</t>
  </si>
  <si>
    <t>Elaboración del Atlas: Condiciones de la Infraestructura Vial San Antonio de Guerra</t>
  </si>
  <si>
    <t>Elaboración del Atlas: Ensayo sobre Calidad de Vida, con base del IX CNPV 2010</t>
  </si>
  <si>
    <t xml:space="preserve">ENHOGAR 2019 </t>
  </si>
  <si>
    <t xml:space="preserve">Encuesta de Violencia Contra la Mujer </t>
  </si>
  <si>
    <t>Documentación de procesos revisadas y aprobadas</t>
  </si>
  <si>
    <t>Reglamentos para la gestión académica de la ENE documentados</t>
  </si>
  <si>
    <t>Fundamentos filosóficos de la ENE redefinidos</t>
  </si>
  <si>
    <t>4.1.04.01.</t>
  </si>
  <si>
    <t>Manual de cargos de la ENE aprobado</t>
  </si>
  <si>
    <t>Automatización Matriz de Presupuestación POA 2019</t>
  </si>
  <si>
    <t xml:space="preserve">Programación y ejecución física y financiera 2019 </t>
  </si>
  <si>
    <t xml:space="preserve">PNPS 2020-2024 actualizado
Reportes de ejecución de producción y presupuesto (1T, 2T, 3T)
</t>
  </si>
  <si>
    <t>Matriz de Presupuestación POA 2019 automatizada</t>
  </si>
  <si>
    <t>1.8.01.02.</t>
  </si>
  <si>
    <t>Gestión del Sistema Documental de Procesos</t>
  </si>
  <si>
    <t>1.8.02.01</t>
  </si>
  <si>
    <t>Gestión Plan de Mejoras NOBACI</t>
  </si>
  <si>
    <t>Actualización Carta Compromiso al Ciudadano 2019-2021</t>
  </si>
  <si>
    <t>1.8.03.01</t>
  </si>
  <si>
    <t>1.8.03.02</t>
  </si>
  <si>
    <t>Gestión del Plan de Mejoras CAF</t>
  </si>
  <si>
    <t>1.8.04.01</t>
  </si>
  <si>
    <t>Calendario de entregables actualizado mensualmente
Informe cuatrimestral de seguimiento y evaluación</t>
  </si>
  <si>
    <t>Carta Compromiso al Ciudadano 2019-2021 elaborada y socializada</t>
  </si>
  <si>
    <t>Informes trimestrales elaborados (4)
Informe semestral elaborado (2)</t>
  </si>
  <si>
    <t>Marco Común de Evaluación (CAF)</t>
  </si>
  <si>
    <t>Carta Compromiso al Ciudadano (CCC)</t>
  </si>
  <si>
    <t>Normas Básicas de Control Interno (NOBACI)</t>
  </si>
  <si>
    <t>Monitoreo indicadores de calidad comprometidos de la CCC</t>
  </si>
  <si>
    <t xml:space="preserve">Sistema de Metas Presidenciales </t>
  </si>
  <si>
    <t>Seguimiento al Sistema de Metas Presidenciales</t>
  </si>
  <si>
    <t xml:space="preserve">Definición y aprobación del proceso de gestión de Indicadores de Información Estadística Institucional </t>
  </si>
  <si>
    <t>Implementación del Sistema Integrado de Indicadores de Información Estadística Institucional -Fase I</t>
  </si>
  <si>
    <t xml:space="preserve">Definición y aprobación de los Indicadores de Información Estadística Institucional </t>
  </si>
  <si>
    <t xml:space="preserve">Informes trimestrales elaborados (4)
</t>
  </si>
  <si>
    <t>Plan de documentación de procesos 2019
Informe trimestral de documentos levantados por las áreas</t>
  </si>
  <si>
    <t>1.7.05.</t>
  </si>
  <si>
    <t>1.7.05.01</t>
  </si>
  <si>
    <t xml:space="preserve">Matriz de seguimiento a las Metas Presidenciales
Informe mensual de seguimiento a los indicadores de metas presidenciales </t>
  </si>
  <si>
    <t>3.7.01.01</t>
  </si>
  <si>
    <t>Actualización Subsistema de Estadísticas en la página Web</t>
  </si>
  <si>
    <t>Cuadros e informe cargados en la Web ONE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</si>
</sst>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quot;RD$&quot;#,##0_);\(&quot;RD$&quot;#,##0\)"/>
    <numFmt numFmtId="166" formatCode="&quot;RD$&quot;#,##0.00_);[Red]\(&quot;RD$&quot;#,##0.00\)"/>
    <numFmt numFmtId="167" formatCode="_([$€-2]* #,##0.00_);_([$€-2]* \(#,##0.00\);_([$€-2]* &quot;-&quot;??_)"/>
    <numFmt numFmtId="168" formatCode="&quot;$&quot;#,##0.00"/>
  </numFmts>
  <fonts count="39" x14ac:knownFonts="1">
    <font>
      <sz val="11"/>
      <color theme="1"/>
      <name val="Calibri"/>
      <family val="2"/>
      <scheme val="minor"/>
    </font>
    <font>
      <sz val="11"/>
      <color theme="1"/>
      <name val="Calibri"/>
      <family val="2"/>
      <scheme val="minor"/>
    </font>
    <font>
      <sz val="10"/>
      <name val="Arial"/>
      <family val="2"/>
    </font>
    <font>
      <sz val="12"/>
      <color theme="1"/>
      <name val="Cambria"/>
      <family val="1"/>
      <scheme val="major"/>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b/>
      <sz val="11"/>
      <color theme="0"/>
      <name val="Cambria"/>
      <family val="1"/>
      <scheme val="major"/>
    </font>
    <font>
      <sz val="11"/>
      <color theme="1"/>
      <name val="Cambria"/>
      <family val="1"/>
      <scheme val="major"/>
    </font>
    <font>
      <b/>
      <sz val="12"/>
      <color theme="1"/>
      <name val="Cambria"/>
      <family val="1"/>
      <scheme val="major"/>
    </font>
    <font>
      <b/>
      <sz val="14"/>
      <color theme="1"/>
      <name val="Cambria"/>
      <family val="1"/>
      <scheme val="major"/>
    </font>
    <font>
      <sz val="14"/>
      <color theme="1"/>
      <name val="Cambria"/>
      <family val="1"/>
      <scheme val="major"/>
    </font>
    <font>
      <b/>
      <sz val="13"/>
      <color theme="1"/>
      <name val="Times New Roman"/>
      <family val="1"/>
    </font>
    <font>
      <b/>
      <sz val="14"/>
      <color theme="1"/>
      <name val="Times New Roman"/>
      <family val="1"/>
    </font>
    <font>
      <sz val="10"/>
      <color theme="1"/>
      <name val="Calibri"/>
      <family val="2"/>
      <scheme val="minor"/>
    </font>
    <font>
      <sz val="10"/>
      <name val="Calibri"/>
      <family val="2"/>
      <scheme val="minor"/>
    </font>
    <font>
      <b/>
      <sz val="11"/>
      <color theme="1"/>
      <name val="Calibri"/>
      <family val="2"/>
      <scheme val="minor"/>
    </font>
    <font>
      <sz val="10"/>
      <name val="Times New Roman"/>
      <family val="1"/>
    </font>
    <font>
      <b/>
      <sz val="12"/>
      <color theme="0"/>
      <name val="Times New Roman"/>
      <family val="1"/>
    </font>
    <font>
      <b/>
      <sz val="12"/>
      <color theme="1"/>
      <name val="Times New Roman"/>
      <family val="1"/>
    </font>
    <font>
      <sz val="12"/>
      <color theme="0"/>
      <name val="Times New Roman"/>
      <family val="1"/>
    </font>
    <font>
      <b/>
      <sz val="14"/>
      <color rgb="FF000000"/>
      <name val="Times New Roman"/>
      <family val="1"/>
    </font>
    <font>
      <sz val="11"/>
      <color theme="1"/>
      <name val="Calibri"/>
      <family val="2"/>
    </font>
    <font>
      <sz val="11"/>
      <color rgb="FFFF0000"/>
      <name val="Calibri"/>
      <family val="2"/>
      <scheme val="minor"/>
    </font>
    <font>
      <b/>
      <sz val="14"/>
      <color theme="1"/>
      <name val="Calibri"/>
      <family val="2"/>
      <scheme val="minor"/>
    </font>
    <font>
      <b/>
      <sz val="13"/>
      <color theme="1"/>
      <name val="Calibri"/>
      <family val="2"/>
      <scheme val="minor"/>
    </font>
    <font>
      <sz val="13"/>
      <color theme="1"/>
      <name val="Calibri"/>
      <family val="2"/>
      <scheme val="minor"/>
    </font>
    <font>
      <b/>
      <sz val="13"/>
      <color rgb="FF000000"/>
      <name val="Calibri"/>
      <family val="2"/>
      <scheme val="minor"/>
    </font>
    <font>
      <b/>
      <sz val="12"/>
      <name val="Calibri"/>
      <family val="2"/>
      <scheme val="minor"/>
    </font>
    <font>
      <b/>
      <sz val="10"/>
      <name val="Calibri"/>
      <family val="2"/>
      <scheme val="minor"/>
    </font>
    <font>
      <b/>
      <sz val="11"/>
      <name val="Calibri"/>
      <family val="2"/>
      <scheme val="minor"/>
    </font>
    <font>
      <sz val="11"/>
      <name val="Calibri"/>
      <family val="2"/>
      <scheme val="minor"/>
    </font>
    <font>
      <sz val="10"/>
      <color rgb="FF000000"/>
      <name val="Calibri"/>
      <family val="2"/>
    </font>
    <font>
      <b/>
      <sz val="12"/>
      <color theme="1"/>
      <name val="Calibri"/>
      <family val="2"/>
      <scheme val="minor"/>
    </font>
    <font>
      <sz val="11"/>
      <color rgb="FF000000"/>
      <name val="Calibri"/>
      <family val="2"/>
      <scheme val="minor"/>
    </font>
    <font>
      <b/>
      <sz val="11"/>
      <color rgb="FF000000"/>
      <name val="Calibri"/>
      <family val="2"/>
      <scheme val="minor"/>
    </font>
    <font>
      <sz val="12"/>
      <color rgb="FFFF0000"/>
      <name val="Times New Roman"/>
      <family val="1"/>
    </font>
    <font>
      <b/>
      <sz val="11"/>
      <color theme="1"/>
      <name val="Times New Roman"/>
      <family val="1"/>
    </font>
  </fonts>
  <fills count="13">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39997558519241921"/>
        <bgColor indexed="64"/>
      </patternFill>
    </fill>
    <fill>
      <patternFill patternType="solid">
        <fgColor rgb="FF8FDAF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165" fontId="1" fillId="0" borderId="0" applyFont="0" applyFill="0" applyBorder="0" applyAlignment="0" applyProtection="0"/>
    <xf numFmtId="166" fontId="1" fillId="0" borderId="0"/>
    <xf numFmtId="166" fontId="2" fillId="0" borderId="0"/>
    <xf numFmtId="166" fontId="2" fillId="0" borderId="0"/>
    <xf numFmtId="166" fontId="2" fillId="0" borderId="0"/>
    <xf numFmtId="0" fontId="2" fillId="0" borderId="0"/>
    <xf numFmtId="0" fontId="2" fillId="0" borderId="0" applyFont="0" applyFill="0" applyBorder="0" applyAlignment="0" applyProtection="0"/>
    <xf numFmtId="164" fontId="1" fillId="0" borderId="0" applyFont="0" applyFill="0" applyBorder="0" applyAlignment="0" applyProtection="0"/>
  </cellStyleXfs>
  <cellXfs count="305">
    <xf numFmtId="0" fontId="0" fillId="0" borderId="0" xfId="0"/>
    <xf numFmtId="0" fontId="4" fillId="0" borderId="0" xfId="0" applyFont="1" applyAlignment="1">
      <alignment vertical="top"/>
    </xf>
    <xf numFmtId="0" fontId="4" fillId="3" borderId="0" xfId="0" applyFont="1" applyFill="1" applyBorder="1" applyAlignment="1">
      <alignment vertical="top"/>
    </xf>
    <xf numFmtId="0" fontId="4" fillId="0" borderId="0" xfId="0" applyFont="1" applyAlignment="1">
      <alignment vertical="top" wrapText="1"/>
    </xf>
    <xf numFmtId="0" fontId="4" fillId="0" borderId="0" xfId="0" applyFont="1" applyAlignment="1">
      <alignment horizontal="center" vertical="top" wrapText="1"/>
    </xf>
    <xf numFmtId="0" fontId="4" fillId="0" borderId="0" xfId="0" applyFont="1" applyFill="1" applyAlignment="1">
      <alignment vertical="top"/>
    </xf>
    <xf numFmtId="0" fontId="4" fillId="0" borderId="0" xfId="0" applyFont="1" applyAlignment="1">
      <alignment horizontal="left" vertical="top" wrapText="1"/>
    </xf>
    <xf numFmtId="0" fontId="3" fillId="3" borderId="0" xfId="0" applyFont="1" applyFill="1" applyBorder="1" applyAlignment="1">
      <alignment vertical="top" wrapText="1"/>
    </xf>
    <xf numFmtId="168" fontId="4" fillId="0" borderId="0" xfId="0" applyNumberFormat="1" applyFont="1" applyAlignment="1">
      <alignment vertical="top"/>
    </xf>
    <xf numFmtId="0" fontId="4" fillId="0" borderId="0" xfId="0" applyFont="1" applyAlignment="1">
      <alignment horizontal="center" vertical="top"/>
    </xf>
    <xf numFmtId="0" fontId="9" fillId="3" borderId="0" xfId="0" applyFont="1" applyFill="1" applyAlignment="1">
      <alignment horizontal="center" vertical="center"/>
    </xf>
    <xf numFmtId="167" fontId="5" fillId="2" borderId="1" xfId="2" applyNumberFormat="1" applyFont="1" applyFill="1" applyBorder="1" applyAlignment="1" applyProtection="1">
      <alignment horizontal="left" vertical="top" wrapText="1"/>
    </xf>
    <xf numFmtId="0" fontId="4" fillId="0" borderId="1" xfId="0" applyFont="1" applyBorder="1" applyAlignment="1">
      <alignment vertical="top"/>
    </xf>
    <xf numFmtId="49" fontId="6" fillId="0" borderId="1" xfId="0" applyNumberFormat="1" applyFont="1" applyFill="1" applyBorder="1" applyAlignment="1">
      <alignment horizontal="left" vertical="top" wrapText="1"/>
    </xf>
    <xf numFmtId="14" fontId="4" fillId="0" borderId="1" xfId="0" applyNumberFormat="1" applyFont="1" applyBorder="1" applyAlignment="1">
      <alignment horizontal="center" vertical="top"/>
    </xf>
    <xf numFmtId="49" fontId="6" fillId="0" borderId="1" xfId="0" applyNumberFormat="1" applyFont="1" applyFill="1" applyBorder="1" applyAlignment="1">
      <alignment horizontal="center" vertical="top" wrapText="1"/>
    </xf>
    <xf numFmtId="0" fontId="4" fillId="0" borderId="1" xfId="0" applyFont="1" applyFill="1" applyBorder="1" applyAlignment="1">
      <alignment vertical="top"/>
    </xf>
    <xf numFmtId="166" fontId="4" fillId="0" borderId="1" xfId="2" applyFont="1" applyFill="1" applyBorder="1" applyAlignment="1" applyProtection="1">
      <alignment horizontal="left" vertical="top" wrapText="1"/>
    </xf>
    <xf numFmtId="14" fontId="4" fillId="0" borderId="1" xfId="0" applyNumberFormat="1" applyFont="1" applyFill="1" applyBorder="1" applyAlignment="1">
      <alignment horizontal="center" vertical="top"/>
    </xf>
    <xf numFmtId="49" fontId="4" fillId="0" borderId="1" xfId="0" applyNumberFormat="1" applyFont="1" applyFill="1" applyBorder="1" applyAlignment="1">
      <alignment horizontal="left" vertical="top" wrapText="1"/>
    </xf>
    <xf numFmtId="0" fontId="4" fillId="0" borderId="1" xfId="0" applyFont="1" applyFill="1" applyBorder="1" applyAlignment="1">
      <alignment vertical="top" wrapText="1"/>
    </xf>
    <xf numFmtId="0" fontId="4" fillId="2" borderId="1" xfId="0" applyFont="1" applyFill="1" applyBorder="1" applyAlignment="1">
      <alignment horizontal="left" vertical="top"/>
    </xf>
    <xf numFmtId="49" fontId="4" fillId="0" borderId="1" xfId="0"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xf>
    <xf numFmtId="0" fontId="8" fillId="5" borderId="3" xfId="0" applyFont="1" applyFill="1" applyBorder="1" applyAlignment="1">
      <alignment horizontal="center" vertical="center" wrapText="1"/>
    </xf>
    <xf numFmtId="0" fontId="5" fillId="2" borderId="4" xfId="0" applyFont="1" applyFill="1" applyBorder="1" applyAlignment="1">
      <alignment horizontal="left" vertical="top"/>
    </xf>
    <xf numFmtId="0" fontId="4" fillId="0" borderId="4" xfId="0" applyFont="1" applyBorder="1" applyAlignment="1">
      <alignment horizontal="center" vertical="top"/>
    </xf>
    <xf numFmtId="0" fontId="4" fillId="0" borderId="4" xfId="0" applyFont="1" applyFill="1" applyBorder="1" applyAlignment="1">
      <alignment horizontal="center" vertical="top"/>
    </xf>
    <xf numFmtId="4" fontId="14" fillId="0" borderId="0" xfId="0" applyNumberFormat="1" applyFont="1" applyAlignment="1">
      <alignment vertical="top" wrapText="1"/>
    </xf>
    <xf numFmtId="0" fontId="4" fillId="0" borderId="1" xfId="0" applyFont="1" applyFill="1" applyBorder="1" applyAlignment="1">
      <alignment horizontal="center" vertical="top"/>
    </xf>
    <xf numFmtId="0" fontId="4" fillId="3" borderId="0" xfId="0" applyFont="1" applyFill="1" applyBorder="1" applyAlignment="1">
      <alignment horizontal="center" vertical="top"/>
    </xf>
    <xf numFmtId="0" fontId="4" fillId="2" borderId="4" xfId="0" applyFont="1" applyFill="1" applyBorder="1" applyAlignment="1">
      <alignment horizontal="center" vertical="top"/>
    </xf>
    <xf numFmtId="0" fontId="4" fillId="0" borderId="0" xfId="0" applyFont="1" applyFill="1" applyBorder="1" applyAlignment="1">
      <alignment vertical="top"/>
    </xf>
    <xf numFmtId="0" fontId="17"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horizontal="left" vertical="top" wrapText="1"/>
    </xf>
    <xf numFmtId="0" fontId="0"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4" fillId="6" borderId="4" xfId="0" applyFont="1" applyFill="1" applyBorder="1" applyAlignment="1">
      <alignment vertical="top"/>
    </xf>
    <xf numFmtId="0" fontId="4" fillId="6" borderId="1" xfId="0" applyFont="1" applyFill="1" applyBorder="1" applyAlignment="1">
      <alignment vertical="top"/>
    </xf>
    <xf numFmtId="0" fontId="5" fillId="6" borderId="1" xfId="0" applyFont="1" applyFill="1" applyBorder="1" applyAlignment="1">
      <alignment horizontal="left" vertical="top" wrapText="1"/>
    </xf>
    <xf numFmtId="49" fontId="7" fillId="6" borderId="1" xfId="0" applyNumberFormat="1" applyFont="1" applyFill="1" applyBorder="1" applyAlignment="1">
      <alignment horizontal="left" vertical="top" wrapText="1"/>
    </xf>
    <xf numFmtId="0" fontId="4" fillId="6" borderId="4" xfId="0" applyFont="1" applyFill="1" applyBorder="1" applyAlignment="1">
      <alignment horizontal="center" vertical="top"/>
    </xf>
    <xf numFmtId="167" fontId="5" fillId="6" borderId="1" xfId="2" applyNumberFormat="1" applyFont="1" applyFill="1" applyBorder="1" applyAlignment="1" applyProtection="1">
      <alignment horizontal="left" vertical="top" wrapText="1"/>
    </xf>
    <xf numFmtId="168" fontId="4" fillId="0" borderId="1" xfId="0" applyNumberFormat="1" applyFont="1" applyFill="1" applyBorder="1" applyAlignment="1">
      <alignment horizontal="center" vertical="top"/>
    </xf>
    <xf numFmtId="0"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wrapText="1"/>
    </xf>
    <xf numFmtId="168" fontId="5" fillId="0" borderId="1" xfId="0" applyNumberFormat="1" applyFont="1" applyFill="1" applyBorder="1" applyAlignment="1">
      <alignment horizontal="center" vertical="top"/>
    </xf>
    <xf numFmtId="0" fontId="4" fillId="0" borderId="0" xfId="0" applyFont="1" applyFill="1" applyAlignment="1">
      <alignment vertical="top" wrapText="1"/>
    </xf>
    <xf numFmtId="0" fontId="4" fillId="3" borderId="1" xfId="0" applyFont="1" applyFill="1" applyBorder="1" applyAlignment="1">
      <alignment vertical="top" wrapText="1"/>
    </xf>
    <xf numFmtId="49" fontId="18" fillId="0" borderId="1" xfId="0" applyNumberFormat="1" applyFont="1" applyFill="1" applyBorder="1" applyAlignment="1">
      <alignment horizontal="left" vertical="top" wrapText="1"/>
    </xf>
    <xf numFmtId="49" fontId="6" fillId="3" borderId="1" xfId="0" applyNumberFormat="1" applyFont="1" applyFill="1" applyBorder="1" applyAlignment="1">
      <alignment horizontal="left" vertical="top" wrapText="1"/>
    </xf>
    <xf numFmtId="0" fontId="4" fillId="3" borderId="0" xfId="0" applyFont="1" applyFill="1" applyAlignment="1">
      <alignment vertical="top"/>
    </xf>
    <xf numFmtId="168" fontId="0" fillId="0" borderId="0" xfId="0" applyNumberFormat="1" applyFill="1" applyBorder="1" applyAlignment="1">
      <alignment horizontal="left" vertical="top" wrapText="1"/>
    </xf>
    <xf numFmtId="49" fontId="7" fillId="6" borderId="6" xfId="0" applyNumberFormat="1" applyFont="1" applyFill="1" applyBorder="1" applyAlignment="1">
      <alignment vertical="top" wrapText="1"/>
    </xf>
    <xf numFmtId="0" fontId="5" fillId="6" borderId="6" xfId="0" applyFont="1" applyFill="1" applyBorder="1" applyAlignment="1">
      <alignment vertical="top" wrapText="1"/>
    </xf>
    <xf numFmtId="0" fontId="5" fillId="2" borderId="6" xfId="0" applyFont="1" applyFill="1" applyBorder="1" applyAlignment="1">
      <alignment vertical="top" wrapText="1"/>
    </xf>
    <xf numFmtId="0" fontId="5" fillId="6" borderId="1" xfId="0" applyFont="1" applyFill="1" applyBorder="1" applyAlignment="1">
      <alignment vertical="top"/>
    </xf>
    <xf numFmtId="168" fontId="8" fillId="5" borderId="3"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top" wrapText="1"/>
    </xf>
    <xf numFmtId="167" fontId="5" fillId="2" borderId="6" xfId="2" applyNumberFormat="1" applyFont="1" applyFill="1" applyBorder="1" applyAlignment="1" applyProtection="1">
      <alignment vertical="top" wrapText="1"/>
    </xf>
    <xf numFmtId="0" fontId="4" fillId="0" borderId="0" xfId="0" applyFont="1" applyBorder="1" applyAlignment="1">
      <alignment vertical="top"/>
    </xf>
    <xf numFmtId="168" fontId="4" fillId="0" borderId="0" xfId="0" applyNumberFormat="1" applyFont="1" applyFill="1" applyBorder="1" applyAlignment="1">
      <alignment vertical="top"/>
    </xf>
    <xf numFmtId="0" fontId="4" fillId="0" borderId="9" xfId="0" applyFont="1" applyFill="1" applyBorder="1" applyAlignment="1">
      <alignment vertical="top"/>
    </xf>
    <xf numFmtId="0" fontId="4" fillId="0" borderId="9" xfId="0" applyFont="1" applyFill="1" applyBorder="1" applyAlignment="1">
      <alignment vertical="top" wrapText="1"/>
    </xf>
    <xf numFmtId="0" fontId="4" fillId="0" borderId="9" xfId="0" applyFont="1" applyBorder="1" applyAlignment="1">
      <alignment vertical="top"/>
    </xf>
    <xf numFmtId="0" fontId="4" fillId="0" borderId="1" xfId="0" applyFont="1" applyBorder="1" applyAlignment="1">
      <alignment horizontal="center" vertical="top"/>
    </xf>
    <xf numFmtId="0" fontId="4" fillId="3" borderId="1" xfId="0" applyFont="1" applyFill="1" applyBorder="1" applyAlignment="1">
      <alignment horizontal="center" vertical="top"/>
    </xf>
    <xf numFmtId="0" fontId="4" fillId="6" borderId="1" xfId="0" applyFont="1" applyFill="1" applyBorder="1" applyAlignment="1">
      <alignment horizontal="center" vertical="top"/>
    </xf>
    <xf numFmtId="0" fontId="5" fillId="6" borderId="1" xfId="0" applyFont="1" applyFill="1" applyBorder="1" applyAlignment="1">
      <alignment vertical="top" wrapText="1"/>
    </xf>
    <xf numFmtId="0" fontId="4" fillId="0" borderId="10" xfId="0" applyFont="1" applyBorder="1" applyAlignment="1">
      <alignment vertical="top"/>
    </xf>
    <xf numFmtId="0" fontId="4" fillId="0" borderId="10" xfId="0" applyFont="1" applyFill="1" applyBorder="1" applyAlignment="1">
      <alignment vertical="top"/>
    </xf>
    <xf numFmtId="0" fontId="4" fillId="6" borderId="1" xfId="0" applyFont="1" applyFill="1" applyBorder="1" applyAlignment="1">
      <alignment horizontal="left" vertical="top"/>
    </xf>
    <xf numFmtId="49" fontId="5" fillId="2" borderId="1" xfId="0" applyNumberFormat="1" applyFont="1" applyFill="1" applyBorder="1" applyAlignment="1">
      <alignment horizontal="left" vertical="top"/>
    </xf>
    <xf numFmtId="0" fontId="4" fillId="0" borderId="0" xfId="0" applyFont="1" applyBorder="1" applyAlignment="1">
      <alignment horizontal="center" vertical="top"/>
    </xf>
    <xf numFmtId="0" fontId="14" fillId="0" borderId="0" xfId="0" applyFont="1" applyBorder="1" applyAlignment="1">
      <alignment horizontal="left" vertical="top" wrapText="1"/>
    </xf>
    <xf numFmtId="0" fontId="3" fillId="3" borderId="0" xfId="0" applyFont="1" applyFill="1" applyBorder="1" applyAlignment="1">
      <alignment wrapText="1"/>
    </xf>
    <xf numFmtId="0" fontId="12" fillId="3" borderId="0" xfId="0" applyFont="1" applyFill="1" applyBorder="1" applyAlignment="1">
      <alignment wrapText="1"/>
    </xf>
    <xf numFmtId="0" fontId="13" fillId="0" borderId="0" xfId="0" applyFont="1" applyAlignment="1"/>
    <xf numFmtId="168" fontId="7" fillId="2" borderId="6" xfId="0" applyNumberFormat="1" applyFont="1" applyFill="1" applyBorder="1" applyAlignment="1">
      <alignment horizontal="center" vertical="top" wrapText="1"/>
    </xf>
    <xf numFmtId="168" fontId="7" fillId="6" borderId="6" xfId="0" applyNumberFormat="1" applyFont="1" applyFill="1" applyBorder="1" applyAlignment="1">
      <alignment horizontal="center" vertical="top" wrapText="1"/>
    </xf>
    <xf numFmtId="168" fontId="5" fillId="0" borderId="1" xfId="0" applyNumberFormat="1" applyFont="1" applyBorder="1" applyAlignment="1">
      <alignment horizontal="center" vertical="top"/>
    </xf>
    <xf numFmtId="0" fontId="0" fillId="0" borderId="0" xfId="0" applyFill="1" applyBorder="1" applyAlignment="1">
      <alignment horizontal="left" vertical="top"/>
    </xf>
    <xf numFmtId="168" fontId="7" fillId="0" borderId="1" xfId="0" applyNumberFormat="1" applyFont="1" applyFill="1" applyBorder="1" applyAlignment="1">
      <alignment horizontal="center" vertical="top" wrapText="1"/>
    </xf>
    <xf numFmtId="168" fontId="4" fillId="0" borderId="1" xfId="0" applyNumberFormat="1" applyFont="1" applyBorder="1" applyAlignment="1">
      <alignment horizontal="center" vertical="top"/>
    </xf>
    <xf numFmtId="168" fontId="6" fillId="3" borderId="1" xfId="0" applyNumberFormat="1" applyFont="1" applyFill="1" applyBorder="1" applyAlignment="1">
      <alignment horizontal="center" vertical="top" wrapText="1"/>
    </xf>
    <xf numFmtId="49" fontId="6" fillId="3" borderId="1" xfId="0" applyNumberFormat="1" applyFont="1" applyFill="1" applyBorder="1" applyAlignment="1">
      <alignment horizontal="center" vertical="top" wrapText="1"/>
    </xf>
    <xf numFmtId="168" fontId="4" fillId="3" borderId="1" xfId="0" applyNumberFormat="1" applyFont="1" applyFill="1" applyBorder="1" applyAlignment="1">
      <alignment horizontal="center" vertical="top"/>
    </xf>
    <xf numFmtId="168" fontId="5" fillId="2" borderId="6" xfId="0" applyNumberFormat="1" applyFont="1" applyFill="1" applyBorder="1" applyAlignment="1">
      <alignment horizontal="center" vertical="top" wrapText="1"/>
    </xf>
    <xf numFmtId="168" fontId="5" fillId="6" borderId="6" xfId="0" applyNumberFormat="1" applyFont="1" applyFill="1" applyBorder="1" applyAlignment="1">
      <alignment horizontal="center" vertical="top" wrapText="1"/>
    </xf>
    <xf numFmtId="168" fontId="4" fillId="0" borderId="1" xfId="0" applyNumberFormat="1" applyFont="1" applyFill="1" applyBorder="1" applyAlignment="1">
      <alignment horizontal="center" vertical="top" wrapText="1"/>
    </xf>
    <xf numFmtId="168" fontId="5" fillId="3" borderId="1" xfId="0" applyNumberFormat="1" applyFont="1" applyFill="1" applyBorder="1" applyAlignment="1">
      <alignment horizontal="center" vertical="top"/>
    </xf>
    <xf numFmtId="168" fontId="5" fillId="6" borderId="1" xfId="0" applyNumberFormat="1" applyFont="1" applyFill="1" applyBorder="1" applyAlignment="1">
      <alignment horizontal="center" vertical="top"/>
    </xf>
    <xf numFmtId="168" fontId="5" fillId="6" borderId="1" xfId="0" applyNumberFormat="1" applyFont="1" applyFill="1" applyBorder="1" applyAlignment="1">
      <alignment horizontal="center" vertical="top" wrapText="1"/>
    </xf>
    <xf numFmtId="168" fontId="6" fillId="0" borderId="1" xfId="8" applyNumberFormat="1" applyFont="1" applyFill="1" applyBorder="1" applyAlignment="1">
      <alignment horizontal="center" vertical="top" wrapText="1"/>
    </xf>
    <xf numFmtId="168" fontId="4" fillId="0" borderId="1" xfId="8" applyNumberFormat="1" applyFont="1" applyFill="1" applyBorder="1" applyAlignment="1">
      <alignment horizontal="center" vertical="top" wrapText="1"/>
    </xf>
    <xf numFmtId="168" fontId="4" fillId="0" borderId="0" xfId="0" applyNumberFormat="1" applyFont="1" applyAlignment="1">
      <alignment horizontal="center" vertical="top" wrapText="1"/>
    </xf>
    <xf numFmtId="0" fontId="19" fillId="4" borderId="4" xfId="0" applyFont="1" applyFill="1" applyBorder="1" applyAlignment="1">
      <alignment horizontal="left" vertical="center"/>
    </xf>
    <xf numFmtId="0" fontId="19"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21" fillId="0" borderId="0" xfId="0" applyFont="1" applyFill="1" applyAlignment="1">
      <alignment horizontal="left" vertical="center"/>
    </xf>
    <xf numFmtId="0" fontId="11" fillId="3" borderId="0" xfId="0" applyFont="1" applyFill="1" applyBorder="1" applyAlignment="1">
      <alignment wrapText="1"/>
    </xf>
    <xf numFmtId="0" fontId="10" fillId="3" borderId="0" xfId="0" applyFont="1" applyFill="1" applyBorder="1" applyAlignment="1">
      <alignment wrapText="1"/>
    </xf>
    <xf numFmtId="168" fontId="4" fillId="3" borderId="0" xfId="0" applyNumberFormat="1" applyFont="1" applyFill="1" applyAlignment="1">
      <alignment vertical="top"/>
    </xf>
    <xf numFmtId="0" fontId="4" fillId="3" borderId="7" xfId="0" applyFont="1" applyFill="1" applyBorder="1" applyAlignment="1">
      <alignment horizontal="center" vertical="top"/>
    </xf>
    <xf numFmtId="168" fontId="7" fillId="3" borderId="1" xfId="0" applyNumberFormat="1" applyFont="1" applyFill="1" applyBorder="1" applyAlignment="1">
      <alignment horizontal="center" vertical="top" wrapText="1"/>
    </xf>
    <xf numFmtId="168" fontId="18" fillId="0" borderId="1" xfId="0" applyNumberFormat="1" applyFont="1" applyFill="1" applyBorder="1" applyAlignment="1">
      <alignment horizontal="center" vertical="top"/>
    </xf>
    <xf numFmtId="168" fontId="18" fillId="0" borderId="1" xfId="0" applyNumberFormat="1" applyFont="1" applyFill="1" applyBorder="1" applyAlignment="1">
      <alignment horizontal="center" vertical="top" wrapText="1"/>
    </xf>
    <xf numFmtId="49" fontId="6" fillId="0" borderId="8" xfId="0" applyNumberFormat="1" applyFont="1" applyFill="1" applyBorder="1" applyAlignment="1">
      <alignment horizontal="left" vertical="top" wrapText="1"/>
    </xf>
    <xf numFmtId="49" fontId="22" fillId="6" borderId="5" xfId="0" applyNumberFormat="1" applyFont="1" applyFill="1" applyBorder="1" applyAlignment="1">
      <alignment horizontal="center" vertical="top" wrapText="1"/>
    </xf>
    <xf numFmtId="14" fontId="4" fillId="0" borderId="0" xfId="0" applyNumberFormat="1" applyFont="1" applyFill="1" applyBorder="1" applyAlignment="1">
      <alignment vertical="top"/>
    </xf>
    <xf numFmtId="14" fontId="4" fillId="0" borderId="0" xfId="0" applyNumberFormat="1" applyFont="1" applyFill="1" applyBorder="1" applyAlignment="1">
      <alignment horizontal="center" vertical="top"/>
    </xf>
    <xf numFmtId="49" fontId="6" fillId="0" borderId="0" xfId="0" applyNumberFormat="1" applyFont="1" applyFill="1" applyBorder="1" applyAlignment="1">
      <alignment horizontal="center" vertical="top" wrapText="1"/>
    </xf>
    <xf numFmtId="168" fontId="4" fillId="0" borderId="0" xfId="0" applyNumberFormat="1" applyFont="1" applyBorder="1" applyAlignment="1">
      <alignment vertical="top"/>
    </xf>
    <xf numFmtId="0" fontId="16" fillId="0" borderId="1" xfId="0" applyFont="1" applyFill="1" applyBorder="1" applyAlignment="1">
      <alignment horizontal="left" vertical="top" wrapText="1" readingOrder="1"/>
    </xf>
    <xf numFmtId="0" fontId="16" fillId="0" borderId="1" xfId="0" applyFont="1" applyBorder="1" applyAlignment="1">
      <alignment horizontal="left" vertical="top" wrapText="1" readingOrder="1"/>
    </xf>
    <xf numFmtId="0" fontId="15" fillId="0" borderId="1" xfId="0" applyFont="1" applyBorder="1" applyAlignment="1">
      <alignment horizontal="left" vertical="top" wrapText="1" readingOrder="1"/>
    </xf>
    <xf numFmtId="0" fontId="16" fillId="3" borderId="1" xfId="0" applyFont="1" applyFill="1" applyBorder="1" applyAlignment="1">
      <alignment horizontal="left" vertical="top" wrapText="1" readingOrder="1"/>
    </xf>
    <xf numFmtId="0" fontId="16" fillId="0" borderId="1" xfId="0" applyFont="1" applyFill="1" applyBorder="1" applyAlignment="1">
      <alignment horizontal="left" vertical="top" wrapText="1"/>
    </xf>
    <xf numFmtId="0" fontId="16" fillId="0" borderId="8" xfId="0" applyFont="1" applyBorder="1" applyAlignment="1">
      <alignment vertical="top" wrapText="1" readingOrder="1"/>
    </xf>
    <xf numFmtId="49" fontId="7" fillId="6" borderId="7" xfId="0" applyNumberFormat="1" applyFont="1" applyFill="1" applyBorder="1" applyAlignment="1">
      <alignment vertical="top" wrapText="1"/>
    </xf>
    <xf numFmtId="0" fontId="16" fillId="0" borderId="1" xfId="0" applyFont="1" applyBorder="1" applyAlignment="1">
      <alignment horizontal="left" vertical="top" wrapText="1"/>
    </xf>
    <xf numFmtId="0" fontId="15" fillId="0" borderId="1" xfId="0" applyFont="1" applyBorder="1" applyAlignment="1">
      <alignment horizontal="left" vertical="top" wrapText="1"/>
    </xf>
    <xf numFmtId="0" fontId="16" fillId="0" borderId="1" xfId="0" applyFont="1" applyFill="1" applyBorder="1" applyAlignment="1">
      <alignment vertical="top" wrapText="1"/>
    </xf>
    <xf numFmtId="0" fontId="23" fillId="0" borderId="1" xfId="0" applyFont="1" applyBorder="1" applyAlignment="1">
      <alignment horizontal="left" vertical="top" wrapText="1"/>
    </xf>
    <xf numFmtId="0" fontId="16" fillId="0" borderId="1" xfId="0" applyFont="1" applyBorder="1" applyAlignment="1">
      <alignment vertical="top" wrapText="1"/>
    </xf>
    <xf numFmtId="0" fontId="15" fillId="0" borderId="1" xfId="0" applyFont="1" applyFill="1" applyBorder="1" applyAlignment="1">
      <alignment horizontal="left" vertical="top" wrapText="1" readingOrder="1"/>
    </xf>
    <xf numFmtId="0" fontId="26" fillId="0" borderId="0" xfId="0" applyFont="1" applyAlignment="1">
      <alignment vertical="center"/>
    </xf>
    <xf numFmtId="0" fontId="27" fillId="0" borderId="0" xfId="0" applyFont="1"/>
    <xf numFmtId="0" fontId="26" fillId="0" borderId="0" xfId="0" applyFont="1" applyBorder="1" applyAlignment="1"/>
    <xf numFmtId="0" fontId="27" fillId="0" borderId="0" xfId="0" applyFont="1" applyBorder="1"/>
    <xf numFmtId="0" fontId="26" fillId="0" borderId="0" xfId="0" applyFont="1" applyBorder="1" applyAlignment="1">
      <alignment horizontal="center" vertical="center"/>
    </xf>
    <xf numFmtId="0" fontId="28" fillId="7" borderId="1" xfId="0" applyFont="1" applyFill="1" applyBorder="1" applyAlignment="1">
      <alignment horizontal="center" vertical="center" wrapText="1" readingOrder="1"/>
    </xf>
    <xf numFmtId="0" fontId="27" fillId="0" borderId="0" xfId="0" applyFont="1" applyAlignment="1">
      <alignment horizontal="center" readingOrder="1"/>
    </xf>
    <xf numFmtId="166" fontId="29" fillId="2" borderId="1" xfId="0" applyNumberFormat="1" applyFont="1" applyFill="1" applyBorder="1" applyAlignment="1">
      <alignment horizontal="center" vertical="center" wrapText="1" readingOrder="1"/>
    </xf>
    <xf numFmtId="0" fontId="28" fillId="7" borderId="8" xfId="0" applyFont="1" applyFill="1" applyBorder="1" applyAlignment="1">
      <alignment horizontal="center" vertical="center" wrapText="1" readingOrder="1"/>
    </xf>
    <xf numFmtId="0" fontId="29" fillId="7" borderId="1" xfId="0" applyFont="1" applyFill="1" applyBorder="1" applyAlignment="1">
      <alignment horizontal="left" vertical="center" wrapText="1" readingOrder="1"/>
    </xf>
    <xf numFmtId="0" fontId="29" fillId="8" borderId="1" xfId="0" applyFont="1" applyFill="1" applyBorder="1" applyAlignment="1">
      <alignment vertical="center" wrapText="1"/>
    </xf>
    <xf numFmtId="166" fontId="30" fillId="8" borderId="1" xfId="0" applyNumberFormat="1" applyFont="1" applyFill="1" applyBorder="1" applyAlignment="1">
      <alignment horizontal="center" vertical="center" wrapText="1" readingOrder="1"/>
    </xf>
    <xf numFmtId="0" fontId="29" fillId="9" borderId="1" xfId="0" applyFont="1" applyFill="1" applyBorder="1" applyAlignment="1">
      <alignment horizontal="left" vertical="center" wrapText="1"/>
    </xf>
    <xf numFmtId="0" fontId="31" fillId="9" borderId="1" xfId="0" applyFont="1" applyFill="1" applyBorder="1" applyAlignment="1">
      <alignment horizontal="left" vertical="center" wrapText="1" readingOrder="1"/>
    </xf>
    <xf numFmtId="166" fontId="30" fillId="9" borderId="1" xfId="0" applyNumberFormat="1" applyFont="1" applyFill="1" applyBorder="1" applyAlignment="1">
      <alignment horizontal="center" vertical="center" wrapText="1" readingOrder="1"/>
    </xf>
    <xf numFmtId="0" fontId="31" fillId="9" borderId="1" xfId="0" applyFont="1" applyFill="1" applyBorder="1" applyAlignment="1">
      <alignment vertical="center" wrapText="1" readingOrder="1"/>
    </xf>
    <xf numFmtId="0" fontId="31" fillId="0" borderId="8" xfId="0" applyFont="1" applyBorder="1" applyAlignment="1">
      <alignment vertical="top" wrapText="1" readingOrder="1"/>
    </xf>
    <xf numFmtId="0" fontId="15" fillId="0" borderId="1" xfId="0" applyFont="1" applyBorder="1" applyAlignment="1">
      <alignment horizontal="center" vertical="top" wrapText="1" readingOrder="1"/>
    </xf>
    <xf numFmtId="49" fontId="32" fillId="0" borderId="1" xfId="0" applyNumberFormat="1" applyFont="1" applyFill="1" applyBorder="1" applyAlignment="1">
      <alignment horizontal="center" vertical="top" wrapText="1" readingOrder="1"/>
    </xf>
    <xf numFmtId="0" fontId="31" fillId="0" borderId="1" xfId="0" applyFont="1" applyBorder="1" applyAlignment="1">
      <alignment vertical="top" wrapText="1" readingOrder="1"/>
    </xf>
    <xf numFmtId="0" fontId="15" fillId="0" borderId="1" xfId="0" applyFont="1" applyFill="1" applyBorder="1" applyAlignment="1">
      <alignment horizontal="center" vertical="top" wrapText="1" readingOrder="1"/>
    </xf>
    <xf numFmtId="0" fontId="31" fillId="0" borderId="8" xfId="0" applyFont="1" applyBorder="1" applyAlignment="1">
      <alignment vertical="top" wrapText="1"/>
    </xf>
    <xf numFmtId="166" fontId="16" fillId="3" borderId="1" xfId="0" applyNumberFormat="1" applyFont="1" applyFill="1" applyBorder="1" applyAlignment="1">
      <alignment horizontal="center" vertical="top" wrapText="1" readingOrder="1"/>
    </xf>
    <xf numFmtId="0" fontId="15" fillId="0" borderId="8" xfId="0" applyFont="1" applyFill="1" applyBorder="1" applyAlignment="1">
      <alignment horizontal="left" vertical="top" wrapText="1" readingOrder="1"/>
    </xf>
    <xf numFmtId="0" fontId="0" fillId="0" borderId="1" xfId="0" applyFill="1" applyBorder="1" applyAlignment="1">
      <alignment horizontal="left" vertical="top"/>
    </xf>
    <xf numFmtId="0" fontId="16" fillId="0" borderId="8" xfId="0" applyFont="1" applyBorder="1" applyAlignment="1">
      <alignment horizontal="left" vertical="top" wrapText="1" readingOrder="1"/>
    </xf>
    <xf numFmtId="0" fontId="31" fillId="9" borderId="1" xfId="0" applyFont="1" applyFill="1" applyBorder="1" applyAlignment="1">
      <alignment horizontal="left" vertical="center" wrapText="1"/>
    </xf>
    <xf numFmtId="0" fontId="31" fillId="0" borderId="8" xfId="0" applyFont="1" applyFill="1" applyBorder="1" applyAlignment="1">
      <alignment vertical="top" wrapText="1"/>
    </xf>
    <xf numFmtId="0" fontId="31" fillId="0" borderId="1" xfId="0" applyFont="1" applyFill="1" applyBorder="1" applyAlignment="1">
      <alignment vertical="top" wrapText="1"/>
    </xf>
    <xf numFmtId="0" fontId="29" fillId="9" borderId="1" xfId="0" applyFont="1" applyFill="1" applyBorder="1" applyAlignment="1">
      <alignment horizontal="left" vertical="center" wrapText="1" readingOrder="1"/>
    </xf>
    <xf numFmtId="0" fontId="31" fillId="9" borderId="5" xfId="0" applyFont="1" applyFill="1" applyBorder="1" applyAlignment="1">
      <alignment vertical="center" wrapText="1" readingOrder="1"/>
    </xf>
    <xf numFmtId="0" fontId="31" fillId="9" borderId="6" xfId="0" applyFont="1" applyFill="1" applyBorder="1" applyAlignment="1">
      <alignment vertical="center" wrapText="1" readingOrder="1"/>
    </xf>
    <xf numFmtId="0" fontId="31" fillId="9" borderId="7" xfId="0" applyFont="1" applyFill="1" applyBorder="1" applyAlignment="1">
      <alignment vertical="center" wrapText="1" readingOrder="1"/>
    </xf>
    <xf numFmtId="0" fontId="16" fillId="3" borderId="1" xfId="0" applyFont="1" applyFill="1" applyBorder="1" applyAlignment="1">
      <alignment horizontal="center" vertical="top" wrapText="1" readingOrder="1"/>
    </xf>
    <xf numFmtId="0" fontId="16" fillId="3" borderId="1" xfId="0" applyFont="1" applyFill="1" applyBorder="1" applyAlignment="1">
      <alignment vertical="top" wrapText="1" readingOrder="1"/>
    </xf>
    <xf numFmtId="0" fontId="31" fillId="9" borderId="11" xfId="0" applyFont="1" applyFill="1" applyBorder="1" applyAlignment="1">
      <alignment vertical="center" wrapText="1" readingOrder="1"/>
    </xf>
    <xf numFmtId="0" fontId="31" fillId="9" borderId="12" xfId="0" applyFont="1" applyFill="1" applyBorder="1" applyAlignment="1">
      <alignment vertical="center" wrapText="1" readingOrder="1"/>
    </xf>
    <xf numFmtId="0" fontId="16" fillId="0" borderId="1" xfId="0" applyFont="1" applyFill="1" applyBorder="1" applyAlignment="1">
      <alignment horizontal="center" vertical="top" wrapText="1" readingOrder="1"/>
    </xf>
    <xf numFmtId="0" fontId="16" fillId="0" borderId="13" xfId="0" applyFont="1" applyBorder="1" applyAlignment="1">
      <alignment horizontal="left" vertical="top" wrapText="1" readingOrder="1"/>
    </xf>
    <xf numFmtId="0" fontId="16" fillId="0" borderId="14" xfId="0" applyFont="1" applyBorder="1" applyAlignment="1">
      <alignment horizontal="left" vertical="top" wrapText="1" readingOrder="1"/>
    </xf>
    <xf numFmtId="49" fontId="32" fillId="0" borderId="13" xfId="0" applyNumberFormat="1" applyFont="1" applyFill="1" applyBorder="1" applyAlignment="1">
      <alignment horizontal="center" vertical="top" wrapText="1" readingOrder="1"/>
    </xf>
    <xf numFmtId="0" fontId="31" fillId="8" borderId="1" xfId="0" applyFont="1" applyFill="1" applyBorder="1" applyAlignment="1">
      <alignment vertical="center" wrapText="1"/>
    </xf>
    <xf numFmtId="0" fontId="31" fillId="9" borderId="1" xfId="0" applyFont="1" applyFill="1" applyBorder="1" applyAlignment="1">
      <alignment vertical="center" wrapText="1"/>
    </xf>
    <xf numFmtId="0" fontId="15" fillId="0" borderId="1" xfId="0" applyFont="1" applyFill="1" applyBorder="1" applyAlignment="1">
      <alignment horizontal="left" vertical="top" wrapText="1"/>
    </xf>
    <xf numFmtId="0" fontId="16" fillId="0" borderId="1" xfId="0" applyFont="1" applyBorder="1" applyAlignment="1">
      <alignment horizontal="center" vertical="top" wrapText="1"/>
    </xf>
    <xf numFmtId="0" fontId="15" fillId="0" borderId="1" xfId="0" applyFont="1" applyBorder="1" applyAlignment="1">
      <alignment horizontal="center" vertical="top" wrapText="1"/>
    </xf>
    <xf numFmtId="0" fontId="31" fillId="9" borderId="1" xfId="0" applyFont="1" applyFill="1" applyBorder="1" applyAlignment="1">
      <alignment vertical="top" wrapText="1"/>
    </xf>
    <xf numFmtId="0" fontId="16" fillId="0" borderId="1" xfId="0" applyFont="1" applyFill="1" applyBorder="1" applyAlignment="1">
      <alignment horizontal="center" vertical="top" wrapText="1"/>
    </xf>
    <xf numFmtId="0" fontId="29" fillId="8" borderId="1" xfId="0" applyFont="1" applyFill="1" applyBorder="1" applyAlignment="1">
      <alignment vertical="center" wrapText="1" readingOrder="1"/>
    </xf>
    <xf numFmtId="49" fontId="33" fillId="0" borderId="13" xfId="0" applyNumberFormat="1" applyFont="1" applyFill="1" applyBorder="1" applyAlignment="1">
      <alignment horizontal="left" vertical="top" wrapText="1" readingOrder="1"/>
    </xf>
    <xf numFmtId="0" fontId="16" fillId="0" borderId="8" xfId="0" applyFont="1" applyBorder="1" applyAlignment="1">
      <alignment vertical="top" wrapText="1"/>
    </xf>
    <xf numFmtId="0" fontId="0" fillId="0" borderId="0" xfId="0" applyFill="1"/>
    <xf numFmtId="0" fontId="24" fillId="0" borderId="0" xfId="0" applyFont="1"/>
    <xf numFmtId="0" fontId="29" fillId="9" borderId="1" xfId="0" applyFont="1" applyFill="1" applyBorder="1" applyAlignment="1">
      <alignment vertical="center" wrapText="1"/>
    </xf>
    <xf numFmtId="166" fontId="30" fillId="9" borderId="1" xfId="0" applyNumberFormat="1" applyFont="1" applyFill="1" applyBorder="1" applyAlignment="1">
      <alignment horizontal="center" vertical="top" wrapText="1" readingOrder="1"/>
    </xf>
    <xf numFmtId="0" fontId="0" fillId="3" borderId="0" xfId="0" applyFill="1"/>
    <xf numFmtId="0" fontId="0" fillId="10" borderId="0" xfId="0" applyFill="1"/>
    <xf numFmtId="0" fontId="24" fillId="3" borderId="0" xfId="0" applyFont="1" applyFill="1"/>
    <xf numFmtId="4" fontId="0" fillId="0" borderId="1" xfId="0" applyNumberFormat="1" applyBorder="1" applyAlignment="1">
      <alignment horizontal="center" vertical="top"/>
    </xf>
    <xf numFmtId="0" fontId="34" fillId="9" borderId="1" xfId="0" applyFont="1" applyFill="1" applyBorder="1" applyAlignment="1">
      <alignment horizontal="left" vertical="center" wrapText="1" readingOrder="1"/>
    </xf>
    <xf numFmtId="0" fontId="17" fillId="9" borderId="1" xfId="0" applyFont="1" applyFill="1" applyBorder="1" applyAlignment="1">
      <alignment vertical="center" wrapText="1"/>
    </xf>
    <xf numFmtId="0" fontId="16" fillId="0" borderId="1" xfId="0" applyFont="1" applyBorder="1" applyAlignment="1">
      <alignment horizontal="left" vertical="center" wrapText="1"/>
    </xf>
    <xf numFmtId="0" fontId="29" fillId="7" borderId="1" xfId="0" applyFont="1" applyFill="1" applyBorder="1" applyAlignment="1">
      <alignment horizontal="left" vertical="center" wrapText="1"/>
    </xf>
    <xf numFmtId="166" fontId="16" fillId="8" borderId="1" xfId="0" applyNumberFormat="1" applyFont="1" applyFill="1" applyBorder="1" applyAlignment="1">
      <alignment horizontal="center" vertical="top" wrapText="1" readingOrder="1"/>
    </xf>
    <xf numFmtId="0" fontId="16" fillId="0" borderId="13" xfId="0" applyFont="1" applyBorder="1" applyAlignment="1">
      <alignment horizontal="left" vertical="top" wrapText="1"/>
    </xf>
    <xf numFmtId="0" fontId="16" fillId="0" borderId="8" xfId="0" applyFont="1" applyBorder="1" applyAlignment="1">
      <alignment horizontal="left" vertical="top" wrapText="1"/>
    </xf>
    <xf numFmtId="0" fontId="29" fillId="9" borderId="1" xfId="0" applyFont="1" applyFill="1" applyBorder="1" applyAlignment="1">
      <alignment horizontal="left" vertical="top" wrapText="1"/>
    </xf>
    <xf numFmtId="0" fontId="31" fillId="3" borderId="0" xfId="0" applyFont="1" applyFill="1" applyBorder="1" applyAlignment="1">
      <alignment vertical="center" wrapText="1"/>
    </xf>
    <xf numFmtId="0" fontId="0" fillId="3" borderId="0" xfId="0" applyFill="1" applyBorder="1"/>
    <xf numFmtId="0" fontId="16" fillId="0" borderId="13" xfId="0" applyFont="1" applyBorder="1" applyAlignment="1">
      <alignment vertical="top" wrapText="1"/>
    </xf>
    <xf numFmtId="0" fontId="31" fillId="9" borderId="1" xfId="0" applyFont="1" applyFill="1" applyBorder="1" applyAlignment="1">
      <alignment horizontal="left" vertical="top" wrapText="1"/>
    </xf>
    <xf numFmtId="0" fontId="31" fillId="9" borderId="11" xfId="0" applyFont="1" applyFill="1" applyBorder="1" applyAlignment="1">
      <alignment vertical="top" wrapText="1"/>
    </xf>
    <xf numFmtId="0" fontId="0" fillId="0" borderId="0" xfId="0" applyAlignment="1">
      <alignment horizontal="left" vertical="top"/>
    </xf>
    <xf numFmtId="166" fontId="0" fillId="0" borderId="0" xfId="0" applyNumberFormat="1" applyAlignment="1">
      <alignment horizontal="center" vertical="top"/>
    </xf>
    <xf numFmtId="0" fontId="0" fillId="0" borderId="0" xfId="0" applyAlignment="1">
      <alignment horizontal="center" vertical="top"/>
    </xf>
    <xf numFmtId="0" fontId="11" fillId="3" borderId="0" xfId="0" applyFont="1" applyFill="1" applyBorder="1" applyAlignment="1">
      <alignment horizontal="center" wrapText="1"/>
    </xf>
    <xf numFmtId="0" fontId="10" fillId="3" borderId="0" xfId="0" applyFont="1" applyFill="1" applyBorder="1" applyAlignment="1">
      <alignment horizontal="center" wrapText="1"/>
    </xf>
    <xf numFmtId="168" fontId="19" fillId="4" borderId="6"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top" wrapText="1"/>
    </xf>
    <xf numFmtId="166" fontId="16" fillId="0" borderId="1" xfId="0" applyNumberFormat="1" applyFont="1" applyFill="1" applyBorder="1" applyAlignment="1">
      <alignment horizontal="center" vertical="top" wrapText="1" readingOrder="1"/>
    </xf>
    <xf numFmtId="166" fontId="4" fillId="0" borderId="8" xfId="2" applyFont="1" applyFill="1" applyBorder="1" applyAlignment="1" applyProtection="1">
      <alignment horizontal="left" vertical="top" wrapText="1"/>
    </xf>
    <xf numFmtId="168" fontId="0" fillId="0" borderId="0" xfId="0" applyNumberFormat="1" applyFill="1" applyBorder="1" applyAlignment="1">
      <alignment vertical="top" wrapText="1"/>
    </xf>
    <xf numFmtId="168" fontId="4" fillId="0" borderId="9" xfId="0" applyNumberFormat="1" applyFont="1" applyBorder="1" applyAlignment="1">
      <alignment vertical="top"/>
    </xf>
    <xf numFmtId="4" fontId="4" fillId="0" borderId="0" xfId="0" applyNumberFormat="1" applyFont="1" applyFill="1" applyAlignment="1">
      <alignment vertical="top"/>
    </xf>
    <xf numFmtId="168" fontId="5" fillId="11" borderId="1" xfId="0" applyNumberFormat="1" applyFont="1" applyFill="1" applyBorder="1" applyAlignment="1">
      <alignment horizontal="center" vertical="top"/>
    </xf>
    <xf numFmtId="168" fontId="4" fillId="11" borderId="1" xfId="0" applyNumberFormat="1" applyFont="1" applyFill="1" applyBorder="1" applyAlignment="1">
      <alignment horizontal="center" vertical="top"/>
    </xf>
    <xf numFmtId="4" fontId="4" fillId="0" borderId="0" xfId="0" applyNumberFormat="1" applyFont="1" applyFill="1" applyBorder="1" applyAlignment="1">
      <alignment vertical="top"/>
    </xf>
    <xf numFmtId="168" fontId="6" fillId="11" borderId="1" xfId="0" applyNumberFormat="1" applyFont="1" applyFill="1" applyBorder="1" applyAlignment="1">
      <alignment horizontal="center" vertical="top" wrapText="1"/>
    </xf>
    <xf numFmtId="168" fontId="4" fillId="3" borderId="1" xfId="0" applyNumberFormat="1" applyFont="1" applyFill="1" applyBorder="1" applyAlignment="1">
      <alignment horizontal="center" vertical="top" wrapText="1"/>
    </xf>
    <xf numFmtId="4" fontId="4" fillId="0" borderId="10" xfId="0" applyNumberFormat="1" applyFont="1" applyFill="1" applyBorder="1" applyAlignment="1">
      <alignment vertical="top"/>
    </xf>
    <xf numFmtId="0" fontId="4" fillId="3" borderId="1" xfId="0" applyFont="1" applyFill="1" applyBorder="1" applyAlignment="1">
      <alignment vertical="top"/>
    </xf>
    <xf numFmtId="166" fontId="5" fillId="3" borderId="1" xfId="2" applyFont="1" applyFill="1" applyBorder="1" applyAlignment="1" applyProtection="1">
      <alignment horizontal="left" vertical="top" wrapText="1"/>
    </xf>
    <xf numFmtId="166" fontId="4" fillId="3" borderId="1" xfId="2" applyFont="1" applyFill="1" applyBorder="1" applyAlignment="1" applyProtection="1">
      <alignment horizontal="left" vertical="top" wrapText="1"/>
    </xf>
    <xf numFmtId="0" fontId="5" fillId="3" borderId="1" xfId="0" applyFont="1" applyFill="1" applyBorder="1" applyAlignment="1">
      <alignment vertical="top" wrapText="1"/>
    </xf>
    <xf numFmtId="0" fontId="5" fillId="3" borderId="1" xfId="0" applyFont="1" applyFill="1" applyBorder="1" applyAlignment="1">
      <alignment horizontal="left" vertical="top" wrapText="1"/>
    </xf>
    <xf numFmtId="167" fontId="4" fillId="3" borderId="1" xfId="2" applyNumberFormat="1" applyFont="1" applyFill="1" applyBorder="1" applyAlignment="1" applyProtection="1">
      <alignment horizontal="left" vertical="top" wrapText="1"/>
    </xf>
    <xf numFmtId="0" fontId="4" fillId="3" borderId="1" xfId="0" applyFont="1" applyFill="1" applyBorder="1" applyAlignment="1">
      <alignment horizontal="left" vertical="top" wrapText="1"/>
    </xf>
    <xf numFmtId="167" fontId="5" fillId="3" borderId="1" xfId="2" applyNumberFormat="1" applyFont="1" applyFill="1" applyBorder="1" applyAlignment="1" applyProtection="1">
      <alignment horizontal="left" vertical="top" wrapText="1"/>
    </xf>
    <xf numFmtId="49" fontId="4" fillId="3" borderId="1" xfId="0" applyNumberFormat="1" applyFont="1" applyFill="1" applyBorder="1" applyAlignment="1">
      <alignment horizontal="left" vertical="top" wrapText="1"/>
    </xf>
    <xf numFmtId="0" fontId="18" fillId="3" borderId="1" xfId="0" applyFont="1" applyFill="1" applyBorder="1" applyAlignment="1">
      <alignment horizontal="left" vertical="top" wrapText="1"/>
    </xf>
    <xf numFmtId="0" fontId="4" fillId="3" borderId="8" xfId="0" applyFont="1" applyFill="1" applyBorder="1" applyAlignment="1">
      <alignment horizontal="left" vertical="top"/>
    </xf>
    <xf numFmtId="49" fontId="6" fillId="3" borderId="8" xfId="0" applyNumberFormat="1" applyFont="1" applyFill="1" applyBorder="1" applyAlignment="1">
      <alignment horizontal="left" vertical="top" wrapText="1"/>
    </xf>
    <xf numFmtId="49" fontId="7" fillId="3" borderId="1" xfId="0" applyNumberFormat="1" applyFont="1" applyFill="1" applyBorder="1" applyAlignment="1">
      <alignment horizontal="left" vertical="top" wrapText="1"/>
    </xf>
    <xf numFmtId="0" fontId="4" fillId="3" borderId="1" xfId="0" applyFont="1" applyFill="1" applyBorder="1" applyAlignment="1">
      <alignment horizontal="left" vertical="center" wrapText="1"/>
    </xf>
    <xf numFmtId="168" fontId="4" fillId="0" borderId="0" xfId="0" applyNumberFormat="1" applyFont="1" applyFill="1" applyAlignment="1">
      <alignment vertical="top"/>
    </xf>
    <xf numFmtId="168" fontId="4" fillId="0" borderId="0" xfId="0" applyNumberFormat="1" applyFont="1" applyFill="1" applyBorder="1" applyAlignment="1">
      <alignment vertical="top" wrapText="1"/>
    </xf>
    <xf numFmtId="0" fontId="4" fillId="11" borderId="1" xfId="0" applyFont="1" applyFill="1" applyBorder="1" applyAlignment="1">
      <alignment vertical="top" wrapText="1"/>
    </xf>
    <xf numFmtId="49" fontId="6" fillId="11" borderId="1" xfId="0" applyNumberFormat="1" applyFont="1" applyFill="1" applyBorder="1" applyAlignment="1">
      <alignment horizontal="left" vertical="top" wrapText="1"/>
    </xf>
    <xf numFmtId="0" fontId="11" fillId="3" borderId="0" xfId="0" applyFont="1" applyFill="1" applyBorder="1" applyAlignment="1">
      <alignment horizontal="center" wrapText="1"/>
    </xf>
    <xf numFmtId="0" fontId="11" fillId="3" borderId="0" xfId="0" applyFont="1" applyFill="1" applyBorder="1" applyAlignment="1">
      <alignment horizontal="center" wrapText="1"/>
    </xf>
    <xf numFmtId="168" fontId="5" fillId="6" borderId="6" xfId="0" applyNumberFormat="1" applyFont="1" applyFill="1" applyBorder="1" applyAlignment="1">
      <alignment horizontal="center" vertical="top"/>
    </xf>
    <xf numFmtId="168" fontId="7" fillId="11" borderId="1" xfId="0" applyNumberFormat="1" applyFont="1" applyFill="1" applyBorder="1" applyAlignment="1">
      <alignment horizontal="center" vertical="top" wrapText="1"/>
    </xf>
    <xf numFmtId="0" fontId="11" fillId="3" borderId="0" xfId="0" applyFont="1" applyFill="1" applyBorder="1" applyAlignment="1">
      <alignment horizontal="center" wrapText="1"/>
    </xf>
    <xf numFmtId="168" fontId="8" fillId="5" borderId="3" xfId="0" applyNumberFormat="1" applyFont="1" applyFill="1" applyBorder="1" applyAlignment="1">
      <alignment horizontal="center" vertical="top" wrapText="1"/>
    </xf>
    <xf numFmtId="4" fontId="35" fillId="0" borderId="0" xfId="0" applyNumberFormat="1" applyFont="1"/>
    <xf numFmtId="4" fontId="17" fillId="0" borderId="0" xfId="0" applyNumberFormat="1" applyFont="1"/>
    <xf numFmtId="4" fontId="4" fillId="0" borderId="0" xfId="0" applyNumberFormat="1" applyFont="1" applyAlignment="1">
      <alignment vertical="top"/>
    </xf>
    <xf numFmtId="4" fontId="35" fillId="12" borderId="0" xfId="0" applyNumberFormat="1" applyFont="1" applyFill="1" applyBorder="1" applyAlignment="1">
      <alignment vertical="top"/>
    </xf>
    <xf numFmtId="168" fontId="4" fillId="0" borderId="0" xfId="0" applyNumberFormat="1" applyFont="1" applyBorder="1" applyAlignment="1">
      <alignment horizontal="center" vertical="top" wrapText="1"/>
    </xf>
    <xf numFmtId="4" fontId="35" fillId="0" borderId="0" xfId="0" applyNumberFormat="1" applyFont="1" applyBorder="1"/>
    <xf numFmtId="0" fontId="4" fillId="0" borderId="0" xfId="0" applyFont="1" applyBorder="1" applyAlignment="1">
      <alignment horizontal="center" vertical="top" wrapText="1"/>
    </xf>
    <xf numFmtId="4" fontId="17" fillId="0" borderId="0" xfId="0" applyNumberFormat="1" applyFont="1" applyBorder="1"/>
    <xf numFmtId="4" fontId="4" fillId="0" borderId="0" xfId="0" applyNumberFormat="1" applyFont="1" applyBorder="1" applyAlignment="1">
      <alignment vertical="top"/>
    </xf>
    <xf numFmtId="4" fontId="4" fillId="0" borderId="0" xfId="0" applyNumberFormat="1" applyFont="1" applyBorder="1" applyAlignment="1">
      <alignment horizontal="center" vertical="top" wrapText="1"/>
    </xf>
    <xf numFmtId="4" fontId="36" fillId="0" borderId="0" xfId="0" applyNumberFormat="1" applyFont="1"/>
    <xf numFmtId="4" fontId="0" fillId="12" borderId="0" xfId="0" applyNumberFormat="1" applyFill="1" applyBorder="1" applyAlignment="1">
      <alignment vertical="top"/>
    </xf>
    <xf numFmtId="0" fontId="4" fillId="0" borderId="0" xfId="0" applyFont="1" applyBorder="1" applyAlignment="1">
      <alignment vertical="top" wrapText="1"/>
    </xf>
    <xf numFmtId="4" fontId="35" fillId="12" borderId="0" xfId="0" applyNumberFormat="1" applyFont="1" applyFill="1" applyBorder="1" applyAlignment="1">
      <alignment horizontal="right" vertical="top"/>
    </xf>
    <xf numFmtId="4" fontId="35" fillId="0" borderId="0" xfId="0" applyNumberFormat="1" applyFont="1" applyFill="1" applyBorder="1" applyAlignment="1">
      <alignment vertical="top"/>
    </xf>
    <xf numFmtId="0" fontId="4" fillId="0" borderId="0" xfId="0" applyFont="1" applyFill="1" applyBorder="1" applyAlignment="1">
      <alignment horizontal="center" vertical="top"/>
    </xf>
    <xf numFmtId="168" fontId="4" fillId="0" borderId="0" xfId="0" applyNumberFormat="1" applyFont="1" applyFill="1" applyBorder="1" applyAlignment="1">
      <alignment horizontal="center" vertical="top" wrapText="1"/>
    </xf>
    <xf numFmtId="4" fontId="35" fillId="0" borderId="0" xfId="0" applyNumberFormat="1" applyFont="1" applyFill="1" applyBorder="1" applyAlignment="1">
      <alignment horizontal="right" vertical="top"/>
    </xf>
    <xf numFmtId="4" fontId="36" fillId="0" borderId="0" xfId="0" applyNumberFormat="1" applyFont="1" applyFill="1" applyBorder="1" applyAlignment="1">
      <alignment vertical="top"/>
    </xf>
    <xf numFmtId="168" fontId="5" fillId="0" borderId="0" xfId="0" applyNumberFormat="1" applyFont="1" applyAlignment="1">
      <alignment horizontal="center" vertical="top" wrapText="1"/>
    </xf>
    <xf numFmtId="168" fontId="19" fillId="4" borderId="6" xfId="0" applyNumberFormat="1" applyFont="1" applyFill="1" applyBorder="1" applyAlignment="1">
      <alignment horizontal="left" vertical="center" wrapText="1"/>
    </xf>
    <xf numFmtId="0" fontId="4" fillId="3" borderId="1" xfId="0" applyNumberFormat="1" applyFont="1" applyFill="1" applyBorder="1" applyAlignment="1">
      <alignment horizontal="left" vertical="top" wrapText="1"/>
    </xf>
    <xf numFmtId="0" fontId="4" fillId="3" borderId="9" xfId="0" applyFont="1" applyFill="1" applyBorder="1" applyAlignment="1">
      <alignment vertical="top"/>
    </xf>
    <xf numFmtId="0" fontId="4" fillId="0" borderId="1" xfId="0" applyFont="1" applyBorder="1" applyAlignment="1">
      <alignment vertical="top" wrapText="1"/>
    </xf>
    <xf numFmtId="0" fontId="4" fillId="0" borderId="1" xfId="0" applyFont="1" applyBorder="1" applyAlignment="1">
      <alignment horizontal="left" vertical="top" wrapText="1"/>
    </xf>
    <xf numFmtId="167" fontId="4" fillId="0" borderId="1" xfId="2" applyNumberFormat="1" applyFont="1" applyFill="1" applyBorder="1" applyAlignment="1" applyProtection="1">
      <alignment horizontal="left" vertical="top" wrapText="1"/>
    </xf>
    <xf numFmtId="0" fontId="4" fillId="0" borderId="7" xfId="0" applyFont="1" applyFill="1" applyBorder="1" applyAlignment="1">
      <alignment horizontal="center" vertical="top"/>
    </xf>
    <xf numFmtId="0" fontId="4" fillId="0" borderId="1" xfId="0" applyFont="1" applyFill="1" applyBorder="1" applyAlignment="1">
      <alignment horizontal="left" vertical="top" wrapText="1"/>
    </xf>
    <xf numFmtId="0" fontId="4" fillId="0" borderId="7" xfId="0" applyFont="1" applyBorder="1" applyAlignment="1">
      <alignment horizontal="center" vertical="top"/>
    </xf>
    <xf numFmtId="4" fontId="4" fillId="0" borderId="1" xfId="0" applyNumberFormat="1" applyFont="1" applyBorder="1" applyAlignment="1">
      <alignment vertical="top" wrapText="1"/>
    </xf>
    <xf numFmtId="168" fontId="18" fillId="3" borderId="1" xfId="0" applyNumberFormat="1" applyFont="1" applyFill="1" applyBorder="1" applyAlignment="1">
      <alignment horizontal="center" vertical="top"/>
    </xf>
    <xf numFmtId="49" fontId="6" fillId="0" borderId="1" xfId="0" applyNumberFormat="1" applyFont="1" applyFill="1" applyBorder="1" applyAlignment="1">
      <alignment vertical="top" wrapText="1"/>
    </xf>
    <xf numFmtId="0" fontId="11" fillId="3" borderId="0" xfId="0" applyFont="1" applyFill="1" applyBorder="1" applyAlignment="1">
      <alignment vertical="top" wrapText="1"/>
    </xf>
    <xf numFmtId="0" fontId="10" fillId="3" borderId="0" xfId="0" applyFont="1" applyFill="1" applyBorder="1" applyAlignment="1">
      <alignment vertical="top" wrapText="1"/>
    </xf>
    <xf numFmtId="0" fontId="20" fillId="4" borderId="1" xfId="0" applyFont="1" applyFill="1" applyBorder="1" applyAlignment="1">
      <alignment horizontal="left" vertical="top" wrapText="1"/>
    </xf>
    <xf numFmtId="14" fontId="2" fillId="0" borderId="1" xfId="0" applyNumberFormat="1" applyFont="1" applyFill="1" applyBorder="1" applyAlignment="1">
      <alignment horizontal="left" vertical="top" wrapText="1"/>
    </xf>
    <xf numFmtId="4" fontId="35" fillId="0" borderId="0" xfId="0" applyNumberFormat="1" applyFont="1" applyAlignment="1">
      <alignment vertical="top"/>
    </xf>
    <xf numFmtId="0" fontId="18" fillId="0" borderId="1" xfId="0" applyFont="1" applyFill="1" applyBorder="1" applyAlignment="1">
      <alignment horizontal="left" vertical="top" wrapText="1"/>
    </xf>
    <xf numFmtId="0" fontId="4" fillId="3" borderId="4" xfId="0" applyFont="1" applyFill="1" applyBorder="1" applyAlignment="1">
      <alignment horizontal="center" vertical="top"/>
    </xf>
    <xf numFmtId="168" fontId="38" fillId="0" borderId="0" xfId="0" applyNumberFormat="1" applyFont="1" applyAlignment="1">
      <alignment horizontal="center" vertical="top" wrapText="1"/>
    </xf>
    <xf numFmtId="4" fontId="14" fillId="0" borderId="0" xfId="0" applyNumberFormat="1" applyFont="1" applyAlignment="1">
      <alignment horizontal="center" vertical="top" wrapText="1"/>
    </xf>
    <xf numFmtId="0" fontId="4" fillId="0" borderId="4" xfId="0" applyFont="1" applyFill="1" applyBorder="1" applyAlignment="1">
      <alignment horizontal="center" vertical="top" wrapText="1"/>
    </xf>
    <xf numFmtId="164" fontId="4" fillId="0" borderId="1" xfId="8" applyFont="1" applyFill="1" applyBorder="1" applyAlignment="1">
      <alignment vertical="top" wrapText="1"/>
    </xf>
    <xf numFmtId="164" fontId="6" fillId="0" borderId="1" xfId="8" applyFont="1" applyFill="1" applyBorder="1" applyAlignment="1">
      <alignment horizontal="right" vertical="top" wrapText="1"/>
    </xf>
    <xf numFmtId="0" fontId="4" fillId="3" borderId="0" xfId="0" applyFont="1" applyFill="1" applyBorder="1" applyAlignment="1">
      <alignment vertical="top" wrapText="1"/>
    </xf>
    <xf numFmtId="0" fontId="4" fillId="3" borderId="9" xfId="0" applyFont="1" applyFill="1" applyBorder="1" applyAlignment="1">
      <alignment vertical="top" wrapText="1"/>
    </xf>
    <xf numFmtId="0" fontId="4" fillId="3" borderId="1" xfId="0" applyNumberFormat="1" applyFont="1" applyFill="1" applyBorder="1" applyAlignment="1">
      <alignment horizontal="center" vertical="top" wrapText="1"/>
    </xf>
    <xf numFmtId="14" fontId="4" fillId="3" borderId="1" xfId="0" applyNumberFormat="1" applyFont="1" applyFill="1" applyBorder="1" applyAlignment="1">
      <alignment horizontal="center" vertical="top"/>
    </xf>
    <xf numFmtId="0" fontId="5" fillId="6" borderId="6" xfId="0" applyFont="1" applyFill="1" applyBorder="1" applyAlignment="1">
      <alignment horizontal="center" vertical="top" wrapText="1"/>
    </xf>
    <xf numFmtId="167" fontId="5" fillId="2" borderId="6" xfId="2" applyNumberFormat="1" applyFont="1" applyFill="1" applyBorder="1" applyAlignment="1" applyProtection="1">
      <alignment horizontal="center" vertical="top" wrapText="1"/>
    </xf>
    <xf numFmtId="0" fontId="5" fillId="6" borderId="6" xfId="0" applyFont="1" applyFill="1" applyBorder="1" applyAlignment="1">
      <alignment horizontal="center" vertical="top"/>
    </xf>
    <xf numFmtId="0" fontId="5" fillId="6" borderId="1" xfId="0" applyFont="1" applyFill="1" applyBorder="1" applyAlignment="1">
      <alignment horizontal="center" vertical="top" wrapText="1"/>
    </xf>
    <xf numFmtId="0" fontId="5" fillId="2" borderId="6" xfId="0" applyFont="1" applyFill="1" applyBorder="1" applyAlignment="1">
      <alignment horizontal="center" vertical="top" wrapText="1"/>
    </xf>
    <xf numFmtId="0" fontId="11" fillId="3" borderId="0" xfId="0" applyFont="1" applyFill="1" applyBorder="1" applyAlignment="1">
      <alignment horizontal="center" vertical="top"/>
    </xf>
    <xf numFmtId="0" fontId="11" fillId="3" borderId="0" xfId="0" applyFont="1" applyFill="1" applyBorder="1" applyAlignment="1">
      <alignment horizontal="center" wrapText="1"/>
    </xf>
    <xf numFmtId="0" fontId="13" fillId="3" borderId="0" xfId="0" applyFont="1" applyFill="1" applyBorder="1" applyAlignment="1">
      <alignment horizontal="center"/>
    </xf>
    <xf numFmtId="0" fontId="25" fillId="0" borderId="0" xfId="0" applyFont="1" applyAlignment="1">
      <alignment horizontal="center" vertical="center"/>
    </xf>
    <xf numFmtId="0" fontId="26" fillId="0" borderId="0" xfId="0" applyFont="1" applyBorder="1" applyAlignment="1">
      <alignment horizontal="center" vertical="center"/>
    </xf>
    <xf numFmtId="0" fontId="28" fillId="7" borderId="5" xfId="0" applyFont="1" applyFill="1" applyBorder="1" applyAlignment="1">
      <alignment horizontal="right" vertical="center" wrapText="1" readingOrder="1"/>
    </xf>
    <xf numFmtId="0" fontId="28" fillId="7" borderId="7" xfId="0" applyFont="1" applyFill="1" applyBorder="1" applyAlignment="1">
      <alignment horizontal="right" vertical="center" wrapText="1" readingOrder="1"/>
    </xf>
  </cellXfs>
  <cellStyles count="9">
    <cellStyle name="Millares" xfId="8" builtinId="3"/>
    <cellStyle name="Millares 6 3" xfId="7"/>
    <cellStyle name="Moneda 2" xfId="1"/>
    <cellStyle name="Normal" xfId="0" builtinId="0"/>
    <cellStyle name="Normal 10" xfId="3"/>
    <cellStyle name="Normal 10 2" xfId="4"/>
    <cellStyle name="Normal 2" xfId="2"/>
    <cellStyle name="Normal 3" xfId="6"/>
    <cellStyle name="Normal 30 2" xfId="5"/>
  </cellStyles>
  <dxfs count="0"/>
  <tableStyles count="0" defaultTableStyle="TableStyleMedium9" defaultPivotStyle="PivotStyleLight16"/>
  <colors>
    <mruColors>
      <color rgb="FFFFFF99"/>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261938</xdr:colOff>
      <xdr:row>307</xdr:row>
      <xdr:rowOff>83343</xdr:rowOff>
    </xdr:from>
    <xdr:to>
      <xdr:col>2</xdr:col>
      <xdr:colOff>1690688</xdr:colOff>
      <xdr:row>321</xdr:row>
      <xdr:rowOff>119061</xdr:rowOff>
    </xdr:to>
    <xdr:pic>
      <xdr:nvPicPr>
        <xdr:cNvPr id="2" name="Imagen 1"/>
        <xdr:cNvPicPr>
          <a:picLocks noChangeAspect="1"/>
        </xdr:cNvPicPr>
      </xdr:nvPicPr>
      <xdr:blipFill rotWithShape="1">
        <a:blip xmlns:r="http://schemas.openxmlformats.org/officeDocument/2006/relationships" r:embed="rId1"/>
        <a:srcRect l="71536" t="40978" r="7975" b="28046"/>
        <a:stretch/>
      </xdr:blipFill>
      <xdr:spPr>
        <a:xfrm>
          <a:off x="261938" y="132218906"/>
          <a:ext cx="2809875" cy="26550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0"/>
  <sheetViews>
    <sheetView showGridLines="0" tabSelected="1" zoomScale="80" zoomScaleNormal="80" workbookViewId="0">
      <pane ySplit="6" topLeftCell="A301" activePane="bottomLeft" state="frozen"/>
      <selection pane="bottomLeft" activeCell="I309" sqref="I309"/>
    </sheetView>
  </sheetViews>
  <sheetFormatPr baseColWidth="10" defaultColWidth="11.42578125" defaultRowHeight="12.75" x14ac:dyDescent="0.25"/>
  <cols>
    <col min="1" max="1" width="10.28515625" style="9" customWidth="1"/>
    <col min="2" max="2" width="10.42578125" style="2" customWidth="1"/>
    <col min="3" max="3" width="51.42578125" style="6" customWidth="1"/>
    <col min="4" max="4" width="21.42578125" style="3" customWidth="1"/>
    <col min="5" max="5" width="38.7109375" style="3" customWidth="1"/>
    <col min="6" max="9" width="23.140625" style="99" customWidth="1"/>
    <col min="10" max="10" width="18.7109375" style="4" customWidth="1"/>
    <col min="11" max="11" width="18.42578125" style="1" customWidth="1"/>
    <col min="12" max="12" width="15.7109375" style="1" customWidth="1"/>
    <col min="13" max="13" width="33" style="1" customWidth="1"/>
    <col min="14" max="14" width="14.28515625" style="1" customWidth="1"/>
    <col min="15" max="16384" width="11.42578125" style="1"/>
  </cols>
  <sheetData>
    <row r="1" spans="1:20" s="7" customFormat="1" ht="18" customHeight="1" x14ac:dyDescent="0.25">
      <c r="A1" s="298" t="s">
        <v>11</v>
      </c>
      <c r="B1" s="298"/>
      <c r="C1" s="298"/>
      <c r="D1" s="298"/>
      <c r="E1" s="298"/>
      <c r="F1" s="298"/>
      <c r="G1" s="298"/>
      <c r="H1" s="298"/>
      <c r="I1" s="298"/>
      <c r="J1" s="298"/>
      <c r="K1" s="298"/>
    </row>
    <row r="2" spans="1:20" s="80" customFormat="1" ht="16.5" customHeight="1" x14ac:dyDescent="0.25">
      <c r="A2" s="299" t="s">
        <v>13</v>
      </c>
      <c r="B2" s="299"/>
      <c r="C2" s="299"/>
      <c r="D2" s="299"/>
      <c r="E2" s="299"/>
      <c r="F2" s="299"/>
      <c r="G2" s="299"/>
      <c r="H2" s="299"/>
      <c r="I2" s="299"/>
      <c r="J2" s="299"/>
      <c r="K2" s="299"/>
    </row>
    <row r="3" spans="1:20" s="80" customFormat="1" ht="9" customHeight="1" x14ac:dyDescent="0.25">
      <c r="A3" s="105"/>
      <c r="B3" s="105"/>
      <c r="C3" s="105"/>
      <c r="D3" s="277"/>
      <c r="E3" s="105"/>
      <c r="F3" s="206"/>
      <c r="G3" s="240"/>
      <c r="H3" s="243"/>
      <c r="I3" s="239"/>
      <c r="J3" s="105"/>
      <c r="K3" s="105"/>
    </row>
    <row r="4" spans="1:20" s="81" customFormat="1" ht="18" customHeight="1" x14ac:dyDescent="0.25">
      <c r="A4" s="300" t="s">
        <v>414</v>
      </c>
      <c r="B4" s="300"/>
      <c r="C4" s="300"/>
      <c r="D4" s="300"/>
      <c r="E4" s="300"/>
      <c r="F4" s="300"/>
      <c r="G4" s="300"/>
      <c r="H4" s="300"/>
      <c r="I4" s="300"/>
      <c r="J4" s="300"/>
      <c r="K4" s="300"/>
    </row>
    <row r="5" spans="1:20" s="79" customFormat="1" ht="16.5" thickBot="1" x14ac:dyDescent="0.3">
      <c r="A5" s="106"/>
      <c r="B5" s="106"/>
      <c r="C5" s="106"/>
      <c r="D5" s="278"/>
      <c r="E5" s="106"/>
      <c r="F5" s="207"/>
      <c r="G5" s="207"/>
      <c r="H5" s="207"/>
      <c r="I5" s="207"/>
      <c r="J5" s="106"/>
      <c r="K5" s="106"/>
    </row>
    <row r="6" spans="1:20" s="10" customFormat="1" ht="43.5" customHeight="1" x14ac:dyDescent="0.25">
      <c r="A6" s="24" t="s">
        <v>18</v>
      </c>
      <c r="B6" s="25" t="s">
        <v>0</v>
      </c>
      <c r="C6" s="26" t="s">
        <v>6</v>
      </c>
      <c r="D6" s="26" t="s">
        <v>16</v>
      </c>
      <c r="E6" s="26" t="s">
        <v>538</v>
      </c>
      <c r="F6" s="61" t="s">
        <v>537</v>
      </c>
      <c r="G6" s="244" t="s">
        <v>539</v>
      </c>
      <c r="H6" s="244" t="s">
        <v>540</v>
      </c>
      <c r="I6" s="244" t="s">
        <v>541</v>
      </c>
      <c r="J6" s="26" t="s">
        <v>8</v>
      </c>
      <c r="K6" s="26" t="s">
        <v>19</v>
      </c>
    </row>
    <row r="7" spans="1:20" s="104" customFormat="1" ht="15.75" x14ac:dyDescent="0.25">
      <c r="A7" s="100"/>
      <c r="B7" s="101"/>
      <c r="C7" s="102" t="s">
        <v>11</v>
      </c>
      <c r="D7" s="279" t="s">
        <v>12</v>
      </c>
      <c r="E7" s="103"/>
      <c r="F7" s="208">
        <f>SUM(F10,F21,F23,F26,F39,F43,F47,F50,F58,F61,F65,F70,F74,F78,F83,F107,F119,F126,F131,F147,F156,F167,F185,F195,F199,F201,F203,F232,F244,F246,F250,F253,F258,F266,F273,F278,F283,F291)</f>
        <v>458295406</v>
      </c>
      <c r="G7" s="208">
        <f>SUM(G182+G185)</f>
        <v>380500000</v>
      </c>
      <c r="H7" s="208"/>
      <c r="I7" s="208"/>
      <c r="J7" s="265">
        <f>SUM(F7:I7)</f>
        <v>838795406</v>
      </c>
      <c r="K7" s="103"/>
    </row>
    <row r="8" spans="1:20" ht="107.25" customHeight="1" x14ac:dyDescent="0.25">
      <c r="A8" s="27"/>
      <c r="B8" s="76" t="s">
        <v>265</v>
      </c>
      <c r="C8" s="11" t="s">
        <v>20</v>
      </c>
      <c r="D8" s="11" t="s">
        <v>256</v>
      </c>
      <c r="E8" s="63"/>
      <c r="F8" s="82"/>
      <c r="G8" s="82"/>
      <c r="H8" s="82"/>
      <c r="I8" s="82"/>
      <c r="J8" s="294"/>
      <c r="K8" s="294"/>
    </row>
    <row r="9" spans="1:20" ht="25.5" x14ac:dyDescent="0.25">
      <c r="A9" s="41"/>
      <c r="B9" s="42" t="s">
        <v>1</v>
      </c>
      <c r="C9" s="43" t="s">
        <v>95</v>
      </c>
      <c r="D9" s="44" t="s">
        <v>257</v>
      </c>
      <c r="E9" s="113"/>
      <c r="F9" s="83"/>
      <c r="G9" s="83"/>
      <c r="H9" s="83"/>
      <c r="I9" s="83"/>
      <c r="J9" s="57"/>
      <c r="K9" s="124"/>
      <c r="M9" s="35"/>
      <c r="N9" s="34"/>
      <c r="O9" s="34"/>
    </row>
    <row r="10" spans="1:20" ht="27.75" customHeight="1" x14ac:dyDescent="0.25">
      <c r="A10" s="69" t="s">
        <v>120</v>
      </c>
      <c r="B10" s="221" t="s">
        <v>2</v>
      </c>
      <c r="C10" s="222" t="s">
        <v>127</v>
      </c>
      <c r="D10" s="13" t="s">
        <v>255</v>
      </c>
      <c r="E10" s="17"/>
      <c r="F10" s="50">
        <f>SUM(F14+F15)</f>
        <v>1300000</v>
      </c>
      <c r="G10" s="84"/>
      <c r="H10" s="84"/>
      <c r="I10" s="84"/>
      <c r="J10" s="15" t="s">
        <v>297</v>
      </c>
      <c r="K10" s="20" t="s">
        <v>201</v>
      </c>
      <c r="L10" s="117"/>
      <c r="M10" s="35"/>
      <c r="N10" s="85"/>
      <c r="O10" s="34"/>
      <c r="P10" s="64"/>
      <c r="Q10" s="64"/>
      <c r="R10" s="64"/>
    </row>
    <row r="11" spans="1:20" ht="32.25" customHeight="1" x14ac:dyDescent="0.25">
      <c r="A11" s="69"/>
      <c r="B11" s="221" t="s">
        <v>565</v>
      </c>
      <c r="C11" s="223" t="s">
        <v>505</v>
      </c>
      <c r="D11" s="13" t="s">
        <v>236</v>
      </c>
      <c r="E11" s="17"/>
      <c r="F11" s="47"/>
      <c r="G11" s="87"/>
      <c r="H11" s="87"/>
      <c r="I11" s="87"/>
      <c r="J11" s="18"/>
      <c r="K11" s="20" t="s">
        <v>209</v>
      </c>
      <c r="L11" s="114"/>
      <c r="M11" s="115"/>
      <c r="N11" s="116"/>
      <c r="O11" s="40"/>
      <c r="P11" s="40"/>
      <c r="Q11" s="64"/>
      <c r="R11" s="36"/>
      <c r="S11" s="85"/>
      <c r="T11" s="34"/>
    </row>
    <row r="12" spans="1:20" ht="32.25" customHeight="1" x14ac:dyDescent="0.25">
      <c r="A12" s="69"/>
      <c r="B12" s="221" t="s">
        <v>566</v>
      </c>
      <c r="C12" s="223" t="s">
        <v>557</v>
      </c>
      <c r="D12" s="13" t="s">
        <v>236</v>
      </c>
      <c r="E12" s="17"/>
      <c r="F12" s="47"/>
      <c r="G12" s="87"/>
      <c r="H12" s="87"/>
      <c r="I12" s="87"/>
      <c r="J12" s="18"/>
      <c r="K12" s="20" t="s">
        <v>503</v>
      </c>
      <c r="L12" s="114"/>
      <c r="M12" s="115"/>
      <c r="N12" s="116"/>
      <c r="O12" s="40"/>
      <c r="P12" s="40"/>
      <c r="Q12" s="64"/>
      <c r="R12" s="36"/>
      <c r="S12" s="85"/>
      <c r="T12" s="34"/>
    </row>
    <row r="13" spans="1:20" ht="32.25" customHeight="1" x14ac:dyDescent="0.25">
      <c r="A13" s="69"/>
      <c r="B13" s="221" t="s">
        <v>567</v>
      </c>
      <c r="C13" s="223" t="s">
        <v>556</v>
      </c>
      <c r="D13" s="13" t="s">
        <v>236</v>
      </c>
      <c r="E13" s="17"/>
      <c r="F13" s="47"/>
      <c r="G13" s="87"/>
      <c r="H13" s="87"/>
      <c r="I13" s="87"/>
      <c r="J13" s="18"/>
      <c r="K13" s="20" t="s">
        <v>504</v>
      </c>
      <c r="L13" s="114"/>
      <c r="M13" s="115"/>
      <c r="N13" s="116"/>
      <c r="O13" s="40"/>
      <c r="P13" s="40"/>
      <c r="Q13" s="64"/>
      <c r="R13" s="36"/>
      <c r="S13" s="85"/>
      <c r="T13" s="34"/>
    </row>
    <row r="14" spans="1:20" ht="33" customHeight="1" x14ac:dyDescent="0.25">
      <c r="A14" s="69"/>
      <c r="B14" s="221" t="s">
        <v>568</v>
      </c>
      <c r="C14" s="223" t="s">
        <v>506</v>
      </c>
      <c r="D14" s="13" t="s">
        <v>236</v>
      </c>
      <c r="E14" s="17"/>
      <c r="F14" s="62">
        <v>300000</v>
      </c>
      <c r="G14" s="218"/>
      <c r="H14" s="218"/>
      <c r="I14" s="218"/>
      <c r="J14" s="15" t="s">
        <v>297</v>
      </c>
      <c r="K14" s="20" t="s">
        <v>504</v>
      </c>
      <c r="L14" s="114"/>
      <c r="M14" s="115"/>
      <c r="N14" s="116"/>
      <c r="O14" s="40"/>
      <c r="P14" s="40"/>
      <c r="Q14" s="64"/>
      <c r="R14" s="36"/>
      <c r="S14" s="85"/>
      <c r="T14" s="34"/>
    </row>
    <row r="15" spans="1:20" s="5" customFormat="1" ht="30" customHeight="1" x14ac:dyDescent="0.25">
      <c r="A15" s="31"/>
      <c r="B15" s="221" t="s">
        <v>569</v>
      </c>
      <c r="C15" s="223" t="s">
        <v>507</v>
      </c>
      <c r="D15" s="13" t="s">
        <v>236</v>
      </c>
      <c r="E15" s="17"/>
      <c r="F15" s="47">
        <v>1000000</v>
      </c>
      <c r="G15" s="216"/>
      <c r="H15" s="216"/>
      <c r="I15" s="218"/>
      <c r="J15" s="15" t="s">
        <v>297</v>
      </c>
      <c r="K15" s="20" t="s">
        <v>504</v>
      </c>
      <c r="L15" s="65"/>
      <c r="M15" s="36"/>
      <c r="N15" s="85"/>
      <c r="O15" s="34"/>
      <c r="P15" s="34"/>
      <c r="Q15" s="34"/>
      <c r="R15" s="34"/>
    </row>
    <row r="16" spans="1:20" s="5" customFormat="1" ht="33" customHeight="1" x14ac:dyDescent="0.25">
      <c r="A16" s="31" t="s">
        <v>120</v>
      </c>
      <c r="B16" s="221" t="s">
        <v>242</v>
      </c>
      <c r="C16" s="222" t="s">
        <v>21</v>
      </c>
      <c r="D16" s="13" t="s">
        <v>255</v>
      </c>
      <c r="E16" s="17"/>
      <c r="F16" s="86"/>
      <c r="G16" s="86"/>
      <c r="H16" s="86"/>
      <c r="I16" s="86"/>
      <c r="J16" s="15"/>
      <c r="K16" s="20" t="s">
        <v>195</v>
      </c>
      <c r="L16" s="34"/>
      <c r="M16" s="212"/>
      <c r="N16" s="85"/>
      <c r="O16" s="34"/>
      <c r="P16" s="34"/>
      <c r="Q16" s="34"/>
      <c r="R16" s="34"/>
    </row>
    <row r="17" spans="1:18" s="5" customFormat="1" ht="30.75" customHeight="1" x14ac:dyDescent="0.25">
      <c r="A17" s="31"/>
      <c r="B17" s="221" t="s">
        <v>570</v>
      </c>
      <c r="C17" s="223" t="s">
        <v>583</v>
      </c>
      <c r="D17" s="54" t="s">
        <v>236</v>
      </c>
      <c r="E17" s="223" t="s">
        <v>584</v>
      </c>
      <c r="F17" s="86"/>
      <c r="G17" s="86"/>
      <c r="H17" s="86"/>
      <c r="I17" s="86"/>
      <c r="J17" s="15"/>
      <c r="K17" s="20" t="s">
        <v>195</v>
      </c>
      <c r="L17" s="34"/>
      <c r="M17" s="212"/>
      <c r="N17" s="85"/>
      <c r="O17" s="34"/>
      <c r="P17" s="34"/>
      <c r="Q17" s="34"/>
      <c r="R17" s="34"/>
    </row>
    <row r="18" spans="1:18" s="5" customFormat="1" ht="30.75" customHeight="1" x14ac:dyDescent="0.25">
      <c r="A18" s="31"/>
      <c r="B18" s="221" t="s">
        <v>616</v>
      </c>
      <c r="C18" s="223" t="s">
        <v>585</v>
      </c>
      <c r="D18" s="54" t="s">
        <v>236</v>
      </c>
      <c r="E18" s="223" t="s">
        <v>761</v>
      </c>
      <c r="F18" s="86"/>
      <c r="G18" s="86"/>
      <c r="H18" s="86"/>
      <c r="I18" s="86"/>
      <c r="J18" s="15"/>
      <c r="K18" s="20" t="s">
        <v>195</v>
      </c>
      <c r="L18" s="34"/>
      <c r="M18" s="212"/>
      <c r="N18" s="85"/>
      <c r="O18" s="34"/>
      <c r="P18" s="34"/>
      <c r="Q18" s="34"/>
      <c r="R18" s="34"/>
    </row>
    <row r="19" spans="1:18" ht="31.5" customHeight="1" x14ac:dyDescent="0.25">
      <c r="A19" s="69" t="s">
        <v>120</v>
      </c>
      <c r="B19" s="221" t="s">
        <v>243</v>
      </c>
      <c r="C19" s="222" t="s">
        <v>247</v>
      </c>
      <c r="D19" s="13" t="s">
        <v>255</v>
      </c>
      <c r="E19" s="17"/>
      <c r="F19" s="47"/>
      <c r="G19" s="87"/>
      <c r="H19" s="87"/>
      <c r="I19" s="87"/>
      <c r="J19" s="15"/>
      <c r="K19" s="20" t="s">
        <v>209</v>
      </c>
      <c r="L19" s="117"/>
      <c r="M19" s="35"/>
      <c r="N19" s="85"/>
      <c r="O19" s="34"/>
      <c r="P19" s="64"/>
      <c r="Q19" s="64"/>
      <c r="R19" s="64"/>
    </row>
    <row r="20" spans="1:18" ht="31.5" customHeight="1" x14ac:dyDescent="0.25">
      <c r="A20" s="69"/>
      <c r="B20" s="221" t="s">
        <v>244</v>
      </c>
      <c r="C20" s="223" t="s">
        <v>508</v>
      </c>
      <c r="D20" s="13" t="s">
        <v>236</v>
      </c>
      <c r="E20" s="17"/>
      <c r="F20" s="47"/>
      <c r="G20" s="87"/>
      <c r="H20" s="87"/>
      <c r="I20" s="87"/>
      <c r="J20" s="15"/>
      <c r="K20" s="20" t="s">
        <v>209</v>
      </c>
      <c r="L20" s="8"/>
      <c r="M20" s="37"/>
      <c r="N20" s="85"/>
      <c r="O20" s="34"/>
    </row>
    <row r="21" spans="1:18" ht="25.5" x14ac:dyDescent="0.25">
      <c r="A21" s="69" t="s">
        <v>121</v>
      </c>
      <c r="B21" s="221" t="s">
        <v>71</v>
      </c>
      <c r="C21" s="222" t="s">
        <v>283</v>
      </c>
      <c r="D21" s="54" t="s">
        <v>255</v>
      </c>
      <c r="E21" s="17"/>
      <c r="F21" s="50">
        <f>(F22)</f>
        <v>350000</v>
      </c>
      <c r="G21" s="84"/>
      <c r="H21" s="84"/>
      <c r="I21" s="242"/>
      <c r="J21" s="15" t="s">
        <v>297</v>
      </c>
      <c r="K21" s="20" t="s">
        <v>482</v>
      </c>
      <c r="L21" s="8"/>
      <c r="M21" s="37"/>
      <c r="N21" s="85"/>
      <c r="O21" s="34"/>
    </row>
    <row r="22" spans="1:18" ht="25.5" x14ac:dyDescent="0.25">
      <c r="A22" s="69"/>
      <c r="B22" s="221" t="s">
        <v>571</v>
      </c>
      <c r="C22" s="223" t="s">
        <v>481</v>
      </c>
      <c r="D22" s="54" t="s">
        <v>236</v>
      </c>
      <c r="E22" s="17"/>
      <c r="F22" s="47">
        <v>350000</v>
      </c>
      <c r="G22" s="87"/>
      <c r="H22" s="87"/>
      <c r="I22" s="218"/>
      <c r="J22" s="15" t="s">
        <v>297</v>
      </c>
      <c r="K22" s="20" t="s">
        <v>482</v>
      </c>
      <c r="L22" s="8"/>
      <c r="M22" s="37"/>
      <c r="N22" s="85"/>
      <c r="O22" s="34"/>
    </row>
    <row r="23" spans="1:18" ht="15" x14ac:dyDescent="0.25">
      <c r="A23" s="69" t="s">
        <v>121</v>
      </c>
      <c r="B23" s="221" t="s">
        <v>17</v>
      </c>
      <c r="C23" s="224" t="s">
        <v>231</v>
      </c>
      <c r="D23" s="13"/>
      <c r="E23" s="12"/>
      <c r="F23" s="50">
        <f>SUM(F24+F25)</f>
        <v>38918699.840000004</v>
      </c>
      <c r="G23" s="94"/>
      <c r="H23" s="94"/>
      <c r="I23" s="242"/>
      <c r="J23" s="15" t="s">
        <v>297</v>
      </c>
      <c r="K23" s="20" t="s">
        <v>209</v>
      </c>
      <c r="L23" s="8"/>
      <c r="M23" s="37"/>
      <c r="N23" s="85"/>
      <c r="O23" s="34"/>
    </row>
    <row r="24" spans="1:18" ht="15" x14ac:dyDescent="0.25">
      <c r="A24" s="69"/>
      <c r="B24" s="221" t="s">
        <v>572</v>
      </c>
      <c r="C24" s="52" t="s">
        <v>232</v>
      </c>
      <c r="D24" s="13" t="s">
        <v>236</v>
      </c>
      <c r="E24" s="12"/>
      <c r="F24" s="47">
        <v>37918699.840000004</v>
      </c>
      <c r="G24" s="90"/>
      <c r="H24" s="90"/>
      <c r="I24" s="218"/>
      <c r="J24" s="15" t="s">
        <v>297</v>
      </c>
      <c r="K24" s="20" t="s">
        <v>209</v>
      </c>
      <c r="L24" s="8"/>
      <c r="M24" s="37"/>
      <c r="N24" s="85"/>
      <c r="O24" s="34"/>
    </row>
    <row r="25" spans="1:18" ht="15" x14ac:dyDescent="0.25">
      <c r="A25" s="69"/>
      <c r="B25" s="221" t="s">
        <v>573</v>
      </c>
      <c r="C25" s="52" t="s">
        <v>233</v>
      </c>
      <c r="D25" s="13" t="s">
        <v>236</v>
      </c>
      <c r="E25" s="12"/>
      <c r="F25" s="47">
        <v>1000000</v>
      </c>
      <c r="G25" s="90"/>
      <c r="H25" s="90"/>
      <c r="I25" s="218"/>
      <c r="J25" s="15" t="s">
        <v>297</v>
      </c>
      <c r="K25" s="20" t="s">
        <v>209</v>
      </c>
      <c r="L25" s="8"/>
      <c r="M25" s="37"/>
      <c r="N25" s="85"/>
      <c r="O25" s="34"/>
    </row>
    <row r="26" spans="1:18" ht="15" x14ac:dyDescent="0.25">
      <c r="A26" s="28" t="s">
        <v>121</v>
      </c>
      <c r="B26" s="221" t="s">
        <v>284</v>
      </c>
      <c r="C26" s="224" t="s">
        <v>229</v>
      </c>
      <c r="D26" s="13"/>
      <c r="E26" s="12"/>
      <c r="F26" s="50">
        <f>SUM(F27:F31)</f>
        <v>312405636.44</v>
      </c>
      <c r="G26" s="215"/>
      <c r="H26" s="215"/>
      <c r="I26" s="242"/>
      <c r="J26" s="15"/>
      <c r="K26" s="20" t="s">
        <v>209</v>
      </c>
      <c r="L26" s="8"/>
      <c r="M26" s="117"/>
      <c r="N26" s="85"/>
      <c r="O26" s="34"/>
    </row>
    <row r="27" spans="1:18" ht="25.5" x14ac:dyDescent="0.25">
      <c r="A27" s="28"/>
      <c r="B27" s="221" t="s">
        <v>574</v>
      </c>
      <c r="C27" s="52" t="s">
        <v>230</v>
      </c>
      <c r="D27" s="13"/>
      <c r="E27" s="12"/>
      <c r="F27" s="47">
        <v>190479246.63</v>
      </c>
      <c r="G27" s="216"/>
      <c r="H27" s="216"/>
      <c r="I27" s="218"/>
      <c r="J27" s="15" t="s">
        <v>297</v>
      </c>
      <c r="K27" s="20" t="s">
        <v>209</v>
      </c>
      <c r="L27" s="245"/>
      <c r="M27" s="56"/>
      <c r="N27" s="85"/>
      <c r="O27" s="34"/>
    </row>
    <row r="28" spans="1:18" ht="15" x14ac:dyDescent="0.25">
      <c r="A28" s="28"/>
      <c r="B28" s="221" t="s">
        <v>575</v>
      </c>
      <c r="C28" s="52" t="s">
        <v>486</v>
      </c>
      <c r="D28" s="13"/>
      <c r="E28" s="12"/>
      <c r="F28" s="47">
        <v>32512534.59</v>
      </c>
      <c r="G28" s="216"/>
      <c r="H28" s="216"/>
      <c r="I28" s="218"/>
      <c r="J28" s="15" t="s">
        <v>371</v>
      </c>
      <c r="K28" s="20" t="s">
        <v>209</v>
      </c>
      <c r="L28" s="8"/>
      <c r="M28" s="56"/>
      <c r="N28" s="85"/>
      <c r="O28" s="34"/>
    </row>
    <row r="29" spans="1:18" ht="25.5" x14ac:dyDescent="0.25">
      <c r="A29" s="28"/>
      <c r="B29" s="221" t="s">
        <v>576</v>
      </c>
      <c r="C29" s="52" t="s">
        <v>487</v>
      </c>
      <c r="D29" s="13"/>
      <c r="E29" s="12"/>
      <c r="F29" s="47">
        <v>54163276.030000001</v>
      </c>
      <c r="G29" s="216"/>
      <c r="H29" s="216"/>
      <c r="I29" s="218"/>
      <c r="J29" s="15" t="s">
        <v>375</v>
      </c>
      <c r="K29" s="20" t="s">
        <v>209</v>
      </c>
      <c r="L29" s="8"/>
      <c r="M29" s="56"/>
      <c r="N29" s="85"/>
      <c r="O29" s="34"/>
    </row>
    <row r="30" spans="1:18" ht="25.5" x14ac:dyDescent="0.25">
      <c r="A30" s="28"/>
      <c r="B30" s="221" t="s">
        <v>577</v>
      </c>
      <c r="C30" s="52" t="s">
        <v>488</v>
      </c>
      <c r="D30" s="13"/>
      <c r="E30" s="12"/>
      <c r="F30" s="47">
        <v>34142143.189999998</v>
      </c>
      <c r="G30" s="216"/>
      <c r="H30" s="216"/>
      <c r="I30" s="218"/>
      <c r="J30" s="15" t="s">
        <v>340</v>
      </c>
      <c r="K30" s="20" t="s">
        <v>209</v>
      </c>
      <c r="L30" s="8"/>
      <c r="M30" s="56"/>
      <c r="N30" s="85"/>
      <c r="O30" s="34"/>
    </row>
    <row r="31" spans="1:18" ht="25.5" x14ac:dyDescent="0.25">
      <c r="A31" s="28"/>
      <c r="B31" s="221" t="s">
        <v>578</v>
      </c>
      <c r="C31" s="237" t="s">
        <v>561</v>
      </c>
      <c r="D31" s="238"/>
      <c r="E31" s="1"/>
      <c r="F31" s="47">
        <v>1108436</v>
      </c>
      <c r="G31" s="216"/>
      <c r="H31" s="216"/>
      <c r="I31" s="218"/>
      <c r="J31" s="15" t="s">
        <v>399</v>
      </c>
      <c r="K31" s="20" t="s">
        <v>209</v>
      </c>
      <c r="L31" s="8"/>
      <c r="M31" s="56"/>
      <c r="N31" s="85"/>
      <c r="O31" s="34"/>
    </row>
    <row r="32" spans="1:18" ht="25.5" x14ac:dyDescent="0.25">
      <c r="A32" s="45"/>
      <c r="B32" s="42" t="s">
        <v>96</v>
      </c>
      <c r="C32" s="43" t="s">
        <v>97</v>
      </c>
      <c r="D32" s="44" t="s">
        <v>257</v>
      </c>
      <c r="E32" s="57"/>
      <c r="F32" s="83"/>
      <c r="G32" s="83"/>
      <c r="H32" s="83"/>
      <c r="I32" s="83"/>
      <c r="J32" s="57"/>
      <c r="K32" s="57"/>
      <c r="M32" s="36"/>
      <c r="N32" s="85"/>
      <c r="O32" s="34"/>
    </row>
    <row r="33" spans="1:15" ht="27.75" customHeight="1" x14ac:dyDescent="0.25">
      <c r="A33" s="69" t="s">
        <v>120</v>
      </c>
      <c r="B33" s="221" t="s">
        <v>107</v>
      </c>
      <c r="C33" s="222" t="s">
        <v>22</v>
      </c>
      <c r="D33" s="13" t="s">
        <v>255</v>
      </c>
      <c r="E33" s="17"/>
      <c r="F33" s="84"/>
      <c r="G33" s="84"/>
      <c r="H33" s="84"/>
      <c r="I33" s="84"/>
      <c r="J33" s="15"/>
      <c r="K33" s="20" t="s">
        <v>194</v>
      </c>
      <c r="L33" s="8"/>
      <c r="M33" s="36"/>
      <c r="N33" s="85"/>
      <c r="O33" s="34"/>
    </row>
    <row r="34" spans="1:15" ht="39.75" customHeight="1" x14ac:dyDescent="0.25">
      <c r="A34" s="69"/>
      <c r="B34" s="16" t="s">
        <v>558</v>
      </c>
      <c r="C34" s="17" t="s">
        <v>560</v>
      </c>
      <c r="D34" s="13" t="s">
        <v>236</v>
      </c>
      <c r="E34" s="268" t="s">
        <v>559</v>
      </c>
      <c r="F34" s="84"/>
      <c r="G34" s="84"/>
      <c r="H34" s="84"/>
      <c r="I34" s="84"/>
      <c r="J34" s="15"/>
      <c r="K34" s="20" t="s">
        <v>194</v>
      </c>
      <c r="L34" s="8"/>
      <c r="M34" s="36"/>
      <c r="N34" s="85"/>
      <c r="O34" s="34"/>
    </row>
    <row r="35" spans="1:15" s="5" customFormat="1" ht="44.25" customHeight="1" x14ac:dyDescent="0.25">
      <c r="A35" s="31" t="s">
        <v>120</v>
      </c>
      <c r="B35" s="221" t="s">
        <v>108</v>
      </c>
      <c r="C35" s="225" t="s">
        <v>23</v>
      </c>
      <c r="D35" s="13" t="s">
        <v>255</v>
      </c>
      <c r="E35" s="17"/>
      <c r="F35" s="86"/>
      <c r="G35" s="86"/>
      <c r="H35" s="86"/>
      <c r="I35" s="86"/>
      <c r="J35" s="15"/>
      <c r="K35" s="20" t="s">
        <v>194</v>
      </c>
      <c r="M35" s="35"/>
    </row>
    <row r="36" spans="1:15" s="5" customFormat="1" ht="29.25" customHeight="1" x14ac:dyDescent="0.25">
      <c r="A36" s="31"/>
      <c r="B36" s="16" t="s">
        <v>562</v>
      </c>
      <c r="C36" s="13" t="s">
        <v>563</v>
      </c>
      <c r="D36" s="13" t="s">
        <v>236</v>
      </c>
      <c r="E36" s="269" t="s">
        <v>564</v>
      </c>
      <c r="F36" s="86"/>
      <c r="G36" s="86"/>
      <c r="H36" s="86"/>
      <c r="I36" s="86"/>
      <c r="J36" s="15"/>
      <c r="K36" s="20" t="s">
        <v>194</v>
      </c>
      <c r="M36" s="35"/>
    </row>
    <row r="37" spans="1:15" s="5" customFormat="1" ht="38.25" x14ac:dyDescent="0.25">
      <c r="A37" s="31" t="s">
        <v>120</v>
      </c>
      <c r="B37" s="221" t="s">
        <v>109</v>
      </c>
      <c r="C37" s="225" t="s">
        <v>24</v>
      </c>
      <c r="D37" s="13" t="s">
        <v>255</v>
      </c>
      <c r="E37" s="17"/>
      <c r="F37" s="86"/>
      <c r="G37" s="86"/>
      <c r="H37" s="86"/>
      <c r="I37" s="86"/>
      <c r="J37" s="15"/>
      <c r="K37" s="20" t="s">
        <v>194</v>
      </c>
      <c r="M37" s="36"/>
    </row>
    <row r="38" spans="1:15" s="5" customFormat="1" ht="36.75" customHeight="1" x14ac:dyDescent="0.25">
      <c r="A38" s="31"/>
      <c r="B38" s="221" t="s">
        <v>582</v>
      </c>
      <c r="C38" s="227" t="s">
        <v>581</v>
      </c>
      <c r="D38" s="13" t="s">
        <v>236</v>
      </c>
      <c r="E38" s="17"/>
      <c r="F38" s="86"/>
      <c r="G38" s="86"/>
      <c r="H38" s="86"/>
      <c r="I38" s="86"/>
      <c r="J38" s="15"/>
      <c r="K38" s="20" t="s">
        <v>194</v>
      </c>
      <c r="M38" s="36"/>
    </row>
    <row r="39" spans="1:15" s="5" customFormat="1" ht="42" customHeight="1" x14ac:dyDescent="0.25">
      <c r="A39" s="31" t="s">
        <v>120</v>
      </c>
      <c r="B39" s="221" t="s">
        <v>110</v>
      </c>
      <c r="C39" s="225" t="s">
        <v>528</v>
      </c>
      <c r="D39" s="13" t="s">
        <v>255</v>
      </c>
      <c r="E39" s="17"/>
      <c r="F39" s="86">
        <v>250000</v>
      </c>
      <c r="G39" s="86"/>
      <c r="H39" s="86"/>
      <c r="I39" s="242"/>
      <c r="J39" s="15" t="s">
        <v>297</v>
      </c>
      <c r="K39" s="20" t="s">
        <v>194</v>
      </c>
      <c r="L39" s="214"/>
      <c r="M39" s="36"/>
    </row>
    <row r="40" spans="1:15" s="5" customFormat="1" ht="38.25" x14ac:dyDescent="0.25">
      <c r="A40" s="31"/>
      <c r="B40" s="221" t="s">
        <v>111</v>
      </c>
      <c r="C40" s="54" t="s">
        <v>509</v>
      </c>
      <c r="D40" s="13" t="s">
        <v>236</v>
      </c>
      <c r="E40" s="119"/>
      <c r="F40" s="47">
        <v>250000</v>
      </c>
      <c r="G40" s="47"/>
      <c r="H40" s="47"/>
      <c r="I40" s="218"/>
      <c r="J40" s="15" t="s">
        <v>297</v>
      </c>
      <c r="K40" s="20" t="s">
        <v>194</v>
      </c>
      <c r="L40" s="246"/>
      <c r="M40" s="38"/>
    </row>
    <row r="41" spans="1:15" s="5" customFormat="1" ht="38.25" x14ac:dyDescent="0.25">
      <c r="A41" s="31" t="s">
        <v>120</v>
      </c>
      <c r="B41" s="221" t="s">
        <v>112</v>
      </c>
      <c r="C41" s="225" t="s">
        <v>25</v>
      </c>
      <c r="D41" s="13" t="s">
        <v>255</v>
      </c>
      <c r="E41" s="17"/>
      <c r="F41" s="86"/>
      <c r="G41" s="86"/>
      <c r="H41" s="86"/>
      <c r="I41" s="86"/>
      <c r="J41" s="15"/>
      <c r="K41" s="20" t="s">
        <v>194</v>
      </c>
      <c r="M41" s="36"/>
    </row>
    <row r="42" spans="1:15" s="5" customFormat="1" ht="28.5" customHeight="1" x14ac:dyDescent="0.25">
      <c r="A42" s="31"/>
      <c r="B42" s="16" t="s">
        <v>580</v>
      </c>
      <c r="C42" s="13" t="s">
        <v>808</v>
      </c>
      <c r="D42" s="13" t="s">
        <v>236</v>
      </c>
      <c r="E42" s="19" t="s">
        <v>579</v>
      </c>
      <c r="F42" s="86"/>
      <c r="G42" s="86"/>
      <c r="H42" s="86"/>
      <c r="I42" s="86"/>
      <c r="J42" s="15"/>
      <c r="K42" s="20" t="s">
        <v>194</v>
      </c>
      <c r="M42" s="36"/>
    </row>
    <row r="43" spans="1:15" s="5" customFormat="1" ht="45" customHeight="1" x14ac:dyDescent="0.25">
      <c r="A43" s="31" t="s">
        <v>120</v>
      </c>
      <c r="B43" s="221" t="s">
        <v>113</v>
      </c>
      <c r="C43" s="225" t="s">
        <v>250</v>
      </c>
      <c r="D43" s="13" t="s">
        <v>255</v>
      </c>
      <c r="E43" s="17"/>
      <c r="F43" s="50">
        <v>250000</v>
      </c>
      <c r="G43" s="50"/>
      <c r="H43" s="50"/>
      <c r="I43" s="242"/>
      <c r="J43" s="15" t="s">
        <v>297</v>
      </c>
      <c r="K43" s="20" t="s">
        <v>194</v>
      </c>
      <c r="L43" s="214"/>
      <c r="M43" s="36"/>
    </row>
    <row r="44" spans="1:15" s="5" customFormat="1" ht="38.25" x14ac:dyDescent="0.25">
      <c r="A44" s="31"/>
      <c r="B44" s="221" t="s">
        <v>114</v>
      </c>
      <c r="C44" s="226" t="s">
        <v>510</v>
      </c>
      <c r="D44" s="13" t="s">
        <v>236</v>
      </c>
      <c r="E44" s="19"/>
      <c r="F44" s="47">
        <v>250000</v>
      </c>
      <c r="G44" s="47"/>
      <c r="H44" s="47"/>
      <c r="I44" s="218"/>
      <c r="J44" s="15" t="s">
        <v>297</v>
      </c>
      <c r="K44" s="20" t="s">
        <v>194</v>
      </c>
      <c r="M44" s="36"/>
    </row>
    <row r="45" spans="1:15" ht="25.5" x14ac:dyDescent="0.25">
      <c r="A45" s="45"/>
      <c r="B45" s="42" t="s">
        <v>98</v>
      </c>
      <c r="C45" s="43" t="s">
        <v>211</v>
      </c>
      <c r="D45" s="44" t="s">
        <v>257</v>
      </c>
      <c r="E45" s="57"/>
      <c r="F45" s="83"/>
      <c r="G45" s="83"/>
      <c r="H45" s="83"/>
      <c r="I45" s="83"/>
      <c r="J45" s="57"/>
      <c r="K45" s="57"/>
      <c r="M45" s="36"/>
    </row>
    <row r="46" spans="1:15" ht="27" customHeight="1" x14ac:dyDescent="0.25">
      <c r="A46" s="69" t="s">
        <v>120</v>
      </c>
      <c r="B46" s="221" t="s">
        <v>115</v>
      </c>
      <c r="C46" s="222" t="s">
        <v>251</v>
      </c>
      <c r="D46" s="13" t="s">
        <v>255</v>
      </c>
      <c r="E46" s="17"/>
      <c r="F46" s="86"/>
      <c r="G46" s="86"/>
      <c r="H46" s="86"/>
      <c r="I46" s="86"/>
      <c r="J46" s="15"/>
      <c r="K46" s="20" t="s">
        <v>196</v>
      </c>
      <c r="L46" s="8"/>
    </row>
    <row r="47" spans="1:15" s="55" customFormat="1" ht="30.75" customHeight="1" x14ac:dyDescent="0.25">
      <c r="A47" s="70" t="s">
        <v>121</v>
      </c>
      <c r="B47" s="221" t="s">
        <v>266</v>
      </c>
      <c r="C47" s="222" t="s">
        <v>254</v>
      </c>
      <c r="D47" s="54" t="s">
        <v>255</v>
      </c>
      <c r="E47" s="122"/>
      <c r="F47" s="86">
        <f>(F48)</f>
        <v>15229505.720000001</v>
      </c>
      <c r="G47" s="109"/>
      <c r="H47" s="109"/>
      <c r="I47" s="242"/>
      <c r="J47" s="89" t="s">
        <v>297</v>
      </c>
      <c r="K47" s="52" t="s">
        <v>259</v>
      </c>
      <c r="L47" s="107"/>
    </row>
    <row r="48" spans="1:15" s="55" customFormat="1" ht="27.75" customHeight="1" x14ac:dyDescent="0.25">
      <c r="A48" s="108"/>
      <c r="B48" s="221" t="s">
        <v>270</v>
      </c>
      <c r="C48" s="223" t="s">
        <v>254</v>
      </c>
      <c r="D48" s="54" t="s">
        <v>236</v>
      </c>
      <c r="E48" s="122"/>
      <c r="F48" s="62">
        <v>15229505.720000001</v>
      </c>
      <c r="G48" s="88"/>
      <c r="H48" s="88"/>
      <c r="I48" s="218"/>
      <c r="J48" s="89" t="s">
        <v>297</v>
      </c>
      <c r="K48" s="52" t="s">
        <v>259</v>
      </c>
      <c r="L48" s="107"/>
    </row>
    <row r="49" spans="1:12" ht="27.75" customHeight="1" x14ac:dyDescent="0.25">
      <c r="A49" s="45"/>
      <c r="B49" s="42" t="s">
        <v>99</v>
      </c>
      <c r="C49" s="43" t="s">
        <v>212</v>
      </c>
      <c r="D49" s="44" t="s">
        <v>257</v>
      </c>
      <c r="E49" s="57"/>
      <c r="F49" s="83"/>
      <c r="G49" s="83"/>
      <c r="H49" s="83"/>
      <c r="I49" s="83"/>
      <c r="J49" s="57"/>
      <c r="K49" s="57"/>
    </row>
    <row r="50" spans="1:12" ht="37.5" customHeight="1" x14ac:dyDescent="0.25">
      <c r="A50" s="69" t="s">
        <v>120</v>
      </c>
      <c r="B50" s="221" t="s">
        <v>116</v>
      </c>
      <c r="C50" s="222" t="s">
        <v>26</v>
      </c>
      <c r="D50" s="13" t="s">
        <v>255</v>
      </c>
      <c r="E50" s="17"/>
      <c r="F50" s="50">
        <f>(F52+F53+F54+F55)</f>
        <v>3200000</v>
      </c>
      <c r="G50" s="84"/>
      <c r="H50" s="84"/>
      <c r="I50" s="242"/>
      <c r="J50" s="15" t="s">
        <v>297</v>
      </c>
      <c r="K50" s="20" t="s">
        <v>197</v>
      </c>
      <c r="L50" s="8"/>
    </row>
    <row r="51" spans="1:12" x14ac:dyDescent="0.25">
      <c r="A51" s="69"/>
      <c r="B51" s="52" t="s">
        <v>117</v>
      </c>
      <c r="C51" s="52" t="s">
        <v>459</v>
      </c>
      <c r="D51" s="13" t="s">
        <v>236</v>
      </c>
      <c r="E51" s="211"/>
      <c r="F51" s="47"/>
      <c r="G51" s="90"/>
      <c r="H51" s="90"/>
      <c r="I51" s="90"/>
      <c r="J51" s="15"/>
      <c r="K51" s="20" t="s">
        <v>197</v>
      </c>
      <c r="L51" s="8"/>
    </row>
    <row r="52" spans="1:12" ht="32.25" customHeight="1" x14ac:dyDescent="0.25">
      <c r="A52" s="69"/>
      <c r="B52" s="52" t="s">
        <v>460</v>
      </c>
      <c r="C52" s="52" t="s">
        <v>688</v>
      </c>
      <c r="D52" s="13" t="s">
        <v>236</v>
      </c>
      <c r="E52" s="211"/>
      <c r="F52" s="62">
        <v>60000</v>
      </c>
      <c r="G52" s="88"/>
      <c r="H52" s="88"/>
      <c r="I52" s="218"/>
      <c r="J52" s="15" t="s">
        <v>297</v>
      </c>
      <c r="K52" s="20" t="s">
        <v>197</v>
      </c>
      <c r="L52" s="8"/>
    </row>
    <row r="53" spans="1:12" ht="27.75" customHeight="1" x14ac:dyDescent="0.25">
      <c r="A53" s="69"/>
      <c r="B53" s="52" t="s">
        <v>465</v>
      </c>
      <c r="C53" s="52" t="s">
        <v>689</v>
      </c>
      <c r="D53" s="13" t="s">
        <v>236</v>
      </c>
      <c r="E53" s="211"/>
      <c r="F53" s="62">
        <v>600000</v>
      </c>
      <c r="G53" s="88"/>
      <c r="H53" s="88"/>
      <c r="I53" s="218"/>
      <c r="J53" s="15" t="s">
        <v>297</v>
      </c>
      <c r="K53" s="20" t="s">
        <v>197</v>
      </c>
      <c r="L53" s="8"/>
    </row>
    <row r="54" spans="1:12" ht="25.5" x14ac:dyDescent="0.25">
      <c r="A54" s="69"/>
      <c r="B54" s="52" t="s">
        <v>461</v>
      </c>
      <c r="C54" s="52" t="s">
        <v>690</v>
      </c>
      <c r="D54" s="13" t="s">
        <v>236</v>
      </c>
      <c r="E54" s="211"/>
      <c r="F54" s="62">
        <v>140000</v>
      </c>
      <c r="G54" s="88"/>
      <c r="H54" s="88"/>
      <c r="I54" s="218"/>
      <c r="J54" s="15" t="s">
        <v>297</v>
      </c>
      <c r="K54" s="20" t="s">
        <v>197</v>
      </c>
      <c r="L54" s="8"/>
    </row>
    <row r="55" spans="1:12" ht="26.25" customHeight="1" x14ac:dyDescent="0.25">
      <c r="A55" s="69"/>
      <c r="B55" s="52" t="s">
        <v>462</v>
      </c>
      <c r="C55" s="52" t="s">
        <v>691</v>
      </c>
      <c r="D55" s="13" t="s">
        <v>236</v>
      </c>
      <c r="E55" s="211"/>
      <c r="F55" s="62">
        <v>2400000</v>
      </c>
      <c r="G55" s="88"/>
      <c r="H55" s="88"/>
      <c r="I55" s="218"/>
      <c r="J55" s="15" t="s">
        <v>297</v>
      </c>
      <c r="K55" s="20" t="s">
        <v>197</v>
      </c>
      <c r="L55" s="8"/>
    </row>
    <row r="56" spans="1:12" ht="25.5" x14ac:dyDescent="0.25">
      <c r="A56" s="69"/>
      <c r="B56" s="52" t="s">
        <v>463</v>
      </c>
      <c r="C56" s="52" t="s">
        <v>692</v>
      </c>
      <c r="D56" s="13" t="s">
        <v>236</v>
      </c>
      <c r="E56" s="211"/>
      <c r="F56" s="47"/>
      <c r="G56" s="90"/>
      <c r="H56" s="90"/>
      <c r="I56" s="90"/>
      <c r="J56" s="15"/>
      <c r="K56" s="20" t="s">
        <v>197</v>
      </c>
      <c r="L56" s="8"/>
    </row>
    <row r="57" spans="1:12" ht="19.5" customHeight="1" x14ac:dyDescent="0.25">
      <c r="A57" s="69"/>
      <c r="B57" s="52" t="s">
        <v>464</v>
      </c>
      <c r="C57" s="52" t="s">
        <v>693</v>
      </c>
      <c r="D57" s="13" t="s">
        <v>236</v>
      </c>
      <c r="E57" s="123"/>
      <c r="F57" s="47"/>
      <c r="G57" s="90"/>
      <c r="H57" s="90"/>
      <c r="I57" s="90"/>
      <c r="J57" s="15"/>
      <c r="K57" s="20" t="s">
        <v>197</v>
      </c>
      <c r="L57" s="8"/>
    </row>
    <row r="58" spans="1:12" x14ac:dyDescent="0.25">
      <c r="A58" s="69" t="s">
        <v>120</v>
      </c>
      <c r="B58" s="221" t="s">
        <v>118</v>
      </c>
      <c r="C58" s="222" t="s">
        <v>27</v>
      </c>
      <c r="D58" s="13" t="s">
        <v>255</v>
      </c>
      <c r="E58" s="17"/>
      <c r="F58" s="50">
        <f>(F59)</f>
        <v>300000</v>
      </c>
      <c r="G58" s="84"/>
      <c r="H58" s="84"/>
      <c r="I58" s="242"/>
      <c r="J58" s="15" t="s">
        <v>297</v>
      </c>
      <c r="K58" s="20" t="s">
        <v>197</v>
      </c>
      <c r="L58" s="8"/>
    </row>
    <row r="59" spans="1:12" ht="25.5" x14ac:dyDescent="0.25">
      <c r="A59" s="69"/>
      <c r="B59" s="221" t="s">
        <v>119</v>
      </c>
      <c r="C59" s="52" t="s">
        <v>694</v>
      </c>
      <c r="D59" s="13" t="s">
        <v>236</v>
      </c>
      <c r="E59" s="123"/>
      <c r="F59" s="47">
        <v>300000</v>
      </c>
      <c r="G59" s="87"/>
      <c r="H59" s="87"/>
      <c r="I59" s="218"/>
      <c r="J59" s="15" t="s">
        <v>297</v>
      </c>
      <c r="K59" s="20" t="s">
        <v>197</v>
      </c>
      <c r="L59" s="8"/>
    </row>
    <row r="60" spans="1:12" ht="25.5" x14ac:dyDescent="0.25">
      <c r="A60" s="45"/>
      <c r="B60" s="42" t="s">
        <v>100</v>
      </c>
      <c r="C60" s="43" t="s">
        <v>101</v>
      </c>
      <c r="D60" s="44" t="s">
        <v>257</v>
      </c>
      <c r="E60" s="83"/>
      <c r="F60" s="83"/>
      <c r="G60" s="83"/>
      <c r="H60" s="83"/>
      <c r="I60" s="83"/>
      <c r="J60" s="57"/>
      <c r="K60" s="124"/>
    </row>
    <row r="61" spans="1:12" ht="27.75" customHeight="1" x14ac:dyDescent="0.25">
      <c r="A61" s="70"/>
      <c r="B61" s="221" t="s">
        <v>279</v>
      </c>
      <c r="C61" s="225" t="s">
        <v>280</v>
      </c>
      <c r="D61" s="54" t="s">
        <v>255</v>
      </c>
      <c r="E61" s="17"/>
      <c r="F61" s="86">
        <f>(F62+F63)</f>
        <v>5000000</v>
      </c>
      <c r="G61" s="86"/>
      <c r="H61" s="86"/>
      <c r="I61" s="242"/>
      <c r="J61" s="15" t="s">
        <v>297</v>
      </c>
      <c r="K61" s="20" t="s">
        <v>485</v>
      </c>
    </row>
    <row r="62" spans="1:12" ht="28.5" customHeight="1" x14ac:dyDescent="0.25">
      <c r="A62" s="108"/>
      <c r="B62" s="221" t="s">
        <v>483</v>
      </c>
      <c r="C62" s="227" t="s">
        <v>489</v>
      </c>
      <c r="D62" s="54" t="s">
        <v>236</v>
      </c>
      <c r="E62" s="17"/>
      <c r="F62" s="62">
        <v>5000000</v>
      </c>
      <c r="G62" s="62"/>
      <c r="H62" s="62"/>
      <c r="I62" s="218"/>
      <c r="J62" s="15" t="s">
        <v>297</v>
      </c>
      <c r="K62" s="20" t="s">
        <v>485</v>
      </c>
    </row>
    <row r="63" spans="1:12" ht="28.5" customHeight="1" x14ac:dyDescent="0.25">
      <c r="A63" s="108"/>
      <c r="B63" s="221" t="s">
        <v>484</v>
      </c>
      <c r="C63" s="227" t="s">
        <v>490</v>
      </c>
      <c r="D63" s="54" t="s">
        <v>236</v>
      </c>
      <c r="E63" s="17"/>
      <c r="F63" s="93"/>
      <c r="G63" s="219"/>
      <c r="H63" s="219"/>
      <c r="I63" s="219"/>
      <c r="J63" s="15"/>
      <c r="K63" s="20" t="s">
        <v>485</v>
      </c>
    </row>
    <row r="64" spans="1:12" ht="25.5" x14ac:dyDescent="0.25">
      <c r="A64" s="45"/>
      <c r="B64" s="42" t="s">
        <v>103</v>
      </c>
      <c r="C64" s="43" t="s">
        <v>102</v>
      </c>
      <c r="D64" s="44" t="s">
        <v>257</v>
      </c>
      <c r="E64" s="83"/>
      <c r="F64" s="83"/>
      <c r="G64" s="83"/>
      <c r="H64" s="83"/>
      <c r="I64" s="83"/>
      <c r="J64" s="57"/>
      <c r="K64" s="124"/>
    </row>
    <row r="65" spans="1:12" s="5" customFormat="1" ht="24" customHeight="1" x14ac:dyDescent="0.25">
      <c r="A65" s="31" t="s">
        <v>120</v>
      </c>
      <c r="B65" s="221" t="s">
        <v>122</v>
      </c>
      <c r="C65" s="225" t="s">
        <v>15</v>
      </c>
      <c r="D65" s="13" t="s">
        <v>255</v>
      </c>
      <c r="E65" s="17"/>
      <c r="F65" s="50">
        <f>SUM(F68+F69)</f>
        <v>1761990</v>
      </c>
      <c r="G65" s="50"/>
      <c r="H65" s="50"/>
      <c r="I65" s="242"/>
      <c r="J65" s="15" t="s">
        <v>297</v>
      </c>
      <c r="K65" s="20" t="s">
        <v>198</v>
      </c>
      <c r="L65" s="235"/>
    </row>
    <row r="66" spans="1:12" s="5" customFormat="1" ht="25.5" x14ac:dyDescent="0.25">
      <c r="A66" s="31"/>
      <c r="B66" s="221" t="s">
        <v>415</v>
      </c>
      <c r="C66" s="227" t="s">
        <v>416</v>
      </c>
      <c r="D66" s="13" t="s">
        <v>236</v>
      </c>
      <c r="E66" s="17"/>
      <c r="F66" s="50"/>
      <c r="G66" s="50"/>
      <c r="H66" s="50"/>
      <c r="I66" s="50"/>
      <c r="J66" s="15"/>
      <c r="K66" s="20" t="s">
        <v>198</v>
      </c>
      <c r="L66" s="214"/>
    </row>
    <row r="67" spans="1:12" s="5" customFormat="1" ht="25.5" x14ac:dyDescent="0.25">
      <c r="A67" s="31"/>
      <c r="B67" s="221" t="s">
        <v>417</v>
      </c>
      <c r="C67" s="227" t="s">
        <v>418</v>
      </c>
      <c r="D67" s="13" t="s">
        <v>236</v>
      </c>
      <c r="E67" s="17"/>
      <c r="F67" s="50"/>
      <c r="G67" s="50"/>
      <c r="H67" s="50"/>
      <c r="I67" s="50"/>
      <c r="J67" s="15"/>
      <c r="K67" s="20" t="s">
        <v>198</v>
      </c>
    </row>
    <row r="68" spans="1:12" s="5" customFormat="1" ht="25.5" x14ac:dyDescent="0.25">
      <c r="A68" s="31"/>
      <c r="B68" s="221" t="s">
        <v>419</v>
      </c>
      <c r="C68" s="227" t="s">
        <v>420</v>
      </c>
      <c r="D68" s="13" t="s">
        <v>236</v>
      </c>
      <c r="E68" s="17"/>
      <c r="F68" s="62">
        <v>600000</v>
      </c>
      <c r="G68" s="88"/>
      <c r="H68" s="88"/>
      <c r="I68" s="218"/>
      <c r="J68" s="15" t="s">
        <v>297</v>
      </c>
      <c r="K68" s="20" t="s">
        <v>198</v>
      </c>
    </row>
    <row r="69" spans="1:12" s="5" customFormat="1" ht="25.5" x14ac:dyDescent="0.25">
      <c r="A69" s="31"/>
      <c r="B69" s="221" t="s">
        <v>421</v>
      </c>
      <c r="C69" s="227" t="s">
        <v>422</v>
      </c>
      <c r="D69" s="13" t="s">
        <v>236</v>
      </c>
      <c r="E69" s="120"/>
      <c r="F69" s="62">
        <v>1161990</v>
      </c>
      <c r="G69" s="88"/>
      <c r="H69" s="88"/>
      <c r="I69" s="218"/>
      <c r="J69" s="15" t="s">
        <v>297</v>
      </c>
      <c r="K69" s="20" t="s">
        <v>198</v>
      </c>
    </row>
    <row r="70" spans="1:12" s="5" customFormat="1" ht="25.5" customHeight="1" x14ac:dyDescent="0.25">
      <c r="A70" s="31" t="s">
        <v>120</v>
      </c>
      <c r="B70" s="221" t="s">
        <v>123</v>
      </c>
      <c r="C70" s="225" t="s">
        <v>9</v>
      </c>
      <c r="D70" s="13" t="s">
        <v>255</v>
      </c>
      <c r="E70" s="17"/>
      <c r="F70" s="50">
        <f>SUM(F72+F73)</f>
        <v>3140516</v>
      </c>
      <c r="G70" s="50"/>
      <c r="H70" s="50"/>
      <c r="I70" s="242"/>
      <c r="J70" s="15" t="s">
        <v>297</v>
      </c>
      <c r="K70" s="20" t="s">
        <v>198</v>
      </c>
    </row>
    <row r="71" spans="1:12" s="5" customFormat="1" ht="25.5" x14ac:dyDescent="0.25">
      <c r="A71" s="31"/>
      <c r="B71" s="221" t="s">
        <v>423</v>
      </c>
      <c r="C71" s="227" t="s">
        <v>424</v>
      </c>
      <c r="D71" s="13" t="s">
        <v>236</v>
      </c>
      <c r="E71" s="17"/>
      <c r="F71" s="50"/>
      <c r="G71" s="50"/>
      <c r="H71" s="50"/>
      <c r="I71" s="50"/>
      <c r="J71" s="15"/>
      <c r="K71" s="20" t="s">
        <v>198</v>
      </c>
    </row>
    <row r="72" spans="1:12" s="5" customFormat="1" ht="27" customHeight="1" x14ac:dyDescent="0.25">
      <c r="A72" s="31"/>
      <c r="B72" s="221" t="s">
        <v>425</v>
      </c>
      <c r="C72" s="227" t="s">
        <v>426</v>
      </c>
      <c r="D72" s="13" t="s">
        <v>236</v>
      </c>
      <c r="E72" s="17"/>
      <c r="F72" s="62">
        <v>900000</v>
      </c>
      <c r="G72" s="62"/>
      <c r="H72" s="62"/>
      <c r="I72" s="218"/>
      <c r="J72" s="15" t="s">
        <v>297</v>
      </c>
      <c r="K72" s="20" t="s">
        <v>198</v>
      </c>
    </row>
    <row r="73" spans="1:12" s="5" customFormat="1" ht="25.5" x14ac:dyDescent="0.25">
      <c r="A73" s="31"/>
      <c r="B73" s="221" t="s">
        <v>427</v>
      </c>
      <c r="C73" s="227" t="s">
        <v>428</v>
      </c>
      <c r="D73" s="13" t="s">
        <v>236</v>
      </c>
      <c r="E73" s="118"/>
      <c r="F73" s="62">
        <v>2240516</v>
      </c>
      <c r="G73" s="62"/>
      <c r="H73" s="62"/>
      <c r="I73" s="218"/>
      <c r="J73" s="15" t="s">
        <v>297</v>
      </c>
      <c r="K73" s="20" t="s">
        <v>198</v>
      </c>
    </row>
    <row r="74" spans="1:12" s="5" customFormat="1" ht="27.75" customHeight="1" x14ac:dyDescent="0.25">
      <c r="A74" s="31" t="s">
        <v>120</v>
      </c>
      <c r="B74" s="221" t="s">
        <v>124</v>
      </c>
      <c r="C74" s="225" t="s">
        <v>28</v>
      </c>
      <c r="D74" s="13" t="s">
        <v>255</v>
      </c>
      <c r="E74" s="17"/>
      <c r="F74" s="50">
        <f>SUM(F76+F77)</f>
        <v>1199494</v>
      </c>
      <c r="G74" s="50"/>
      <c r="H74" s="50"/>
      <c r="I74" s="242"/>
      <c r="J74" s="15" t="s">
        <v>297</v>
      </c>
      <c r="K74" s="20" t="s">
        <v>198</v>
      </c>
    </row>
    <row r="75" spans="1:12" s="5" customFormat="1" ht="25.5" x14ac:dyDescent="0.25">
      <c r="A75" s="31"/>
      <c r="B75" s="221" t="s">
        <v>429</v>
      </c>
      <c r="C75" s="227" t="s">
        <v>480</v>
      </c>
      <c r="D75" s="13" t="s">
        <v>236</v>
      </c>
      <c r="E75" s="17"/>
      <c r="F75" s="50"/>
      <c r="G75" s="50"/>
      <c r="H75" s="50"/>
      <c r="I75" s="50"/>
      <c r="J75" s="15"/>
      <c r="K75" s="20" t="s">
        <v>198</v>
      </c>
    </row>
    <row r="76" spans="1:12" s="5" customFormat="1" ht="25.5" x14ac:dyDescent="0.25">
      <c r="A76" s="31"/>
      <c r="B76" s="221" t="s">
        <v>430</v>
      </c>
      <c r="C76" s="227" t="s">
        <v>479</v>
      </c>
      <c r="D76" s="13" t="s">
        <v>236</v>
      </c>
      <c r="E76" s="17"/>
      <c r="F76" s="47">
        <v>599494</v>
      </c>
      <c r="G76" s="47"/>
      <c r="H76" s="47"/>
      <c r="I76" s="218"/>
      <c r="J76" s="15" t="s">
        <v>297</v>
      </c>
      <c r="K76" s="20" t="s">
        <v>198</v>
      </c>
    </row>
    <row r="77" spans="1:12" s="5" customFormat="1" ht="25.5" x14ac:dyDescent="0.25">
      <c r="A77" s="31"/>
      <c r="B77" s="221" t="s">
        <v>431</v>
      </c>
      <c r="C77" s="227" t="s">
        <v>432</v>
      </c>
      <c r="D77" s="13" t="s">
        <v>236</v>
      </c>
      <c r="E77" s="118"/>
      <c r="F77" s="47">
        <v>600000</v>
      </c>
      <c r="G77" s="47"/>
      <c r="H77" s="47"/>
      <c r="I77" s="218"/>
      <c r="J77" s="15" t="s">
        <v>297</v>
      </c>
      <c r="K77" s="20" t="s">
        <v>198</v>
      </c>
    </row>
    <row r="78" spans="1:12" s="5" customFormat="1" ht="16.5" customHeight="1" x14ac:dyDescent="0.25">
      <c r="A78" s="31" t="s">
        <v>120</v>
      </c>
      <c r="B78" s="221" t="s">
        <v>125</v>
      </c>
      <c r="C78" s="225" t="s">
        <v>29</v>
      </c>
      <c r="D78" s="13" t="s">
        <v>255</v>
      </c>
      <c r="E78" s="17"/>
      <c r="F78" s="86">
        <f>F80</f>
        <v>540000</v>
      </c>
      <c r="G78" s="86"/>
      <c r="H78" s="86"/>
      <c r="I78" s="242"/>
      <c r="J78" s="15" t="s">
        <v>297</v>
      </c>
      <c r="K78" s="20" t="s">
        <v>198</v>
      </c>
    </row>
    <row r="79" spans="1:12" s="5" customFormat="1" ht="29.25" customHeight="1" x14ac:dyDescent="0.25">
      <c r="A79" s="31"/>
      <c r="B79" s="52" t="s">
        <v>433</v>
      </c>
      <c r="C79" s="227" t="s">
        <v>434</v>
      </c>
      <c r="D79" s="13" t="s">
        <v>236</v>
      </c>
      <c r="E79" s="17"/>
      <c r="F79" s="86"/>
      <c r="G79" s="86"/>
      <c r="H79" s="86"/>
      <c r="I79" s="86"/>
      <c r="J79" s="15"/>
      <c r="K79" s="20" t="s">
        <v>198</v>
      </c>
    </row>
    <row r="80" spans="1:12" s="5" customFormat="1" ht="28.5" customHeight="1" x14ac:dyDescent="0.25">
      <c r="A80" s="31"/>
      <c r="B80" s="52" t="s">
        <v>435</v>
      </c>
      <c r="C80" s="227" t="s">
        <v>436</v>
      </c>
      <c r="D80" s="13" t="s">
        <v>236</v>
      </c>
      <c r="E80" s="17"/>
      <c r="F80" s="62">
        <v>540000</v>
      </c>
      <c r="G80" s="62"/>
      <c r="H80" s="62"/>
      <c r="I80" s="218"/>
      <c r="J80" s="15" t="s">
        <v>297</v>
      </c>
      <c r="K80" s="20" t="s">
        <v>198</v>
      </c>
    </row>
    <row r="81" spans="1:11" s="5" customFormat="1" ht="29.25" customHeight="1" x14ac:dyDescent="0.25">
      <c r="A81" s="31"/>
      <c r="B81" s="52" t="s">
        <v>437</v>
      </c>
      <c r="C81" s="227" t="s">
        <v>438</v>
      </c>
      <c r="D81" s="13" t="s">
        <v>236</v>
      </c>
      <c r="E81" s="17"/>
      <c r="F81" s="86"/>
      <c r="G81" s="86"/>
      <c r="H81" s="86"/>
      <c r="I81" s="86"/>
      <c r="J81" s="15"/>
      <c r="K81" s="20" t="s">
        <v>198</v>
      </c>
    </row>
    <row r="82" spans="1:11" s="5" customFormat="1" ht="29.25" customHeight="1" x14ac:dyDescent="0.25">
      <c r="A82" s="31"/>
      <c r="B82" s="52" t="s">
        <v>439</v>
      </c>
      <c r="C82" s="227" t="s">
        <v>440</v>
      </c>
      <c r="D82" s="13" t="s">
        <v>236</v>
      </c>
      <c r="E82" s="118"/>
      <c r="F82" s="62"/>
      <c r="G82" s="62"/>
      <c r="H82" s="62"/>
      <c r="I82" s="62"/>
      <c r="J82" s="15"/>
      <c r="K82" s="20" t="s">
        <v>198</v>
      </c>
    </row>
    <row r="83" spans="1:11" s="5" customFormat="1" ht="21" customHeight="1" x14ac:dyDescent="0.25">
      <c r="A83" s="31" t="s">
        <v>120</v>
      </c>
      <c r="B83" s="221" t="s">
        <v>126</v>
      </c>
      <c r="C83" s="225" t="s">
        <v>30</v>
      </c>
      <c r="D83" s="13" t="s">
        <v>255</v>
      </c>
      <c r="E83" s="17"/>
      <c r="F83" s="50">
        <f>SUM(F84+F85+F86)</f>
        <v>3358000</v>
      </c>
      <c r="G83" s="50"/>
      <c r="H83" s="50"/>
      <c r="I83" s="50"/>
      <c r="J83" s="15" t="s">
        <v>297</v>
      </c>
      <c r="K83" s="20" t="s">
        <v>198</v>
      </c>
    </row>
    <row r="84" spans="1:11" s="5" customFormat="1" ht="21" customHeight="1" x14ac:dyDescent="0.25">
      <c r="A84" s="31"/>
      <c r="B84" s="221" t="s">
        <v>441</v>
      </c>
      <c r="C84" s="227" t="s">
        <v>442</v>
      </c>
      <c r="D84" s="13" t="s">
        <v>236</v>
      </c>
      <c r="E84" s="17"/>
      <c r="F84" s="62">
        <v>1558000</v>
      </c>
      <c r="G84" s="50"/>
      <c r="H84" s="50"/>
      <c r="I84" s="50"/>
      <c r="J84" s="15" t="s">
        <v>297</v>
      </c>
      <c r="K84" s="20" t="s">
        <v>198</v>
      </c>
    </row>
    <row r="85" spans="1:11" s="5" customFormat="1" ht="28.5" customHeight="1" x14ac:dyDescent="0.25">
      <c r="A85" s="31"/>
      <c r="B85" s="221" t="s">
        <v>443</v>
      </c>
      <c r="C85" s="227" t="s">
        <v>807</v>
      </c>
      <c r="D85" s="13" t="s">
        <v>236</v>
      </c>
      <c r="E85" s="17"/>
      <c r="F85" s="62">
        <v>1260000</v>
      </c>
      <c r="G85" s="62"/>
      <c r="H85" s="62"/>
      <c r="I85" s="218"/>
      <c r="J85" s="15" t="s">
        <v>297</v>
      </c>
      <c r="K85" s="20" t="s">
        <v>198</v>
      </c>
    </row>
    <row r="86" spans="1:11" s="5" customFormat="1" ht="25.5" x14ac:dyDescent="0.25">
      <c r="A86" s="31"/>
      <c r="B86" s="221" t="s">
        <v>444</v>
      </c>
      <c r="C86" s="227" t="s">
        <v>445</v>
      </c>
      <c r="D86" s="13" t="s">
        <v>236</v>
      </c>
      <c r="E86" s="17"/>
      <c r="F86" s="62">
        <v>540000</v>
      </c>
      <c r="G86" s="62"/>
      <c r="H86" s="62"/>
      <c r="I86" s="218"/>
      <c r="J86" s="15" t="s">
        <v>297</v>
      </c>
      <c r="K86" s="20" t="s">
        <v>198</v>
      </c>
    </row>
    <row r="87" spans="1:11" ht="25.5" x14ac:dyDescent="0.25">
      <c r="A87" s="45"/>
      <c r="B87" s="42" t="s">
        <v>104</v>
      </c>
      <c r="C87" s="43" t="s">
        <v>106</v>
      </c>
      <c r="D87" s="44" t="s">
        <v>257</v>
      </c>
      <c r="E87" s="57"/>
      <c r="F87" s="83"/>
      <c r="G87" s="83"/>
      <c r="H87" s="83"/>
      <c r="I87" s="83"/>
      <c r="J87" s="57"/>
      <c r="K87" s="57"/>
    </row>
    <row r="88" spans="1:11" s="5" customFormat="1" ht="27.75" customHeight="1" x14ac:dyDescent="0.25">
      <c r="A88" s="31" t="s">
        <v>120</v>
      </c>
      <c r="B88" s="221" t="s">
        <v>128</v>
      </c>
      <c r="C88" s="228" t="s">
        <v>31</v>
      </c>
      <c r="D88" s="13" t="s">
        <v>255</v>
      </c>
      <c r="E88" s="17"/>
      <c r="F88" s="47"/>
      <c r="G88" s="47"/>
      <c r="H88" s="47"/>
      <c r="I88" s="47"/>
      <c r="J88" s="15"/>
      <c r="K88" s="20" t="s">
        <v>195</v>
      </c>
    </row>
    <row r="89" spans="1:11" s="5" customFormat="1" ht="47.25" customHeight="1" x14ac:dyDescent="0.25">
      <c r="A89" s="31"/>
      <c r="B89" s="16" t="s">
        <v>586</v>
      </c>
      <c r="C89" s="270" t="s">
        <v>587</v>
      </c>
      <c r="D89" s="13" t="s">
        <v>236</v>
      </c>
      <c r="E89" s="19" t="s">
        <v>588</v>
      </c>
      <c r="F89" s="47"/>
      <c r="G89" s="47"/>
      <c r="H89" s="47"/>
      <c r="I89" s="47"/>
      <c r="J89" s="15"/>
      <c r="K89" s="20" t="s">
        <v>195</v>
      </c>
    </row>
    <row r="90" spans="1:11" s="5" customFormat="1" ht="25.5" x14ac:dyDescent="0.25">
      <c r="A90" s="31" t="s">
        <v>120</v>
      </c>
      <c r="B90" s="221" t="s">
        <v>129</v>
      </c>
      <c r="C90" s="225" t="s">
        <v>32</v>
      </c>
      <c r="D90" s="13" t="s">
        <v>255</v>
      </c>
      <c r="E90" s="17"/>
      <c r="F90" s="47"/>
      <c r="G90" s="47"/>
      <c r="H90" s="47"/>
      <c r="I90" s="47"/>
      <c r="J90" s="15"/>
      <c r="K90" s="20" t="s">
        <v>195</v>
      </c>
    </row>
    <row r="91" spans="1:11" s="5" customFormat="1" ht="33" customHeight="1" x14ac:dyDescent="0.25">
      <c r="A91" s="31"/>
      <c r="B91" s="16" t="s">
        <v>589</v>
      </c>
      <c r="C91" s="270" t="s">
        <v>590</v>
      </c>
      <c r="D91" s="13" t="s">
        <v>236</v>
      </c>
      <c r="E91" s="19" t="s">
        <v>591</v>
      </c>
      <c r="F91" s="47"/>
      <c r="G91" s="47"/>
      <c r="H91" s="47"/>
      <c r="I91" s="47"/>
      <c r="J91" s="15"/>
      <c r="K91" s="20" t="s">
        <v>195</v>
      </c>
    </row>
    <row r="92" spans="1:11" s="5" customFormat="1" ht="30.75" customHeight="1" x14ac:dyDescent="0.25">
      <c r="A92" s="31"/>
      <c r="B92" s="16" t="s">
        <v>592</v>
      </c>
      <c r="C92" s="270" t="s">
        <v>593</v>
      </c>
      <c r="D92" s="13" t="s">
        <v>236</v>
      </c>
      <c r="E92" s="19" t="s">
        <v>594</v>
      </c>
      <c r="F92" s="47"/>
      <c r="G92" s="47"/>
      <c r="H92" s="47"/>
      <c r="I92" s="47"/>
      <c r="J92" s="15"/>
      <c r="K92" s="20" t="s">
        <v>195</v>
      </c>
    </row>
    <row r="93" spans="1:11" s="5" customFormat="1" ht="25.5" x14ac:dyDescent="0.25">
      <c r="A93" s="31" t="s">
        <v>120</v>
      </c>
      <c r="B93" s="221" t="s">
        <v>130</v>
      </c>
      <c r="C93" s="225" t="s">
        <v>248</v>
      </c>
      <c r="D93" s="13" t="s">
        <v>255</v>
      </c>
      <c r="E93" s="17"/>
      <c r="F93" s="50"/>
      <c r="G93" s="50"/>
      <c r="H93" s="50"/>
      <c r="I93" s="50"/>
      <c r="J93" s="15"/>
      <c r="K93" s="20" t="s">
        <v>195</v>
      </c>
    </row>
    <row r="94" spans="1:11" s="5" customFormat="1" ht="51" x14ac:dyDescent="0.25">
      <c r="A94" s="31"/>
      <c r="B94" s="16" t="s">
        <v>595</v>
      </c>
      <c r="C94" s="13" t="s">
        <v>596</v>
      </c>
      <c r="D94" s="13" t="s">
        <v>236</v>
      </c>
      <c r="E94" s="13" t="s">
        <v>835</v>
      </c>
      <c r="F94" s="50"/>
      <c r="G94" s="50"/>
      <c r="H94" s="50"/>
      <c r="I94" s="50"/>
      <c r="J94" s="15"/>
      <c r="K94" s="20" t="s">
        <v>195</v>
      </c>
    </row>
    <row r="95" spans="1:11" s="5" customFormat="1" ht="63.75" x14ac:dyDescent="0.25">
      <c r="A95" s="31"/>
      <c r="B95" s="16" t="s">
        <v>597</v>
      </c>
      <c r="C95" s="270" t="s">
        <v>598</v>
      </c>
      <c r="D95" s="13" t="s">
        <v>236</v>
      </c>
      <c r="E95" s="13" t="s">
        <v>599</v>
      </c>
      <c r="F95" s="50"/>
      <c r="G95" s="50"/>
      <c r="H95" s="50"/>
      <c r="I95" s="50"/>
      <c r="J95" s="15"/>
      <c r="K95" s="20" t="s">
        <v>195</v>
      </c>
    </row>
    <row r="96" spans="1:11" s="5" customFormat="1" ht="74.25" customHeight="1" x14ac:dyDescent="0.25">
      <c r="A96" s="31"/>
      <c r="B96" s="16" t="s">
        <v>600</v>
      </c>
      <c r="C96" s="13" t="s">
        <v>601</v>
      </c>
      <c r="D96" s="13" t="s">
        <v>236</v>
      </c>
      <c r="E96" s="13" t="s">
        <v>602</v>
      </c>
      <c r="F96" s="50"/>
      <c r="G96" s="50"/>
      <c r="H96" s="50"/>
      <c r="I96" s="50"/>
      <c r="J96" s="15"/>
      <c r="K96" s="20" t="s">
        <v>195</v>
      </c>
    </row>
    <row r="97" spans="1:13" s="5" customFormat="1" ht="35.25" customHeight="1" x14ac:dyDescent="0.25">
      <c r="A97" s="31"/>
      <c r="B97" s="16" t="s">
        <v>603</v>
      </c>
      <c r="C97" s="13" t="s">
        <v>833</v>
      </c>
      <c r="D97" s="13" t="s">
        <v>236</v>
      </c>
      <c r="E97" s="13" t="s">
        <v>836</v>
      </c>
      <c r="F97" s="50"/>
      <c r="G97" s="50"/>
      <c r="H97" s="50"/>
      <c r="I97" s="50"/>
      <c r="J97" s="15"/>
      <c r="K97" s="20" t="s">
        <v>195</v>
      </c>
    </row>
    <row r="98" spans="1:13" s="5" customFormat="1" ht="84.75" customHeight="1" x14ac:dyDescent="0.25">
      <c r="A98" s="31"/>
      <c r="B98" s="16" t="s">
        <v>604</v>
      </c>
      <c r="C98" s="13" t="s">
        <v>834</v>
      </c>
      <c r="D98" s="13" t="s">
        <v>236</v>
      </c>
      <c r="E98" s="13" t="s">
        <v>605</v>
      </c>
      <c r="F98" s="50"/>
      <c r="G98" s="50"/>
      <c r="H98" s="50"/>
      <c r="I98" s="50"/>
      <c r="J98" s="15"/>
      <c r="K98" s="20" t="s">
        <v>195</v>
      </c>
    </row>
    <row r="99" spans="1:13" s="5" customFormat="1" ht="72.75" customHeight="1" x14ac:dyDescent="0.25">
      <c r="A99" s="31"/>
      <c r="B99" s="16" t="s">
        <v>606</v>
      </c>
      <c r="C99" s="13" t="s">
        <v>607</v>
      </c>
      <c r="D99" s="13" t="s">
        <v>236</v>
      </c>
      <c r="E99" s="13" t="s">
        <v>608</v>
      </c>
      <c r="F99" s="50"/>
      <c r="G99" s="50"/>
      <c r="H99" s="50"/>
      <c r="I99" s="50"/>
      <c r="J99" s="15"/>
      <c r="K99" s="20" t="s">
        <v>195</v>
      </c>
    </row>
    <row r="100" spans="1:13" s="5" customFormat="1" ht="33" customHeight="1" x14ac:dyDescent="0.25">
      <c r="A100" s="31" t="s">
        <v>120</v>
      </c>
      <c r="B100" s="221" t="s">
        <v>245</v>
      </c>
      <c r="C100" s="225" t="s">
        <v>246</v>
      </c>
      <c r="D100" s="13" t="s">
        <v>255</v>
      </c>
      <c r="E100" s="17"/>
      <c r="F100" s="86"/>
      <c r="G100" s="86"/>
      <c r="H100" s="86"/>
      <c r="I100" s="86"/>
      <c r="J100" s="15"/>
      <c r="K100" s="20" t="s">
        <v>195</v>
      </c>
    </row>
    <row r="101" spans="1:13" s="5" customFormat="1" ht="31.5" customHeight="1" x14ac:dyDescent="0.25">
      <c r="A101" s="271" t="s">
        <v>609</v>
      </c>
      <c r="B101" s="16" t="s">
        <v>610</v>
      </c>
      <c r="C101" s="227" t="s">
        <v>857</v>
      </c>
      <c r="D101" s="13" t="s">
        <v>236</v>
      </c>
      <c r="E101" s="13" t="s">
        <v>611</v>
      </c>
      <c r="F101" s="86"/>
      <c r="G101" s="86"/>
      <c r="H101" s="86"/>
      <c r="I101" s="86"/>
      <c r="J101" s="15"/>
      <c r="K101" s="20" t="s">
        <v>195</v>
      </c>
    </row>
    <row r="102" spans="1:13" s="5" customFormat="1" ht="29.25" customHeight="1" x14ac:dyDescent="0.25">
      <c r="A102" s="271" t="s">
        <v>609</v>
      </c>
      <c r="B102" s="16" t="s">
        <v>612</v>
      </c>
      <c r="C102" s="227" t="s">
        <v>855</v>
      </c>
      <c r="D102" s="13" t="s">
        <v>236</v>
      </c>
      <c r="E102" s="13" t="s">
        <v>613</v>
      </c>
      <c r="F102" s="86"/>
      <c r="G102" s="86"/>
      <c r="H102" s="86"/>
      <c r="I102" s="86"/>
      <c r="J102" s="15"/>
      <c r="K102" s="20" t="s">
        <v>195</v>
      </c>
    </row>
    <row r="103" spans="1:13" s="5" customFormat="1" ht="45" customHeight="1" x14ac:dyDescent="0.25">
      <c r="A103" s="271" t="s">
        <v>609</v>
      </c>
      <c r="B103" s="16" t="s">
        <v>614</v>
      </c>
      <c r="C103" s="227" t="s">
        <v>856</v>
      </c>
      <c r="D103" s="13" t="s">
        <v>236</v>
      </c>
      <c r="E103" s="13" t="s">
        <v>615</v>
      </c>
      <c r="F103" s="86"/>
      <c r="G103" s="86"/>
      <c r="H103" s="86"/>
      <c r="I103" s="86"/>
      <c r="J103" s="15"/>
      <c r="K103" s="20" t="s">
        <v>195</v>
      </c>
    </row>
    <row r="104" spans="1:13" s="5" customFormat="1" ht="25.5" x14ac:dyDescent="0.25">
      <c r="A104" s="31" t="s">
        <v>121</v>
      </c>
      <c r="B104" s="221" t="s">
        <v>860</v>
      </c>
      <c r="C104" s="228" t="s">
        <v>853</v>
      </c>
      <c r="D104" s="13" t="s">
        <v>255</v>
      </c>
      <c r="E104" s="48"/>
      <c r="F104" s="209"/>
      <c r="G104" s="209"/>
      <c r="H104" s="209"/>
      <c r="I104" s="209"/>
      <c r="J104" s="14"/>
      <c r="K104" s="20" t="s">
        <v>272</v>
      </c>
      <c r="L104" s="40"/>
      <c r="M104" s="67"/>
    </row>
    <row r="105" spans="1:13" s="55" customFormat="1" ht="54" customHeight="1" x14ac:dyDescent="0.25">
      <c r="A105" s="108"/>
      <c r="B105" s="221" t="s">
        <v>861</v>
      </c>
      <c r="C105" s="226" t="s">
        <v>854</v>
      </c>
      <c r="D105" s="13" t="s">
        <v>236</v>
      </c>
      <c r="E105" s="266" t="s">
        <v>862</v>
      </c>
      <c r="F105" s="291"/>
      <c r="G105" s="291"/>
      <c r="H105" s="291"/>
      <c r="I105" s="291"/>
      <c r="J105" s="292"/>
      <c r="K105" s="52" t="s">
        <v>202</v>
      </c>
      <c r="L105" s="289"/>
      <c r="M105" s="290"/>
    </row>
    <row r="106" spans="1:13" ht="25.5" x14ac:dyDescent="0.25">
      <c r="A106" s="45"/>
      <c r="B106" s="42" t="s">
        <v>105</v>
      </c>
      <c r="C106" s="43" t="s">
        <v>224</v>
      </c>
      <c r="D106" s="44" t="s">
        <v>257</v>
      </c>
      <c r="E106" s="57"/>
      <c r="F106" s="83"/>
      <c r="G106" s="83"/>
      <c r="H106" s="83"/>
      <c r="I106" s="83"/>
      <c r="J106" s="57"/>
      <c r="K106" s="57"/>
    </row>
    <row r="107" spans="1:13" s="5" customFormat="1" ht="29.25" customHeight="1" x14ac:dyDescent="0.25">
      <c r="A107" s="31" t="s">
        <v>120</v>
      </c>
      <c r="B107" s="221" t="s">
        <v>131</v>
      </c>
      <c r="C107" s="225" t="s">
        <v>33</v>
      </c>
      <c r="D107" s="13" t="s">
        <v>255</v>
      </c>
      <c r="E107" s="17"/>
      <c r="F107" s="50">
        <f>(F108)</f>
        <v>1500000</v>
      </c>
      <c r="G107" s="50"/>
      <c r="H107" s="50"/>
      <c r="I107" s="50"/>
      <c r="J107" s="15" t="s">
        <v>297</v>
      </c>
      <c r="K107" s="20" t="s">
        <v>272</v>
      </c>
    </row>
    <row r="108" spans="1:13" s="5" customFormat="1" ht="29.25" customHeight="1" x14ac:dyDescent="0.25">
      <c r="A108" s="31"/>
      <c r="B108" s="221" t="s">
        <v>132</v>
      </c>
      <c r="C108" s="226" t="s">
        <v>527</v>
      </c>
      <c r="D108" s="13" t="s">
        <v>236</v>
      </c>
      <c r="E108" s="121"/>
      <c r="F108" s="47">
        <v>1500000</v>
      </c>
      <c r="G108" s="47"/>
      <c r="H108" s="47"/>
      <c r="I108" s="218"/>
      <c r="J108" s="15" t="s">
        <v>297</v>
      </c>
      <c r="K108" s="20" t="s">
        <v>202</v>
      </c>
      <c r="L108" s="34"/>
      <c r="M108" s="66"/>
    </row>
    <row r="109" spans="1:13" s="5" customFormat="1" ht="48.75" customHeight="1" x14ac:dyDescent="0.25">
      <c r="A109" s="31"/>
      <c r="B109" s="221" t="s">
        <v>837</v>
      </c>
      <c r="C109" s="226" t="s">
        <v>838</v>
      </c>
      <c r="D109" s="13" t="s">
        <v>236</v>
      </c>
      <c r="E109" s="13" t="s">
        <v>859</v>
      </c>
      <c r="F109" s="47"/>
      <c r="G109" s="47"/>
      <c r="H109" s="47"/>
      <c r="I109" s="218"/>
      <c r="J109" s="15"/>
      <c r="K109" s="20" t="s">
        <v>202</v>
      </c>
      <c r="L109" s="34"/>
      <c r="M109" s="66"/>
    </row>
    <row r="110" spans="1:13" s="5" customFormat="1" ht="25.5" x14ac:dyDescent="0.25">
      <c r="A110" s="31" t="s">
        <v>121</v>
      </c>
      <c r="B110" s="221" t="s">
        <v>225</v>
      </c>
      <c r="C110" s="228" t="s">
        <v>851</v>
      </c>
      <c r="D110" s="13" t="s">
        <v>255</v>
      </c>
      <c r="E110" s="121"/>
      <c r="F110" s="47"/>
      <c r="G110" s="47"/>
      <c r="H110" s="47"/>
      <c r="I110" s="47"/>
      <c r="J110" s="15"/>
      <c r="K110" s="20" t="s">
        <v>272</v>
      </c>
      <c r="L110" s="34"/>
      <c r="M110" s="66"/>
    </row>
    <row r="111" spans="1:13" s="5" customFormat="1" ht="56.25" customHeight="1" x14ac:dyDescent="0.25">
      <c r="A111" s="31"/>
      <c r="B111" s="221" t="s">
        <v>839</v>
      </c>
      <c r="C111" s="226" t="s">
        <v>840</v>
      </c>
      <c r="D111" s="13" t="s">
        <v>236</v>
      </c>
      <c r="E111" s="13" t="s">
        <v>846</v>
      </c>
      <c r="F111" s="47"/>
      <c r="G111" s="47"/>
      <c r="H111" s="47"/>
      <c r="I111" s="47"/>
      <c r="J111" s="15"/>
      <c r="K111" s="20" t="s">
        <v>202</v>
      </c>
      <c r="L111" s="34"/>
      <c r="M111" s="66"/>
    </row>
    <row r="112" spans="1:13" s="5" customFormat="1" ht="30" customHeight="1" x14ac:dyDescent="0.25">
      <c r="A112" s="31" t="s">
        <v>121</v>
      </c>
      <c r="B112" s="221" t="s">
        <v>226</v>
      </c>
      <c r="C112" s="228" t="s">
        <v>850</v>
      </c>
      <c r="D112" s="13" t="s">
        <v>255</v>
      </c>
      <c r="E112" s="19"/>
      <c r="F112" s="47"/>
      <c r="G112" s="47"/>
      <c r="H112" s="47"/>
      <c r="I112" s="47"/>
      <c r="J112" s="15"/>
      <c r="K112" s="20" t="s">
        <v>272</v>
      </c>
      <c r="L112" s="34"/>
      <c r="M112" s="66"/>
    </row>
    <row r="113" spans="1:13" s="55" customFormat="1" ht="27" customHeight="1" x14ac:dyDescent="0.25">
      <c r="A113" s="70"/>
      <c r="B113" s="221" t="s">
        <v>842</v>
      </c>
      <c r="C113" s="226" t="s">
        <v>841</v>
      </c>
      <c r="D113" s="13" t="s">
        <v>236</v>
      </c>
      <c r="E113" s="229" t="s">
        <v>847</v>
      </c>
      <c r="F113" s="90"/>
      <c r="G113" s="90"/>
      <c r="H113" s="90"/>
      <c r="I113" s="90"/>
      <c r="J113" s="89"/>
      <c r="K113" s="52" t="s">
        <v>202</v>
      </c>
      <c r="L113" s="2"/>
      <c r="M113" s="267"/>
    </row>
    <row r="114" spans="1:13" s="55" customFormat="1" ht="27" customHeight="1" x14ac:dyDescent="0.25">
      <c r="A114" s="70"/>
      <c r="B114" s="221" t="s">
        <v>843</v>
      </c>
      <c r="C114" s="226" t="s">
        <v>852</v>
      </c>
      <c r="D114" s="13" t="s">
        <v>236</v>
      </c>
      <c r="E114" s="229" t="s">
        <v>848</v>
      </c>
      <c r="F114" s="90"/>
      <c r="G114" s="90"/>
      <c r="H114" s="90"/>
      <c r="I114" s="90"/>
      <c r="J114" s="89"/>
      <c r="K114" s="52" t="s">
        <v>202</v>
      </c>
      <c r="L114" s="2"/>
      <c r="M114" s="267"/>
    </row>
    <row r="115" spans="1:13" s="5" customFormat="1" ht="25.5" x14ac:dyDescent="0.25">
      <c r="A115" s="31" t="s">
        <v>121</v>
      </c>
      <c r="B115" s="221" t="s">
        <v>258</v>
      </c>
      <c r="C115" s="228" t="s">
        <v>849</v>
      </c>
      <c r="D115" s="13" t="s">
        <v>255</v>
      </c>
      <c r="E115" s="19"/>
      <c r="F115" s="47"/>
      <c r="G115" s="47"/>
      <c r="H115" s="47"/>
      <c r="I115" s="47"/>
      <c r="J115" s="15"/>
      <c r="K115" s="20" t="s">
        <v>272</v>
      </c>
      <c r="L115" s="34"/>
      <c r="M115" s="66"/>
    </row>
    <row r="116" spans="1:13" s="55" customFormat="1" ht="21" customHeight="1" x14ac:dyDescent="0.25">
      <c r="A116" s="70"/>
      <c r="B116" s="221" t="s">
        <v>845</v>
      </c>
      <c r="C116" s="226" t="s">
        <v>844</v>
      </c>
      <c r="D116" s="13" t="s">
        <v>236</v>
      </c>
      <c r="E116" s="229" t="s">
        <v>858</v>
      </c>
      <c r="F116" s="90"/>
      <c r="G116" s="90"/>
      <c r="H116" s="90"/>
      <c r="I116" s="90"/>
      <c r="J116" s="89"/>
      <c r="K116" s="52" t="s">
        <v>202</v>
      </c>
      <c r="L116" s="2"/>
      <c r="M116" s="267"/>
    </row>
    <row r="117" spans="1:13" s="5" customFormat="1" ht="60.75" customHeight="1" x14ac:dyDescent="0.25">
      <c r="A117" s="33"/>
      <c r="B117" s="21">
        <v>2</v>
      </c>
      <c r="C117" s="23" t="s">
        <v>34</v>
      </c>
      <c r="D117" s="11" t="s">
        <v>256</v>
      </c>
      <c r="E117" s="59"/>
      <c r="F117" s="91"/>
      <c r="G117" s="91"/>
      <c r="H117" s="91"/>
      <c r="I117" s="91"/>
      <c r="J117" s="59"/>
      <c r="K117" s="59"/>
      <c r="L117" s="74"/>
      <c r="M117" s="66"/>
    </row>
    <row r="118" spans="1:13" ht="25.5" x14ac:dyDescent="0.25">
      <c r="A118" s="45"/>
      <c r="B118" s="42" t="s">
        <v>35</v>
      </c>
      <c r="C118" s="46" t="s">
        <v>133</v>
      </c>
      <c r="D118" s="44" t="s">
        <v>257</v>
      </c>
      <c r="E118" s="58"/>
      <c r="F118" s="92"/>
      <c r="G118" s="92"/>
      <c r="H118" s="92"/>
      <c r="I118" s="92"/>
      <c r="J118" s="58"/>
      <c r="K118" s="58"/>
      <c r="L118" s="73"/>
      <c r="M118" s="68"/>
    </row>
    <row r="119" spans="1:13" ht="32.25" customHeight="1" x14ac:dyDescent="0.25">
      <c r="A119" s="31" t="s">
        <v>120</v>
      </c>
      <c r="B119" s="221" t="s">
        <v>72</v>
      </c>
      <c r="C119" s="225" t="s">
        <v>36</v>
      </c>
      <c r="D119" s="13" t="s">
        <v>255</v>
      </c>
      <c r="E119" s="17"/>
      <c r="F119" s="50">
        <f>(F120)</f>
        <v>3000000</v>
      </c>
      <c r="G119" s="50"/>
      <c r="H119" s="50"/>
      <c r="I119" s="50"/>
      <c r="J119" s="15" t="s">
        <v>340</v>
      </c>
      <c r="K119" s="20" t="s">
        <v>252</v>
      </c>
      <c r="L119" s="34"/>
      <c r="M119" s="213"/>
    </row>
    <row r="120" spans="1:13" s="5" customFormat="1" ht="29.25" customHeight="1" x14ac:dyDescent="0.25">
      <c r="A120" s="31"/>
      <c r="B120" s="221" t="s">
        <v>267</v>
      </c>
      <c r="C120" s="229" t="s">
        <v>617</v>
      </c>
      <c r="D120" s="13" t="s">
        <v>236</v>
      </c>
      <c r="E120" s="272" t="s">
        <v>618</v>
      </c>
      <c r="F120" s="110">
        <v>3000000</v>
      </c>
      <c r="G120" s="110"/>
      <c r="H120" s="110"/>
      <c r="I120" s="110"/>
      <c r="J120" s="22" t="s">
        <v>340</v>
      </c>
      <c r="K120" s="20" t="s">
        <v>252</v>
      </c>
      <c r="L120" s="65"/>
      <c r="M120" s="66"/>
    </row>
    <row r="121" spans="1:13" s="5" customFormat="1" ht="20.25" customHeight="1" x14ac:dyDescent="0.25">
      <c r="A121" s="31" t="s">
        <v>120</v>
      </c>
      <c r="B121" s="221" t="s">
        <v>73</v>
      </c>
      <c r="C121" s="225" t="s">
        <v>37</v>
      </c>
      <c r="D121" s="13" t="s">
        <v>255</v>
      </c>
      <c r="E121" s="17"/>
      <c r="F121" s="50"/>
      <c r="G121" s="50"/>
      <c r="H121" s="50"/>
      <c r="I121" s="50"/>
      <c r="J121" s="15"/>
      <c r="K121" s="20" t="s">
        <v>200</v>
      </c>
      <c r="L121" s="34"/>
      <c r="M121" s="66"/>
    </row>
    <row r="122" spans="1:13" s="5" customFormat="1" ht="31.5" customHeight="1" x14ac:dyDescent="0.25">
      <c r="A122" s="31"/>
      <c r="B122" s="221" t="s">
        <v>677</v>
      </c>
      <c r="C122" s="230" t="s">
        <v>695</v>
      </c>
      <c r="D122" s="13" t="s">
        <v>236</v>
      </c>
      <c r="E122" s="17"/>
      <c r="F122" s="50"/>
      <c r="G122" s="50"/>
      <c r="H122" s="50"/>
      <c r="I122" s="50"/>
      <c r="J122" s="15"/>
      <c r="K122" s="20" t="s">
        <v>200</v>
      </c>
      <c r="L122" s="34"/>
      <c r="M122" s="66"/>
    </row>
    <row r="123" spans="1:13" s="5" customFormat="1" ht="25.5" x14ac:dyDescent="0.25">
      <c r="A123" s="31"/>
      <c r="B123" s="221" t="s">
        <v>678</v>
      </c>
      <c r="C123" s="230" t="s">
        <v>511</v>
      </c>
      <c r="D123" s="13" t="s">
        <v>236</v>
      </c>
      <c r="E123" s="17"/>
      <c r="F123" s="50"/>
      <c r="G123" s="50"/>
      <c r="H123" s="50"/>
      <c r="I123" s="50"/>
      <c r="J123" s="15"/>
      <c r="K123" s="20" t="s">
        <v>200</v>
      </c>
      <c r="L123" s="34"/>
      <c r="M123" s="66"/>
    </row>
    <row r="124" spans="1:13" s="5" customFormat="1" ht="25.5" x14ac:dyDescent="0.25">
      <c r="A124" s="31"/>
      <c r="B124" s="221" t="s">
        <v>679</v>
      </c>
      <c r="C124" s="230" t="s">
        <v>681</v>
      </c>
      <c r="D124" s="13" t="s">
        <v>236</v>
      </c>
      <c r="E124" s="17"/>
      <c r="F124" s="50"/>
      <c r="G124" s="50"/>
      <c r="H124" s="50"/>
      <c r="I124" s="50"/>
      <c r="J124" s="15"/>
      <c r="K124" s="20" t="s">
        <v>200</v>
      </c>
      <c r="L124" s="34"/>
      <c r="M124" s="66"/>
    </row>
    <row r="125" spans="1:13" s="5" customFormat="1" ht="27.75" customHeight="1" x14ac:dyDescent="0.25">
      <c r="A125" s="31"/>
      <c r="B125" s="221" t="s">
        <v>680</v>
      </c>
      <c r="C125" s="230" t="s">
        <v>696</v>
      </c>
      <c r="D125" s="13" t="s">
        <v>236</v>
      </c>
      <c r="E125" s="48"/>
      <c r="F125" s="47"/>
      <c r="G125" s="47"/>
      <c r="H125" s="47"/>
      <c r="I125" s="47"/>
      <c r="J125" s="15"/>
      <c r="K125" s="20" t="s">
        <v>200</v>
      </c>
      <c r="L125" s="34"/>
      <c r="M125" s="66"/>
    </row>
    <row r="126" spans="1:13" s="5" customFormat="1" x14ac:dyDescent="0.25">
      <c r="A126" s="69" t="s">
        <v>120</v>
      </c>
      <c r="B126" s="221" t="s">
        <v>74</v>
      </c>
      <c r="C126" s="225" t="s">
        <v>343</v>
      </c>
      <c r="D126" s="13" t="s">
        <v>255</v>
      </c>
      <c r="E126" s="17"/>
      <c r="F126" s="86">
        <f>SUM(F129)</f>
        <v>2500000</v>
      </c>
      <c r="G126" s="86"/>
      <c r="H126" s="86"/>
      <c r="I126" s="86"/>
      <c r="J126" s="15" t="s">
        <v>297</v>
      </c>
      <c r="K126" s="20" t="s">
        <v>200</v>
      </c>
      <c r="L126" s="34"/>
      <c r="M126" s="66"/>
    </row>
    <row r="127" spans="1:13" s="5" customFormat="1" x14ac:dyDescent="0.25">
      <c r="A127" s="69"/>
      <c r="B127" s="221" t="s">
        <v>512</v>
      </c>
      <c r="C127" s="54" t="s">
        <v>513</v>
      </c>
      <c r="D127" s="13" t="s">
        <v>236</v>
      </c>
      <c r="E127" s="17"/>
      <c r="F127" s="86"/>
      <c r="G127" s="86"/>
      <c r="H127" s="86"/>
      <c r="I127" s="86"/>
      <c r="J127" s="15"/>
      <c r="K127" s="20" t="s">
        <v>200</v>
      </c>
      <c r="L127" s="34"/>
      <c r="M127" s="66"/>
    </row>
    <row r="128" spans="1:13" s="5" customFormat="1" x14ac:dyDescent="0.25">
      <c r="A128" s="69"/>
      <c r="B128" s="221" t="s">
        <v>514</v>
      </c>
      <c r="C128" s="54" t="s">
        <v>551</v>
      </c>
      <c r="D128" s="13" t="s">
        <v>236</v>
      </c>
      <c r="E128" s="17"/>
      <c r="F128" s="86"/>
      <c r="G128" s="86"/>
      <c r="H128" s="86"/>
      <c r="I128" s="86"/>
      <c r="J128" s="15"/>
      <c r="K128" s="20" t="s">
        <v>200</v>
      </c>
      <c r="L128" s="34"/>
      <c r="M128" s="66"/>
    </row>
    <row r="129" spans="1:13" s="5" customFormat="1" x14ac:dyDescent="0.25">
      <c r="A129" s="69"/>
      <c r="B129" s="221" t="s">
        <v>515</v>
      </c>
      <c r="C129" s="54" t="s">
        <v>516</v>
      </c>
      <c r="D129" s="13" t="s">
        <v>236</v>
      </c>
      <c r="E129" s="17"/>
      <c r="F129" s="47">
        <v>2500000</v>
      </c>
      <c r="G129" s="47"/>
      <c r="H129" s="47"/>
      <c r="I129" s="47"/>
      <c r="J129" s="15" t="s">
        <v>297</v>
      </c>
      <c r="K129" s="20" t="s">
        <v>200</v>
      </c>
      <c r="L129" s="34"/>
      <c r="M129" s="66"/>
    </row>
    <row r="130" spans="1:13" s="5" customFormat="1" x14ac:dyDescent="0.25">
      <c r="A130" s="31"/>
      <c r="B130" s="221" t="s">
        <v>517</v>
      </c>
      <c r="C130" s="54" t="s">
        <v>518</v>
      </c>
      <c r="D130" s="13" t="s">
        <v>236</v>
      </c>
      <c r="E130" s="48"/>
      <c r="F130" s="62"/>
      <c r="G130" s="62"/>
      <c r="H130" s="62"/>
      <c r="I130" s="62"/>
      <c r="J130" s="15"/>
      <c r="K130" s="20" t="s">
        <v>200</v>
      </c>
      <c r="L130" s="34"/>
      <c r="M130" s="66"/>
    </row>
    <row r="131" spans="1:13" s="5" customFormat="1" ht="27.75" customHeight="1" x14ac:dyDescent="0.25">
      <c r="A131" s="69" t="s">
        <v>120</v>
      </c>
      <c r="B131" s="221" t="s">
        <v>75</v>
      </c>
      <c r="C131" s="225" t="s">
        <v>529</v>
      </c>
      <c r="D131" s="13" t="s">
        <v>255</v>
      </c>
      <c r="E131" s="17"/>
      <c r="F131" s="86">
        <f>(F132)</f>
        <v>200000</v>
      </c>
      <c r="G131" s="86"/>
      <c r="H131" s="86"/>
      <c r="I131" s="86"/>
      <c r="J131" s="15" t="s">
        <v>297</v>
      </c>
      <c r="K131" s="20" t="s">
        <v>200</v>
      </c>
      <c r="L131" s="34"/>
      <c r="M131" s="66"/>
    </row>
    <row r="132" spans="1:13" s="5" customFormat="1" x14ac:dyDescent="0.25">
      <c r="A132" s="31"/>
      <c r="B132" s="221" t="s">
        <v>76</v>
      </c>
      <c r="C132" s="223" t="s">
        <v>697</v>
      </c>
      <c r="D132" s="13" t="s">
        <v>236</v>
      </c>
      <c r="E132" s="48"/>
      <c r="F132" s="62">
        <v>200000</v>
      </c>
      <c r="G132" s="62"/>
      <c r="H132" s="62"/>
      <c r="I132" s="62"/>
      <c r="J132" s="15" t="s">
        <v>297</v>
      </c>
      <c r="K132" s="20" t="s">
        <v>200</v>
      </c>
      <c r="L132" s="34"/>
      <c r="M132" s="66"/>
    </row>
    <row r="133" spans="1:13" s="55" customFormat="1" x14ac:dyDescent="0.25">
      <c r="A133" s="70" t="s">
        <v>120</v>
      </c>
      <c r="B133" s="221" t="s">
        <v>552</v>
      </c>
      <c r="C133" s="222" t="s">
        <v>553</v>
      </c>
      <c r="D133" s="54" t="s">
        <v>255</v>
      </c>
      <c r="E133" s="266"/>
      <c r="F133" s="88"/>
      <c r="G133" s="88"/>
      <c r="H133" s="88"/>
      <c r="I133" s="88"/>
      <c r="J133" s="89"/>
      <c r="K133" s="52" t="s">
        <v>200</v>
      </c>
      <c r="L133" s="2"/>
      <c r="M133" s="267"/>
    </row>
    <row r="134" spans="1:13" s="55" customFormat="1" ht="23.25" customHeight="1" x14ac:dyDescent="0.25">
      <c r="A134" s="70"/>
      <c r="B134" s="221" t="s">
        <v>682</v>
      </c>
      <c r="C134" s="54" t="s">
        <v>684</v>
      </c>
      <c r="D134" s="13" t="s">
        <v>236</v>
      </c>
      <c r="E134" s="266" t="s">
        <v>683</v>
      </c>
      <c r="F134" s="88"/>
      <c r="G134" s="88"/>
      <c r="H134" s="88"/>
      <c r="I134" s="88"/>
      <c r="J134" s="89"/>
      <c r="K134" s="52" t="s">
        <v>200</v>
      </c>
      <c r="L134" s="2"/>
      <c r="M134" s="267"/>
    </row>
    <row r="135" spans="1:13" s="5" customFormat="1" ht="19.5" customHeight="1" x14ac:dyDescent="0.25">
      <c r="A135" s="69" t="s">
        <v>120</v>
      </c>
      <c r="B135" s="221" t="s">
        <v>239</v>
      </c>
      <c r="C135" s="225" t="s">
        <v>261</v>
      </c>
      <c r="D135" s="13" t="s">
        <v>255</v>
      </c>
      <c r="E135" s="17"/>
      <c r="F135" s="86"/>
      <c r="G135" s="86"/>
      <c r="H135" s="86"/>
      <c r="I135" s="86"/>
      <c r="J135" s="15"/>
      <c r="K135" s="20" t="s">
        <v>252</v>
      </c>
      <c r="L135" s="65"/>
      <c r="M135" s="66"/>
    </row>
    <row r="136" spans="1:13" s="5" customFormat="1" ht="34.5" customHeight="1" x14ac:dyDescent="0.25">
      <c r="A136" s="69"/>
      <c r="B136" s="16" t="s">
        <v>619</v>
      </c>
      <c r="C136" s="229" t="s">
        <v>698</v>
      </c>
      <c r="D136" s="13" t="s">
        <v>236</v>
      </c>
      <c r="E136" s="229" t="s">
        <v>685</v>
      </c>
      <c r="F136" s="86"/>
      <c r="G136" s="86"/>
      <c r="H136" s="86"/>
      <c r="I136" s="86"/>
      <c r="J136" s="15"/>
      <c r="K136" s="20" t="s">
        <v>252</v>
      </c>
      <c r="L136" s="65"/>
      <c r="M136" s="66"/>
    </row>
    <row r="137" spans="1:13" s="5" customFormat="1" ht="30" customHeight="1" x14ac:dyDescent="0.25">
      <c r="A137" s="69"/>
      <c r="B137" s="16" t="s">
        <v>620</v>
      </c>
      <c r="C137" s="229" t="s">
        <v>699</v>
      </c>
      <c r="D137" s="13" t="s">
        <v>236</v>
      </c>
      <c r="E137" s="229" t="s">
        <v>686</v>
      </c>
      <c r="F137" s="86"/>
      <c r="G137" s="86"/>
      <c r="H137" s="86"/>
      <c r="I137" s="86"/>
      <c r="J137" s="15"/>
      <c r="K137" s="20" t="s">
        <v>252</v>
      </c>
      <c r="L137" s="65"/>
      <c r="M137" s="66"/>
    </row>
    <row r="138" spans="1:13" s="5" customFormat="1" ht="33.75" customHeight="1" x14ac:dyDescent="0.25">
      <c r="A138" s="69"/>
      <c r="B138" s="16" t="s">
        <v>621</v>
      </c>
      <c r="C138" s="229" t="s">
        <v>622</v>
      </c>
      <c r="D138" s="13" t="s">
        <v>236</v>
      </c>
      <c r="E138" s="229" t="s">
        <v>687</v>
      </c>
      <c r="F138" s="86"/>
      <c r="G138" s="86"/>
      <c r="H138" s="86"/>
      <c r="I138" s="86"/>
      <c r="J138" s="15"/>
      <c r="K138" s="20" t="s">
        <v>252</v>
      </c>
      <c r="L138" s="65"/>
      <c r="M138" s="66"/>
    </row>
    <row r="139" spans="1:13" s="5" customFormat="1" ht="46.5" customHeight="1" x14ac:dyDescent="0.25">
      <c r="A139" s="31" t="s">
        <v>120</v>
      </c>
      <c r="B139" s="221" t="s">
        <v>240</v>
      </c>
      <c r="C139" s="222" t="s">
        <v>277</v>
      </c>
      <c r="D139" s="13" t="s">
        <v>255</v>
      </c>
      <c r="E139" s="17"/>
      <c r="F139" s="62"/>
      <c r="G139" s="62"/>
      <c r="H139" s="62"/>
      <c r="I139" s="62"/>
      <c r="J139" s="15"/>
      <c r="K139" s="20" t="s">
        <v>252</v>
      </c>
      <c r="L139" s="34"/>
      <c r="M139" s="66"/>
    </row>
    <row r="140" spans="1:13" s="5" customFormat="1" ht="46.5" customHeight="1" x14ac:dyDescent="0.25">
      <c r="A140" s="31"/>
      <c r="B140" s="221" t="s">
        <v>629</v>
      </c>
      <c r="C140" s="17" t="s">
        <v>623</v>
      </c>
      <c r="D140" s="13" t="s">
        <v>236</v>
      </c>
      <c r="E140" s="53" t="s">
        <v>624</v>
      </c>
      <c r="F140" s="62"/>
      <c r="G140" s="62"/>
      <c r="H140" s="62"/>
      <c r="I140" s="62"/>
      <c r="J140" s="15"/>
      <c r="K140" s="20" t="s">
        <v>252</v>
      </c>
      <c r="L140" s="34"/>
      <c r="M140" s="66"/>
    </row>
    <row r="141" spans="1:13" s="5" customFormat="1" ht="46.5" customHeight="1" x14ac:dyDescent="0.25">
      <c r="A141" s="31"/>
      <c r="B141" s="221" t="s">
        <v>630</v>
      </c>
      <c r="C141" s="17" t="s">
        <v>625</v>
      </c>
      <c r="D141" s="13" t="s">
        <v>236</v>
      </c>
      <c r="E141" s="53" t="s">
        <v>811</v>
      </c>
      <c r="F141" s="62"/>
      <c r="G141" s="62"/>
      <c r="H141" s="62"/>
      <c r="I141" s="62"/>
      <c r="J141" s="15"/>
      <c r="K141" s="20" t="s">
        <v>252</v>
      </c>
      <c r="L141" s="34"/>
      <c r="M141" s="66"/>
    </row>
    <row r="142" spans="1:13" s="5" customFormat="1" ht="46.5" customHeight="1" x14ac:dyDescent="0.25">
      <c r="A142" s="31"/>
      <c r="B142" s="221" t="s">
        <v>631</v>
      </c>
      <c r="C142" s="17" t="s">
        <v>626</v>
      </c>
      <c r="D142" s="13" t="s">
        <v>627</v>
      </c>
      <c r="E142" s="53" t="s">
        <v>810</v>
      </c>
      <c r="F142" s="62"/>
      <c r="G142" s="62"/>
      <c r="H142" s="62"/>
      <c r="I142" s="62"/>
      <c r="J142" s="15"/>
      <c r="K142" s="20" t="s">
        <v>252</v>
      </c>
      <c r="L142" s="34"/>
      <c r="M142" s="66"/>
    </row>
    <row r="143" spans="1:13" s="5" customFormat="1" ht="46.5" customHeight="1" x14ac:dyDescent="0.25">
      <c r="A143" s="31"/>
      <c r="B143" s="221" t="s">
        <v>632</v>
      </c>
      <c r="C143" s="17" t="s">
        <v>628</v>
      </c>
      <c r="D143" s="13" t="s">
        <v>236</v>
      </c>
      <c r="E143" s="53" t="s">
        <v>809</v>
      </c>
      <c r="F143" s="62"/>
      <c r="G143" s="62"/>
      <c r="H143" s="62"/>
      <c r="I143" s="62"/>
      <c r="J143" s="15"/>
      <c r="K143" s="20" t="s">
        <v>252</v>
      </c>
      <c r="L143" s="34"/>
      <c r="M143" s="66"/>
    </row>
    <row r="144" spans="1:13" s="5" customFormat="1" ht="25.5" x14ac:dyDescent="0.25">
      <c r="A144" s="31" t="s">
        <v>121</v>
      </c>
      <c r="B144" s="221" t="s">
        <v>262</v>
      </c>
      <c r="C144" s="225" t="s">
        <v>237</v>
      </c>
      <c r="D144" s="13" t="s">
        <v>255</v>
      </c>
      <c r="E144" s="128"/>
      <c r="F144" s="62"/>
      <c r="G144" s="62"/>
      <c r="H144" s="62"/>
      <c r="I144" s="62"/>
      <c r="J144" s="15"/>
      <c r="K144" s="20" t="s">
        <v>204</v>
      </c>
      <c r="L144" s="34"/>
      <c r="M144" s="66"/>
    </row>
    <row r="145" spans="1:13" s="5" customFormat="1" ht="36.75" customHeight="1" x14ac:dyDescent="0.25">
      <c r="A145" s="31"/>
      <c r="B145" s="221" t="s">
        <v>637</v>
      </c>
      <c r="C145" s="17" t="s">
        <v>633</v>
      </c>
      <c r="D145" s="13" t="s">
        <v>236</v>
      </c>
      <c r="E145" s="53" t="s">
        <v>634</v>
      </c>
      <c r="F145" s="62"/>
      <c r="G145" s="62"/>
      <c r="H145" s="62"/>
      <c r="I145" s="62"/>
      <c r="J145" s="15"/>
      <c r="K145" s="20" t="s">
        <v>204</v>
      </c>
      <c r="L145" s="34"/>
      <c r="M145" s="66"/>
    </row>
    <row r="146" spans="1:13" s="5" customFormat="1" ht="37.5" customHeight="1" x14ac:dyDescent="0.25">
      <c r="A146" s="31"/>
      <c r="B146" s="221" t="s">
        <v>638</v>
      </c>
      <c r="C146" s="17" t="s">
        <v>635</v>
      </c>
      <c r="D146" s="13" t="s">
        <v>236</v>
      </c>
      <c r="E146" s="53" t="s">
        <v>636</v>
      </c>
      <c r="F146" s="62"/>
      <c r="G146" s="62"/>
      <c r="H146" s="62"/>
      <c r="I146" s="62"/>
      <c r="J146" s="15"/>
      <c r="K146" s="20" t="s">
        <v>204</v>
      </c>
      <c r="L146" s="34"/>
      <c r="M146" s="66"/>
    </row>
    <row r="147" spans="1:13" s="5" customFormat="1" ht="25.5" x14ac:dyDescent="0.25">
      <c r="A147" s="31" t="s">
        <v>121</v>
      </c>
      <c r="B147" s="221" t="s">
        <v>282</v>
      </c>
      <c r="C147" s="225" t="s">
        <v>238</v>
      </c>
      <c r="D147" s="13" t="s">
        <v>255</v>
      </c>
      <c r="E147" s="53" t="s">
        <v>478</v>
      </c>
      <c r="F147" s="50">
        <f>SUM(F148+F149+F150+F151)</f>
        <v>100000</v>
      </c>
      <c r="G147" s="50"/>
      <c r="H147" s="50"/>
      <c r="I147" s="50"/>
      <c r="J147" s="15" t="s">
        <v>340</v>
      </c>
      <c r="K147" s="20" t="s">
        <v>204</v>
      </c>
      <c r="L147" s="34"/>
      <c r="M147" s="66"/>
    </row>
    <row r="148" spans="1:13" s="5" customFormat="1" ht="33.75" customHeight="1" x14ac:dyDescent="0.25">
      <c r="A148" s="31"/>
      <c r="B148" s="221" t="s">
        <v>474</v>
      </c>
      <c r="C148" s="272" t="s">
        <v>639</v>
      </c>
      <c r="D148" s="13" t="s">
        <v>236</v>
      </c>
      <c r="E148" s="53" t="s">
        <v>640</v>
      </c>
      <c r="F148" s="47">
        <v>100000</v>
      </c>
      <c r="G148" s="47"/>
      <c r="H148" s="47"/>
      <c r="I148" s="47"/>
      <c r="J148" s="15" t="s">
        <v>340</v>
      </c>
      <c r="K148" s="20" t="s">
        <v>204</v>
      </c>
      <c r="L148" s="34"/>
      <c r="M148" s="66"/>
    </row>
    <row r="149" spans="1:13" s="5" customFormat="1" ht="32.25" customHeight="1" x14ac:dyDescent="0.25">
      <c r="A149" s="31"/>
      <c r="B149" s="221" t="s">
        <v>475</v>
      </c>
      <c r="C149" s="272" t="s">
        <v>641</v>
      </c>
      <c r="D149" s="13" t="s">
        <v>236</v>
      </c>
      <c r="E149" s="53" t="s">
        <v>642</v>
      </c>
      <c r="F149" s="47"/>
      <c r="G149" s="47"/>
      <c r="H149" s="47"/>
      <c r="I149" s="47"/>
      <c r="J149" s="15"/>
      <c r="K149" s="20" t="s">
        <v>204</v>
      </c>
      <c r="L149" s="34"/>
      <c r="M149" s="66"/>
    </row>
    <row r="150" spans="1:13" s="5" customFormat="1" ht="32.25" customHeight="1" x14ac:dyDescent="0.25">
      <c r="A150" s="31"/>
      <c r="B150" s="221" t="s">
        <v>476</v>
      </c>
      <c r="C150" s="227" t="s">
        <v>643</v>
      </c>
      <c r="D150" s="13" t="s">
        <v>236</v>
      </c>
      <c r="E150" s="53" t="s">
        <v>644</v>
      </c>
      <c r="F150" s="47"/>
      <c r="G150" s="47"/>
      <c r="H150" s="47"/>
      <c r="I150" s="47"/>
      <c r="J150" s="15"/>
      <c r="K150" s="20" t="s">
        <v>204</v>
      </c>
      <c r="L150" s="34"/>
      <c r="M150" s="66"/>
    </row>
    <row r="151" spans="1:13" s="5" customFormat="1" ht="36.75" customHeight="1" x14ac:dyDescent="0.25">
      <c r="A151" s="31"/>
      <c r="B151" s="221" t="s">
        <v>477</v>
      </c>
      <c r="C151" s="227" t="s">
        <v>645</v>
      </c>
      <c r="D151" s="13" t="s">
        <v>236</v>
      </c>
      <c r="E151" s="53" t="s">
        <v>646</v>
      </c>
      <c r="F151" s="47"/>
      <c r="G151" s="47"/>
      <c r="H151" s="47"/>
      <c r="I151" s="47"/>
      <c r="J151" s="15"/>
      <c r="K151" s="20" t="s">
        <v>204</v>
      </c>
      <c r="L151" s="34"/>
      <c r="M151" s="66"/>
    </row>
    <row r="152" spans="1:13" ht="38.25" x14ac:dyDescent="0.25">
      <c r="A152" s="45"/>
      <c r="B152" s="75" t="s">
        <v>263</v>
      </c>
      <c r="C152" s="46" t="s">
        <v>134</v>
      </c>
      <c r="D152" s="44" t="s">
        <v>257</v>
      </c>
      <c r="E152" s="58"/>
      <c r="F152" s="92"/>
      <c r="G152" s="92"/>
      <c r="H152" s="92"/>
      <c r="I152" s="92"/>
      <c r="J152" s="58"/>
      <c r="K152" s="58"/>
      <c r="L152" s="73"/>
      <c r="M152" s="68"/>
    </row>
    <row r="153" spans="1:13" s="5" customFormat="1" ht="25.5" x14ac:dyDescent="0.25">
      <c r="A153" s="69" t="s">
        <v>120</v>
      </c>
      <c r="B153" s="221" t="s">
        <v>136</v>
      </c>
      <c r="C153" s="225" t="s">
        <v>39</v>
      </c>
      <c r="D153" s="13" t="s">
        <v>255</v>
      </c>
      <c r="E153" s="17"/>
      <c r="F153" s="84"/>
      <c r="G153" s="84"/>
      <c r="H153" s="84"/>
      <c r="I153" s="84"/>
      <c r="J153" s="15"/>
      <c r="K153" s="20" t="s">
        <v>252</v>
      </c>
      <c r="L153" s="34"/>
      <c r="M153" s="66"/>
    </row>
    <row r="154" spans="1:13" s="5" customFormat="1" ht="46.5" customHeight="1" x14ac:dyDescent="0.25">
      <c r="A154" s="69"/>
      <c r="B154" s="221" t="s">
        <v>648</v>
      </c>
      <c r="C154" s="227" t="s">
        <v>812</v>
      </c>
      <c r="D154" s="13" t="s">
        <v>236</v>
      </c>
      <c r="E154" s="53" t="s">
        <v>647</v>
      </c>
      <c r="F154" s="84"/>
      <c r="G154" s="84"/>
      <c r="H154" s="84"/>
      <c r="I154" s="84"/>
      <c r="J154" s="15"/>
      <c r="K154" s="20" t="s">
        <v>252</v>
      </c>
      <c r="L154" s="34"/>
      <c r="M154" s="66"/>
    </row>
    <row r="155" spans="1:13" s="55" customFormat="1" ht="39" customHeight="1" x14ac:dyDescent="0.25">
      <c r="A155" s="70" t="s">
        <v>120</v>
      </c>
      <c r="B155" s="221" t="s">
        <v>137</v>
      </c>
      <c r="C155" s="225" t="s">
        <v>352</v>
      </c>
      <c r="D155" s="54" t="s">
        <v>255</v>
      </c>
      <c r="E155" s="223"/>
      <c r="F155" s="94"/>
      <c r="G155" s="94"/>
      <c r="H155" s="94"/>
      <c r="I155" s="94"/>
      <c r="J155" s="89"/>
      <c r="K155" s="20" t="s">
        <v>252</v>
      </c>
      <c r="L155" s="2"/>
      <c r="M155" s="267"/>
    </row>
    <row r="156" spans="1:13" s="5" customFormat="1" ht="39.75" customHeight="1" x14ac:dyDescent="0.25">
      <c r="A156" s="31" t="s">
        <v>120</v>
      </c>
      <c r="B156" s="221" t="s">
        <v>138</v>
      </c>
      <c r="C156" s="225" t="s">
        <v>40</v>
      </c>
      <c r="D156" s="13" t="s">
        <v>255</v>
      </c>
      <c r="E156" s="17"/>
      <c r="F156" s="86">
        <f>(F157)</f>
        <v>100000</v>
      </c>
      <c r="G156" s="86"/>
      <c r="H156" s="86"/>
      <c r="I156" s="86"/>
      <c r="J156" s="15" t="s">
        <v>340</v>
      </c>
      <c r="K156" s="20" t="s">
        <v>206</v>
      </c>
      <c r="L156" s="34"/>
      <c r="M156" s="66"/>
    </row>
    <row r="157" spans="1:13" s="5" customFormat="1" ht="26.25" customHeight="1" x14ac:dyDescent="0.25">
      <c r="A157" s="31"/>
      <c r="B157" s="221" t="s">
        <v>554</v>
      </c>
      <c r="C157" s="54" t="s">
        <v>446</v>
      </c>
      <c r="D157" s="13" t="s">
        <v>236</v>
      </c>
      <c r="E157" s="17" t="s">
        <v>762</v>
      </c>
      <c r="F157" s="62">
        <v>100000</v>
      </c>
      <c r="G157" s="62"/>
      <c r="H157" s="62"/>
      <c r="I157" s="62"/>
      <c r="J157" s="15" t="s">
        <v>340</v>
      </c>
      <c r="K157" s="20" t="s">
        <v>206</v>
      </c>
      <c r="L157" s="34"/>
      <c r="M157" s="66"/>
    </row>
    <row r="158" spans="1:13" s="5" customFormat="1" ht="31.5" customHeight="1" x14ac:dyDescent="0.25">
      <c r="A158" s="31" t="s">
        <v>120</v>
      </c>
      <c r="B158" s="221" t="s">
        <v>555</v>
      </c>
      <c r="C158" s="225" t="s">
        <v>41</v>
      </c>
      <c r="D158" s="13" t="s">
        <v>255</v>
      </c>
      <c r="E158" s="17"/>
      <c r="F158" s="86"/>
      <c r="G158" s="86"/>
      <c r="H158" s="86"/>
      <c r="I158" s="86"/>
      <c r="J158" s="15"/>
      <c r="K158" s="20" t="s">
        <v>206</v>
      </c>
      <c r="L158" s="34"/>
      <c r="M158" s="66"/>
    </row>
    <row r="159" spans="1:13" s="5" customFormat="1" ht="31.5" customHeight="1" x14ac:dyDescent="0.25">
      <c r="A159" s="271"/>
      <c r="B159" s="221" t="s">
        <v>765</v>
      </c>
      <c r="C159" s="227" t="s">
        <v>764</v>
      </c>
      <c r="D159" s="13" t="s">
        <v>236</v>
      </c>
      <c r="E159" s="17" t="s">
        <v>763</v>
      </c>
      <c r="F159" s="86"/>
      <c r="G159" s="86"/>
      <c r="H159" s="86"/>
      <c r="I159" s="86"/>
      <c r="J159" s="15"/>
      <c r="K159" s="20" t="s">
        <v>206</v>
      </c>
      <c r="L159" s="34"/>
      <c r="M159" s="66"/>
    </row>
    <row r="160" spans="1:13" ht="43.5" customHeight="1" x14ac:dyDescent="0.25">
      <c r="A160" s="45"/>
      <c r="B160" s="42" t="s">
        <v>264</v>
      </c>
      <c r="C160" s="46" t="s">
        <v>135</v>
      </c>
      <c r="D160" s="44" t="s">
        <v>257</v>
      </c>
      <c r="E160" s="58"/>
      <c r="F160" s="92"/>
      <c r="G160" s="92"/>
      <c r="H160" s="92"/>
      <c r="I160" s="92"/>
      <c r="J160" s="58"/>
      <c r="K160" s="58"/>
      <c r="L160" s="73"/>
      <c r="M160" s="68"/>
    </row>
    <row r="161" spans="1:13" s="5" customFormat="1" ht="30" customHeight="1" x14ac:dyDescent="0.25">
      <c r="A161" s="69" t="s">
        <v>120</v>
      </c>
      <c r="B161" s="221" t="s">
        <v>141</v>
      </c>
      <c r="C161" s="225" t="s">
        <v>42</v>
      </c>
      <c r="D161" s="13" t="s">
        <v>255</v>
      </c>
      <c r="E161" s="17"/>
      <c r="F161" s="62"/>
      <c r="G161" s="62"/>
      <c r="H161" s="62"/>
      <c r="I161" s="62"/>
      <c r="J161" s="15"/>
      <c r="K161" s="20" t="s">
        <v>204</v>
      </c>
      <c r="L161" s="34"/>
      <c r="M161" s="66"/>
    </row>
    <row r="162" spans="1:13" s="5" customFormat="1" ht="30" customHeight="1" x14ac:dyDescent="0.25">
      <c r="A162" s="273"/>
      <c r="B162" s="54" t="s">
        <v>652</v>
      </c>
      <c r="C162" s="54" t="s">
        <v>649</v>
      </c>
      <c r="D162" s="54" t="s">
        <v>650</v>
      </c>
      <c r="E162" s="54" t="s">
        <v>651</v>
      </c>
      <c r="F162" s="62"/>
      <c r="G162" s="62"/>
      <c r="H162" s="62"/>
      <c r="I162" s="62"/>
      <c r="J162" s="15"/>
      <c r="K162" s="20" t="s">
        <v>204</v>
      </c>
      <c r="L162" s="34"/>
      <c r="M162" s="66"/>
    </row>
    <row r="163" spans="1:13" ht="25.5" x14ac:dyDescent="0.25">
      <c r="A163" s="45"/>
      <c r="B163" s="42" t="s">
        <v>139</v>
      </c>
      <c r="C163" s="46" t="s">
        <v>213</v>
      </c>
      <c r="D163" s="44" t="s">
        <v>257</v>
      </c>
      <c r="E163" s="92"/>
      <c r="F163" s="92"/>
      <c r="G163" s="92"/>
      <c r="H163" s="92"/>
      <c r="I163" s="92"/>
      <c r="J163" s="58"/>
      <c r="K163" s="58"/>
      <c r="L163" s="73"/>
      <c r="M163" s="68"/>
    </row>
    <row r="164" spans="1:13" s="5" customFormat="1" ht="41.25" customHeight="1" x14ac:dyDescent="0.25">
      <c r="A164" s="69" t="s">
        <v>120</v>
      </c>
      <c r="B164" s="221" t="s">
        <v>142</v>
      </c>
      <c r="C164" s="225" t="s">
        <v>210</v>
      </c>
      <c r="D164" s="13" t="s">
        <v>255</v>
      </c>
      <c r="E164" s="17"/>
      <c r="F164" s="86"/>
      <c r="G164" s="86"/>
      <c r="H164" s="86"/>
      <c r="I164" s="86"/>
      <c r="J164" s="15"/>
      <c r="K164" s="20" t="s">
        <v>204</v>
      </c>
      <c r="L164" s="34"/>
      <c r="M164" s="66"/>
    </row>
    <row r="165" spans="1:13" s="5" customFormat="1" ht="41.25" customHeight="1" x14ac:dyDescent="0.25">
      <c r="A165" s="273"/>
      <c r="B165" s="54" t="s">
        <v>653</v>
      </c>
      <c r="C165" s="54" t="s">
        <v>654</v>
      </c>
      <c r="D165" s="54" t="s">
        <v>236</v>
      </c>
      <c r="E165" s="54" t="s">
        <v>655</v>
      </c>
      <c r="F165" s="86"/>
      <c r="G165" s="86"/>
      <c r="H165" s="86"/>
      <c r="I165" s="86"/>
      <c r="J165" s="15"/>
      <c r="K165" s="20" t="s">
        <v>204</v>
      </c>
      <c r="L165" s="34"/>
      <c r="M165" s="66"/>
    </row>
    <row r="166" spans="1:13" ht="25.5" x14ac:dyDescent="0.25">
      <c r="A166" s="45"/>
      <c r="B166" s="42" t="s">
        <v>140</v>
      </c>
      <c r="C166" s="46" t="s">
        <v>214</v>
      </c>
      <c r="D166" s="44" t="s">
        <v>257</v>
      </c>
      <c r="E166" s="92"/>
      <c r="F166" s="92"/>
      <c r="G166" s="92"/>
      <c r="H166" s="92"/>
      <c r="I166" s="92"/>
      <c r="J166" s="58"/>
      <c r="K166" s="58"/>
      <c r="L166" s="73"/>
      <c r="M166" s="68"/>
    </row>
    <row r="167" spans="1:13" s="5" customFormat="1" ht="25.5" x14ac:dyDescent="0.25">
      <c r="A167" s="31" t="s">
        <v>120</v>
      </c>
      <c r="B167" s="221" t="s">
        <v>143</v>
      </c>
      <c r="C167" s="225" t="s">
        <v>241</v>
      </c>
      <c r="D167" s="13" t="s">
        <v>255</v>
      </c>
      <c r="E167" s="17"/>
      <c r="F167" s="86">
        <f>(F168+F169)</f>
        <v>2000000</v>
      </c>
      <c r="G167" s="86"/>
      <c r="H167" s="86"/>
      <c r="I167" s="86"/>
      <c r="J167" s="15" t="s">
        <v>340</v>
      </c>
      <c r="K167" s="20" t="s">
        <v>235</v>
      </c>
      <c r="L167" s="34"/>
      <c r="M167" s="66"/>
    </row>
    <row r="168" spans="1:13" s="5" customFormat="1" x14ac:dyDescent="0.25">
      <c r="A168" s="31"/>
      <c r="B168" s="221" t="s">
        <v>144</v>
      </c>
      <c r="C168" s="54" t="s">
        <v>447</v>
      </c>
      <c r="D168" s="13" t="s">
        <v>236</v>
      </c>
      <c r="E168" s="125"/>
      <c r="F168" s="47">
        <v>1200000</v>
      </c>
      <c r="G168" s="47"/>
      <c r="H168" s="47"/>
      <c r="I168" s="47"/>
      <c r="J168" s="15" t="s">
        <v>340</v>
      </c>
      <c r="K168" s="16" t="s">
        <v>235</v>
      </c>
      <c r="L168" s="34"/>
      <c r="M168" s="66"/>
    </row>
    <row r="169" spans="1:13" s="5" customFormat="1" ht="34.5" customHeight="1" x14ac:dyDescent="0.25">
      <c r="A169" s="31"/>
      <c r="B169" s="221" t="s">
        <v>448</v>
      </c>
      <c r="C169" s="54" t="s">
        <v>449</v>
      </c>
      <c r="D169" s="13" t="s">
        <v>236</v>
      </c>
      <c r="E169" s="125"/>
      <c r="F169" s="47">
        <v>800000</v>
      </c>
      <c r="G169" s="47"/>
      <c r="H169" s="47"/>
      <c r="I169" s="47"/>
      <c r="J169" s="15" t="s">
        <v>340</v>
      </c>
      <c r="K169" s="16" t="s">
        <v>235</v>
      </c>
      <c r="L169" s="34"/>
      <c r="M169" s="66"/>
    </row>
    <row r="170" spans="1:13" s="5" customFormat="1" ht="25.5" x14ac:dyDescent="0.25">
      <c r="A170" s="69" t="s">
        <v>120</v>
      </c>
      <c r="B170" s="221" t="s">
        <v>145</v>
      </c>
      <c r="C170" s="225" t="s">
        <v>249</v>
      </c>
      <c r="D170" s="13" t="s">
        <v>255</v>
      </c>
      <c r="E170" s="17"/>
      <c r="F170" s="62"/>
      <c r="G170" s="62"/>
      <c r="H170" s="62"/>
      <c r="I170" s="62"/>
      <c r="J170" s="15"/>
      <c r="K170" s="20" t="s">
        <v>204</v>
      </c>
      <c r="L170" s="34"/>
      <c r="M170" s="66"/>
    </row>
    <row r="171" spans="1:13" s="5" customFormat="1" ht="27.75" customHeight="1" x14ac:dyDescent="0.25">
      <c r="A171" s="69"/>
      <c r="B171" s="221" t="s">
        <v>656</v>
      </c>
      <c r="C171" s="54" t="s">
        <v>657</v>
      </c>
      <c r="D171" s="280" t="s">
        <v>236</v>
      </c>
      <c r="E171" s="54" t="s">
        <v>658</v>
      </c>
      <c r="F171" s="62"/>
      <c r="G171" s="62"/>
      <c r="H171" s="62"/>
      <c r="I171" s="62"/>
      <c r="J171" s="15"/>
      <c r="K171" s="20" t="s">
        <v>204</v>
      </c>
      <c r="L171" s="34"/>
      <c r="M171" s="66"/>
    </row>
    <row r="172" spans="1:13" s="5" customFormat="1" ht="25.5" x14ac:dyDescent="0.25">
      <c r="A172" s="69" t="s">
        <v>120</v>
      </c>
      <c r="B172" s="221" t="s">
        <v>146</v>
      </c>
      <c r="C172" s="225" t="s">
        <v>215</v>
      </c>
      <c r="D172" s="13" t="s">
        <v>255</v>
      </c>
      <c r="E172" s="17"/>
      <c r="F172" s="62"/>
      <c r="G172" s="62"/>
      <c r="H172" s="62"/>
      <c r="I172" s="62"/>
      <c r="J172" s="15"/>
      <c r="K172" s="20" t="s">
        <v>204</v>
      </c>
      <c r="L172" s="34"/>
      <c r="M172" s="66"/>
    </row>
    <row r="173" spans="1:13" s="5" customFormat="1" ht="59.25" customHeight="1" x14ac:dyDescent="0.25">
      <c r="A173" s="69"/>
      <c r="B173" s="221" t="s">
        <v>663</v>
      </c>
      <c r="C173" s="54" t="s">
        <v>659</v>
      </c>
      <c r="D173" s="13" t="s">
        <v>627</v>
      </c>
      <c r="E173" s="13" t="s">
        <v>660</v>
      </c>
      <c r="F173" s="62"/>
      <c r="G173" s="62"/>
      <c r="H173" s="62"/>
      <c r="I173" s="62"/>
      <c r="J173" s="15"/>
      <c r="K173" s="20" t="s">
        <v>204</v>
      </c>
      <c r="L173" s="34"/>
      <c r="M173" s="66"/>
    </row>
    <row r="174" spans="1:13" s="5" customFormat="1" ht="38.25" x14ac:dyDescent="0.25">
      <c r="A174" s="69"/>
      <c r="B174" s="221" t="s">
        <v>664</v>
      </c>
      <c r="C174" s="54" t="s">
        <v>661</v>
      </c>
      <c r="D174" s="13" t="s">
        <v>236</v>
      </c>
      <c r="E174" s="17" t="s">
        <v>662</v>
      </c>
      <c r="F174" s="62"/>
      <c r="G174" s="62"/>
      <c r="H174" s="62"/>
      <c r="I174" s="62"/>
      <c r="J174" s="15"/>
      <c r="K174" s="20" t="s">
        <v>204</v>
      </c>
      <c r="L174" s="34"/>
      <c r="M174" s="66"/>
    </row>
    <row r="175" spans="1:13" s="5" customFormat="1" ht="25.5" x14ac:dyDescent="0.25">
      <c r="A175" s="69" t="s">
        <v>120</v>
      </c>
      <c r="B175" s="221" t="s">
        <v>147</v>
      </c>
      <c r="C175" s="225" t="s">
        <v>44</v>
      </c>
      <c r="D175" s="13" t="s">
        <v>255</v>
      </c>
      <c r="E175" s="17"/>
      <c r="F175" s="86"/>
      <c r="G175" s="86"/>
      <c r="H175" s="86"/>
      <c r="I175" s="86"/>
      <c r="J175" s="15"/>
      <c r="K175" s="20" t="s">
        <v>204</v>
      </c>
      <c r="L175" s="34"/>
      <c r="M175" s="66"/>
    </row>
    <row r="176" spans="1:13" s="5" customFormat="1" ht="25.5" x14ac:dyDescent="0.25">
      <c r="A176" s="273"/>
      <c r="B176" s="16" t="s">
        <v>673</v>
      </c>
      <c r="C176" s="269" t="s">
        <v>665</v>
      </c>
      <c r="D176" s="13" t="s">
        <v>236</v>
      </c>
      <c r="E176" s="274" t="s">
        <v>666</v>
      </c>
      <c r="F176" s="86"/>
      <c r="G176" s="86"/>
      <c r="H176" s="86"/>
      <c r="I176" s="86"/>
      <c r="J176" s="15"/>
      <c r="K176" s="20" t="s">
        <v>204</v>
      </c>
      <c r="L176" s="34"/>
      <c r="M176" s="66"/>
    </row>
    <row r="177" spans="1:13" s="5" customFormat="1" ht="25.5" x14ac:dyDescent="0.25">
      <c r="A177" s="273"/>
      <c r="B177" s="16" t="s">
        <v>674</v>
      </c>
      <c r="C177" s="269" t="s">
        <v>667</v>
      </c>
      <c r="D177" s="13" t="s">
        <v>236</v>
      </c>
      <c r="E177" s="274" t="s">
        <v>668</v>
      </c>
      <c r="F177" s="86"/>
      <c r="G177" s="86"/>
      <c r="H177" s="86"/>
      <c r="I177" s="86"/>
      <c r="J177" s="15"/>
      <c r="K177" s="20" t="s">
        <v>204</v>
      </c>
      <c r="L177" s="34"/>
      <c r="M177" s="66"/>
    </row>
    <row r="178" spans="1:13" s="5" customFormat="1" ht="25.5" x14ac:dyDescent="0.25">
      <c r="A178" s="273"/>
      <c r="B178" s="16" t="s">
        <v>675</v>
      </c>
      <c r="C178" s="269" t="s">
        <v>669</v>
      </c>
      <c r="D178" s="13" t="s">
        <v>236</v>
      </c>
      <c r="E178" s="274" t="s">
        <v>670</v>
      </c>
      <c r="F178" s="86"/>
      <c r="G178" s="86"/>
      <c r="H178" s="86"/>
      <c r="I178" s="86"/>
      <c r="J178" s="15"/>
      <c r="K178" s="20" t="s">
        <v>204</v>
      </c>
      <c r="L178" s="34"/>
      <c r="M178" s="66"/>
    </row>
    <row r="179" spans="1:13" s="5" customFormat="1" ht="25.5" x14ac:dyDescent="0.25">
      <c r="A179" s="273"/>
      <c r="B179" s="16" t="s">
        <v>676</v>
      </c>
      <c r="C179" s="269" t="s">
        <v>671</v>
      </c>
      <c r="D179" s="13" t="s">
        <v>236</v>
      </c>
      <c r="E179" s="274" t="s">
        <v>672</v>
      </c>
      <c r="F179" s="86"/>
      <c r="G179" s="86"/>
      <c r="H179" s="86"/>
      <c r="I179" s="86"/>
      <c r="J179" s="15"/>
      <c r="K179" s="20" t="s">
        <v>204</v>
      </c>
      <c r="L179" s="34"/>
      <c r="M179" s="66"/>
    </row>
    <row r="180" spans="1:13" s="5" customFormat="1" ht="70.5" customHeight="1" x14ac:dyDescent="0.25">
      <c r="A180" s="33"/>
      <c r="B180" s="76" t="s">
        <v>268</v>
      </c>
      <c r="C180" s="23" t="s">
        <v>148</v>
      </c>
      <c r="D180" s="11" t="s">
        <v>256</v>
      </c>
      <c r="E180" s="91"/>
      <c r="F180" s="91"/>
      <c r="G180" s="91"/>
      <c r="H180" s="91"/>
      <c r="I180" s="91"/>
      <c r="J180" s="59"/>
      <c r="K180" s="59"/>
      <c r="L180" s="74"/>
      <c r="M180" s="66"/>
    </row>
    <row r="181" spans="1:13" ht="33" customHeight="1" x14ac:dyDescent="0.25">
      <c r="A181" s="45"/>
      <c r="B181" s="42" t="s">
        <v>149</v>
      </c>
      <c r="C181" s="46" t="s">
        <v>150</v>
      </c>
      <c r="D181" s="44" t="s">
        <v>257</v>
      </c>
      <c r="E181" s="58"/>
      <c r="F181" s="92"/>
      <c r="G181" s="92"/>
      <c r="H181" s="92"/>
      <c r="I181" s="92"/>
      <c r="J181" s="58"/>
      <c r="K181" s="58"/>
      <c r="L181" s="73"/>
      <c r="M181" s="68"/>
    </row>
    <row r="182" spans="1:13" x14ac:dyDescent="0.25">
      <c r="A182" s="69" t="s">
        <v>120</v>
      </c>
      <c r="B182" s="221" t="s">
        <v>3</v>
      </c>
      <c r="C182" s="225" t="s">
        <v>228</v>
      </c>
      <c r="D182" s="13" t="s">
        <v>255</v>
      </c>
      <c r="E182" s="17"/>
      <c r="F182" s="50"/>
      <c r="G182" s="50">
        <f>SUM(G183:G184)</f>
        <v>300500000</v>
      </c>
      <c r="H182" s="50"/>
      <c r="I182" s="50"/>
      <c r="J182" s="15"/>
      <c r="K182" s="20" t="s">
        <v>199</v>
      </c>
      <c r="L182" s="64"/>
      <c r="M182" s="68"/>
    </row>
    <row r="183" spans="1:13" ht="27.75" customHeight="1" x14ac:dyDescent="0.25">
      <c r="A183" s="69"/>
      <c r="B183" s="221" t="s">
        <v>545</v>
      </c>
      <c r="C183" s="227" t="s">
        <v>813</v>
      </c>
      <c r="D183" s="13" t="s">
        <v>236</v>
      </c>
      <c r="E183" s="17"/>
      <c r="F183" s="50"/>
      <c r="G183" s="47">
        <v>217552477</v>
      </c>
      <c r="H183" s="50"/>
      <c r="I183" s="50"/>
      <c r="J183" s="15" t="s">
        <v>547</v>
      </c>
      <c r="K183" s="20" t="s">
        <v>199</v>
      </c>
      <c r="L183" s="64"/>
      <c r="M183" s="68"/>
    </row>
    <row r="184" spans="1:13" x14ac:dyDescent="0.25">
      <c r="A184" s="69"/>
      <c r="B184" s="221" t="s">
        <v>546</v>
      </c>
      <c r="C184" s="227" t="s">
        <v>814</v>
      </c>
      <c r="D184" s="13" t="s">
        <v>236</v>
      </c>
      <c r="E184" s="17"/>
      <c r="F184" s="50"/>
      <c r="G184" s="47">
        <v>82947523</v>
      </c>
      <c r="H184" s="50"/>
      <c r="I184" s="50"/>
      <c r="J184" s="15" t="s">
        <v>548</v>
      </c>
      <c r="K184" s="20" t="s">
        <v>199</v>
      </c>
      <c r="L184" s="64"/>
      <c r="M184" s="68"/>
    </row>
    <row r="185" spans="1:13" s="5" customFormat="1" x14ac:dyDescent="0.25">
      <c r="A185" s="31" t="s">
        <v>120</v>
      </c>
      <c r="B185" s="221" t="s">
        <v>77</v>
      </c>
      <c r="C185" s="225" t="s">
        <v>234</v>
      </c>
      <c r="D185" s="13" t="s">
        <v>255</v>
      </c>
      <c r="E185" s="17"/>
      <c r="F185" s="50">
        <v>38000000</v>
      </c>
      <c r="G185" s="50">
        <f>SUM(G187:G189)</f>
        <v>80000000</v>
      </c>
      <c r="H185" s="50"/>
      <c r="I185" s="50"/>
      <c r="J185" s="15"/>
      <c r="K185" s="20" t="s">
        <v>205</v>
      </c>
      <c r="L185" s="34"/>
      <c r="M185" s="66"/>
    </row>
    <row r="186" spans="1:13" s="5" customFormat="1" ht="30" customHeight="1" x14ac:dyDescent="0.25">
      <c r="A186" s="31"/>
      <c r="B186" s="231" t="s">
        <v>85</v>
      </c>
      <c r="C186" s="232" t="s">
        <v>826</v>
      </c>
      <c r="D186" s="112" t="s">
        <v>236</v>
      </c>
      <c r="E186" s="17"/>
      <c r="F186" s="47">
        <v>38000000</v>
      </c>
      <c r="G186" s="47"/>
      <c r="H186" s="47"/>
      <c r="I186" s="47"/>
      <c r="J186" s="15" t="s">
        <v>371</v>
      </c>
      <c r="K186" s="20" t="s">
        <v>205</v>
      </c>
      <c r="L186" s="65"/>
      <c r="M186" s="66"/>
    </row>
    <row r="187" spans="1:13" s="5" customFormat="1" ht="30" customHeight="1" x14ac:dyDescent="0.25">
      <c r="A187" s="31"/>
      <c r="B187" s="231" t="s">
        <v>450</v>
      </c>
      <c r="C187" s="232" t="s">
        <v>700</v>
      </c>
      <c r="D187" s="112" t="s">
        <v>236</v>
      </c>
      <c r="E187" s="17"/>
      <c r="F187" s="17"/>
      <c r="G187" s="47">
        <v>31788713</v>
      </c>
      <c r="H187" s="47"/>
      <c r="I187" s="47"/>
      <c r="J187" s="15" t="s">
        <v>542</v>
      </c>
      <c r="K187" s="20" t="s">
        <v>205</v>
      </c>
      <c r="L187" s="65"/>
      <c r="M187" s="66"/>
    </row>
    <row r="188" spans="1:13" s="5" customFormat="1" ht="30" customHeight="1" x14ac:dyDescent="0.25">
      <c r="A188" s="31"/>
      <c r="B188" s="231" t="s">
        <v>703</v>
      </c>
      <c r="C188" s="232" t="s">
        <v>701</v>
      </c>
      <c r="D188" s="112" t="s">
        <v>236</v>
      </c>
      <c r="E188" s="17"/>
      <c r="F188" s="17"/>
      <c r="G188" s="47">
        <v>44821286</v>
      </c>
      <c r="H188" s="47"/>
      <c r="I188" s="47"/>
      <c r="J188" s="15" t="s">
        <v>543</v>
      </c>
      <c r="K188" s="20" t="s">
        <v>205</v>
      </c>
      <c r="L188" s="65"/>
      <c r="M188" s="66"/>
    </row>
    <row r="189" spans="1:13" s="5" customFormat="1" ht="30" customHeight="1" x14ac:dyDescent="0.25">
      <c r="A189" s="31"/>
      <c r="B189" s="231" t="s">
        <v>704</v>
      </c>
      <c r="C189" s="232" t="s">
        <v>702</v>
      </c>
      <c r="D189" s="112" t="s">
        <v>236</v>
      </c>
      <c r="E189" s="17"/>
      <c r="F189" s="17"/>
      <c r="G189" s="47">
        <v>3390001</v>
      </c>
      <c r="H189" s="47"/>
      <c r="I189" s="47"/>
      <c r="J189" s="15" t="s">
        <v>544</v>
      </c>
      <c r="K189" s="20" t="s">
        <v>205</v>
      </c>
      <c r="L189" s="65"/>
      <c r="M189" s="66"/>
    </row>
    <row r="190" spans="1:13" s="5" customFormat="1" ht="30" customHeight="1" x14ac:dyDescent="0.25">
      <c r="A190" s="31"/>
      <c r="B190" s="231" t="s">
        <v>705</v>
      </c>
      <c r="C190" s="54" t="s">
        <v>451</v>
      </c>
      <c r="D190" s="13" t="s">
        <v>236</v>
      </c>
      <c r="E190" s="20" t="s">
        <v>815</v>
      </c>
      <c r="F190" s="210"/>
      <c r="G190" s="210"/>
      <c r="H190" s="210"/>
      <c r="I190" s="210"/>
      <c r="J190" s="15"/>
      <c r="K190" s="20" t="s">
        <v>205</v>
      </c>
      <c r="L190" s="34"/>
      <c r="M190" s="66"/>
    </row>
    <row r="191" spans="1:13" s="5" customFormat="1" ht="30" customHeight="1" x14ac:dyDescent="0.25">
      <c r="A191" s="31"/>
      <c r="B191" s="231" t="s">
        <v>816</v>
      </c>
      <c r="C191" s="54" t="s">
        <v>818</v>
      </c>
      <c r="D191" s="13" t="s">
        <v>236</v>
      </c>
      <c r="E191" s="20"/>
      <c r="F191" s="210"/>
      <c r="G191" s="210"/>
      <c r="H191" s="210"/>
      <c r="I191" s="210"/>
      <c r="J191" s="15"/>
      <c r="K191" s="20" t="s">
        <v>205</v>
      </c>
      <c r="L191" s="34"/>
      <c r="M191" s="66"/>
    </row>
    <row r="192" spans="1:13" s="5" customFormat="1" ht="30" customHeight="1" x14ac:dyDescent="0.25">
      <c r="A192" s="31"/>
      <c r="B192" s="231" t="s">
        <v>819</v>
      </c>
      <c r="C192" s="39" t="s">
        <v>827</v>
      </c>
      <c r="D192" s="13" t="s">
        <v>236</v>
      </c>
      <c r="E192" s="20" t="s">
        <v>817</v>
      </c>
      <c r="F192" s="210"/>
      <c r="G192" s="210"/>
      <c r="H192" s="210"/>
      <c r="I192" s="210"/>
      <c r="J192" s="15"/>
      <c r="K192" s="20" t="s">
        <v>205</v>
      </c>
      <c r="L192" s="34"/>
      <c r="M192" s="66"/>
    </row>
    <row r="193" spans="1:13" s="5" customFormat="1" ht="30.75" customHeight="1" x14ac:dyDescent="0.25">
      <c r="A193" s="31" t="s">
        <v>120</v>
      </c>
      <c r="B193" s="221" t="s">
        <v>78</v>
      </c>
      <c r="C193" s="225" t="s">
        <v>10</v>
      </c>
      <c r="D193" s="13" t="s">
        <v>255</v>
      </c>
      <c r="E193" s="17" t="s">
        <v>820</v>
      </c>
      <c r="F193" s="50"/>
      <c r="G193" s="50"/>
      <c r="H193" s="50"/>
      <c r="I193" s="50"/>
      <c r="J193" s="15"/>
      <c r="K193" s="20" t="s">
        <v>205</v>
      </c>
      <c r="L193" s="34"/>
      <c r="M193" s="66"/>
    </row>
    <row r="194" spans="1:13" s="5" customFormat="1" ht="33" customHeight="1" x14ac:dyDescent="0.25">
      <c r="A194" s="31"/>
      <c r="B194" s="221" t="s">
        <v>278</v>
      </c>
      <c r="C194" s="54" t="s">
        <v>452</v>
      </c>
      <c r="D194" s="13" t="s">
        <v>236</v>
      </c>
      <c r="E194" s="17"/>
      <c r="F194" s="47"/>
      <c r="G194" s="47"/>
      <c r="H194" s="47"/>
      <c r="I194" s="47"/>
      <c r="J194" s="15"/>
      <c r="K194" s="20" t="s">
        <v>205</v>
      </c>
      <c r="L194" s="34"/>
      <c r="M194" s="66"/>
    </row>
    <row r="195" spans="1:13" s="5" customFormat="1" ht="27.75" customHeight="1" x14ac:dyDescent="0.25">
      <c r="A195" s="69" t="s">
        <v>120</v>
      </c>
      <c r="B195" s="221" t="s">
        <v>79</v>
      </c>
      <c r="C195" s="225" t="s">
        <v>46</v>
      </c>
      <c r="D195" s="13" t="s">
        <v>255</v>
      </c>
      <c r="E195" s="17"/>
      <c r="F195" s="50">
        <f>(F196)</f>
        <v>1276800</v>
      </c>
      <c r="G195" s="50"/>
      <c r="H195" s="50"/>
      <c r="I195" s="50"/>
      <c r="J195" s="15" t="s">
        <v>375</v>
      </c>
      <c r="K195" s="20" t="s">
        <v>207</v>
      </c>
      <c r="L195" s="34"/>
      <c r="M195" s="66"/>
    </row>
    <row r="196" spans="1:13" s="5" customFormat="1" ht="123.75" customHeight="1" x14ac:dyDescent="0.25">
      <c r="A196" s="31"/>
      <c r="B196" s="221" t="s">
        <v>281</v>
      </c>
      <c r="C196" s="54" t="s">
        <v>223</v>
      </c>
      <c r="D196" s="13" t="s">
        <v>236</v>
      </c>
      <c r="E196" s="17" t="s">
        <v>453</v>
      </c>
      <c r="F196" s="90">
        <v>1276800</v>
      </c>
      <c r="G196" s="90"/>
      <c r="H196" s="90"/>
      <c r="I196" s="90"/>
      <c r="J196" s="89" t="s">
        <v>375</v>
      </c>
      <c r="K196" s="20" t="s">
        <v>207</v>
      </c>
      <c r="L196" s="34"/>
      <c r="M196" s="66"/>
    </row>
    <row r="197" spans="1:13" s="5" customFormat="1" ht="72" customHeight="1" x14ac:dyDescent="0.25">
      <c r="A197" s="31"/>
      <c r="B197" s="221" t="s">
        <v>285</v>
      </c>
      <c r="C197" s="54" t="s">
        <v>253</v>
      </c>
      <c r="D197" s="13" t="s">
        <v>236</v>
      </c>
      <c r="E197" s="17" t="s">
        <v>454</v>
      </c>
      <c r="F197" s="88"/>
      <c r="G197" s="88"/>
      <c r="H197" s="88"/>
      <c r="I197" s="88"/>
      <c r="J197" s="89"/>
      <c r="K197" s="20" t="s">
        <v>207</v>
      </c>
      <c r="L197" s="34"/>
      <c r="M197" s="66"/>
    </row>
    <row r="198" spans="1:13" s="5" customFormat="1" ht="32.25" customHeight="1" x14ac:dyDescent="0.25">
      <c r="A198" s="69" t="s">
        <v>120</v>
      </c>
      <c r="B198" s="221" t="s">
        <v>80</v>
      </c>
      <c r="C198" s="225" t="s">
        <v>274</v>
      </c>
      <c r="D198" s="13" t="s">
        <v>255</v>
      </c>
      <c r="E198" s="17"/>
      <c r="F198" s="86"/>
      <c r="G198" s="86"/>
      <c r="H198" s="86"/>
      <c r="I198" s="86"/>
      <c r="J198" s="15"/>
      <c r="K198" s="20" t="s">
        <v>207</v>
      </c>
      <c r="L198" s="65"/>
      <c r="M198" s="66"/>
    </row>
    <row r="199" spans="1:13" s="5" customFormat="1" ht="25.5" x14ac:dyDescent="0.25">
      <c r="A199" s="69" t="s">
        <v>120</v>
      </c>
      <c r="B199" s="221" t="s">
        <v>81</v>
      </c>
      <c r="C199" s="225" t="s">
        <v>47</v>
      </c>
      <c r="D199" s="13" t="s">
        <v>255</v>
      </c>
      <c r="E199" s="17"/>
      <c r="F199" s="86">
        <f>(F200)</f>
        <v>4426780</v>
      </c>
      <c r="G199" s="86"/>
      <c r="H199" s="86"/>
      <c r="I199" s="86"/>
      <c r="J199" s="15" t="s">
        <v>375</v>
      </c>
      <c r="K199" s="20" t="s">
        <v>207</v>
      </c>
      <c r="L199" s="65"/>
      <c r="M199" s="66"/>
    </row>
    <row r="200" spans="1:13" s="5" customFormat="1" ht="57.75" customHeight="1" x14ac:dyDescent="0.25">
      <c r="A200" s="31"/>
      <c r="B200" s="221" t="s">
        <v>86</v>
      </c>
      <c r="C200" s="54" t="s">
        <v>455</v>
      </c>
      <c r="D200" s="13" t="s">
        <v>236</v>
      </c>
      <c r="E200" s="17" t="s">
        <v>456</v>
      </c>
      <c r="F200" s="90">
        <v>4426780</v>
      </c>
      <c r="G200" s="90"/>
      <c r="H200" s="90"/>
      <c r="I200" s="90"/>
      <c r="J200" s="15" t="s">
        <v>375</v>
      </c>
      <c r="K200" s="20" t="s">
        <v>207</v>
      </c>
      <c r="L200" s="34"/>
      <c r="M200" s="66"/>
    </row>
    <row r="201" spans="1:13" s="5" customFormat="1" ht="25.5" x14ac:dyDescent="0.25">
      <c r="A201" s="69" t="s">
        <v>120</v>
      </c>
      <c r="B201" s="221" t="s">
        <v>82</v>
      </c>
      <c r="C201" s="225" t="s">
        <v>48</v>
      </c>
      <c r="D201" s="13" t="s">
        <v>255</v>
      </c>
      <c r="E201" s="17"/>
      <c r="F201" s="86">
        <f>(F202)</f>
        <v>9416420</v>
      </c>
      <c r="G201" s="86"/>
      <c r="H201" s="86"/>
      <c r="I201" s="86"/>
      <c r="J201" s="15" t="s">
        <v>375</v>
      </c>
      <c r="K201" s="20" t="s">
        <v>207</v>
      </c>
      <c r="L201" s="34"/>
      <c r="M201" s="66"/>
    </row>
    <row r="202" spans="1:13" s="5" customFormat="1" ht="270" customHeight="1" x14ac:dyDescent="0.25">
      <c r="A202" s="31"/>
      <c r="B202" s="221" t="s">
        <v>87</v>
      </c>
      <c r="C202" s="54" t="s">
        <v>457</v>
      </c>
      <c r="D202" s="13" t="s">
        <v>236</v>
      </c>
      <c r="E202" s="17" t="s">
        <v>706</v>
      </c>
      <c r="F202" s="275">
        <v>9416420</v>
      </c>
      <c r="G202" s="90"/>
      <c r="H202" s="90"/>
      <c r="I202" s="90"/>
      <c r="J202" s="89" t="s">
        <v>375</v>
      </c>
      <c r="K202" s="20" t="s">
        <v>207</v>
      </c>
      <c r="L202" s="34"/>
      <c r="M202" s="66"/>
    </row>
    <row r="203" spans="1:13" s="5" customFormat="1" ht="33" customHeight="1" x14ac:dyDescent="0.25">
      <c r="A203" s="69" t="s">
        <v>120</v>
      </c>
      <c r="B203" s="221" t="s">
        <v>83</v>
      </c>
      <c r="C203" s="225" t="s">
        <v>49</v>
      </c>
      <c r="D203" s="13" t="s">
        <v>255</v>
      </c>
      <c r="E203" s="17"/>
      <c r="F203" s="86">
        <f>(F204)</f>
        <v>80000</v>
      </c>
      <c r="G203" s="86"/>
      <c r="H203" s="86"/>
      <c r="I203" s="86"/>
      <c r="J203" s="15" t="s">
        <v>375</v>
      </c>
      <c r="K203" s="20" t="s">
        <v>207</v>
      </c>
      <c r="L203" s="65"/>
      <c r="M203" s="66"/>
    </row>
    <row r="204" spans="1:13" s="5" customFormat="1" ht="85.5" customHeight="1" x14ac:dyDescent="0.25">
      <c r="A204" s="31"/>
      <c r="B204" s="221" t="s">
        <v>88</v>
      </c>
      <c r="C204" s="54" t="s">
        <v>458</v>
      </c>
      <c r="D204" s="13" t="s">
        <v>236</v>
      </c>
      <c r="E204" s="17" t="s">
        <v>707</v>
      </c>
      <c r="F204" s="275">
        <v>80000</v>
      </c>
      <c r="G204" s="90"/>
      <c r="H204" s="90"/>
      <c r="I204" s="90"/>
      <c r="J204" s="89" t="s">
        <v>375</v>
      </c>
      <c r="K204" s="20" t="s">
        <v>207</v>
      </c>
      <c r="L204" s="34"/>
      <c r="M204" s="66"/>
    </row>
    <row r="205" spans="1:13" ht="42.75" customHeight="1" x14ac:dyDescent="0.25">
      <c r="A205" s="69" t="s">
        <v>120</v>
      </c>
      <c r="B205" s="221" t="s">
        <v>84</v>
      </c>
      <c r="C205" s="225" t="s">
        <v>50</v>
      </c>
      <c r="D205" s="13" t="s">
        <v>255</v>
      </c>
      <c r="E205" s="17"/>
      <c r="F205" s="94"/>
      <c r="G205" s="94"/>
      <c r="H205" s="94"/>
      <c r="I205" s="94"/>
      <c r="J205" s="15"/>
      <c r="K205" s="20" t="s">
        <v>208</v>
      </c>
      <c r="L205" s="64"/>
      <c r="M205" s="68"/>
    </row>
    <row r="206" spans="1:13" ht="46.5" customHeight="1" x14ac:dyDescent="0.25">
      <c r="A206" s="69" t="s">
        <v>120</v>
      </c>
      <c r="B206" s="221" t="s">
        <v>271</v>
      </c>
      <c r="C206" s="225" t="s">
        <v>51</v>
      </c>
      <c r="D206" s="13" t="s">
        <v>255</v>
      </c>
      <c r="E206" s="17"/>
      <c r="F206" s="86"/>
      <c r="G206" s="86"/>
      <c r="H206" s="86"/>
      <c r="I206" s="86"/>
      <c r="J206" s="15"/>
      <c r="K206" s="20" t="s">
        <v>208</v>
      </c>
      <c r="L206" s="64"/>
      <c r="M206" s="68"/>
    </row>
    <row r="207" spans="1:13" ht="38.25" x14ac:dyDescent="0.25">
      <c r="A207" s="273"/>
      <c r="B207" s="221" t="s">
        <v>746</v>
      </c>
      <c r="C207" s="54" t="s">
        <v>751</v>
      </c>
      <c r="D207" s="13" t="s">
        <v>236</v>
      </c>
      <c r="E207" s="17" t="s">
        <v>741</v>
      </c>
      <c r="F207" s="86"/>
      <c r="G207" s="86"/>
      <c r="H207" s="86"/>
      <c r="I207" s="86"/>
      <c r="J207" s="15"/>
      <c r="K207" s="20" t="s">
        <v>208</v>
      </c>
      <c r="L207" s="64"/>
      <c r="M207" s="68"/>
    </row>
    <row r="208" spans="1:13" ht="86.25" customHeight="1" x14ac:dyDescent="0.25">
      <c r="A208" s="273"/>
      <c r="B208" s="221" t="s">
        <v>747</v>
      </c>
      <c r="C208" s="54" t="s">
        <v>752</v>
      </c>
      <c r="D208" s="13" t="s">
        <v>236</v>
      </c>
      <c r="E208" s="17" t="s">
        <v>742</v>
      </c>
      <c r="F208" s="86"/>
      <c r="G208" s="86"/>
      <c r="H208" s="86"/>
      <c r="I208" s="86"/>
      <c r="J208" s="15"/>
      <c r="K208" s="20" t="s">
        <v>208</v>
      </c>
      <c r="L208" s="64"/>
      <c r="M208" s="68"/>
    </row>
    <row r="209" spans="1:13" ht="72" customHeight="1" x14ac:dyDescent="0.25">
      <c r="A209" s="273"/>
      <c r="B209" s="221" t="s">
        <v>748</v>
      </c>
      <c r="C209" s="54" t="s">
        <v>753</v>
      </c>
      <c r="D209" s="13" t="s">
        <v>236</v>
      </c>
      <c r="E209" s="17" t="s">
        <v>743</v>
      </c>
      <c r="F209" s="86"/>
      <c r="G209" s="86"/>
      <c r="H209" s="86"/>
      <c r="I209" s="86"/>
      <c r="J209" s="15"/>
      <c r="K209" s="20" t="s">
        <v>208</v>
      </c>
      <c r="L209" s="64"/>
      <c r="M209" s="68"/>
    </row>
    <row r="210" spans="1:13" ht="38.25" x14ac:dyDescent="0.25">
      <c r="A210" s="273"/>
      <c r="B210" s="221" t="s">
        <v>749</v>
      </c>
      <c r="C210" s="54" t="s">
        <v>755</v>
      </c>
      <c r="D210" s="13" t="s">
        <v>236</v>
      </c>
      <c r="E210" s="17" t="s">
        <v>744</v>
      </c>
      <c r="F210" s="86"/>
      <c r="G210" s="86"/>
      <c r="H210" s="86"/>
      <c r="I210" s="86"/>
      <c r="J210" s="15"/>
      <c r="K210" s="20" t="s">
        <v>208</v>
      </c>
      <c r="L210" s="64"/>
      <c r="M210" s="68"/>
    </row>
    <row r="211" spans="1:13" ht="46.5" customHeight="1" x14ac:dyDescent="0.25">
      <c r="A211" s="273"/>
      <c r="B211" s="221" t="s">
        <v>750</v>
      </c>
      <c r="C211" s="54" t="s">
        <v>754</v>
      </c>
      <c r="D211" s="13" t="s">
        <v>236</v>
      </c>
      <c r="E211" s="17" t="s">
        <v>745</v>
      </c>
      <c r="F211" s="86"/>
      <c r="G211" s="86"/>
      <c r="H211" s="86"/>
      <c r="I211" s="86"/>
      <c r="J211" s="15"/>
      <c r="K211" s="20" t="s">
        <v>208</v>
      </c>
      <c r="L211" s="64"/>
      <c r="M211" s="68"/>
    </row>
    <row r="212" spans="1:13" ht="25.5" x14ac:dyDescent="0.25">
      <c r="A212" s="45"/>
      <c r="B212" s="42" t="s">
        <v>151</v>
      </c>
      <c r="C212" s="46" t="s">
        <v>157</v>
      </c>
      <c r="D212" s="44" t="s">
        <v>257</v>
      </c>
      <c r="E212" s="58"/>
      <c r="F212" s="92"/>
      <c r="G212" s="92"/>
      <c r="H212" s="92"/>
      <c r="I212" s="92"/>
      <c r="J212" s="58"/>
      <c r="K212" s="58"/>
      <c r="L212" s="73"/>
      <c r="M212" s="68"/>
    </row>
    <row r="213" spans="1:13" s="5" customFormat="1" ht="59.25" customHeight="1" x14ac:dyDescent="0.25">
      <c r="A213" s="69" t="s">
        <v>120</v>
      </c>
      <c r="B213" s="221" t="s">
        <v>162</v>
      </c>
      <c r="C213" s="225" t="s">
        <v>52</v>
      </c>
      <c r="D213" s="13" t="s">
        <v>255</v>
      </c>
      <c r="E213" s="17"/>
      <c r="F213" s="86"/>
      <c r="G213" s="86"/>
      <c r="H213" s="86"/>
      <c r="I213" s="86"/>
      <c r="J213" s="15"/>
      <c r="K213" s="20" t="s">
        <v>207</v>
      </c>
      <c r="L213" s="34"/>
      <c r="M213" s="66"/>
    </row>
    <row r="214" spans="1:13" s="5" customFormat="1" ht="27.75" customHeight="1" x14ac:dyDescent="0.25">
      <c r="A214" s="69" t="s">
        <v>120</v>
      </c>
      <c r="B214" s="221" t="s">
        <v>163</v>
      </c>
      <c r="C214" s="225" t="s">
        <v>216</v>
      </c>
      <c r="D214" s="13" t="s">
        <v>255</v>
      </c>
      <c r="E214" s="17"/>
      <c r="F214" s="86"/>
      <c r="G214" s="86"/>
      <c r="H214" s="86"/>
      <c r="I214" s="86"/>
      <c r="J214" s="15"/>
      <c r="K214" s="20" t="s">
        <v>208</v>
      </c>
      <c r="L214" s="34"/>
      <c r="M214" s="66"/>
    </row>
    <row r="215" spans="1:13" s="5" customFormat="1" ht="58.5" customHeight="1" x14ac:dyDescent="0.25">
      <c r="A215" s="69"/>
      <c r="B215" s="221" t="s">
        <v>710</v>
      </c>
      <c r="C215" s="54" t="s">
        <v>821</v>
      </c>
      <c r="D215" s="276" t="s">
        <v>236</v>
      </c>
      <c r="E215" s="17" t="s">
        <v>708</v>
      </c>
      <c r="F215" s="86"/>
      <c r="G215" s="86"/>
      <c r="H215" s="86"/>
      <c r="I215" s="86"/>
      <c r="J215" s="15"/>
      <c r="K215" s="20" t="s">
        <v>208</v>
      </c>
      <c r="L215" s="34"/>
      <c r="M215" s="66"/>
    </row>
    <row r="216" spans="1:13" s="5" customFormat="1" ht="111" customHeight="1" x14ac:dyDescent="0.25">
      <c r="A216" s="69"/>
      <c r="B216" s="221" t="s">
        <v>711</v>
      </c>
      <c r="C216" s="54" t="s">
        <v>712</v>
      </c>
      <c r="D216" s="276" t="s">
        <v>236</v>
      </c>
      <c r="E216" s="17" t="s">
        <v>709</v>
      </c>
      <c r="F216" s="86"/>
      <c r="G216" s="86"/>
      <c r="H216" s="86"/>
      <c r="I216" s="86"/>
      <c r="J216" s="15"/>
      <c r="K216" s="20" t="s">
        <v>208</v>
      </c>
      <c r="L216" s="34"/>
      <c r="M216" s="66"/>
    </row>
    <row r="217" spans="1:13" s="5" customFormat="1" ht="45.75" customHeight="1" x14ac:dyDescent="0.25">
      <c r="A217" s="69" t="s">
        <v>120</v>
      </c>
      <c r="B217" s="221" t="s">
        <v>164</v>
      </c>
      <c r="C217" s="225" t="s">
        <v>217</v>
      </c>
      <c r="D217" s="13" t="s">
        <v>255</v>
      </c>
      <c r="E217" s="17"/>
      <c r="F217" s="50"/>
      <c r="G217" s="50"/>
      <c r="H217" s="50"/>
      <c r="I217" s="50"/>
      <c r="J217" s="15"/>
      <c r="K217" s="20" t="s">
        <v>208</v>
      </c>
      <c r="L217" s="34"/>
      <c r="M217" s="66"/>
    </row>
    <row r="218" spans="1:13" s="5" customFormat="1" ht="157.5" customHeight="1" x14ac:dyDescent="0.25">
      <c r="A218" s="69"/>
      <c r="B218" s="221" t="s">
        <v>730</v>
      </c>
      <c r="C218" s="54" t="s">
        <v>713</v>
      </c>
      <c r="D218" s="276" t="s">
        <v>236</v>
      </c>
      <c r="E218" s="17" t="s">
        <v>714</v>
      </c>
      <c r="F218" s="50"/>
      <c r="G218" s="50"/>
      <c r="H218" s="50"/>
      <c r="I218" s="50"/>
      <c r="J218" s="15"/>
      <c r="K218" s="20" t="s">
        <v>208</v>
      </c>
      <c r="L218" s="34"/>
      <c r="M218" s="66"/>
    </row>
    <row r="219" spans="1:13" s="5" customFormat="1" ht="186.75" customHeight="1" x14ac:dyDescent="0.25">
      <c r="A219" s="69"/>
      <c r="B219" s="221" t="s">
        <v>731</v>
      </c>
      <c r="C219" s="54" t="s">
        <v>715</v>
      </c>
      <c r="D219" s="276" t="s">
        <v>236</v>
      </c>
      <c r="E219" s="17" t="s">
        <v>716</v>
      </c>
      <c r="F219" s="50"/>
      <c r="G219" s="50"/>
      <c r="H219" s="50"/>
      <c r="I219" s="50"/>
      <c r="J219" s="15"/>
      <c r="K219" s="20" t="s">
        <v>208</v>
      </c>
      <c r="L219" s="34"/>
      <c r="M219" s="66"/>
    </row>
    <row r="220" spans="1:13" s="5" customFormat="1" ht="45.75" customHeight="1" x14ac:dyDescent="0.25">
      <c r="A220" s="69"/>
      <c r="B220" s="221" t="s">
        <v>732</v>
      </c>
      <c r="C220" s="54" t="s">
        <v>717</v>
      </c>
      <c r="D220" s="276" t="s">
        <v>236</v>
      </c>
      <c r="E220" s="17" t="s">
        <v>718</v>
      </c>
      <c r="F220" s="50"/>
      <c r="G220" s="50"/>
      <c r="H220" s="50"/>
      <c r="I220" s="50"/>
      <c r="J220" s="15"/>
      <c r="K220" s="20" t="s">
        <v>208</v>
      </c>
      <c r="L220" s="34"/>
      <c r="M220" s="66"/>
    </row>
    <row r="221" spans="1:13" s="5" customFormat="1" ht="38.25" x14ac:dyDescent="0.25">
      <c r="A221" s="69" t="s">
        <v>120</v>
      </c>
      <c r="B221" s="221" t="s">
        <v>165</v>
      </c>
      <c r="C221" s="225" t="s">
        <v>218</v>
      </c>
      <c r="D221" s="13" t="s">
        <v>255</v>
      </c>
      <c r="E221" s="17"/>
      <c r="F221" s="50"/>
      <c r="G221" s="50"/>
      <c r="H221" s="50"/>
      <c r="I221" s="50"/>
      <c r="J221" s="15"/>
      <c r="K221" s="20" t="s">
        <v>208</v>
      </c>
      <c r="L221" s="34"/>
      <c r="M221" s="66"/>
    </row>
    <row r="222" spans="1:13" s="5" customFormat="1" ht="38.25" x14ac:dyDescent="0.25">
      <c r="A222" s="69"/>
      <c r="B222" s="221" t="s">
        <v>733</v>
      </c>
      <c r="C222" s="54" t="s">
        <v>756</v>
      </c>
      <c r="D222" s="13" t="s">
        <v>236</v>
      </c>
      <c r="E222" s="17" t="s">
        <v>727</v>
      </c>
      <c r="F222" s="50"/>
      <c r="G222" s="50"/>
      <c r="H222" s="50"/>
      <c r="I222" s="50"/>
      <c r="J222" s="15"/>
      <c r="K222" s="20" t="s">
        <v>208</v>
      </c>
      <c r="L222" s="34"/>
      <c r="M222" s="66"/>
    </row>
    <row r="223" spans="1:13" s="5" customFormat="1" ht="38.25" x14ac:dyDescent="0.25">
      <c r="A223" s="69"/>
      <c r="B223" s="221" t="s">
        <v>734</v>
      </c>
      <c r="C223" s="54" t="s">
        <v>757</v>
      </c>
      <c r="D223" s="13" t="s">
        <v>236</v>
      </c>
      <c r="E223" s="17" t="s">
        <v>719</v>
      </c>
      <c r="F223" s="50"/>
      <c r="G223" s="50"/>
      <c r="H223" s="50"/>
      <c r="I223" s="50"/>
      <c r="J223" s="15"/>
      <c r="K223" s="20" t="s">
        <v>208</v>
      </c>
      <c r="L223" s="34"/>
      <c r="M223" s="66"/>
    </row>
    <row r="224" spans="1:13" s="5" customFormat="1" ht="38.25" x14ac:dyDescent="0.25">
      <c r="A224" s="69"/>
      <c r="B224" s="221" t="s">
        <v>735</v>
      </c>
      <c r="C224" s="54" t="s">
        <v>758</v>
      </c>
      <c r="D224" s="13" t="s">
        <v>236</v>
      </c>
      <c r="E224" s="17" t="s">
        <v>720</v>
      </c>
      <c r="F224" s="50"/>
      <c r="G224" s="50"/>
      <c r="H224" s="50"/>
      <c r="I224" s="50"/>
      <c r="J224" s="15"/>
      <c r="K224" s="20" t="s">
        <v>208</v>
      </c>
      <c r="L224" s="34"/>
      <c r="M224" s="66"/>
    </row>
    <row r="225" spans="1:13" s="5" customFormat="1" ht="38.25" x14ac:dyDescent="0.25">
      <c r="A225" s="69"/>
      <c r="B225" s="221" t="s">
        <v>736</v>
      </c>
      <c r="C225" s="54" t="s">
        <v>759</v>
      </c>
      <c r="D225" s="13" t="s">
        <v>236</v>
      </c>
      <c r="E225" s="17" t="s">
        <v>721</v>
      </c>
      <c r="F225" s="50"/>
      <c r="G225" s="50"/>
      <c r="H225" s="50"/>
      <c r="I225" s="50"/>
      <c r="J225" s="15"/>
      <c r="K225" s="20" t="s">
        <v>208</v>
      </c>
      <c r="L225" s="34"/>
      <c r="M225" s="66"/>
    </row>
    <row r="226" spans="1:13" s="5" customFormat="1" ht="38.25" x14ac:dyDescent="0.25">
      <c r="A226" s="69"/>
      <c r="B226" s="221" t="s">
        <v>737</v>
      </c>
      <c r="C226" s="54" t="s">
        <v>722</v>
      </c>
      <c r="D226" s="13" t="s">
        <v>236</v>
      </c>
      <c r="E226" s="17" t="s">
        <v>723</v>
      </c>
      <c r="F226" s="50"/>
      <c r="G226" s="50"/>
      <c r="H226" s="50"/>
      <c r="I226" s="50"/>
      <c r="J226" s="15"/>
      <c r="K226" s="20" t="s">
        <v>208</v>
      </c>
      <c r="L226" s="34"/>
      <c r="M226" s="66"/>
    </row>
    <row r="227" spans="1:13" s="5" customFormat="1" ht="38.25" x14ac:dyDescent="0.25">
      <c r="A227" s="69"/>
      <c r="B227" s="221" t="s">
        <v>738</v>
      </c>
      <c r="C227" s="54" t="s">
        <v>760</v>
      </c>
      <c r="D227" s="13" t="s">
        <v>236</v>
      </c>
      <c r="E227" s="17" t="s">
        <v>724</v>
      </c>
      <c r="F227" s="50"/>
      <c r="G227" s="50"/>
      <c r="H227" s="50"/>
      <c r="I227" s="50"/>
      <c r="J227" s="15"/>
      <c r="K227" s="20" t="s">
        <v>208</v>
      </c>
      <c r="L227" s="34"/>
      <c r="M227" s="66"/>
    </row>
    <row r="228" spans="1:13" s="5" customFormat="1" ht="38.25" x14ac:dyDescent="0.25">
      <c r="A228" s="69"/>
      <c r="B228" s="221" t="s">
        <v>739</v>
      </c>
      <c r="C228" s="54" t="s">
        <v>725</v>
      </c>
      <c r="D228" s="13" t="s">
        <v>236</v>
      </c>
      <c r="E228" s="17" t="s">
        <v>726</v>
      </c>
      <c r="F228" s="50"/>
      <c r="G228" s="50"/>
      <c r="H228" s="50"/>
      <c r="I228" s="50"/>
      <c r="J228" s="15"/>
      <c r="K228" s="20" t="s">
        <v>208</v>
      </c>
      <c r="L228" s="34"/>
      <c r="M228" s="66"/>
    </row>
    <row r="229" spans="1:13" s="5" customFormat="1" ht="38.25" x14ac:dyDescent="0.25">
      <c r="A229" s="69" t="s">
        <v>120</v>
      </c>
      <c r="B229" s="221" t="s">
        <v>166</v>
      </c>
      <c r="C229" s="233" t="s">
        <v>219</v>
      </c>
      <c r="D229" s="13" t="s">
        <v>255</v>
      </c>
      <c r="E229" s="17"/>
      <c r="F229" s="86"/>
      <c r="G229" s="86"/>
      <c r="H229" s="86"/>
      <c r="I229" s="86"/>
      <c r="J229" s="15"/>
      <c r="K229" s="20" t="s">
        <v>208</v>
      </c>
      <c r="L229" s="34"/>
      <c r="M229" s="66"/>
    </row>
    <row r="230" spans="1:13" s="5" customFormat="1" ht="35.25" customHeight="1" x14ac:dyDescent="0.25">
      <c r="A230" s="273"/>
      <c r="B230" s="221" t="s">
        <v>740</v>
      </c>
      <c r="C230" s="54" t="s">
        <v>728</v>
      </c>
      <c r="D230" s="54" t="s">
        <v>236</v>
      </c>
      <c r="E230" s="54" t="s">
        <v>729</v>
      </c>
      <c r="F230" s="86"/>
      <c r="G230" s="86"/>
      <c r="H230" s="86"/>
      <c r="I230" s="86"/>
      <c r="J230" s="15"/>
      <c r="K230" s="20" t="s">
        <v>208</v>
      </c>
      <c r="L230" s="34"/>
      <c r="M230" s="66"/>
    </row>
    <row r="231" spans="1:13" ht="25.5" x14ac:dyDescent="0.25">
      <c r="A231" s="45"/>
      <c r="B231" s="42" t="s">
        <v>152</v>
      </c>
      <c r="C231" s="46" t="s">
        <v>158</v>
      </c>
      <c r="D231" s="44" t="s">
        <v>257</v>
      </c>
      <c r="E231" s="58"/>
      <c r="F231" s="92"/>
      <c r="G231" s="92"/>
      <c r="H231" s="92"/>
      <c r="I231" s="92"/>
      <c r="J231" s="58"/>
      <c r="K231" s="58"/>
      <c r="L231" s="73"/>
      <c r="M231" s="68"/>
    </row>
    <row r="232" spans="1:13" s="5" customFormat="1" ht="31.5" customHeight="1" x14ac:dyDescent="0.25">
      <c r="A232" s="28" t="s">
        <v>120</v>
      </c>
      <c r="B232" s="221" t="s">
        <v>167</v>
      </c>
      <c r="C232" s="225" t="s">
        <v>53</v>
      </c>
      <c r="D232" s="13" t="s">
        <v>255</v>
      </c>
      <c r="E232" s="20"/>
      <c r="F232" s="50">
        <f>SUM(F233+F234+F235+F236)</f>
        <v>300000</v>
      </c>
      <c r="G232" s="50"/>
      <c r="H232" s="50"/>
      <c r="I232" s="50"/>
      <c r="J232" s="15" t="s">
        <v>297</v>
      </c>
      <c r="K232" s="20" t="s">
        <v>200</v>
      </c>
      <c r="L232" s="220"/>
      <c r="M232" s="66"/>
    </row>
    <row r="233" spans="1:13" s="5" customFormat="1" ht="32.25" customHeight="1" x14ac:dyDescent="0.25">
      <c r="A233" s="28"/>
      <c r="B233" s="221" t="s">
        <v>523</v>
      </c>
      <c r="C233" s="54" t="s">
        <v>822</v>
      </c>
      <c r="D233" s="13" t="s">
        <v>236</v>
      </c>
      <c r="E233" s="54" t="s">
        <v>519</v>
      </c>
      <c r="F233" s="47">
        <v>75000</v>
      </c>
      <c r="G233" s="47"/>
      <c r="H233" s="47"/>
      <c r="I233" s="47"/>
      <c r="J233" s="15" t="s">
        <v>297</v>
      </c>
      <c r="K233" s="20" t="s">
        <v>200</v>
      </c>
      <c r="L233" s="74"/>
      <c r="M233" s="66"/>
    </row>
    <row r="234" spans="1:13" s="5" customFormat="1" ht="32.25" customHeight="1" x14ac:dyDescent="0.25">
      <c r="A234" s="28"/>
      <c r="B234" s="221" t="s">
        <v>524</v>
      </c>
      <c r="C234" s="54" t="s">
        <v>823</v>
      </c>
      <c r="D234" s="13" t="s">
        <v>236</v>
      </c>
      <c r="E234" s="54" t="s">
        <v>520</v>
      </c>
      <c r="F234" s="47">
        <v>75000</v>
      </c>
      <c r="G234" s="47"/>
      <c r="H234" s="47"/>
      <c r="I234" s="47"/>
      <c r="J234" s="15" t="s">
        <v>297</v>
      </c>
      <c r="K234" s="20" t="s">
        <v>200</v>
      </c>
      <c r="L234" s="74"/>
      <c r="M234" s="66"/>
    </row>
    <row r="235" spans="1:13" s="5" customFormat="1" ht="32.25" customHeight="1" x14ac:dyDescent="0.25">
      <c r="A235" s="28"/>
      <c r="B235" s="221" t="s">
        <v>525</v>
      </c>
      <c r="C235" s="54" t="s">
        <v>824</v>
      </c>
      <c r="D235" s="13" t="s">
        <v>236</v>
      </c>
      <c r="E235" s="54" t="s">
        <v>521</v>
      </c>
      <c r="F235" s="47">
        <v>75000</v>
      </c>
      <c r="G235" s="47"/>
      <c r="H235" s="47"/>
      <c r="I235" s="47"/>
      <c r="J235" s="15" t="s">
        <v>297</v>
      </c>
      <c r="K235" s="20" t="s">
        <v>200</v>
      </c>
      <c r="L235" s="74"/>
      <c r="M235" s="66"/>
    </row>
    <row r="236" spans="1:13" s="5" customFormat="1" ht="25.5" x14ac:dyDescent="0.25">
      <c r="A236" s="29"/>
      <c r="B236" s="221" t="s">
        <v>526</v>
      </c>
      <c r="C236" s="54" t="s">
        <v>825</v>
      </c>
      <c r="D236" s="13" t="s">
        <v>236</v>
      </c>
      <c r="E236" s="54" t="s">
        <v>522</v>
      </c>
      <c r="F236" s="47">
        <v>75000</v>
      </c>
      <c r="G236" s="47"/>
      <c r="H236" s="47"/>
      <c r="I236" s="47"/>
      <c r="J236" s="15" t="s">
        <v>297</v>
      </c>
      <c r="K236" s="20" t="s">
        <v>200</v>
      </c>
      <c r="L236" s="74"/>
      <c r="M236" s="66"/>
    </row>
    <row r="237" spans="1:13" ht="25.5" x14ac:dyDescent="0.25">
      <c r="A237" s="45"/>
      <c r="B237" s="42" t="s">
        <v>153</v>
      </c>
      <c r="C237" s="46" t="s">
        <v>159</v>
      </c>
      <c r="D237" s="44" t="s">
        <v>257</v>
      </c>
      <c r="E237" s="58"/>
      <c r="F237" s="92"/>
      <c r="G237" s="92"/>
      <c r="H237" s="92"/>
      <c r="I237" s="92"/>
      <c r="J237" s="58"/>
      <c r="K237" s="58"/>
      <c r="L237" s="73"/>
      <c r="M237" s="68"/>
    </row>
    <row r="238" spans="1:13" s="5" customFormat="1" ht="45" customHeight="1" x14ac:dyDescent="0.25">
      <c r="A238" s="69" t="s">
        <v>120</v>
      </c>
      <c r="B238" s="221" t="s">
        <v>168</v>
      </c>
      <c r="C238" s="225" t="s">
        <v>54</v>
      </c>
      <c r="D238" s="13" t="s">
        <v>255</v>
      </c>
      <c r="E238" s="20"/>
      <c r="F238" s="86"/>
      <c r="G238" s="86"/>
      <c r="H238" s="86"/>
      <c r="I238" s="86"/>
      <c r="J238" s="15"/>
      <c r="K238" s="20" t="s">
        <v>203</v>
      </c>
      <c r="L238" s="34"/>
      <c r="M238" s="66"/>
    </row>
    <row r="239" spans="1:13" s="5" customFormat="1" ht="30.75" customHeight="1" x14ac:dyDescent="0.25">
      <c r="A239" s="69" t="s">
        <v>120</v>
      </c>
      <c r="B239" s="221" t="s">
        <v>169</v>
      </c>
      <c r="C239" s="225" t="s">
        <v>55</v>
      </c>
      <c r="D239" s="13" t="s">
        <v>255</v>
      </c>
      <c r="E239" s="20"/>
      <c r="F239" s="86"/>
      <c r="G239" s="86"/>
      <c r="H239" s="86"/>
      <c r="I239" s="86"/>
      <c r="J239" s="15"/>
      <c r="K239" s="20" t="s">
        <v>203</v>
      </c>
      <c r="L239" s="34"/>
      <c r="M239" s="66"/>
    </row>
    <row r="240" spans="1:13" s="5" customFormat="1" ht="17.25" customHeight="1" x14ac:dyDescent="0.25">
      <c r="A240" s="69" t="s">
        <v>120</v>
      </c>
      <c r="B240" s="221" t="s">
        <v>170</v>
      </c>
      <c r="C240" s="225" t="s">
        <v>56</v>
      </c>
      <c r="D240" s="13" t="s">
        <v>255</v>
      </c>
      <c r="E240" s="20"/>
      <c r="F240" s="86"/>
      <c r="G240" s="86"/>
      <c r="H240" s="86"/>
      <c r="I240" s="86"/>
      <c r="J240" s="15"/>
      <c r="K240" s="20" t="s">
        <v>196</v>
      </c>
      <c r="L240" s="34"/>
      <c r="M240" s="66"/>
    </row>
    <row r="241" spans="1:13" s="5" customFormat="1" x14ac:dyDescent="0.25">
      <c r="A241" s="69" t="s">
        <v>120</v>
      </c>
      <c r="B241" s="221" t="s">
        <v>171</v>
      </c>
      <c r="C241" s="225" t="s">
        <v>57</v>
      </c>
      <c r="D241" s="13" t="s">
        <v>255</v>
      </c>
      <c r="E241" s="20"/>
      <c r="F241" s="86"/>
      <c r="G241" s="86"/>
      <c r="H241" s="86"/>
      <c r="I241" s="86"/>
      <c r="J241" s="15"/>
      <c r="K241" s="20" t="s">
        <v>203</v>
      </c>
      <c r="L241" s="34"/>
      <c r="M241" s="66"/>
    </row>
    <row r="242" spans="1:13" s="5" customFormat="1" x14ac:dyDescent="0.25">
      <c r="A242" s="31" t="s">
        <v>120</v>
      </c>
      <c r="B242" s="221" t="s">
        <v>172</v>
      </c>
      <c r="C242" s="225" t="s">
        <v>58</v>
      </c>
      <c r="D242" s="13" t="s">
        <v>255</v>
      </c>
      <c r="E242" s="20"/>
      <c r="F242" s="50"/>
      <c r="G242" s="50"/>
      <c r="H242" s="50"/>
      <c r="I242" s="50"/>
      <c r="J242" s="15"/>
      <c r="K242" s="20" t="s">
        <v>203</v>
      </c>
      <c r="L242" s="34"/>
      <c r="M242" s="66"/>
    </row>
    <row r="243" spans="1:13" ht="25.5" x14ac:dyDescent="0.25">
      <c r="A243" s="45"/>
      <c r="B243" s="42" t="s">
        <v>154</v>
      </c>
      <c r="C243" s="46" t="s">
        <v>160</v>
      </c>
      <c r="D243" s="44" t="s">
        <v>257</v>
      </c>
      <c r="E243" s="60"/>
      <c r="F243" s="95"/>
      <c r="G243" s="241"/>
      <c r="H243" s="241"/>
      <c r="I243" s="241"/>
      <c r="J243" s="295"/>
      <c r="K243" s="295"/>
      <c r="L243" s="73"/>
      <c r="M243" s="68"/>
    </row>
    <row r="244" spans="1:13" s="5" customFormat="1" ht="25.5" x14ac:dyDescent="0.25">
      <c r="A244" s="69" t="s">
        <v>120</v>
      </c>
      <c r="B244" s="221" t="s">
        <v>173</v>
      </c>
      <c r="C244" s="225" t="s">
        <v>276</v>
      </c>
      <c r="D244" s="13" t="s">
        <v>255</v>
      </c>
      <c r="E244" s="20"/>
      <c r="F244" s="50">
        <f>(F245)</f>
        <v>1150000</v>
      </c>
      <c r="G244" s="50"/>
      <c r="H244" s="50"/>
      <c r="I244" s="50"/>
      <c r="J244" s="15" t="s">
        <v>340</v>
      </c>
      <c r="K244" s="20" t="s">
        <v>206</v>
      </c>
      <c r="L244" s="34"/>
      <c r="M244" s="66"/>
    </row>
    <row r="245" spans="1:13" s="51" customFormat="1" ht="27" customHeight="1" x14ac:dyDescent="0.25">
      <c r="A245" s="49"/>
      <c r="B245" s="52" t="s">
        <v>174</v>
      </c>
      <c r="C245" s="54" t="s">
        <v>766</v>
      </c>
      <c r="D245" s="13" t="s">
        <v>236</v>
      </c>
      <c r="E245" s="20" t="s">
        <v>767</v>
      </c>
      <c r="F245" s="47">
        <v>1150000</v>
      </c>
      <c r="G245" s="47"/>
      <c r="H245" s="47"/>
      <c r="I245" s="47"/>
      <c r="J245" s="15" t="s">
        <v>340</v>
      </c>
      <c r="K245" s="20" t="s">
        <v>206</v>
      </c>
      <c r="L245" s="40"/>
      <c r="M245" s="67"/>
    </row>
    <row r="246" spans="1:13" s="5" customFormat="1" ht="25.5" x14ac:dyDescent="0.25">
      <c r="A246" s="31" t="s">
        <v>120</v>
      </c>
      <c r="B246" s="221" t="s">
        <v>175</v>
      </c>
      <c r="C246" s="225" t="s">
        <v>273</v>
      </c>
      <c r="D246" s="13" t="s">
        <v>255</v>
      </c>
      <c r="E246" s="20"/>
      <c r="F246" s="86">
        <f>(F247)</f>
        <v>600000</v>
      </c>
      <c r="G246" s="86"/>
      <c r="H246" s="86"/>
      <c r="I246" s="86"/>
      <c r="J246" s="15" t="s">
        <v>340</v>
      </c>
      <c r="K246" s="20" t="s">
        <v>206</v>
      </c>
      <c r="L246" s="34"/>
      <c r="M246" s="66"/>
    </row>
    <row r="247" spans="1:13" s="51" customFormat="1" ht="32.25" customHeight="1" x14ac:dyDescent="0.25">
      <c r="A247" s="49"/>
      <c r="B247" s="52" t="s">
        <v>176</v>
      </c>
      <c r="C247" s="54" t="s">
        <v>770</v>
      </c>
      <c r="D247" s="13" t="s">
        <v>236</v>
      </c>
      <c r="E247" s="54" t="s">
        <v>771</v>
      </c>
      <c r="F247" s="93">
        <v>600000</v>
      </c>
      <c r="G247" s="93"/>
      <c r="H247" s="93"/>
      <c r="I247" s="93"/>
      <c r="J247" s="15" t="s">
        <v>340</v>
      </c>
      <c r="K247" s="20" t="s">
        <v>206</v>
      </c>
      <c r="L247" s="40"/>
      <c r="M247" s="67"/>
    </row>
    <row r="248" spans="1:13" s="51" customFormat="1" ht="25.5" x14ac:dyDescent="0.25">
      <c r="A248" s="49"/>
      <c r="B248" s="52" t="s">
        <v>768</v>
      </c>
      <c r="C248" s="54" t="s">
        <v>772</v>
      </c>
      <c r="D248" s="13" t="s">
        <v>236</v>
      </c>
      <c r="E248" s="54" t="s">
        <v>773</v>
      </c>
      <c r="F248" s="93"/>
      <c r="G248" s="93"/>
      <c r="H248" s="93"/>
      <c r="I248" s="93"/>
      <c r="J248" s="15"/>
      <c r="K248" s="20" t="s">
        <v>206</v>
      </c>
      <c r="L248" s="40"/>
      <c r="M248" s="67"/>
    </row>
    <row r="249" spans="1:13" s="51" customFormat="1" ht="32.25" customHeight="1" x14ac:dyDescent="0.25">
      <c r="A249" s="49"/>
      <c r="B249" s="52" t="s">
        <v>769</v>
      </c>
      <c r="C249" s="54" t="s">
        <v>774</v>
      </c>
      <c r="D249" s="13" t="s">
        <v>236</v>
      </c>
      <c r="E249" s="20" t="s">
        <v>775</v>
      </c>
      <c r="F249" s="93"/>
      <c r="G249" s="93"/>
      <c r="H249" s="93"/>
      <c r="I249" s="93"/>
      <c r="J249" s="15"/>
      <c r="K249" s="20" t="s">
        <v>206</v>
      </c>
      <c r="L249" s="40"/>
      <c r="M249" s="67"/>
    </row>
    <row r="250" spans="1:13" s="5" customFormat="1" ht="25.5" x14ac:dyDescent="0.25">
      <c r="A250" s="69" t="s">
        <v>120</v>
      </c>
      <c r="B250" s="221" t="s">
        <v>177</v>
      </c>
      <c r="C250" s="225" t="s">
        <v>275</v>
      </c>
      <c r="D250" s="13" t="s">
        <v>255</v>
      </c>
      <c r="E250" s="20"/>
      <c r="F250" s="50">
        <f>(F251)</f>
        <v>50000</v>
      </c>
      <c r="G250" s="50"/>
      <c r="H250" s="50"/>
      <c r="I250" s="50"/>
      <c r="J250" s="15" t="s">
        <v>340</v>
      </c>
      <c r="K250" s="20" t="s">
        <v>206</v>
      </c>
      <c r="L250" s="217"/>
      <c r="M250" s="66"/>
    </row>
    <row r="251" spans="1:13" s="51" customFormat="1" ht="30" customHeight="1" x14ac:dyDescent="0.25">
      <c r="A251" s="49"/>
      <c r="B251" s="52" t="s">
        <v>178</v>
      </c>
      <c r="C251" s="54" t="s">
        <v>498</v>
      </c>
      <c r="D251" s="13" t="s">
        <v>236</v>
      </c>
      <c r="E251" s="13" t="s">
        <v>776</v>
      </c>
      <c r="F251" s="93">
        <v>50000</v>
      </c>
      <c r="G251" s="93"/>
      <c r="H251" s="93"/>
      <c r="I251" s="93"/>
      <c r="J251" s="15" t="s">
        <v>340</v>
      </c>
      <c r="K251" s="20" t="s">
        <v>206</v>
      </c>
      <c r="L251" s="40"/>
      <c r="M251" s="67"/>
    </row>
    <row r="252" spans="1:13" ht="38.25" x14ac:dyDescent="0.25">
      <c r="A252" s="71"/>
      <c r="B252" s="42" t="s">
        <v>155</v>
      </c>
      <c r="C252" s="46" t="s">
        <v>397</v>
      </c>
      <c r="D252" s="44" t="s">
        <v>257</v>
      </c>
      <c r="E252" s="72"/>
      <c r="F252" s="96"/>
      <c r="G252" s="96"/>
      <c r="H252" s="96"/>
      <c r="I252" s="96"/>
      <c r="J252" s="296"/>
      <c r="K252" s="296"/>
      <c r="L252" s="64"/>
      <c r="M252" s="68"/>
    </row>
    <row r="253" spans="1:13" s="5" customFormat="1" ht="39.75" customHeight="1" x14ac:dyDescent="0.25">
      <c r="A253" s="31" t="s">
        <v>120</v>
      </c>
      <c r="B253" s="221" t="s">
        <v>179</v>
      </c>
      <c r="C253" s="225" t="s">
        <v>59</v>
      </c>
      <c r="D253" s="13" t="s">
        <v>255</v>
      </c>
      <c r="E253" s="20"/>
      <c r="F253" s="86">
        <f>SUM(F256+F257)</f>
        <v>516519.38</v>
      </c>
      <c r="G253" s="86"/>
      <c r="H253" s="86"/>
      <c r="I253" s="86"/>
      <c r="J253" s="15" t="s">
        <v>399</v>
      </c>
      <c r="K253" s="20" t="s">
        <v>206</v>
      </c>
      <c r="L253" s="217"/>
      <c r="M253" s="66"/>
    </row>
    <row r="254" spans="1:13" s="5" customFormat="1" ht="35.25" customHeight="1" x14ac:dyDescent="0.25">
      <c r="A254" s="31"/>
      <c r="B254" s="221" t="s">
        <v>491</v>
      </c>
      <c r="C254" s="53" t="s">
        <v>777</v>
      </c>
      <c r="D254" s="13" t="s">
        <v>236</v>
      </c>
      <c r="E254" s="20" t="s">
        <v>778</v>
      </c>
      <c r="F254" s="111"/>
      <c r="G254" s="111"/>
      <c r="H254" s="111"/>
      <c r="I254" s="111"/>
      <c r="J254" s="15"/>
      <c r="K254" s="20" t="s">
        <v>206</v>
      </c>
      <c r="L254" s="34"/>
      <c r="M254" s="66"/>
    </row>
    <row r="255" spans="1:13" s="5" customFormat="1" ht="47.25" customHeight="1" x14ac:dyDescent="0.25">
      <c r="A255" s="31"/>
      <c r="B255" s="221" t="s">
        <v>492</v>
      </c>
      <c r="C255" s="53" t="s">
        <v>779</v>
      </c>
      <c r="D255" s="13" t="s">
        <v>236</v>
      </c>
      <c r="E255" s="229" t="s">
        <v>780</v>
      </c>
      <c r="F255" s="111"/>
      <c r="G255" s="111"/>
      <c r="H255" s="111"/>
      <c r="I255" s="111"/>
      <c r="J255" s="15"/>
      <c r="K255" s="20" t="s">
        <v>206</v>
      </c>
      <c r="L255" s="217"/>
      <c r="M255" s="66"/>
    </row>
    <row r="256" spans="1:13" s="5" customFormat="1" ht="39" customHeight="1" x14ac:dyDescent="0.25">
      <c r="A256" s="31"/>
      <c r="B256" s="221" t="s">
        <v>493</v>
      </c>
      <c r="C256" s="282" t="s">
        <v>781</v>
      </c>
      <c r="D256" s="13" t="s">
        <v>236</v>
      </c>
      <c r="E256" s="229" t="s">
        <v>782</v>
      </c>
      <c r="F256" s="111">
        <v>250000</v>
      </c>
      <c r="G256" s="111"/>
      <c r="H256" s="111"/>
      <c r="I256" s="111"/>
      <c r="J256" s="15" t="s">
        <v>399</v>
      </c>
      <c r="K256" s="20" t="s">
        <v>206</v>
      </c>
      <c r="L256" s="34"/>
      <c r="M256" s="66"/>
    </row>
    <row r="257" spans="1:13" s="5" customFormat="1" ht="25.5" x14ac:dyDescent="0.25">
      <c r="A257" s="31"/>
      <c r="B257" s="221" t="s">
        <v>494</v>
      </c>
      <c r="C257" s="234" t="s">
        <v>495</v>
      </c>
      <c r="D257" s="13" t="s">
        <v>236</v>
      </c>
      <c r="E257" s="20"/>
      <c r="F257" s="111">
        <v>266519.38</v>
      </c>
      <c r="G257" s="111"/>
      <c r="H257" s="111"/>
      <c r="I257" s="111"/>
      <c r="J257" s="15" t="s">
        <v>399</v>
      </c>
      <c r="K257" s="20" t="s">
        <v>206</v>
      </c>
      <c r="L257" s="34"/>
      <c r="M257" s="66"/>
    </row>
    <row r="258" spans="1:13" s="5" customFormat="1" ht="33" customHeight="1" x14ac:dyDescent="0.25">
      <c r="A258" s="69" t="s">
        <v>120</v>
      </c>
      <c r="B258" s="221" t="s">
        <v>180</v>
      </c>
      <c r="C258" s="225" t="s">
        <v>14</v>
      </c>
      <c r="D258" s="13" t="s">
        <v>255</v>
      </c>
      <c r="E258" s="20"/>
      <c r="F258" s="50">
        <f>SUM(F259+F264+F265)</f>
        <v>650000</v>
      </c>
      <c r="G258" s="50"/>
      <c r="H258" s="50"/>
      <c r="I258" s="50"/>
      <c r="J258" s="15" t="s">
        <v>399</v>
      </c>
      <c r="K258" s="20" t="s">
        <v>206</v>
      </c>
      <c r="L258" s="34"/>
      <c r="M258" s="66"/>
    </row>
    <row r="259" spans="1:13" s="5" customFormat="1" ht="25.5" x14ac:dyDescent="0.25">
      <c r="A259" s="69"/>
      <c r="B259" s="221" t="s">
        <v>536</v>
      </c>
      <c r="C259" s="54" t="s">
        <v>783</v>
      </c>
      <c r="D259" s="13" t="s">
        <v>236</v>
      </c>
      <c r="E259" s="20" t="s">
        <v>784</v>
      </c>
      <c r="F259" s="111">
        <v>450000</v>
      </c>
      <c r="G259" s="111"/>
      <c r="H259" s="111"/>
      <c r="I259" s="111"/>
      <c r="J259" s="15" t="s">
        <v>399</v>
      </c>
      <c r="K259" s="20" t="s">
        <v>206</v>
      </c>
      <c r="L259" s="34"/>
      <c r="M259" s="66"/>
    </row>
    <row r="260" spans="1:13" s="5" customFormat="1" ht="25.5" x14ac:dyDescent="0.25">
      <c r="A260" s="69"/>
      <c r="B260" s="221" t="s">
        <v>530</v>
      </c>
      <c r="C260" s="54" t="s">
        <v>785</v>
      </c>
      <c r="D260" s="13" t="s">
        <v>236</v>
      </c>
      <c r="E260" s="54" t="s">
        <v>786</v>
      </c>
      <c r="F260" s="111"/>
      <c r="G260" s="111"/>
      <c r="H260" s="111"/>
      <c r="I260" s="111"/>
      <c r="J260" s="15"/>
      <c r="K260" s="20" t="s">
        <v>206</v>
      </c>
      <c r="L260" s="34"/>
      <c r="M260" s="66"/>
    </row>
    <row r="261" spans="1:13" s="5" customFormat="1" ht="25.5" x14ac:dyDescent="0.25">
      <c r="A261" s="69"/>
      <c r="B261" s="221" t="s">
        <v>531</v>
      </c>
      <c r="C261" s="54" t="s">
        <v>787</v>
      </c>
      <c r="D261" s="13" t="s">
        <v>236</v>
      </c>
      <c r="E261" s="20"/>
      <c r="F261" s="111"/>
      <c r="G261" s="111"/>
      <c r="H261" s="111"/>
      <c r="I261" s="111"/>
      <c r="J261" s="15"/>
      <c r="K261" s="20" t="s">
        <v>206</v>
      </c>
      <c r="L261" s="34"/>
      <c r="M261" s="66"/>
    </row>
    <row r="262" spans="1:13" s="5" customFormat="1" ht="18.75" customHeight="1" x14ac:dyDescent="0.25">
      <c r="A262" s="69"/>
      <c r="B262" s="221" t="s">
        <v>532</v>
      </c>
      <c r="C262" s="54" t="s">
        <v>788</v>
      </c>
      <c r="D262" s="13" t="s">
        <v>236</v>
      </c>
      <c r="E262" s="20"/>
      <c r="F262" s="111"/>
      <c r="G262" s="111"/>
      <c r="H262" s="111"/>
      <c r="I262" s="111"/>
      <c r="J262" s="15"/>
      <c r="K262" s="20" t="s">
        <v>206</v>
      </c>
      <c r="L262" s="34"/>
      <c r="M262" s="66"/>
    </row>
    <row r="263" spans="1:13" s="5" customFormat="1" ht="25.5" x14ac:dyDescent="0.25">
      <c r="A263" s="69"/>
      <c r="B263" s="221" t="s">
        <v>533</v>
      </c>
      <c r="C263" s="54" t="s">
        <v>496</v>
      </c>
      <c r="D263" s="13" t="s">
        <v>236</v>
      </c>
      <c r="E263" s="20"/>
      <c r="F263" s="111"/>
      <c r="G263" s="111"/>
      <c r="H263" s="111"/>
      <c r="I263" s="111"/>
      <c r="J263" s="15"/>
      <c r="K263" s="20" t="s">
        <v>206</v>
      </c>
      <c r="L263" s="34"/>
      <c r="M263" s="66"/>
    </row>
    <row r="264" spans="1:13" s="51" customFormat="1" ht="25.5" x14ac:dyDescent="0.25">
      <c r="A264" s="49"/>
      <c r="B264" s="221" t="s">
        <v>534</v>
      </c>
      <c r="C264" s="54" t="s">
        <v>497</v>
      </c>
      <c r="D264" s="13" t="s">
        <v>236</v>
      </c>
      <c r="E264" s="20"/>
      <c r="F264" s="111">
        <v>100000</v>
      </c>
      <c r="G264" s="111"/>
      <c r="H264" s="111"/>
      <c r="I264" s="111"/>
      <c r="J264" s="15" t="s">
        <v>399</v>
      </c>
      <c r="K264" s="20" t="s">
        <v>206</v>
      </c>
      <c r="L264" s="40"/>
      <c r="M264" s="67"/>
    </row>
    <row r="265" spans="1:13" s="51" customFormat="1" ht="25.5" x14ac:dyDescent="0.25">
      <c r="A265" s="49"/>
      <c r="B265" s="221" t="s">
        <v>535</v>
      </c>
      <c r="C265" s="54" t="s">
        <v>789</v>
      </c>
      <c r="D265" s="13" t="s">
        <v>236</v>
      </c>
      <c r="E265" s="20"/>
      <c r="F265" s="111">
        <v>100000</v>
      </c>
      <c r="G265" s="111"/>
      <c r="H265" s="111"/>
      <c r="I265" s="111"/>
      <c r="J265" s="15" t="s">
        <v>399</v>
      </c>
      <c r="K265" s="20" t="s">
        <v>206</v>
      </c>
      <c r="L265" s="40"/>
      <c r="M265" s="67"/>
    </row>
    <row r="266" spans="1:13" s="5" customFormat="1" ht="27" customHeight="1" x14ac:dyDescent="0.25">
      <c r="A266" s="31" t="s">
        <v>120</v>
      </c>
      <c r="B266" s="225" t="s">
        <v>499</v>
      </c>
      <c r="C266" s="225" t="s">
        <v>500</v>
      </c>
      <c r="D266" s="54" t="s">
        <v>255</v>
      </c>
      <c r="E266" s="52"/>
      <c r="F266" s="109">
        <f>SUM(F267)</f>
        <v>225044.62</v>
      </c>
      <c r="G266" s="109"/>
      <c r="H266" s="109"/>
      <c r="I266" s="109"/>
      <c r="J266" s="15" t="s">
        <v>399</v>
      </c>
      <c r="K266" s="52" t="s">
        <v>206</v>
      </c>
      <c r="L266" s="34"/>
      <c r="M266" s="66"/>
    </row>
    <row r="267" spans="1:13" s="5" customFormat="1" ht="30.75" customHeight="1" x14ac:dyDescent="0.25">
      <c r="A267" s="31"/>
      <c r="B267" s="52" t="s">
        <v>501</v>
      </c>
      <c r="C267" s="54" t="s">
        <v>502</v>
      </c>
      <c r="D267" s="54" t="s">
        <v>236</v>
      </c>
      <c r="E267" s="52"/>
      <c r="F267" s="111">
        <v>225044.62</v>
      </c>
      <c r="G267" s="111"/>
      <c r="H267" s="111"/>
      <c r="I267" s="111"/>
      <c r="J267" s="15" t="s">
        <v>399</v>
      </c>
      <c r="K267" s="52" t="s">
        <v>206</v>
      </c>
      <c r="L267" s="34"/>
      <c r="M267" s="66"/>
    </row>
    <row r="268" spans="1:13" ht="25.5" x14ac:dyDescent="0.25">
      <c r="A268" s="45"/>
      <c r="B268" s="42" t="s">
        <v>156</v>
      </c>
      <c r="C268" s="46" t="s">
        <v>161</v>
      </c>
      <c r="D268" s="44" t="s">
        <v>257</v>
      </c>
      <c r="E268" s="58"/>
      <c r="F268" s="92"/>
      <c r="G268" s="92"/>
      <c r="H268" s="92"/>
      <c r="I268" s="92"/>
      <c r="J268" s="293"/>
      <c r="K268" s="293"/>
      <c r="L268" s="73"/>
      <c r="M268" s="68"/>
    </row>
    <row r="269" spans="1:13" s="5" customFormat="1" ht="43.5" customHeight="1" x14ac:dyDescent="0.25">
      <c r="A269" s="283" t="s">
        <v>120</v>
      </c>
      <c r="B269" s="221" t="s">
        <v>181</v>
      </c>
      <c r="C269" s="225" t="s">
        <v>60</v>
      </c>
      <c r="D269" s="54" t="s">
        <v>255</v>
      </c>
      <c r="E269" s="52"/>
      <c r="F269" s="219"/>
      <c r="G269" s="219"/>
      <c r="H269" s="93"/>
      <c r="I269" s="93"/>
      <c r="J269" s="15"/>
      <c r="K269" s="20" t="s">
        <v>208</v>
      </c>
      <c r="L269" s="34"/>
      <c r="M269" s="66"/>
    </row>
    <row r="270" spans="1:13" s="5" customFormat="1" ht="43.5" customHeight="1" x14ac:dyDescent="0.25">
      <c r="A270" s="283"/>
      <c r="B270" s="221" t="s">
        <v>863</v>
      </c>
      <c r="C270" s="227" t="s">
        <v>864</v>
      </c>
      <c r="D270" s="54" t="s">
        <v>236</v>
      </c>
      <c r="E270" s="52" t="s">
        <v>865</v>
      </c>
      <c r="F270" s="219"/>
      <c r="G270" s="219"/>
      <c r="H270" s="93"/>
      <c r="I270" s="93"/>
      <c r="J270" s="15"/>
      <c r="K270" s="20" t="s">
        <v>208</v>
      </c>
      <c r="L270" s="34"/>
      <c r="M270" s="66"/>
    </row>
    <row r="271" spans="1:13" ht="95.25" customHeight="1" x14ac:dyDescent="0.25">
      <c r="A271" s="33"/>
      <c r="B271" s="76" t="s">
        <v>269</v>
      </c>
      <c r="C271" s="23" t="s">
        <v>62</v>
      </c>
      <c r="D271" s="11" t="s">
        <v>256</v>
      </c>
      <c r="E271" s="59"/>
      <c r="F271" s="91"/>
      <c r="G271" s="91"/>
      <c r="H271" s="91"/>
      <c r="I271" s="91"/>
      <c r="J271" s="297"/>
      <c r="K271" s="297"/>
      <c r="L271" s="73"/>
      <c r="M271" s="68"/>
    </row>
    <row r="272" spans="1:13" ht="25.5" x14ac:dyDescent="0.25">
      <c r="A272" s="45"/>
      <c r="B272" s="42" t="s">
        <v>61</v>
      </c>
      <c r="C272" s="46" t="s">
        <v>185</v>
      </c>
      <c r="D272" s="44" t="s">
        <v>257</v>
      </c>
      <c r="E272" s="58"/>
      <c r="F272" s="92"/>
      <c r="G272" s="92"/>
      <c r="H272" s="92"/>
      <c r="I272" s="92"/>
      <c r="J272" s="293"/>
      <c r="K272" s="293"/>
      <c r="L272" s="73"/>
      <c r="M272" s="68"/>
    </row>
    <row r="273" spans="1:13" s="5" customFormat="1" ht="25.5" x14ac:dyDescent="0.25">
      <c r="A273" s="69" t="s">
        <v>120</v>
      </c>
      <c r="B273" s="221" t="s">
        <v>89</v>
      </c>
      <c r="C273" s="225" t="s">
        <v>227</v>
      </c>
      <c r="D273" s="13" t="s">
        <v>255</v>
      </c>
      <c r="E273" s="20"/>
      <c r="F273" s="50">
        <f>(F275+F274)</f>
        <v>1572461</v>
      </c>
      <c r="G273" s="50"/>
      <c r="H273" s="50"/>
      <c r="I273" s="50"/>
      <c r="J273" s="15" t="s">
        <v>297</v>
      </c>
      <c r="K273" s="20" t="s">
        <v>5</v>
      </c>
      <c r="L273" s="34"/>
      <c r="M273" s="66"/>
    </row>
    <row r="274" spans="1:13" s="5" customFormat="1" x14ac:dyDescent="0.25">
      <c r="A274" s="286"/>
      <c r="B274" s="16" t="s">
        <v>4</v>
      </c>
      <c r="C274" s="13" t="s">
        <v>828</v>
      </c>
      <c r="D274" s="16" t="s">
        <v>236</v>
      </c>
      <c r="E274" s="20"/>
      <c r="F274" s="97">
        <v>912461</v>
      </c>
      <c r="G274" s="50"/>
      <c r="H274" s="50"/>
      <c r="I274" s="50"/>
      <c r="J274" s="15" t="s">
        <v>297</v>
      </c>
      <c r="K274" s="20"/>
      <c r="L274" s="34"/>
      <c r="M274" s="66"/>
    </row>
    <row r="275" spans="1:13" s="51" customFormat="1" ht="25.5" x14ac:dyDescent="0.25">
      <c r="A275" s="49"/>
      <c r="B275" s="52" t="s">
        <v>790</v>
      </c>
      <c r="C275" s="54" t="s">
        <v>466</v>
      </c>
      <c r="D275" s="13" t="s">
        <v>236</v>
      </c>
      <c r="E275" s="20"/>
      <c r="F275" s="97">
        <v>660000</v>
      </c>
      <c r="G275" s="97"/>
      <c r="H275" s="97"/>
      <c r="I275" s="97"/>
      <c r="J275" s="15" t="s">
        <v>297</v>
      </c>
      <c r="K275" s="20" t="s">
        <v>5</v>
      </c>
      <c r="L275" s="236"/>
      <c r="M275" s="67"/>
    </row>
    <row r="276" spans="1:13" s="5" customFormat="1" ht="25.5" x14ac:dyDescent="0.25">
      <c r="A276" s="69" t="s">
        <v>120</v>
      </c>
      <c r="B276" s="221" t="s">
        <v>7</v>
      </c>
      <c r="C276" s="225" t="s">
        <v>220</v>
      </c>
      <c r="D276" s="13" t="s">
        <v>255</v>
      </c>
      <c r="E276" s="20"/>
      <c r="F276" s="86"/>
      <c r="G276" s="86"/>
      <c r="H276" s="86"/>
      <c r="I276" s="86"/>
      <c r="J276" s="15"/>
      <c r="K276" s="20" t="s">
        <v>5</v>
      </c>
      <c r="L276" s="34"/>
      <c r="M276" s="66"/>
    </row>
    <row r="277" spans="1:13" s="5" customFormat="1" ht="31.5" customHeight="1" x14ac:dyDescent="0.25">
      <c r="A277" s="286"/>
      <c r="B277" s="16" t="s">
        <v>791</v>
      </c>
      <c r="C277" s="13" t="s">
        <v>829</v>
      </c>
      <c r="D277" s="16" t="s">
        <v>236</v>
      </c>
      <c r="E277" s="20"/>
      <c r="F277" s="287"/>
      <c r="G277" s="86"/>
      <c r="H277" s="86"/>
      <c r="I277" s="86"/>
      <c r="J277" s="15"/>
      <c r="K277" s="20" t="s">
        <v>5</v>
      </c>
      <c r="L277" s="34"/>
      <c r="M277" s="66"/>
    </row>
    <row r="278" spans="1:13" s="5" customFormat="1" ht="31.5" customHeight="1" x14ac:dyDescent="0.25">
      <c r="A278" s="69" t="s">
        <v>120</v>
      </c>
      <c r="B278" s="221" t="s">
        <v>90</v>
      </c>
      <c r="C278" s="225" t="s">
        <v>63</v>
      </c>
      <c r="D278" s="13" t="s">
        <v>255</v>
      </c>
      <c r="E278" s="20"/>
      <c r="F278" s="50">
        <f>SUM(F279+F280)</f>
        <v>314000</v>
      </c>
      <c r="G278" s="50"/>
      <c r="H278" s="50"/>
      <c r="I278" s="50"/>
      <c r="J278" s="15" t="s">
        <v>297</v>
      </c>
      <c r="K278" s="20" t="s">
        <v>5</v>
      </c>
      <c r="L278" s="34"/>
      <c r="M278" s="66"/>
    </row>
    <row r="279" spans="1:13" s="5" customFormat="1" ht="22.5" customHeight="1" x14ac:dyDescent="0.25">
      <c r="A279" s="69"/>
      <c r="B279" s="52" t="s">
        <v>93</v>
      </c>
      <c r="C279" s="54" t="s">
        <v>830</v>
      </c>
      <c r="D279" s="13" t="s">
        <v>236</v>
      </c>
      <c r="E279" s="20"/>
      <c r="F279" s="98">
        <v>27000</v>
      </c>
      <c r="G279" s="98"/>
      <c r="H279" s="98"/>
      <c r="I279" s="98"/>
      <c r="J279" s="15" t="s">
        <v>297</v>
      </c>
      <c r="K279" s="20" t="s">
        <v>5</v>
      </c>
      <c r="L279" s="34"/>
      <c r="M279" s="66"/>
    </row>
    <row r="280" spans="1:13" s="51" customFormat="1" ht="29.25" customHeight="1" x14ac:dyDescent="0.25">
      <c r="A280" s="49"/>
      <c r="B280" s="52" t="s">
        <v>467</v>
      </c>
      <c r="C280" s="54" t="s">
        <v>468</v>
      </c>
      <c r="D280" s="13" t="s">
        <v>236</v>
      </c>
      <c r="E280" s="20"/>
      <c r="F280" s="98">
        <v>287000</v>
      </c>
      <c r="G280" s="98"/>
      <c r="H280" s="98"/>
      <c r="I280" s="98"/>
      <c r="J280" s="15" t="s">
        <v>297</v>
      </c>
      <c r="K280" s="20" t="s">
        <v>5</v>
      </c>
      <c r="L280" s="40"/>
      <c r="M280" s="67"/>
    </row>
    <row r="281" spans="1:13" s="5" customFormat="1" ht="25.5" x14ac:dyDescent="0.25">
      <c r="A281" s="69" t="s">
        <v>120</v>
      </c>
      <c r="B281" s="221" t="s">
        <v>91</v>
      </c>
      <c r="C281" s="225" t="s">
        <v>64</v>
      </c>
      <c r="D281" s="13" t="s">
        <v>255</v>
      </c>
      <c r="E281" s="20"/>
      <c r="F281" s="86"/>
      <c r="G281" s="86"/>
      <c r="H281" s="86"/>
      <c r="I281" s="86"/>
      <c r="J281" s="15"/>
      <c r="K281" s="20" t="s">
        <v>5</v>
      </c>
      <c r="L281" s="34"/>
      <c r="M281" s="66"/>
    </row>
    <row r="282" spans="1:13" s="5" customFormat="1" ht="21" customHeight="1" x14ac:dyDescent="0.25">
      <c r="A282" s="69"/>
      <c r="B282" s="52" t="s">
        <v>831</v>
      </c>
      <c r="C282" s="54" t="s">
        <v>832</v>
      </c>
      <c r="D282" s="13" t="s">
        <v>236</v>
      </c>
      <c r="E282" s="20"/>
      <c r="F282" s="98"/>
      <c r="G282" s="86"/>
      <c r="H282" s="86"/>
      <c r="I282" s="86"/>
      <c r="J282" s="15"/>
      <c r="K282" s="20" t="s">
        <v>5</v>
      </c>
      <c r="L282" s="34"/>
      <c r="M282" s="66"/>
    </row>
    <row r="283" spans="1:13" s="5" customFormat="1" ht="27.75" customHeight="1" x14ac:dyDescent="0.25">
      <c r="A283" s="69" t="s">
        <v>120</v>
      </c>
      <c r="B283" s="221" t="s">
        <v>92</v>
      </c>
      <c r="C283" s="225" t="s">
        <v>65</v>
      </c>
      <c r="D283" s="13" t="s">
        <v>255</v>
      </c>
      <c r="E283" s="20"/>
      <c r="F283" s="86">
        <f>SUM(F284+F285)</f>
        <v>590000</v>
      </c>
      <c r="G283" s="86"/>
      <c r="H283" s="86"/>
      <c r="I283" s="86"/>
      <c r="J283" s="15" t="s">
        <v>297</v>
      </c>
      <c r="K283" s="20" t="s">
        <v>5</v>
      </c>
      <c r="L283" s="34"/>
      <c r="M283" s="66"/>
    </row>
    <row r="284" spans="1:13" s="5" customFormat="1" ht="25.5" x14ac:dyDescent="0.25">
      <c r="A284" s="69"/>
      <c r="B284" s="52" t="s">
        <v>94</v>
      </c>
      <c r="C284" s="54" t="s">
        <v>469</v>
      </c>
      <c r="D284" s="13" t="s">
        <v>236</v>
      </c>
      <c r="E284" s="20"/>
      <c r="F284" s="98">
        <v>40000</v>
      </c>
      <c r="G284" s="98"/>
      <c r="H284" s="98"/>
      <c r="I284" s="98"/>
      <c r="J284" s="15" t="s">
        <v>297</v>
      </c>
      <c r="K284" s="20" t="s">
        <v>5</v>
      </c>
      <c r="L284" s="34"/>
      <c r="M284" s="66"/>
    </row>
    <row r="285" spans="1:13" s="51" customFormat="1" ht="25.5" x14ac:dyDescent="0.25">
      <c r="A285" s="49"/>
      <c r="B285" s="52" t="s">
        <v>470</v>
      </c>
      <c r="C285" s="54" t="s">
        <v>550</v>
      </c>
      <c r="D285" s="13" t="s">
        <v>236</v>
      </c>
      <c r="E285" s="20"/>
      <c r="F285" s="98">
        <v>550000</v>
      </c>
      <c r="G285" s="98"/>
      <c r="H285" s="98"/>
      <c r="I285" s="98"/>
      <c r="J285" s="15" t="s">
        <v>297</v>
      </c>
      <c r="K285" s="20" t="s">
        <v>5</v>
      </c>
      <c r="L285" s="40"/>
      <c r="M285" s="67"/>
    </row>
    <row r="286" spans="1:13" s="5" customFormat="1" ht="33.75" customHeight="1" x14ac:dyDescent="0.25">
      <c r="A286" s="69" t="s">
        <v>120</v>
      </c>
      <c r="B286" s="221" t="s">
        <v>260</v>
      </c>
      <c r="C286" s="225" t="s">
        <v>221</v>
      </c>
      <c r="D286" s="13" t="s">
        <v>255</v>
      </c>
      <c r="E286" s="20"/>
      <c r="F286" s="86"/>
      <c r="G286" s="86"/>
      <c r="H286" s="86"/>
      <c r="I286" s="86"/>
      <c r="J286" s="15"/>
      <c r="K286" s="20" t="s">
        <v>5</v>
      </c>
      <c r="L286" s="34"/>
      <c r="M286" s="66"/>
    </row>
    <row r="287" spans="1:13" s="5" customFormat="1" ht="33.75" customHeight="1" x14ac:dyDescent="0.25">
      <c r="A287" s="286"/>
      <c r="B287" s="16" t="s">
        <v>792</v>
      </c>
      <c r="C287" s="13" t="s">
        <v>793</v>
      </c>
      <c r="D287" s="16" t="s">
        <v>236</v>
      </c>
      <c r="E287" s="20"/>
      <c r="F287" s="288"/>
      <c r="G287" s="86"/>
      <c r="H287" s="86"/>
      <c r="I287" s="86"/>
      <c r="J287" s="15"/>
      <c r="K287" s="20" t="s">
        <v>5</v>
      </c>
      <c r="L287" s="34"/>
      <c r="M287" s="66"/>
    </row>
    <row r="288" spans="1:13" ht="38.25" x14ac:dyDescent="0.25">
      <c r="A288" s="45"/>
      <c r="B288" s="42" t="s">
        <v>182</v>
      </c>
      <c r="C288" s="46" t="s">
        <v>222</v>
      </c>
      <c r="D288" s="44" t="s">
        <v>257</v>
      </c>
      <c r="E288" s="58"/>
      <c r="F288" s="92"/>
      <c r="G288" s="92"/>
      <c r="H288" s="92"/>
      <c r="I288" s="92"/>
      <c r="J288" s="293"/>
      <c r="K288" s="293"/>
      <c r="L288" s="73"/>
      <c r="M288" s="68"/>
    </row>
    <row r="289" spans="1:13" s="5" customFormat="1" ht="30" customHeight="1" x14ac:dyDescent="0.25">
      <c r="A289" s="69" t="s">
        <v>120</v>
      </c>
      <c r="B289" s="221" t="s">
        <v>188</v>
      </c>
      <c r="C289" s="225" t="s">
        <v>66</v>
      </c>
      <c r="D289" s="13" t="s">
        <v>255</v>
      </c>
      <c r="E289" s="20"/>
      <c r="F289" s="50"/>
      <c r="G289" s="50"/>
      <c r="H289" s="50"/>
      <c r="I289" s="50"/>
      <c r="J289" s="15"/>
      <c r="K289" s="20" t="s">
        <v>5</v>
      </c>
      <c r="L289" s="34"/>
      <c r="M289" s="66"/>
    </row>
    <row r="290" spans="1:13" s="5" customFormat="1" ht="30" customHeight="1" x14ac:dyDescent="0.25">
      <c r="A290" s="286"/>
      <c r="B290" s="16" t="s">
        <v>794</v>
      </c>
      <c r="C290" s="13" t="s">
        <v>795</v>
      </c>
      <c r="D290" s="16" t="s">
        <v>236</v>
      </c>
      <c r="E290" s="20"/>
      <c r="F290" s="288"/>
      <c r="G290" s="50"/>
      <c r="H290" s="50"/>
      <c r="I290" s="50"/>
      <c r="J290" s="15"/>
      <c r="K290" s="20" t="s">
        <v>5</v>
      </c>
      <c r="L290" s="34"/>
      <c r="M290" s="66"/>
    </row>
    <row r="291" spans="1:13" s="5" customFormat="1" ht="28.5" customHeight="1" x14ac:dyDescent="0.25">
      <c r="A291" s="69" t="s">
        <v>120</v>
      </c>
      <c r="B291" s="221" t="s">
        <v>191</v>
      </c>
      <c r="C291" s="225" t="s">
        <v>67</v>
      </c>
      <c r="D291" s="13" t="s">
        <v>255</v>
      </c>
      <c r="E291" s="20"/>
      <c r="F291" s="50">
        <f>SUM(F292+F293)</f>
        <v>2523539</v>
      </c>
      <c r="G291" s="50"/>
      <c r="H291" s="50"/>
      <c r="I291" s="50"/>
      <c r="J291" s="15" t="s">
        <v>297</v>
      </c>
      <c r="K291" s="20" t="s">
        <v>5</v>
      </c>
      <c r="L291" s="34"/>
      <c r="M291" s="66"/>
    </row>
    <row r="292" spans="1:13" s="5" customFormat="1" ht="25.5" x14ac:dyDescent="0.25">
      <c r="A292" s="69"/>
      <c r="B292" s="52" t="s">
        <v>192</v>
      </c>
      <c r="C292" s="54" t="s">
        <v>471</v>
      </c>
      <c r="D292" s="13" t="s">
        <v>236</v>
      </c>
      <c r="E292" s="20"/>
      <c r="F292" s="98">
        <v>468000</v>
      </c>
      <c r="G292" s="98"/>
      <c r="H292" s="98"/>
      <c r="I292" s="98"/>
      <c r="J292" s="15" t="s">
        <v>297</v>
      </c>
      <c r="K292" s="20" t="s">
        <v>5</v>
      </c>
      <c r="L292" s="34"/>
      <c r="M292" s="66"/>
    </row>
    <row r="293" spans="1:13" s="51" customFormat="1" ht="25.5" x14ac:dyDescent="0.25">
      <c r="A293" s="49"/>
      <c r="B293" s="52" t="s">
        <v>472</v>
      </c>
      <c r="C293" s="54" t="s">
        <v>473</v>
      </c>
      <c r="D293" s="13" t="s">
        <v>236</v>
      </c>
      <c r="E293" s="20"/>
      <c r="F293" s="98">
        <v>2055539</v>
      </c>
      <c r="G293" s="98"/>
      <c r="H293" s="98"/>
      <c r="I293" s="98"/>
      <c r="J293" s="15" t="s">
        <v>297</v>
      </c>
      <c r="K293" s="20" t="s">
        <v>5</v>
      </c>
      <c r="L293" s="40"/>
      <c r="M293" s="67"/>
    </row>
    <row r="294" spans="1:13" s="51" customFormat="1" ht="22.5" customHeight="1" x14ac:dyDescent="0.25">
      <c r="A294" s="286"/>
      <c r="B294" s="16" t="s">
        <v>472</v>
      </c>
      <c r="C294" s="13" t="s">
        <v>796</v>
      </c>
      <c r="D294" s="16" t="s">
        <v>236</v>
      </c>
      <c r="E294" s="20"/>
      <c r="F294" s="287"/>
      <c r="G294" s="98"/>
      <c r="H294" s="98"/>
      <c r="I294" s="98"/>
      <c r="J294" s="15"/>
      <c r="K294" s="20" t="s">
        <v>5</v>
      </c>
      <c r="L294" s="40"/>
      <c r="M294" s="67"/>
    </row>
    <row r="295" spans="1:13" ht="25.5" x14ac:dyDescent="0.25">
      <c r="A295" s="45"/>
      <c r="B295" s="42" t="s">
        <v>183</v>
      </c>
      <c r="C295" s="46" t="s">
        <v>186</v>
      </c>
      <c r="D295" s="44" t="s">
        <v>257</v>
      </c>
      <c r="E295" s="58"/>
      <c r="F295" s="92"/>
      <c r="G295" s="92"/>
      <c r="H295" s="92"/>
      <c r="I295" s="92"/>
      <c r="J295" s="293"/>
      <c r="K295" s="293"/>
      <c r="L295" s="73"/>
      <c r="M295" s="68"/>
    </row>
    <row r="296" spans="1:13" s="5" customFormat="1" ht="30.75" customHeight="1" x14ac:dyDescent="0.25">
      <c r="A296" s="69" t="s">
        <v>120</v>
      </c>
      <c r="B296" s="221" t="s">
        <v>190</v>
      </c>
      <c r="C296" s="225" t="s">
        <v>68</v>
      </c>
      <c r="D296" s="13" t="s">
        <v>255</v>
      </c>
      <c r="E296" s="20"/>
      <c r="F296" s="50"/>
      <c r="G296" s="50"/>
      <c r="H296" s="50"/>
      <c r="I296" s="50"/>
      <c r="J296" s="15"/>
      <c r="K296" s="20" t="s">
        <v>5</v>
      </c>
      <c r="L296" s="34"/>
      <c r="M296" s="66"/>
    </row>
    <row r="297" spans="1:13" s="5" customFormat="1" ht="30.75" customHeight="1" x14ac:dyDescent="0.25">
      <c r="A297" s="69"/>
      <c r="B297" s="16" t="s">
        <v>797</v>
      </c>
      <c r="C297" s="13" t="s">
        <v>798</v>
      </c>
      <c r="D297" s="16" t="s">
        <v>236</v>
      </c>
      <c r="E297" s="20"/>
      <c r="F297" s="50"/>
      <c r="G297" s="50"/>
      <c r="H297" s="50"/>
      <c r="I297" s="50"/>
      <c r="J297" s="15"/>
      <c r="K297" s="20" t="s">
        <v>5</v>
      </c>
      <c r="L297" s="34"/>
      <c r="M297" s="66"/>
    </row>
    <row r="298" spans="1:13" s="5" customFormat="1" ht="30.75" customHeight="1" x14ac:dyDescent="0.25">
      <c r="A298" s="69"/>
      <c r="B298" s="16" t="s">
        <v>799</v>
      </c>
      <c r="C298" s="13" t="s">
        <v>800</v>
      </c>
      <c r="D298" s="16" t="s">
        <v>236</v>
      </c>
      <c r="E298" s="20"/>
      <c r="F298" s="50"/>
      <c r="G298" s="50"/>
      <c r="H298" s="50"/>
      <c r="I298" s="50"/>
      <c r="J298" s="15"/>
      <c r="K298" s="20" t="s">
        <v>5</v>
      </c>
      <c r="L298" s="34"/>
      <c r="M298" s="66"/>
    </row>
    <row r="299" spans="1:13" s="5" customFormat="1" ht="31.5" customHeight="1" x14ac:dyDescent="0.25">
      <c r="A299" s="69" t="s">
        <v>120</v>
      </c>
      <c r="B299" s="221" t="s">
        <v>189</v>
      </c>
      <c r="C299" s="225" t="s">
        <v>69</v>
      </c>
      <c r="D299" s="13" t="s">
        <v>255</v>
      </c>
      <c r="E299" s="20"/>
      <c r="F299" s="86"/>
      <c r="G299" s="86"/>
      <c r="H299" s="86"/>
      <c r="I299" s="86"/>
      <c r="J299" s="15"/>
      <c r="K299" s="20" t="s">
        <v>5</v>
      </c>
      <c r="L299" s="34"/>
      <c r="M299" s="66"/>
    </row>
    <row r="300" spans="1:13" s="5" customFormat="1" ht="31.5" customHeight="1" x14ac:dyDescent="0.25">
      <c r="A300" s="273"/>
      <c r="B300" s="16" t="s">
        <v>801</v>
      </c>
      <c r="C300" s="13" t="s">
        <v>802</v>
      </c>
      <c r="D300" s="16" t="s">
        <v>236</v>
      </c>
      <c r="E300" s="20"/>
      <c r="F300" s="86"/>
      <c r="G300" s="86"/>
      <c r="H300" s="86"/>
      <c r="I300" s="86"/>
      <c r="J300" s="15"/>
      <c r="K300" s="20" t="s">
        <v>5</v>
      </c>
      <c r="L300" s="34"/>
      <c r="M300" s="66"/>
    </row>
    <row r="301" spans="1:13" s="5" customFormat="1" ht="31.5" customHeight="1" x14ac:dyDescent="0.25">
      <c r="A301" s="273"/>
      <c r="B301" s="16" t="s">
        <v>803</v>
      </c>
      <c r="C301" s="13" t="s">
        <v>804</v>
      </c>
      <c r="D301" s="16" t="s">
        <v>236</v>
      </c>
      <c r="E301" s="20"/>
      <c r="F301" s="86"/>
      <c r="G301" s="86"/>
      <c r="H301" s="86"/>
      <c r="I301" s="86"/>
      <c r="J301" s="15"/>
      <c r="K301" s="20" t="s">
        <v>5</v>
      </c>
      <c r="L301" s="34"/>
      <c r="M301" s="66"/>
    </row>
    <row r="302" spans="1:13" ht="38.25" x14ac:dyDescent="0.25">
      <c r="A302" s="45"/>
      <c r="B302" s="42" t="s">
        <v>184</v>
      </c>
      <c r="C302" s="46" t="s">
        <v>187</v>
      </c>
      <c r="D302" s="44" t="s">
        <v>257</v>
      </c>
      <c r="E302" s="58"/>
      <c r="F302" s="92"/>
      <c r="G302" s="92"/>
      <c r="H302" s="92"/>
      <c r="I302" s="92"/>
      <c r="J302" s="58"/>
      <c r="K302" s="58"/>
      <c r="L302" s="73"/>
      <c r="M302" s="68"/>
    </row>
    <row r="303" spans="1:13" s="5" customFormat="1" ht="35.25" customHeight="1" x14ac:dyDescent="0.25">
      <c r="A303" s="69" t="s">
        <v>120</v>
      </c>
      <c r="B303" s="221" t="s">
        <v>193</v>
      </c>
      <c r="C303" s="225" t="s">
        <v>70</v>
      </c>
      <c r="D303" s="13" t="s">
        <v>255</v>
      </c>
      <c r="E303" s="20"/>
      <c r="F303" s="50"/>
      <c r="G303" s="50"/>
      <c r="H303" s="50"/>
      <c r="I303" s="50"/>
      <c r="J303" s="15"/>
      <c r="K303" s="20" t="s">
        <v>5</v>
      </c>
      <c r="L303" s="34"/>
      <c r="M303" s="66"/>
    </row>
    <row r="304" spans="1:13" s="5" customFormat="1" ht="35.25" customHeight="1" x14ac:dyDescent="0.25">
      <c r="A304" s="69"/>
      <c r="B304" s="16" t="s">
        <v>805</v>
      </c>
      <c r="C304" s="13" t="s">
        <v>806</v>
      </c>
      <c r="D304" s="16" t="s">
        <v>236</v>
      </c>
      <c r="E304" s="20"/>
      <c r="F304" s="50"/>
      <c r="G304" s="50"/>
      <c r="H304" s="50"/>
      <c r="I304" s="50"/>
      <c r="J304" s="15"/>
      <c r="K304" s="20" t="s">
        <v>5</v>
      </c>
      <c r="L304" s="34"/>
      <c r="M304" s="34"/>
    </row>
    <row r="305" spans="1:11" ht="18.75" x14ac:dyDescent="0.25">
      <c r="A305" s="77"/>
      <c r="B305" s="40"/>
      <c r="C305" s="78" t="s">
        <v>549</v>
      </c>
      <c r="D305" s="284">
        <f>SUM(F305+G305)</f>
        <v>838795406</v>
      </c>
      <c r="E305" s="285"/>
      <c r="F305" s="264">
        <f>SUM(F10+F21+F23+F26+F39+F43+F47+F50+F58+F61+F65+F70+F74+F78+F83+F107+F119+F126+F131+F147+F156+F167+F185+F195+F199+F201+F203+F232+F244+F246+F250+F253+F258+F266+F273+F278+F283+F291)</f>
        <v>458295406</v>
      </c>
      <c r="G305" s="264">
        <f>SUM(G182+G185)</f>
        <v>380500000</v>
      </c>
    </row>
    <row r="306" spans="1:11" ht="18.75" x14ac:dyDescent="0.25">
      <c r="A306" s="77"/>
      <c r="B306" s="40"/>
      <c r="C306" s="78"/>
      <c r="D306" s="281"/>
      <c r="E306" s="30"/>
    </row>
    <row r="307" spans="1:11" x14ac:dyDescent="0.25">
      <c r="B307" s="32"/>
      <c r="C307" s="39"/>
      <c r="D307" s="40"/>
      <c r="E307" s="40"/>
    </row>
    <row r="308" spans="1:11" ht="15" x14ac:dyDescent="0.25">
      <c r="C308" s="39"/>
      <c r="D308" s="281"/>
      <c r="E308" s="245"/>
      <c r="F308" s="250"/>
      <c r="G308" s="248"/>
      <c r="H308" s="249"/>
      <c r="I308" s="249"/>
      <c r="J308" s="252"/>
      <c r="K308" s="247"/>
    </row>
    <row r="309" spans="1:11" ht="15" x14ac:dyDescent="0.25">
      <c r="C309" s="39"/>
      <c r="D309" s="36"/>
      <c r="E309" s="245"/>
      <c r="F309" s="248"/>
      <c r="G309" s="249"/>
      <c r="H309" s="249"/>
      <c r="I309" s="249"/>
      <c r="J309" s="251"/>
    </row>
    <row r="310" spans="1:11" ht="15" x14ac:dyDescent="0.25">
      <c r="A310" s="1"/>
      <c r="C310" s="39"/>
      <c r="D310" s="40"/>
      <c r="E310" s="256"/>
      <c r="F310" s="259"/>
      <c r="G310" s="260"/>
      <c r="H310" s="260"/>
      <c r="I310" s="77"/>
      <c r="J310" s="253"/>
    </row>
    <row r="311" spans="1:11" ht="15" x14ac:dyDescent="0.25">
      <c r="B311" s="1"/>
      <c r="D311" s="257"/>
      <c r="E311" s="256"/>
      <c r="F311" s="259"/>
      <c r="G311" s="261"/>
      <c r="H311" s="261"/>
      <c r="I311" s="249"/>
      <c r="J311" s="254"/>
    </row>
    <row r="312" spans="1:11" ht="15" x14ac:dyDescent="0.25">
      <c r="D312" s="257"/>
      <c r="E312" s="256"/>
      <c r="F312" s="262"/>
      <c r="G312" s="263"/>
      <c r="H312" s="261"/>
      <c r="I312" s="249"/>
      <c r="J312" s="258"/>
      <c r="K312" s="255"/>
    </row>
    <row r="313" spans="1:11" ht="15" x14ac:dyDescent="0.25">
      <c r="D313" s="257"/>
      <c r="E313" s="256"/>
      <c r="F313" s="261"/>
      <c r="G313" s="261"/>
      <c r="H313" s="261"/>
      <c r="I313" s="249"/>
      <c r="J313" s="251"/>
    </row>
    <row r="314" spans="1:11" ht="15" x14ac:dyDescent="0.25">
      <c r="D314" s="257"/>
      <c r="E314" s="256"/>
      <c r="F314" s="261"/>
      <c r="G314" s="261"/>
      <c r="H314" s="261"/>
      <c r="I314" s="249"/>
      <c r="J314" s="251"/>
    </row>
    <row r="315" spans="1:11" ht="15" x14ac:dyDescent="0.25">
      <c r="D315" s="257"/>
      <c r="E315" s="256"/>
      <c r="F315" s="261"/>
      <c r="G315" s="261"/>
      <c r="H315" s="261"/>
      <c r="I315" s="249"/>
      <c r="J315" s="251"/>
    </row>
    <row r="316" spans="1:11" ht="15" x14ac:dyDescent="0.25">
      <c r="D316" s="257"/>
      <c r="E316" s="256"/>
      <c r="F316" s="261"/>
      <c r="G316" s="261"/>
      <c r="H316" s="261"/>
      <c r="I316" s="249"/>
      <c r="J316" s="251"/>
    </row>
    <row r="317" spans="1:11" ht="15" x14ac:dyDescent="0.25">
      <c r="D317" s="257"/>
      <c r="E317" s="256"/>
      <c r="F317" s="261"/>
      <c r="G317" s="261"/>
      <c r="H317" s="261"/>
      <c r="J317" s="251"/>
    </row>
    <row r="318" spans="1:11" ht="15" x14ac:dyDescent="0.25">
      <c r="D318" s="257"/>
      <c r="E318" s="256"/>
      <c r="F318" s="249"/>
      <c r="J318" s="251"/>
    </row>
    <row r="319" spans="1:11" ht="15" x14ac:dyDescent="0.25">
      <c r="D319" s="257"/>
      <c r="E319" s="256"/>
      <c r="F319" s="249"/>
      <c r="J319" s="251"/>
    </row>
    <row r="320" spans="1:11" x14ac:dyDescent="0.25">
      <c r="D320" s="257"/>
      <c r="E320" s="257"/>
      <c r="F320" s="249"/>
      <c r="J320" s="251"/>
    </row>
  </sheetData>
  <autoFilter ref="A6:K306"/>
  <mergeCells count="11">
    <mergeCell ref="A1:K1"/>
    <mergeCell ref="A2:K2"/>
    <mergeCell ref="A4:K4"/>
    <mergeCell ref="J272:K272"/>
    <mergeCell ref="J288:K288"/>
    <mergeCell ref="J295:K295"/>
    <mergeCell ref="J8:K8"/>
    <mergeCell ref="J243:K243"/>
    <mergeCell ref="J252:K252"/>
    <mergeCell ref="J268:K268"/>
    <mergeCell ref="J271:K271"/>
  </mergeCells>
  <dataValidations count="1">
    <dataValidation allowBlank="1" showInputMessage="1" showErrorMessage="1" promptTitle="Acciones a realizar:" prompt="Indique las macro actividades que se estarán realizando para el logro del producto, se sugiere no más de 5 acciones." sqref="C136"/>
  </dataValidations>
  <printOptions horizontalCentered="1"/>
  <pageMargins left="0.25" right="0.25" top="0.75" bottom="0.75" header="0.3" footer="0.3"/>
  <pageSetup paperSize="5" scale="65" orientation="landscape" r:id="rId1"/>
  <headerFooter>
    <oddFooter>&amp;LFecha: &amp;D&amp;CPág. &amp;P de &amp;N&amp;RArchivo: &amp;F</oddFooter>
  </headerFooter>
  <ignoredErrors>
    <ignoredError sqref="B8 J65:J70 J156:J157 B271 J50:J59 J72:J74 J76:J78 J80 J83:J84 J85:J86 J107:J108 J167:J169 J278:J280 J274:J275 J291:J293 J119:J120 J147:J148 J195:J196 J250:J251 J253 J10:J15 J39:J41 J47:J48 J61:J62 J126:J132 J43:J44 J283:J285 J186:J189 J183:J184 J199:J204 J232:J236 J21:J31 B180 J244:J247 J256:J259 J264:J267 J27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2"/>
  <sheetViews>
    <sheetView showGridLines="0" zoomScaleNormal="100" workbookViewId="0">
      <pane ySplit="4" topLeftCell="A98" activePane="bottomLeft" state="frozen"/>
      <selection pane="bottomLeft" activeCell="A78" sqref="A78"/>
    </sheetView>
  </sheetViews>
  <sheetFormatPr baseColWidth="10" defaultRowHeight="15" x14ac:dyDescent="0.25"/>
  <cols>
    <col min="1" max="1" width="42.5703125" customWidth="1"/>
    <col min="2" max="2" width="26" style="203" customWidth="1"/>
    <col min="3" max="3" width="20.42578125" style="205" customWidth="1"/>
    <col min="4" max="4" width="39.140625" style="203" customWidth="1"/>
    <col min="5" max="5" width="11.85546875" style="203" customWidth="1"/>
  </cols>
  <sheetData>
    <row r="1" spans="1:7" s="132" customFormat="1" ht="18.75" x14ac:dyDescent="0.3">
      <c r="A1" s="301" t="s">
        <v>286</v>
      </c>
      <c r="B1" s="301"/>
      <c r="C1" s="301"/>
      <c r="D1" s="301"/>
      <c r="E1" s="301"/>
      <c r="F1" s="131"/>
    </row>
    <row r="2" spans="1:7" s="132" customFormat="1" ht="17.25" x14ac:dyDescent="0.3">
      <c r="A2" s="302" t="s">
        <v>287</v>
      </c>
      <c r="B2" s="302"/>
      <c r="C2" s="302"/>
      <c r="D2" s="302"/>
      <c r="E2" s="302"/>
      <c r="F2" s="133"/>
      <c r="G2" s="134"/>
    </row>
    <row r="3" spans="1:7" s="132" customFormat="1" ht="17.25" x14ac:dyDescent="0.3">
      <c r="A3" s="135"/>
      <c r="B3" s="135"/>
      <c r="C3" s="135"/>
      <c r="D3" s="135"/>
      <c r="E3" s="135"/>
      <c r="F3" s="133"/>
      <c r="G3" s="134"/>
    </row>
    <row r="4" spans="1:7" s="137" customFormat="1" ht="25.5" customHeight="1" x14ac:dyDescent="0.3">
      <c r="A4" s="136" t="s">
        <v>288</v>
      </c>
      <c r="B4" s="136" t="s">
        <v>289</v>
      </c>
      <c r="C4" s="136" t="s">
        <v>290</v>
      </c>
      <c r="D4" s="136" t="s">
        <v>291</v>
      </c>
      <c r="E4" s="136" t="s">
        <v>8</v>
      </c>
    </row>
    <row r="5" spans="1:7" s="137" customFormat="1" ht="25.5" customHeight="1" x14ac:dyDescent="0.3">
      <c r="A5" s="303" t="s">
        <v>292</v>
      </c>
      <c r="B5" s="304"/>
      <c r="C5" s="138">
        <f>C6+C45+C70+C105</f>
        <v>955393393.20000005</v>
      </c>
      <c r="D5" s="139"/>
      <c r="E5" s="139"/>
    </row>
    <row r="6" spans="1:7" ht="15.75" customHeight="1" x14ac:dyDescent="0.25">
      <c r="A6" s="140" t="s">
        <v>293</v>
      </c>
      <c r="B6" s="141" t="s">
        <v>294</v>
      </c>
      <c r="C6" s="142">
        <f>C7+C14+C21+C24+C27+C30+C36+C42</f>
        <v>94594320.349999994</v>
      </c>
      <c r="D6" s="141"/>
      <c r="E6" s="141"/>
    </row>
    <row r="7" spans="1:7" ht="45" x14ac:dyDescent="0.25">
      <c r="A7" s="143" t="s">
        <v>295</v>
      </c>
      <c r="B7" s="144" t="s">
        <v>95</v>
      </c>
      <c r="C7" s="145">
        <f>C8+C9+C10+C11+C12+C13</f>
        <v>47094000</v>
      </c>
      <c r="D7" s="146"/>
      <c r="E7" s="146"/>
    </row>
    <row r="8" spans="1:7" ht="25.5" x14ac:dyDescent="0.25">
      <c r="A8" s="147" t="s">
        <v>127</v>
      </c>
      <c r="B8" s="119" t="s">
        <v>296</v>
      </c>
      <c r="C8" s="148"/>
      <c r="D8" s="120"/>
      <c r="E8" s="149" t="s">
        <v>297</v>
      </c>
    </row>
    <row r="9" spans="1:7" ht="25.5" x14ac:dyDescent="0.25">
      <c r="A9" s="150" t="s">
        <v>298</v>
      </c>
      <c r="B9" s="118" t="s">
        <v>13</v>
      </c>
      <c r="C9" s="151"/>
      <c r="D9" s="130"/>
      <c r="E9" s="149" t="s">
        <v>297</v>
      </c>
    </row>
    <row r="10" spans="1:7" ht="30" x14ac:dyDescent="0.25">
      <c r="A10" s="152" t="s">
        <v>247</v>
      </c>
      <c r="B10" s="118" t="s">
        <v>296</v>
      </c>
      <c r="C10" s="151"/>
      <c r="D10" s="130"/>
      <c r="E10" s="149" t="s">
        <v>297</v>
      </c>
    </row>
    <row r="11" spans="1:7" ht="25.5" x14ac:dyDescent="0.25">
      <c r="A11" s="152" t="s">
        <v>231</v>
      </c>
      <c r="B11" s="118" t="s">
        <v>296</v>
      </c>
      <c r="C11" s="153">
        <f>36640000+1000000+5400000+400000+600000+2500000</f>
        <v>46540000</v>
      </c>
      <c r="D11" s="154"/>
      <c r="E11" s="149" t="s">
        <v>297</v>
      </c>
    </row>
    <row r="12" spans="1:7" ht="25.5" x14ac:dyDescent="0.25">
      <c r="A12" s="152" t="s">
        <v>229</v>
      </c>
      <c r="B12" s="118" t="s">
        <v>296</v>
      </c>
      <c r="C12" s="153"/>
      <c r="D12" s="155"/>
      <c r="E12" s="149" t="s">
        <v>297</v>
      </c>
    </row>
    <row r="13" spans="1:7" ht="90.75" customHeight="1" x14ac:dyDescent="0.25">
      <c r="A13" s="152" t="s">
        <v>299</v>
      </c>
      <c r="B13" s="118" t="s">
        <v>300</v>
      </c>
      <c r="C13" s="153">
        <v>554000</v>
      </c>
      <c r="D13" s="156" t="s">
        <v>301</v>
      </c>
      <c r="E13" s="149" t="s">
        <v>297</v>
      </c>
    </row>
    <row r="14" spans="1:7" ht="52.5" customHeight="1" x14ac:dyDescent="0.25">
      <c r="A14" s="157" t="s">
        <v>302</v>
      </c>
      <c r="B14" s="146" t="s">
        <v>97</v>
      </c>
      <c r="C14" s="145">
        <f>C15+C16+C17+C18+C19+C20</f>
        <v>3000000</v>
      </c>
      <c r="D14" s="146"/>
      <c r="E14" s="146"/>
    </row>
    <row r="15" spans="1:7" ht="41.25" customHeight="1" x14ac:dyDescent="0.25">
      <c r="A15" s="158" t="s">
        <v>22</v>
      </c>
      <c r="B15" s="118" t="s">
        <v>303</v>
      </c>
      <c r="C15" s="148"/>
      <c r="D15" s="120"/>
      <c r="E15" s="149" t="s">
        <v>297</v>
      </c>
    </row>
    <row r="16" spans="1:7" ht="45" x14ac:dyDescent="0.25">
      <c r="A16" s="152" t="s">
        <v>304</v>
      </c>
      <c r="B16" s="118" t="s">
        <v>303</v>
      </c>
      <c r="C16" s="148"/>
      <c r="D16" s="120"/>
      <c r="E16" s="149" t="s">
        <v>297</v>
      </c>
    </row>
    <row r="17" spans="1:5" ht="38.25" x14ac:dyDescent="0.25">
      <c r="A17" s="152" t="s">
        <v>24</v>
      </c>
      <c r="B17" s="118" t="s">
        <v>303</v>
      </c>
      <c r="C17" s="148"/>
      <c r="D17" s="120"/>
      <c r="E17" s="149" t="s">
        <v>297</v>
      </c>
    </row>
    <row r="18" spans="1:5" ht="51.95" customHeight="1" x14ac:dyDescent="0.25">
      <c r="A18" s="158" t="s">
        <v>305</v>
      </c>
      <c r="B18" s="118" t="s">
        <v>303</v>
      </c>
      <c r="C18" s="153">
        <v>2500000</v>
      </c>
      <c r="D18" s="156" t="s">
        <v>306</v>
      </c>
      <c r="E18" s="149" t="s">
        <v>297</v>
      </c>
    </row>
    <row r="19" spans="1:5" ht="38.25" x14ac:dyDescent="0.25">
      <c r="A19" s="159" t="s">
        <v>25</v>
      </c>
      <c r="B19" s="118" t="s">
        <v>303</v>
      </c>
      <c r="C19" s="153"/>
      <c r="D19" s="120"/>
      <c r="E19" s="149" t="s">
        <v>297</v>
      </c>
    </row>
    <row r="20" spans="1:5" ht="63.75" customHeight="1" x14ac:dyDescent="0.25">
      <c r="A20" s="159" t="s">
        <v>250</v>
      </c>
      <c r="B20" s="118" t="s">
        <v>303</v>
      </c>
      <c r="C20" s="153">
        <v>500000</v>
      </c>
      <c r="D20" s="120" t="s">
        <v>307</v>
      </c>
      <c r="E20" s="149" t="s">
        <v>297</v>
      </c>
    </row>
    <row r="21" spans="1:5" ht="45" x14ac:dyDescent="0.25">
      <c r="A21" s="160" t="s">
        <v>308</v>
      </c>
      <c r="B21" s="161" t="s">
        <v>211</v>
      </c>
      <c r="C21" s="145">
        <f>C22+C23</f>
        <v>15229505.720000001</v>
      </c>
      <c r="D21" s="162"/>
      <c r="E21" s="163"/>
    </row>
    <row r="22" spans="1:5" ht="30" x14ac:dyDescent="0.25">
      <c r="A22" s="159" t="s">
        <v>251</v>
      </c>
      <c r="B22" s="121" t="s">
        <v>309</v>
      </c>
      <c r="C22" s="164"/>
      <c r="D22" s="165"/>
      <c r="E22" s="149" t="s">
        <v>297</v>
      </c>
    </row>
    <row r="23" spans="1:5" ht="105.75" customHeight="1" x14ac:dyDescent="0.25">
      <c r="A23" s="159" t="s">
        <v>254</v>
      </c>
      <c r="B23" s="121" t="s">
        <v>259</v>
      </c>
      <c r="C23" s="153">
        <v>15229505.720000001</v>
      </c>
      <c r="D23" s="165" t="s">
        <v>310</v>
      </c>
      <c r="E23" s="149" t="s">
        <v>297</v>
      </c>
    </row>
    <row r="24" spans="1:5" ht="30" x14ac:dyDescent="0.25">
      <c r="A24" s="160" t="s">
        <v>311</v>
      </c>
      <c r="B24" s="161" t="s">
        <v>212</v>
      </c>
      <c r="C24" s="145">
        <f>C25+C26</f>
        <v>2560000</v>
      </c>
      <c r="D24" s="162"/>
      <c r="E24" s="163"/>
    </row>
    <row r="25" spans="1:5" ht="156" customHeight="1" x14ac:dyDescent="0.25">
      <c r="A25" s="159" t="s">
        <v>26</v>
      </c>
      <c r="B25" s="119" t="s">
        <v>312</v>
      </c>
      <c r="C25" s="153">
        <v>2410000</v>
      </c>
      <c r="D25" s="156" t="s">
        <v>313</v>
      </c>
      <c r="E25" s="149" t="s">
        <v>297</v>
      </c>
    </row>
    <row r="26" spans="1:5" ht="30" x14ac:dyDescent="0.25">
      <c r="A26" s="159" t="s">
        <v>314</v>
      </c>
      <c r="B26" s="119" t="s">
        <v>312</v>
      </c>
      <c r="C26" s="153">
        <v>150000</v>
      </c>
      <c r="D26" s="156" t="s">
        <v>315</v>
      </c>
      <c r="E26" s="149" t="s">
        <v>297</v>
      </c>
    </row>
    <row r="27" spans="1:5" ht="30" x14ac:dyDescent="0.25">
      <c r="A27" s="160" t="s">
        <v>316</v>
      </c>
      <c r="B27" s="166" t="s">
        <v>101</v>
      </c>
      <c r="C27" s="145">
        <f>C28+C29</f>
        <v>5000000</v>
      </c>
      <c r="D27" s="146"/>
      <c r="E27" s="167"/>
    </row>
    <row r="28" spans="1:5" ht="30" x14ac:dyDescent="0.25">
      <c r="A28" s="159" t="s">
        <v>317</v>
      </c>
      <c r="B28" s="118" t="s">
        <v>296</v>
      </c>
      <c r="C28" s="153">
        <v>5000000</v>
      </c>
      <c r="D28" s="118"/>
      <c r="E28" s="149" t="s">
        <v>297</v>
      </c>
    </row>
    <row r="29" spans="1:5" ht="30" x14ac:dyDescent="0.25">
      <c r="A29" s="159" t="s">
        <v>280</v>
      </c>
      <c r="B29" s="118" t="s">
        <v>296</v>
      </c>
      <c r="C29" s="168"/>
      <c r="D29" s="118"/>
      <c r="E29" s="149" t="s">
        <v>297</v>
      </c>
    </row>
    <row r="30" spans="1:5" ht="30" x14ac:dyDescent="0.25">
      <c r="A30" s="160" t="s">
        <v>318</v>
      </c>
      <c r="B30" s="146" t="s">
        <v>102</v>
      </c>
      <c r="C30" s="145">
        <f>C31+C32+C33+C34+C35</f>
        <v>18250000</v>
      </c>
      <c r="D30" s="146"/>
      <c r="E30" s="146"/>
    </row>
    <row r="31" spans="1:5" ht="42.75" customHeight="1" x14ac:dyDescent="0.25">
      <c r="A31" s="159" t="s">
        <v>15</v>
      </c>
      <c r="B31" s="119" t="s">
        <v>319</v>
      </c>
      <c r="C31" s="153">
        <v>6150000</v>
      </c>
      <c r="D31" s="156" t="s">
        <v>320</v>
      </c>
      <c r="E31" s="149" t="s">
        <v>297</v>
      </c>
    </row>
    <row r="32" spans="1:5" ht="89.25" x14ac:dyDescent="0.25">
      <c r="A32" s="159" t="s">
        <v>9</v>
      </c>
      <c r="B32" s="119" t="s">
        <v>319</v>
      </c>
      <c r="C32" s="153">
        <v>4800000</v>
      </c>
      <c r="D32" s="156" t="s">
        <v>321</v>
      </c>
      <c r="E32" s="149" t="s">
        <v>297</v>
      </c>
    </row>
    <row r="33" spans="1:5" ht="38.25" x14ac:dyDescent="0.25">
      <c r="A33" s="159" t="s">
        <v>28</v>
      </c>
      <c r="B33" s="119" t="s">
        <v>319</v>
      </c>
      <c r="C33" s="153">
        <v>2000000</v>
      </c>
      <c r="D33" s="156" t="s">
        <v>322</v>
      </c>
      <c r="E33" s="149" t="s">
        <v>297</v>
      </c>
    </row>
    <row r="34" spans="1:5" ht="38.25" x14ac:dyDescent="0.25">
      <c r="A34" s="159" t="s">
        <v>29</v>
      </c>
      <c r="B34" s="119" t="s">
        <v>319</v>
      </c>
      <c r="C34" s="153">
        <v>700000</v>
      </c>
      <c r="D34" s="156" t="s">
        <v>323</v>
      </c>
      <c r="E34" s="149" t="s">
        <v>297</v>
      </c>
    </row>
    <row r="35" spans="1:5" ht="89.25" x14ac:dyDescent="0.25">
      <c r="A35" s="159" t="s">
        <v>30</v>
      </c>
      <c r="B35" s="119" t="s">
        <v>319</v>
      </c>
      <c r="C35" s="153">
        <v>4600000</v>
      </c>
      <c r="D35" s="156" t="s">
        <v>324</v>
      </c>
      <c r="E35" s="149" t="s">
        <v>297</v>
      </c>
    </row>
    <row r="36" spans="1:5" ht="45" x14ac:dyDescent="0.25">
      <c r="A36" s="160" t="s">
        <v>325</v>
      </c>
      <c r="B36" s="166" t="s">
        <v>326</v>
      </c>
      <c r="C36" s="145">
        <f>SUM(C37,C40)</f>
        <v>1060814.6299999999</v>
      </c>
      <c r="D36" s="146"/>
      <c r="E36" s="167"/>
    </row>
    <row r="37" spans="1:5" ht="67.5" customHeight="1" x14ac:dyDescent="0.25">
      <c r="A37" s="159" t="s">
        <v>31</v>
      </c>
      <c r="B37" s="119" t="s">
        <v>13</v>
      </c>
      <c r="C37" s="153">
        <v>1060814.6299999999</v>
      </c>
      <c r="D37" s="156" t="s">
        <v>327</v>
      </c>
      <c r="E37" s="149" t="s">
        <v>297</v>
      </c>
    </row>
    <row r="38" spans="1:5" ht="45" x14ac:dyDescent="0.25">
      <c r="A38" s="159" t="s">
        <v>32</v>
      </c>
      <c r="B38" s="119" t="s">
        <v>13</v>
      </c>
      <c r="C38" s="153"/>
      <c r="D38" s="121"/>
      <c r="E38" s="149" t="s">
        <v>297</v>
      </c>
    </row>
    <row r="39" spans="1:5" ht="30" x14ac:dyDescent="0.25">
      <c r="A39" s="159" t="s">
        <v>248</v>
      </c>
      <c r="B39" s="119" t="s">
        <v>13</v>
      </c>
      <c r="C39" s="153"/>
      <c r="D39" s="121"/>
      <c r="E39" s="149" t="s">
        <v>297</v>
      </c>
    </row>
    <row r="40" spans="1:5" ht="30" x14ac:dyDescent="0.25">
      <c r="A40" s="159" t="s">
        <v>328</v>
      </c>
      <c r="B40" s="119" t="s">
        <v>13</v>
      </c>
      <c r="C40" s="153" t="s">
        <v>329</v>
      </c>
      <c r="D40" s="156" t="s">
        <v>330</v>
      </c>
      <c r="E40" s="149" t="s">
        <v>297</v>
      </c>
    </row>
    <row r="41" spans="1:5" ht="30" x14ac:dyDescent="0.25">
      <c r="A41" s="159" t="s">
        <v>331</v>
      </c>
      <c r="B41" s="119" t="s">
        <v>13</v>
      </c>
      <c r="C41" s="153"/>
      <c r="D41" s="119"/>
      <c r="E41" s="149" t="s">
        <v>297</v>
      </c>
    </row>
    <row r="42" spans="1:5" ht="45" x14ac:dyDescent="0.25">
      <c r="A42" s="160" t="s">
        <v>332</v>
      </c>
      <c r="B42" s="161" t="s">
        <v>224</v>
      </c>
      <c r="C42" s="145">
        <f>C43+C44</f>
        <v>2400000</v>
      </c>
      <c r="D42" s="146"/>
      <c r="E42" s="163"/>
    </row>
    <row r="43" spans="1:5" ht="51" customHeight="1" x14ac:dyDescent="0.25">
      <c r="A43" s="159" t="s">
        <v>33</v>
      </c>
      <c r="B43" s="169" t="s">
        <v>13</v>
      </c>
      <c r="C43" s="153">
        <v>1500000</v>
      </c>
      <c r="D43" s="170" t="s">
        <v>333</v>
      </c>
      <c r="E43" s="171" t="s">
        <v>297</v>
      </c>
    </row>
    <row r="44" spans="1:5" ht="155.25" customHeight="1" x14ac:dyDescent="0.25">
      <c r="A44" s="159" t="s">
        <v>334</v>
      </c>
      <c r="B44" s="119" t="s">
        <v>13</v>
      </c>
      <c r="C44" s="153">
        <v>900000</v>
      </c>
      <c r="D44" s="156"/>
      <c r="E44" s="149" t="s">
        <v>297</v>
      </c>
    </row>
    <row r="45" spans="1:5" ht="45" x14ac:dyDescent="0.25">
      <c r="A45" s="140" t="s">
        <v>335</v>
      </c>
      <c r="B45" s="172" t="s">
        <v>336</v>
      </c>
      <c r="C45" s="142">
        <f>C46+C55+C60+C62+C64</f>
        <v>82891290</v>
      </c>
      <c r="D45" s="172"/>
      <c r="E45" s="172"/>
    </row>
    <row r="46" spans="1:5" ht="45" x14ac:dyDescent="0.25">
      <c r="A46" s="160" t="s">
        <v>337</v>
      </c>
      <c r="B46" s="173" t="s">
        <v>133</v>
      </c>
      <c r="C46" s="145">
        <f>SUM(C47,C49,C52,C53,C54)</f>
        <v>78763290</v>
      </c>
      <c r="D46" s="173"/>
      <c r="E46" s="173"/>
    </row>
    <row r="47" spans="1:5" ht="30" x14ac:dyDescent="0.25">
      <c r="A47" s="159" t="s">
        <v>36</v>
      </c>
      <c r="B47" s="125" t="s">
        <v>338</v>
      </c>
      <c r="C47" s="153">
        <v>3600000</v>
      </c>
      <c r="D47" s="156" t="s">
        <v>339</v>
      </c>
      <c r="E47" s="149" t="s">
        <v>340</v>
      </c>
    </row>
    <row r="48" spans="1:5" ht="30" x14ac:dyDescent="0.25">
      <c r="A48" s="159" t="s">
        <v>37</v>
      </c>
      <c r="B48" s="126" t="s">
        <v>341</v>
      </c>
      <c r="C48" s="153"/>
      <c r="D48" s="156" t="s">
        <v>342</v>
      </c>
      <c r="E48" s="149"/>
    </row>
    <row r="49" spans="1:5" ht="25.5" x14ac:dyDescent="0.25">
      <c r="A49" s="159" t="s">
        <v>343</v>
      </c>
      <c r="B49" s="126" t="s">
        <v>341</v>
      </c>
      <c r="C49" s="153" t="s">
        <v>344</v>
      </c>
      <c r="D49" s="156" t="s">
        <v>345</v>
      </c>
      <c r="E49" s="149" t="s">
        <v>297</v>
      </c>
    </row>
    <row r="50" spans="1:5" x14ac:dyDescent="0.25">
      <c r="A50" s="159" t="s">
        <v>346</v>
      </c>
      <c r="B50" s="174" t="s">
        <v>341</v>
      </c>
      <c r="C50" s="153"/>
      <c r="D50" s="149"/>
      <c r="E50" s="149"/>
    </row>
    <row r="51" spans="1:5" ht="30" x14ac:dyDescent="0.25">
      <c r="A51" s="159" t="s">
        <v>38</v>
      </c>
      <c r="B51" s="174" t="s">
        <v>341</v>
      </c>
      <c r="C51" s="153"/>
      <c r="D51" s="149"/>
      <c r="E51" s="149"/>
    </row>
    <row r="52" spans="1:5" ht="25.5" x14ac:dyDescent="0.25">
      <c r="A52" s="159" t="s">
        <v>261</v>
      </c>
      <c r="B52" s="125" t="s">
        <v>347</v>
      </c>
      <c r="C52" s="153">
        <v>4357600</v>
      </c>
      <c r="D52" s="149"/>
      <c r="E52" s="149" t="s">
        <v>340</v>
      </c>
    </row>
    <row r="53" spans="1:5" ht="44.25" customHeight="1" x14ac:dyDescent="0.25">
      <c r="A53" s="159" t="s">
        <v>277</v>
      </c>
      <c r="B53" s="125" t="s">
        <v>338</v>
      </c>
      <c r="C53" s="153">
        <v>70628890</v>
      </c>
      <c r="D53" s="149"/>
      <c r="E53" s="149" t="s">
        <v>348</v>
      </c>
    </row>
    <row r="54" spans="1:5" ht="27.75" customHeight="1" x14ac:dyDescent="0.25">
      <c r="A54" s="159" t="s">
        <v>349</v>
      </c>
      <c r="B54" s="125" t="s">
        <v>347</v>
      </c>
      <c r="C54" s="153">
        <v>176800</v>
      </c>
      <c r="D54" s="149"/>
      <c r="E54" s="149" t="s">
        <v>340</v>
      </c>
    </row>
    <row r="55" spans="1:5" ht="90" x14ac:dyDescent="0.25">
      <c r="A55" s="160" t="s">
        <v>350</v>
      </c>
      <c r="B55" s="173" t="s">
        <v>134</v>
      </c>
      <c r="C55" s="145">
        <f>SUM(C56,C57)</f>
        <v>1600000</v>
      </c>
      <c r="D55" s="173"/>
      <c r="E55" s="173"/>
    </row>
    <row r="56" spans="1:5" ht="30" x14ac:dyDescent="0.25">
      <c r="A56" s="159" t="s">
        <v>39</v>
      </c>
      <c r="B56" s="129" t="s">
        <v>347</v>
      </c>
      <c r="C56" s="153">
        <v>700000</v>
      </c>
      <c r="D56" s="156" t="s">
        <v>351</v>
      </c>
      <c r="E56" s="149" t="s">
        <v>340</v>
      </c>
    </row>
    <row r="57" spans="1:5" ht="33" customHeight="1" x14ac:dyDescent="0.25">
      <c r="A57" s="159" t="s">
        <v>352</v>
      </c>
      <c r="B57" s="129" t="s">
        <v>347</v>
      </c>
      <c r="C57" s="153">
        <v>900000</v>
      </c>
      <c r="D57" s="156" t="s">
        <v>353</v>
      </c>
      <c r="E57" s="149" t="s">
        <v>340</v>
      </c>
    </row>
    <row r="58" spans="1:5" x14ac:dyDescent="0.25">
      <c r="A58" s="159" t="s">
        <v>40</v>
      </c>
      <c r="B58" s="127" t="s">
        <v>235</v>
      </c>
      <c r="C58" s="175"/>
      <c r="D58" s="149"/>
      <c r="E58" s="149"/>
    </row>
    <row r="59" spans="1:5" ht="30" x14ac:dyDescent="0.25">
      <c r="A59" s="159" t="s">
        <v>41</v>
      </c>
      <c r="B59" s="127" t="s">
        <v>235</v>
      </c>
      <c r="C59" s="175"/>
      <c r="D59" s="149"/>
      <c r="E59" s="149"/>
    </row>
    <row r="60" spans="1:5" ht="75" x14ac:dyDescent="0.25">
      <c r="A60" s="160" t="s">
        <v>354</v>
      </c>
      <c r="B60" s="173" t="s">
        <v>135</v>
      </c>
      <c r="C60" s="173"/>
      <c r="D60" s="173"/>
      <c r="E60" s="173"/>
    </row>
    <row r="61" spans="1:5" ht="30" x14ac:dyDescent="0.25">
      <c r="A61" s="159" t="s">
        <v>43</v>
      </c>
      <c r="B61" s="174" t="s">
        <v>341</v>
      </c>
      <c r="C61" s="176"/>
      <c r="D61" s="149"/>
      <c r="E61" s="149"/>
    </row>
    <row r="62" spans="1:5" ht="75" x14ac:dyDescent="0.25">
      <c r="A62" s="160" t="s">
        <v>355</v>
      </c>
      <c r="B62" s="177" t="s">
        <v>213</v>
      </c>
      <c r="C62" s="177"/>
      <c r="D62" s="177"/>
      <c r="E62" s="177"/>
    </row>
    <row r="63" spans="1:5" ht="49.5" customHeight="1" x14ac:dyDescent="0.25">
      <c r="A63" s="159" t="s">
        <v>356</v>
      </c>
      <c r="B63" s="122" t="s">
        <v>347</v>
      </c>
      <c r="C63" s="178"/>
      <c r="D63" s="149"/>
      <c r="E63" s="149"/>
    </row>
    <row r="64" spans="1:5" ht="60" x14ac:dyDescent="0.25">
      <c r="A64" s="160" t="s">
        <v>357</v>
      </c>
      <c r="B64" s="173" t="s">
        <v>214</v>
      </c>
      <c r="C64" s="145">
        <f>SUM(C65,C66,C68)</f>
        <v>2528000</v>
      </c>
      <c r="D64" s="173"/>
      <c r="E64" s="173"/>
    </row>
    <row r="65" spans="1:5" ht="38.25" x14ac:dyDescent="0.25">
      <c r="A65" s="159" t="s">
        <v>241</v>
      </c>
      <c r="B65" s="122" t="s">
        <v>235</v>
      </c>
      <c r="C65" s="153">
        <v>100000</v>
      </c>
      <c r="D65" s="156" t="s">
        <v>358</v>
      </c>
      <c r="E65" s="149" t="s">
        <v>340</v>
      </c>
    </row>
    <row r="66" spans="1:5" ht="30" x14ac:dyDescent="0.25">
      <c r="A66" s="159" t="s">
        <v>249</v>
      </c>
      <c r="B66" s="125" t="s">
        <v>347</v>
      </c>
      <c r="C66" s="153">
        <v>400000</v>
      </c>
      <c r="D66" s="156" t="s">
        <v>359</v>
      </c>
      <c r="E66" s="149" t="s">
        <v>340</v>
      </c>
    </row>
    <row r="67" spans="1:5" ht="45.75" customHeight="1" x14ac:dyDescent="0.25">
      <c r="A67" s="159" t="s">
        <v>360</v>
      </c>
      <c r="B67" s="122" t="s">
        <v>347</v>
      </c>
      <c r="C67" s="178"/>
      <c r="D67" s="149"/>
      <c r="E67" s="149"/>
    </row>
    <row r="68" spans="1:5" ht="44.25" customHeight="1" x14ac:dyDescent="0.25">
      <c r="A68" s="159" t="s">
        <v>44</v>
      </c>
      <c r="B68" s="125" t="s">
        <v>347</v>
      </c>
      <c r="C68" s="153">
        <v>2028000</v>
      </c>
      <c r="D68" s="156" t="s">
        <v>361</v>
      </c>
      <c r="E68" s="149" t="s">
        <v>340</v>
      </c>
    </row>
    <row r="69" spans="1:5" ht="30" x14ac:dyDescent="0.25">
      <c r="A69" s="159" t="s">
        <v>45</v>
      </c>
      <c r="B69" s="126" t="s">
        <v>341</v>
      </c>
      <c r="C69" s="176"/>
      <c r="D69" s="149"/>
      <c r="E69" s="149"/>
    </row>
    <row r="70" spans="1:5" ht="47.25" x14ac:dyDescent="0.25">
      <c r="A70" s="140" t="s">
        <v>362</v>
      </c>
      <c r="B70" s="179" t="s">
        <v>363</v>
      </c>
      <c r="C70" s="142">
        <f>C71+C83+C89+C91+C97+C101</f>
        <v>768207782.85000002</v>
      </c>
      <c r="D70" s="179"/>
      <c r="E70" s="179"/>
    </row>
    <row r="71" spans="1:5" ht="60" x14ac:dyDescent="0.25">
      <c r="A71" s="160" t="s">
        <v>364</v>
      </c>
      <c r="B71" s="146" t="s">
        <v>365</v>
      </c>
      <c r="C71" s="145">
        <f>SUM(C72,C73,C74,C75,C77,C78,C81)</f>
        <v>755574115.85000002</v>
      </c>
      <c r="D71" s="146"/>
      <c r="E71" s="146"/>
    </row>
    <row r="72" spans="1:5" ht="204" customHeight="1" x14ac:dyDescent="0.25">
      <c r="A72" s="159" t="s">
        <v>366</v>
      </c>
      <c r="B72" s="180" t="s">
        <v>367</v>
      </c>
      <c r="C72" s="153">
        <v>688258984.25</v>
      </c>
      <c r="D72" s="170" t="s">
        <v>368</v>
      </c>
      <c r="E72" s="171" t="s">
        <v>348</v>
      </c>
    </row>
    <row r="73" spans="1:5" ht="76.5" x14ac:dyDescent="0.25">
      <c r="A73" s="159" t="s">
        <v>369</v>
      </c>
      <c r="B73" s="125" t="s">
        <v>367</v>
      </c>
      <c r="C73" s="153">
        <v>38619762.5</v>
      </c>
      <c r="D73" s="156" t="s">
        <v>370</v>
      </c>
      <c r="E73" s="149" t="s">
        <v>371</v>
      </c>
    </row>
    <row r="74" spans="1:5" ht="76.5" x14ac:dyDescent="0.25">
      <c r="A74" s="159" t="s">
        <v>10</v>
      </c>
      <c r="B74" s="181" t="s">
        <v>367</v>
      </c>
      <c r="C74" s="153">
        <v>13227949</v>
      </c>
      <c r="D74" s="156" t="s">
        <v>372</v>
      </c>
      <c r="E74" s="149" t="s">
        <v>371</v>
      </c>
    </row>
    <row r="75" spans="1:5" ht="229.5" x14ac:dyDescent="0.25">
      <c r="A75" s="159" t="s">
        <v>46</v>
      </c>
      <c r="B75" s="121" t="s">
        <v>373</v>
      </c>
      <c r="C75" s="153">
        <v>1161380</v>
      </c>
      <c r="D75" s="156" t="s">
        <v>374</v>
      </c>
      <c r="E75" s="149" t="s">
        <v>375</v>
      </c>
    </row>
    <row r="76" spans="1:5" ht="30" x14ac:dyDescent="0.25">
      <c r="A76" s="159" t="s">
        <v>274</v>
      </c>
      <c r="B76" s="121" t="s">
        <v>373</v>
      </c>
      <c r="C76" s="164"/>
      <c r="D76" s="149"/>
      <c r="E76" s="149"/>
    </row>
    <row r="77" spans="1:5" ht="51" x14ac:dyDescent="0.25">
      <c r="A77" s="159" t="s">
        <v>47</v>
      </c>
      <c r="B77" s="121" t="s">
        <v>373</v>
      </c>
      <c r="C77" s="153">
        <v>4468453</v>
      </c>
      <c r="D77" s="156" t="s">
        <v>376</v>
      </c>
      <c r="E77" s="149" t="s">
        <v>375</v>
      </c>
    </row>
    <row r="78" spans="1:5" ht="243" customHeight="1" x14ac:dyDescent="0.25">
      <c r="A78" s="159" t="s">
        <v>48</v>
      </c>
      <c r="B78" s="121" t="s">
        <v>373</v>
      </c>
      <c r="C78" s="153">
        <v>9539707.0999999996</v>
      </c>
      <c r="D78" s="156" t="s">
        <v>377</v>
      </c>
      <c r="E78" s="149" t="s">
        <v>375</v>
      </c>
    </row>
    <row r="79" spans="1:5" s="182" customFormat="1" ht="51" x14ac:dyDescent="0.25">
      <c r="A79" s="159" t="s">
        <v>378</v>
      </c>
      <c r="B79" s="121" t="s">
        <v>373</v>
      </c>
      <c r="C79" s="164"/>
      <c r="D79" s="156" t="s">
        <v>379</v>
      </c>
      <c r="E79" s="149" t="s">
        <v>375</v>
      </c>
    </row>
    <row r="80" spans="1:5" s="182" customFormat="1" ht="35.25" customHeight="1" x14ac:dyDescent="0.25">
      <c r="A80" s="159" t="s">
        <v>380</v>
      </c>
      <c r="B80" s="118" t="s">
        <v>373</v>
      </c>
      <c r="C80" s="168"/>
      <c r="D80" s="149"/>
      <c r="E80" s="149" t="s">
        <v>348</v>
      </c>
    </row>
    <row r="81" spans="1:29" s="183" customFormat="1" ht="221.25" customHeight="1" x14ac:dyDescent="0.25">
      <c r="A81" s="159" t="s">
        <v>381</v>
      </c>
      <c r="B81" s="121" t="s">
        <v>373</v>
      </c>
      <c r="C81" s="153">
        <v>297880</v>
      </c>
      <c r="D81" s="156" t="s">
        <v>382</v>
      </c>
      <c r="E81" s="149" t="s">
        <v>375</v>
      </c>
    </row>
    <row r="82" spans="1:29" s="183" customFormat="1" ht="60" x14ac:dyDescent="0.25">
      <c r="A82" s="159" t="s">
        <v>51</v>
      </c>
      <c r="B82" s="121" t="s">
        <v>373</v>
      </c>
      <c r="C82" s="164"/>
      <c r="D82" s="149"/>
      <c r="E82" s="149"/>
    </row>
    <row r="83" spans="1:29" ht="78.75" x14ac:dyDescent="0.25">
      <c r="A83" s="143" t="s">
        <v>383</v>
      </c>
      <c r="B83" s="184" t="s">
        <v>384</v>
      </c>
      <c r="C83" s="185"/>
      <c r="D83" s="184"/>
      <c r="E83" s="184"/>
    </row>
    <row r="84" spans="1:29" s="187" customFormat="1" ht="75" x14ac:dyDescent="0.25">
      <c r="A84" s="159" t="s">
        <v>52</v>
      </c>
      <c r="B84" s="121" t="s">
        <v>373</v>
      </c>
      <c r="C84" s="164"/>
      <c r="D84" s="149"/>
      <c r="E84" s="149"/>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row>
    <row r="85" spans="1:29" s="183" customFormat="1" ht="25.5" x14ac:dyDescent="0.25">
      <c r="A85" s="159" t="s">
        <v>385</v>
      </c>
      <c r="B85" s="121" t="s">
        <v>373</v>
      </c>
      <c r="C85" s="164"/>
      <c r="D85" s="149"/>
      <c r="E85" s="149"/>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row>
    <row r="86" spans="1:29" s="183" customFormat="1" ht="45" x14ac:dyDescent="0.25">
      <c r="A86" s="159" t="s">
        <v>386</v>
      </c>
      <c r="B86" s="121" t="s">
        <v>373</v>
      </c>
      <c r="C86" s="164"/>
      <c r="D86" s="149"/>
      <c r="E86" s="149"/>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row>
    <row r="87" spans="1:29" s="183" customFormat="1" ht="25.5" x14ac:dyDescent="0.25">
      <c r="A87" s="159" t="s">
        <v>218</v>
      </c>
      <c r="B87" s="121" t="s">
        <v>373</v>
      </c>
      <c r="C87" s="164"/>
      <c r="D87" s="149"/>
      <c r="E87" s="149"/>
    </row>
    <row r="88" spans="1:29" s="183" customFormat="1" ht="30" x14ac:dyDescent="0.25">
      <c r="A88" s="159" t="s">
        <v>387</v>
      </c>
      <c r="B88" s="121" t="s">
        <v>373</v>
      </c>
      <c r="C88" s="164"/>
      <c r="D88" s="149"/>
      <c r="E88" s="149"/>
    </row>
    <row r="89" spans="1:29" s="183" customFormat="1" ht="78.75" x14ac:dyDescent="0.25">
      <c r="A89" s="143" t="s">
        <v>388</v>
      </c>
      <c r="B89" s="184" t="s">
        <v>158</v>
      </c>
      <c r="C89" s="184"/>
      <c r="D89" s="184"/>
      <c r="E89" s="184"/>
    </row>
    <row r="90" spans="1:29" s="183" customFormat="1" ht="30" x14ac:dyDescent="0.25">
      <c r="A90" s="159" t="s">
        <v>53</v>
      </c>
      <c r="B90" s="126" t="s">
        <v>341</v>
      </c>
      <c r="C90" s="176"/>
      <c r="D90" s="149"/>
      <c r="E90" s="149"/>
    </row>
    <row r="91" spans="1:29" ht="94.5" x14ac:dyDescent="0.25">
      <c r="A91" s="143" t="s">
        <v>389</v>
      </c>
      <c r="B91" s="184" t="s">
        <v>159</v>
      </c>
      <c r="C91" s="145">
        <f>C92+C96</f>
        <v>550000</v>
      </c>
      <c r="D91" s="184"/>
      <c r="E91" s="184"/>
    </row>
    <row r="92" spans="1:29" ht="63.75" x14ac:dyDescent="0.25">
      <c r="A92" s="159" t="s">
        <v>54</v>
      </c>
      <c r="B92" s="125" t="s">
        <v>309</v>
      </c>
      <c r="C92" s="153">
        <v>50000</v>
      </c>
      <c r="D92" s="156" t="s">
        <v>390</v>
      </c>
      <c r="E92" s="149" t="s">
        <v>297</v>
      </c>
    </row>
    <row r="93" spans="1:29" ht="30" x14ac:dyDescent="0.25">
      <c r="A93" s="159" t="s">
        <v>55</v>
      </c>
      <c r="B93" s="125" t="s">
        <v>309</v>
      </c>
      <c r="C93" s="175"/>
      <c r="D93" s="125"/>
      <c r="E93" s="149" t="s">
        <v>297</v>
      </c>
    </row>
    <row r="94" spans="1:29" ht="25.5" x14ac:dyDescent="0.25">
      <c r="A94" s="159" t="s">
        <v>56</v>
      </c>
      <c r="B94" s="125" t="s">
        <v>309</v>
      </c>
      <c r="C94" s="189"/>
      <c r="D94" s="156" t="s">
        <v>391</v>
      </c>
      <c r="E94" s="149" t="s">
        <v>297</v>
      </c>
    </row>
    <row r="95" spans="1:29" ht="30" x14ac:dyDescent="0.25">
      <c r="A95" s="159" t="s">
        <v>57</v>
      </c>
      <c r="B95" s="125" t="s">
        <v>309</v>
      </c>
      <c r="C95" s="178"/>
      <c r="D95" s="122"/>
      <c r="E95" s="149" t="s">
        <v>297</v>
      </c>
    </row>
    <row r="96" spans="1:29" ht="25.5" x14ac:dyDescent="0.25">
      <c r="A96" s="159" t="s">
        <v>58</v>
      </c>
      <c r="B96" s="125" t="s">
        <v>309</v>
      </c>
      <c r="C96" s="153">
        <v>500000</v>
      </c>
      <c r="D96" s="156" t="s">
        <v>392</v>
      </c>
      <c r="E96" s="149" t="s">
        <v>297</v>
      </c>
    </row>
    <row r="97" spans="1:5" ht="75" x14ac:dyDescent="0.25">
      <c r="A97" s="190" t="s">
        <v>393</v>
      </c>
      <c r="B97" s="191" t="s">
        <v>160</v>
      </c>
      <c r="C97" s="145">
        <f>C98+C99+C100</f>
        <v>3900000</v>
      </c>
      <c r="D97" s="191"/>
      <c r="E97" s="191"/>
    </row>
    <row r="98" spans="1:5" ht="30" x14ac:dyDescent="0.25">
      <c r="A98" s="159" t="s">
        <v>276</v>
      </c>
      <c r="B98" s="192" t="s">
        <v>394</v>
      </c>
      <c r="C98" s="153">
        <v>1900000</v>
      </c>
      <c r="D98" s="156" t="s">
        <v>395</v>
      </c>
      <c r="E98" s="149" t="s">
        <v>340</v>
      </c>
    </row>
    <row r="99" spans="1:5" ht="30" x14ac:dyDescent="0.25">
      <c r="A99" s="159" t="s">
        <v>273</v>
      </c>
      <c r="B99" s="192" t="s">
        <v>394</v>
      </c>
      <c r="C99" s="153">
        <v>1600000</v>
      </c>
      <c r="D99" s="156" t="s">
        <v>395</v>
      </c>
      <c r="E99" s="149" t="s">
        <v>340</v>
      </c>
    </row>
    <row r="100" spans="1:5" ht="30" x14ac:dyDescent="0.25">
      <c r="A100" s="159" t="s">
        <v>275</v>
      </c>
      <c r="B100" s="192" t="s">
        <v>394</v>
      </c>
      <c r="C100" s="153">
        <v>400000</v>
      </c>
      <c r="D100" s="156" t="s">
        <v>395</v>
      </c>
      <c r="E100" s="149" t="s">
        <v>340</v>
      </c>
    </row>
    <row r="101" spans="1:5" ht="90" x14ac:dyDescent="0.25">
      <c r="A101" s="190" t="s">
        <v>396</v>
      </c>
      <c r="B101" s="191" t="s">
        <v>397</v>
      </c>
      <c r="C101" s="145">
        <f>C102+C103</f>
        <v>8183667</v>
      </c>
      <c r="D101" s="191"/>
      <c r="E101" s="191"/>
    </row>
    <row r="102" spans="1:5" ht="60" customHeight="1" x14ac:dyDescent="0.25">
      <c r="A102" s="159" t="s">
        <v>59</v>
      </c>
      <c r="B102" s="125" t="s">
        <v>394</v>
      </c>
      <c r="C102" s="153">
        <v>1475000</v>
      </c>
      <c r="D102" s="156" t="s">
        <v>398</v>
      </c>
      <c r="E102" s="149" t="s">
        <v>399</v>
      </c>
    </row>
    <row r="103" spans="1:5" ht="30" x14ac:dyDescent="0.25">
      <c r="A103" s="159" t="s">
        <v>14</v>
      </c>
      <c r="B103" s="125" t="s">
        <v>394</v>
      </c>
      <c r="C103" s="153">
        <v>6708667</v>
      </c>
      <c r="D103" s="156" t="s">
        <v>400</v>
      </c>
      <c r="E103" s="149" t="s">
        <v>399</v>
      </c>
    </row>
    <row r="104" spans="1:5" x14ac:dyDescent="0.25">
      <c r="A104" s="144" t="s">
        <v>401</v>
      </c>
      <c r="B104" s="146"/>
      <c r="C104" s="146"/>
      <c r="D104" s="146"/>
      <c r="E104" s="146"/>
    </row>
    <row r="105" spans="1:5" ht="31.5" x14ac:dyDescent="0.25">
      <c r="A105" s="193" t="s">
        <v>402</v>
      </c>
      <c r="B105" s="179" t="s">
        <v>403</v>
      </c>
      <c r="C105" s="194">
        <f>C106+C113+C116+C119</f>
        <v>9700000</v>
      </c>
      <c r="D105" s="179"/>
      <c r="E105" s="179"/>
    </row>
    <row r="106" spans="1:5" ht="45" x14ac:dyDescent="0.25">
      <c r="A106" s="143" t="s">
        <v>404</v>
      </c>
      <c r="B106" s="173" t="s">
        <v>185</v>
      </c>
      <c r="C106" s="145">
        <f>C107+C108+C109+C111+C112</f>
        <v>2790000</v>
      </c>
      <c r="D106" s="173"/>
      <c r="E106" s="173"/>
    </row>
    <row r="107" spans="1:5" ht="34.5" customHeight="1" x14ac:dyDescent="0.25">
      <c r="A107" s="159" t="s">
        <v>227</v>
      </c>
      <c r="B107" s="195" t="s">
        <v>5</v>
      </c>
      <c r="C107" s="153">
        <v>1000000</v>
      </c>
      <c r="D107" s="171"/>
      <c r="E107" s="171" t="s">
        <v>297</v>
      </c>
    </row>
    <row r="108" spans="1:5" ht="43.5" customHeight="1" x14ac:dyDescent="0.25">
      <c r="A108" s="159" t="s">
        <v>220</v>
      </c>
      <c r="B108" s="125" t="s">
        <v>5</v>
      </c>
      <c r="C108" s="153">
        <v>40000</v>
      </c>
      <c r="D108" s="149"/>
      <c r="E108" s="149" t="s">
        <v>297</v>
      </c>
    </row>
    <row r="109" spans="1:5" ht="30" x14ac:dyDescent="0.25">
      <c r="A109" s="159" t="s">
        <v>63</v>
      </c>
      <c r="B109" s="196" t="s">
        <v>5</v>
      </c>
      <c r="C109" s="153">
        <v>600000</v>
      </c>
      <c r="D109" s="156" t="s">
        <v>405</v>
      </c>
      <c r="E109" s="149" t="s">
        <v>297</v>
      </c>
    </row>
    <row r="110" spans="1:5" ht="30" x14ac:dyDescent="0.25">
      <c r="A110" s="159" t="s">
        <v>64</v>
      </c>
      <c r="B110" s="129" t="s">
        <v>5</v>
      </c>
      <c r="C110" s="153"/>
      <c r="D110" s="149"/>
      <c r="E110" s="149" t="s">
        <v>297</v>
      </c>
    </row>
    <row r="111" spans="1:5" ht="33" customHeight="1" x14ac:dyDescent="0.25">
      <c r="A111" s="159" t="s">
        <v>65</v>
      </c>
      <c r="B111" s="129" t="s">
        <v>5</v>
      </c>
      <c r="C111" s="153">
        <v>1000000</v>
      </c>
      <c r="D111" s="149"/>
      <c r="E111" s="149" t="s">
        <v>297</v>
      </c>
    </row>
    <row r="112" spans="1:5" ht="30" x14ac:dyDescent="0.25">
      <c r="A112" s="159" t="s">
        <v>221</v>
      </c>
      <c r="B112" s="129" t="s">
        <v>5</v>
      </c>
      <c r="C112" s="153">
        <v>150000</v>
      </c>
      <c r="D112" s="149"/>
      <c r="E112" s="149" t="s">
        <v>297</v>
      </c>
    </row>
    <row r="113" spans="1:10" ht="90" x14ac:dyDescent="0.25">
      <c r="A113" s="197" t="s">
        <v>406</v>
      </c>
      <c r="B113" s="177" t="s">
        <v>407</v>
      </c>
      <c r="C113" s="145">
        <f>C114+C115</f>
        <v>4800000</v>
      </c>
      <c r="D113" s="177"/>
      <c r="E113" s="177"/>
    </row>
    <row r="114" spans="1:10" ht="30" x14ac:dyDescent="0.25">
      <c r="A114" s="159" t="s">
        <v>66</v>
      </c>
      <c r="B114" s="129" t="s">
        <v>5</v>
      </c>
      <c r="C114" s="153">
        <v>800000</v>
      </c>
      <c r="D114" s="156" t="s">
        <v>408</v>
      </c>
      <c r="E114" s="149" t="s">
        <v>297</v>
      </c>
    </row>
    <row r="115" spans="1:10" ht="34.5" customHeight="1" x14ac:dyDescent="0.25">
      <c r="A115" s="159" t="s">
        <v>67</v>
      </c>
      <c r="B115" s="181" t="s">
        <v>5</v>
      </c>
      <c r="C115" s="153">
        <v>4000000</v>
      </c>
      <c r="D115" s="156" t="s">
        <v>409</v>
      </c>
      <c r="E115" s="149" t="s">
        <v>297</v>
      </c>
    </row>
    <row r="116" spans="1:10" s="199" customFormat="1" ht="30" x14ac:dyDescent="0.25">
      <c r="A116" s="157" t="s">
        <v>410</v>
      </c>
      <c r="B116" s="173" t="s">
        <v>186</v>
      </c>
      <c r="C116" s="145">
        <f>C117+C118</f>
        <v>2000000</v>
      </c>
      <c r="D116" s="173"/>
      <c r="E116" s="173"/>
      <c r="F116" s="198"/>
      <c r="G116" s="198"/>
      <c r="H116" s="198"/>
      <c r="I116" s="198"/>
      <c r="J116" s="198"/>
    </row>
    <row r="117" spans="1:10" ht="30" x14ac:dyDescent="0.25">
      <c r="A117" s="159" t="s">
        <v>68</v>
      </c>
      <c r="B117" s="200" t="s">
        <v>5</v>
      </c>
      <c r="C117" s="153">
        <v>1200000</v>
      </c>
      <c r="D117" s="170" t="s">
        <v>409</v>
      </c>
      <c r="E117" s="171" t="s">
        <v>297</v>
      </c>
    </row>
    <row r="118" spans="1:10" ht="25.5" x14ac:dyDescent="0.25">
      <c r="A118" s="159" t="s">
        <v>69</v>
      </c>
      <c r="B118" s="129" t="s">
        <v>5</v>
      </c>
      <c r="C118" s="153">
        <v>800000</v>
      </c>
      <c r="D118" s="125"/>
      <c r="E118" s="149" t="s">
        <v>297</v>
      </c>
    </row>
    <row r="119" spans="1:10" ht="92.25" customHeight="1" x14ac:dyDescent="0.25">
      <c r="A119" s="201" t="s">
        <v>411</v>
      </c>
      <c r="B119" s="202" t="s">
        <v>187</v>
      </c>
      <c r="C119" s="145">
        <f>C120</f>
        <v>110000</v>
      </c>
      <c r="D119" s="177"/>
      <c r="E119" s="177"/>
    </row>
    <row r="120" spans="1:10" ht="36" customHeight="1" x14ac:dyDescent="0.25">
      <c r="A120" s="159" t="s">
        <v>70</v>
      </c>
      <c r="B120" s="129" t="s">
        <v>5</v>
      </c>
      <c r="C120" s="153">
        <v>110000</v>
      </c>
      <c r="D120" s="119" t="s">
        <v>412</v>
      </c>
      <c r="E120" s="149" t="s">
        <v>413</v>
      </c>
    </row>
    <row r="122" spans="1:10" x14ac:dyDescent="0.25">
      <c r="C122" s="204"/>
    </row>
  </sheetData>
  <mergeCells count="3">
    <mergeCell ref="A1:E1"/>
    <mergeCell ref="A2:E2"/>
    <mergeCell ref="A5:B5"/>
  </mergeCells>
  <printOptions horizontalCentered="1"/>
  <pageMargins left="0.39370078740157483" right="0.39370078740157483" top="0.39370078740157483" bottom="0.39370078740157483" header="0.31496062992125984" footer="0.31496062992125984"/>
  <pageSetup paperSize="5" scale="7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POA 2019</vt:lpstr>
      <vt:lpstr>Necesidades</vt:lpstr>
      <vt:lpstr>Necesidades!Área_de_impresión</vt:lpstr>
      <vt:lpstr>'POA 2019'!Área_de_impresión</vt:lpstr>
      <vt:lpstr>Necesidades!Títulos_a_imprimir</vt:lpstr>
      <vt:lpstr>'POA 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Angel.Robles</dc:creator>
  <cp:lastModifiedBy>edgar.hernandez</cp:lastModifiedBy>
  <cp:lastPrinted>2018-08-21T14:44:46Z</cp:lastPrinted>
  <dcterms:created xsi:type="dcterms:W3CDTF">2015-02-16T15:13:15Z</dcterms:created>
  <dcterms:modified xsi:type="dcterms:W3CDTF">2019-01-04T19:11:23Z</dcterms:modified>
</cp:coreProperties>
</file>