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3\EJECUCION PRESUPUESTARIA 2023\PRESENTACION EN EL PORTAL EN EXCEL\"/>
    </mc:Choice>
  </mc:AlternateContent>
  <xr:revisionPtr revIDLastSave="0" documentId="13_ncr:1_{B13548B5-4379-466A-A19C-7D27F21097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tilla Ejecucion Enero2023" sheetId="8" r:id="rId1"/>
    <sheet name="Hoja1" sheetId="9" r:id="rId2"/>
  </sheets>
  <definedNames>
    <definedName name="_xlnm.Print_Area" localSheetId="0">'Plantilla Ejecucion Enero2023'!$B$1:$R$101</definedName>
    <definedName name="_xlnm.Print_Titles" localSheetId="0">'Plantilla Ejecucion Enero2023'!$1:$9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8" l="1"/>
  <c r="R74" i="8"/>
  <c r="R28" i="8"/>
  <c r="R24" i="8"/>
  <c r="R86" i="8"/>
  <c r="R85" i="8"/>
  <c r="R84" i="8"/>
  <c r="R83" i="8"/>
  <c r="R82" i="8"/>
  <c r="R81" i="8"/>
  <c r="R80" i="8"/>
  <c r="R79" i="8"/>
  <c r="R78" i="8"/>
  <c r="R77" i="8"/>
  <c r="R76" i="8"/>
  <c r="R75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7" i="8"/>
  <c r="R26" i="8"/>
  <c r="R25" i="8"/>
  <c r="R23" i="8"/>
  <c r="R22" i="8"/>
  <c r="R21" i="8"/>
  <c r="R20" i="8"/>
  <c r="R19" i="8"/>
  <c r="R18" i="8"/>
  <c r="R17" i="8"/>
  <c r="R16" i="8"/>
  <c r="R12" i="8"/>
  <c r="R13" i="8"/>
  <c r="R14" i="8"/>
  <c r="R15" i="8"/>
  <c r="R11" i="8"/>
  <c r="R10" i="8"/>
  <c r="F52" i="8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26" i="8"/>
  <c r="D52" i="8" l="1"/>
  <c r="Q62" i="8" l="1"/>
  <c r="D16" i="8" l="1"/>
  <c r="P62" i="8"/>
  <c r="O16" i="8" l="1"/>
  <c r="D62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4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E36" i="8" s="1"/>
  <c r="F36" i="8"/>
  <c r="G36" i="8"/>
  <c r="H36" i="8"/>
  <c r="I36" i="8"/>
  <c r="J36" i="8"/>
  <c r="K36" i="8"/>
  <c r="L36" i="8"/>
  <c r="M36" i="8"/>
  <c r="N36" i="8"/>
  <c r="O36" i="8"/>
  <c r="P36" i="8"/>
  <c r="Q36" i="8"/>
  <c r="D44" i="8"/>
  <c r="F44" i="8"/>
  <c r="G44" i="8"/>
  <c r="H44" i="8"/>
  <c r="I44" i="8"/>
  <c r="J44" i="8"/>
  <c r="K44" i="8"/>
  <c r="G52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7" i="8"/>
  <c r="G77" i="8"/>
  <c r="H77" i="8"/>
  <c r="I77" i="8"/>
  <c r="J77" i="8"/>
  <c r="L77" i="8"/>
  <c r="M77" i="8"/>
  <c r="N77" i="8"/>
  <c r="C87" i="8" l="1"/>
  <c r="Q74" i="8"/>
  <c r="P74" i="8"/>
  <c r="K74" i="8"/>
  <c r="J74" i="8"/>
  <c r="O74" i="8"/>
  <c r="F74" i="8"/>
  <c r="I74" i="8"/>
  <c r="L74" i="8"/>
  <c r="H74" i="8"/>
  <c r="D87" i="8"/>
  <c r="N74" i="8"/>
  <c r="D74" i="8"/>
  <c r="E74" i="8" s="1"/>
  <c r="M74" i="8"/>
  <c r="Q87" i="8" l="1"/>
  <c r="F80" i="8"/>
  <c r="G80" i="8"/>
  <c r="H80" i="8"/>
  <c r="I80" i="8"/>
  <c r="J80" i="8"/>
  <c r="F83" i="8"/>
  <c r="G83" i="8"/>
  <c r="H83" i="8"/>
  <c r="I83" i="8"/>
  <c r="J83" i="8"/>
  <c r="J85" i="8" l="1"/>
  <c r="L87" i="8"/>
  <c r="N87" i="8"/>
  <c r="F85" i="8"/>
  <c r="P87" i="8"/>
  <c r="G85" i="8"/>
  <c r="H87" i="8"/>
  <c r="H85" i="8"/>
  <c r="O87" i="8"/>
  <c r="I85" i="8"/>
  <c r="I87" i="8"/>
  <c r="M87" i="8"/>
  <c r="F87" i="8"/>
  <c r="J87" i="8"/>
  <c r="G87" i="8"/>
  <c r="K87" i="8"/>
  <c r="R87" i="8" l="1"/>
</calcChain>
</file>

<file path=xl/sharedStrings.xml><?xml version="1.0" encoding="utf-8"?>
<sst xmlns="http://schemas.openxmlformats.org/spreadsheetml/2006/main" count="103" uniqueCount="102">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</sst>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1524000</xdr:colOff>
      <xdr:row>2</xdr:row>
      <xdr:rowOff>25809</xdr:rowOff>
    </xdr:from>
    <xdr:to>
      <xdr:col>17</xdr:col>
      <xdr:colOff>743106</xdr:colOff>
      <xdr:row>5</xdr:row>
      <xdr:rowOff>53094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59" y="496456"/>
          <a:ext cx="843959" cy="69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537879</xdr:colOff>
      <xdr:row>91</xdr:row>
      <xdr:rowOff>4</xdr:rowOff>
    </xdr:from>
    <xdr:to>
      <xdr:col>17</xdr:col>
      <xdr:colOff>714740</xdr:colOff>
      <xdr:row>96</xdr:row>
      <xdr:rowOff>11209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97585" y="31342857"/>
          <a:ext cx="2776626" cy="1019734"/>
        </a:xfrm>
        <a:prstGeom prst="rect">
          <a:avLst/>
        </a:prstGeom>
      </xdr:spPr>
    </xdr:pic>
    <xdr:clientData/>
  </xdr:twoCellAnchor>
  <xdr:twoCellAnchor editAs="oneCell">
    <xdr:from>
      <xdr:col>3</xdr:col>
      <xdr:colOff>67235</xdr:colOff>
      <xdr:row>115</xdr:row>
      <xdr:rowOff>78442</xdr:rowOff>
    </xdr:from>
    <xdr:to>
      <xdr:col>5</xdr:col>
      <xdr:colOff>33617</xdr:colOff>
      <xdr:row>120</xdr:row>
      <xdr:rowOff>163300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59823" y="36632030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5</xdr:col>
      <xdr:colOff>1210236</xdr:colOff>
      <xdr:row>115</xdr:row>
      <xdr:rowOff>56028</xdr:rowOff>
    </xdr:from>
    <xdr:to>
      <xdr:col>20</xdr:col>
      <xdr:colOff>279378</xdr:colOff>
      <xdr:row>119</xdr:row>
      <xdr:rowOff>179293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13795" y="36609616"/>
          <a:ext cx="2856730" cy="885265"/>
        </a:xfrm>
        <a:prstGeom prst="rect">
          <a:avLst/>
        </a:prstGeom>
      </xdr:spPr>
    </xdr:pic>
    <xdr:clientData/>
  </xdr:twoCellAnchor>
  <xdr:twoCellAnchor editAs="oneCell">
    <xdr:from>
      <xdr:col>4</xdr:col>
      <xdr:colOff>874060</xdr:colOff>
      <xdr:row>98</xdr:row>
      <xdr:rowOff>78442</xdr:rowOff>
    </xdr:from>
    <xdr:to>
      <xdr:col>5</xdr:col>
      <xdr:colOff>239892</xdr:colOff>
      <xdr:row>100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347383</xdr:colOff>
      <xdr:row>91</xdr:row>
      <xdr:rowOff>44824</xdr:rowOff>
    </xdr:from>
    <xdr:to>
      <xdr:col>1</xdr:col>
      <xdr:colOff>2924736</xdr:colOff>
      <xdr:row>96</xdr:row>
      <xdr:rowOff>73653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1" y="31387677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4</xdr:col>
      <xdr:colOff>55259</xdr:colOff>
      <xdr:row>96</xdr:row>
      <xdr:rowOff>78442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58235" y="31544559"/>
          <a:ext cx="2856730" cy="885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7</xdr:col>
      <xdr:colOff>112058</xdr:colOff>
      <xdr:row>24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988" t="17161" r="736" b="-17161"/>
        <a:stretch/>
      </xdr:blipFill>
      <xdr:spPr>
        <a:xfrm>
          <a:off x="3048000" y="2286000"/>
          <a:ext cx="2398058" cy="23812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268940</xdr:colOff>
      <xdr:row>27</xdr:row>
      <xdr:rowOff>34838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3048000"/>
          <a:ext cx="2554940" cy="2130338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0</xdr:row>
      <xdr:rowOff>76200</xdr:rowOff>
    </xdr:from>
    <xdr:to>
      <xdr:col>11</xdr:col>
      <xdr:colOff>302560</xdr:colOff>
      <xdr:row>12</xdr:row>
      <xdr:rowOff>42948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1571" r="-385" b="6294"/>
        <a:stretch/>
      </xdr:blipFill>
      <xdr:spPr>
        <a:xfrm>
          <a:off x="6477000" y="76200"/>
          <a:ext cx="2207560" cy="2252748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704850</xdr:colOff>
      <xdr:row>2</xdr:row>
      <xdr:rowOff>0</xdr:rowOff>
    </xdr:from>
    <xdr:to>
      <xdr:col>4</xdr:col>
      <xdr:colOff>683560</xdr:colOff>
      <xdr:row>14</xdr:row>
      <xdr:rowOff>25068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1571" r="-385" b="6294"/>
        <a:stretch/>
      </xdr:blipFill>
      <xdr:spPr>
        <a:xfrm>
          <a:off x="1466850" y="381000"/>
          <a:ext cx="2264710" cy="2311068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zoomScale="85" zoomScaleNormal="100" zoomScaleSheetLayoutView="85" workbookViewId="0">
      <selection activeCell="U9" sqref="U9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5703125" customWidth="1"/>
    <col min="6" max="6" width="20.28515625" style="5" customWidth="1"/>
    <col min="7" max="7" width="17.42578125" style="5" hidden="1" customWidth="1"/>
    <col min="8" max="8" width="8.5703125" style="5" hidden="1" customWidth="1"/>
    <col min="9" max="9" width="6.85546875" style="5" hidden="1" customWidth="1"/>
    <col min="10" max="10" width="7.7109375" style="5" hidden="1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28515625" style="5" hidden="1" customWidth="1"/>
    <col min="16" max="16" width="14" style="5" hidden="1" customWidth="1"/>
    <col min="17" max="17" width="11" style="5" hidden="1" customWidth="1"/>
    <col min="18" max="18" width="18.42578125" customWidth="1"/>
    <col min="19" max="19" width="11.7109375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7" t="s">
        <v>47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0"/>
    </row>
    <row r="2" spans="1:29" ht="18.75" customHeight="1" x14ac:dyDescent="0.25">
      <c r="B2" s="67" t="s">
        <v>48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0"/>
    </row>
    <row r="3" spans="1:29" ht="18.75" customHeight="1" x14ac:dyDescent="0.25">
      <c r="B3" s="67">
        <v>2023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29" ht="18.75" x14ac:dyDescent="0.25">
      <c r="B4" s="67" t="s">
        <v>46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0"/>
    </row>
    <row r="5" spans="1:29" ht="15.75" customHeight="1" x14ac:dyDescent="0.3">
      <c r="B5" s="68" t="s">
        <v>30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0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1"/>
    </row>
    <row r="7" spans="1:29" ht="16.5" thickBot="1" x14ac:dyDescent="0.3">
      <c r="A7" s="6"/>
      <c r="B7" s="71" t="s">
        <v>0</v>
      </c>
      <c r="C7" s="73" t="s">
        <v>96</v>
      </c>
      <c r="D7" s="69" t="s">
        <v>97</v>
      </c>
      <c r="E7" s="69" t="s">
        <v>100</v>
      </c>
      <c r="F7" s="75" t="s">
        <v>98</v>
      </c>
      <c r="G7" s="76"/>
      <c r="H7" s="76"/>
      <c r="I7" s="77"/>
      <c r="J7" s="76"/>
      <c r="K7" s="76"/>
      <c r="L7" s="76"/>
      <c r="M7" s="76"/>
      <c r="N7" s="76"/>
      <c r="O7" s="76"/>
      <c r="P7" s="76"/>
      <c r="Q7" s="51"/>
      <c r="R7" s="65" t="s">
        <v>101</v>
      </c>
    </row>
    <row r="8" spans="1:29" ht="24.75" customHeight="1" thickBot="1" x14ac:dyDescent="0.3">
      <c r="A8" s="6"/>
      <c r="B8" s="72"/>
      <c r="C8" s="74"/>
      <c r="D8" s="70"/>
      <c r="E8" s="70"/>
      <c r="F8" s="57" t="s">
        <v>34</v>
      </c>
      <c r="G8" s="57" t="s">
        <v>35</v>
      </c>
      <c r="H8" s="57" t="s">
        <v>36</v>
      </c>
      <c r="I8" s="58" t="s">
        <v>37</v>
      </c>
      <c r="J8" s="57" t="s">
        <v>38</v>
      </c>
      <c r="K8" s="57" t="s">
        <v>39</v>
      </c>
      <c r="L8" s="57" t="s">
        <v>40</v>
      </c>
      <c r="M8" s="57" t="s">
        <v>41</v>
      </c>
      <c r="N8" s="57" t="s">
        <v>42</v>
      </c>
      <c r="O8" s="57" t="s">
        <v>43</v>
      </c>
      <c r="P8" s="57" t="s">
        <v>44</v>
      </c>
      <c r="Q8" s="59" t="s">
        <v>45</v>
      </c>
      <c r="R8" s="66"/>
    </row>
    <row r="9" spans="1:29" ht="42.75" customHeight="1" x14ac:dyDescent="0.25">
      <c r="A9" s="6"/>
      <c r="B9" s="17" t="s">
        <v>1</v>
      </c>
      <c r="C9" s="44"/>
      <c r="D9" s="44"/>
      <c r="E9" s="62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8">
        <f>+SUM(C11:C15)</f>
        <v>512358619</v>
      </c>
      <c r="D10" s="48">
        <f>SUM(D11:D15)</f>
        <v>-1723600</v>
      </c>
      <c r="E10" s="48">
        <f>+C10+D10</f>
        <v>510635019</v>
      </c>
      <c r="F10" s="26">
        <f>SUM(F11:F15)</f>
        <v>24928488.699999999</v>
      </c>
      <c r="G10" s="26">
        <f t="shared" ref="G10:P10" si="0">SUM(G11:G15)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+E10-SUM(F10:Q10)</f>
        <v>485706530.30000001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-1781988</v>
      </c>
      <c r="E11" s="21">
        <f>+C11+D11</f>
        <v>415118758</v>
      </c>
      <c r="F11" s="21">
        <v>21481022.18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>+E11-SUM(F11:Q11)</f>
        <v>393637735.81999999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58388</v>
      </c>
      <c r="E12" s="21">
        <f t="shared" ref="E12:E15" si="2">+C12+D12</f>
        <v>39321870</v>
      </c>
      <c r="F12" s="21">
        <v>210000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ref="R12:R15" si="3">+E12-SUM(F12:Q12)</f>
        <v>39111870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2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3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2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3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0</v>
      </c>
      <c r="E15" s="21">
        <f t="shared" si="2"/>
        <v>56194391</v>
      </c>
      <c r="F15" s="21">
        <v>3237466.52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3"/>
        <v>52956924.479999997</v>
      </c>
    </row>
    <row r="16" spans="1:29" ht="15.75" x14ac:dyDescent="0.25">
      <c r="A16" s="6"/>
      <c r="B16" s="19" t="s">
        <v>6</v>
      </c>
      <c r="C16" s="48">
        <f>+SUM(C17:C25)</f>
        <v>179330315</v>
      </c>
      <c r="D16" s="48">
        <f>SUM(D17:D25)</f>
        <v>-376400</v>
      </c>
      <c r="E16" s="48">
        <f>+C16+D16</f>
        <v>178953915</v>
      </c>
      <c r="F16" s="26">
        <f t="shared" ref="F16:H16" si="4">SUM(F17:F25)</f>
        <v>21370046.899999999</v>
      </c>
      <c r="G16" s="26">
        <v>0</v>
      </c>
      <c r="H16" s="26">
        <f t="shared" si="4"/>
        <v>0</v>
      </c>
      <c r="I16" s="26">
        <f>SUM(I17:I25)</f>
        <v>0</v>
      </c>
      <c r="J16" s="26">
        <f t="shared" ref="J16:P16" si="5">SUM(J17:J25)</f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>+E16-SUM(F16:Q16)</f>
        <v>157583868.09999999</v>
      </c>
    </row>
    <row r="17" spans="1:18" ht="28.9" customHeight="1" x14ac:dyDescent="0.25">
      <c r="A17" s="6"/>
      <c r="B17" s="10" t="s">
        <v>7</v>
      </c>
      <c r="C17" s="21">
        <v>66819000</v>
      </c>
      <c r="D17" s="21">
        <v>0</v>
      </c>
      <c r="E17" s="21">
        <f>+C17+D17</f>
        <v>66819000</v>
      </c>
      <c r="F17" s="21">
        <v>20821253.43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ref="R17:R80" si="7">+E17-SUM(F17:Q17)</f>
        <v>45997746.57</v>
      </c>
    </row>
    <row r="18" spans="1:18" ht="25.5" customHeight="1" x14ac:dyDescent="0.25">
      <c r="A18" s="6"/>
      <c r="B18" s="10" t="s">
        <v>8</v>
      </c>
      <c r="C18" s="21">
        <v>19350000</v>
      </c>
      <c r="D18" s="21">
        <v>50000</v>
      </c>
      <c r="E18" s="21">
        <f t="shared" ref="E18:E25" si="8">+C18+D18</f>
        <v>19400000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7"/>
        <v>19400000</v>
      </c>
    </row>
    <row r="19" spans="1:18" ht="32.25" customHeight="1" x14ac:dyDescent="0.25">
      <c r="A19" s="6"/>
      <c r="B19" s="10" t="s">
        <v>9</v>
      </c>
      <c r="C19" s="21">
        <v>25128400</v>
      </c>
      <c r="D19" s="21">
        <v>1275000</v>
      </c>
      <c r="E19" s="21">
        <f t="shared" si="8"/>
        <v>26403400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7"/>
        <v>26403400</v>
      </c>
    </row>
    <row r="20" spans="1:18" ht="27.75" customHeight="1" x14ac:dyDescent="0.25">
      <c r="A20" s="6"/>
      <c r="B20" s="10" t="s">
        <v>10</v>
      </c>
      <c r="C20" s="21">
        <v>6079815</v>
      </c>
      <c r="D20" s="21">
        <v>520000</v>
      </c>
      <c r="E20" s="21">
        <f t="shared" si="8"/>
        <v>6599815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7"/>
        <v>6599815</v>
      </c>
    </row>
    <row r="21" spans="1:18" ht="28.5" customHeight="1" x14ac:dyDescent="0.25">
      <c r="A21" s="6"/>
      <c r="B21" s="10" t="s">
        <v>11</v>
      </c>
      <c r="C21" s="21">
        <v>15612100</v>
      </c>
      <c r="D21" s="21">
        <v>-3500000</v>
      </c>
      <c r="E21" s="21">
        <f t="shared" si="8"/>
        <v>12112100</v>
      </c>
      <c r="F21" s="21">
        <v>150800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7"/>
        <v>11961300</v>
      </c>
    </row>
    <row r="22" spans="1:18" ht="24" customHeight="1" x14ac:dyDescent="0.25">
      <c r="A22" s="6"/>
      <c r="B22" s="10" t="s">
        <v>12</v>
      </c>
      <c r="C22" s="45">
        <v>4380000</v>
      </c>
      <c r="D22" s="21">
        <v>0</v>
      </c>
      <c r="E22" s="21">
        <f t="shared" si="8"/>
        <v>4380000</v>
      </c>
      <c r="F22" s="21">
        <v>200978.97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7"/>
        <v>4179021.03</v>
      </c>
    </row>
    <row r="23" spans="1:18" ht="26.25" customHeight="1" x14ac:dyDescent="0.25">
      <c r="A23" s="6"/>
      <c r="B23" s="10" t="s">
        <v>13</v>
      </c>
      <c r="C23" s="45">
        <v>2960000</v>
      </c>
      <c r="D23" s="21">
        <v>350000</v>
      </c>
      <c r="E23" s="21">
        <f t="shared" si="8"/>
        <v>3310000</v>
      </c>
      <c r="F23" s="21">
        <v>25000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7"/>
        <v>3285000</v>
      </c>
    </row>
    <row r="24" spans="1:18" ht="46.5" customHeight="1" x14ac:dyDescent="0.25">
      <c r="A24" s="6"/>
      <c r="B24" s="10" t="s">
        <v>14</v>
      </c>
      <c r="C24" s="45">
        <v>35924000</v>
      </c>
      <c r="D24" s="21">
        <v>805000</v>
      </c>
      <c r="E24" s="21">
        <f t="shared" si="8"/>
        <v>36729000</v>
      </c>
      <c r="F24" s="21">
        <v>172014.5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>+E24-SUM(F24:Q24)</f>
        <v>36556985.5</v>
      </c>
    </row>
    <row r="25" spans="1:18" ht="42" customHeight="1" x14ac:dyDescent="0.25">
      <c r="A25" s="6"/>
      <c r="B25" s="10" t="s">
        <v>93</v>
      </c>
      <c r="C25" s="45">
        <v>3077000</v>
      </c>
      <c r="D25" s="21">
        <v>123600</v>
      </c>
      <c r="E25" s="21">
        <f t="shared" si="8"/>
        <v>3200600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>+E25-SUM(F25:Q25)</f>
        <v>3200600</v>
      </c>
    </row>
    <row r="26" spans="1:18" ht="15.75" x14ac:dyDescent="0.25">
      <c r="A26" s="6"/>
      <c r="B26" s="19" t="s">
        <v>15</v>
      </c>
      <c r="C26" s="48">
        <f>+SUM(C27:C35)</f>
        <v>19717352</v>
      </c>
      <c r="D26" s="48">
        <f>SUM(D27:D35)</f>
        <v>2650000</v>
      </c>
      <c r="E26" s="48">
        <f>+C26+D26</f>
        <v>22367352</v>
      </c>
      <c r="F26" s="26">
        <f t="shared" ref="F26:I26" si="9">SUM(F27:F35)</f>
        <v>0</v>
      </c>
      <c r="G26" s="26">
        <f t="shared" si="9"/>
        <v>0</v>
      </c>
      <c r="H26" s="26">
        <f t="shared" si="9"/>
        <v>0</v>
      </c>
      <c r="I26" s="26">
        <f t="shared" si="9"/>
        <v>0</v>
      </c>
      <c r="J26" s="26">
        <f t="shared" ref="J26:P26" si="10">SUM(J27:J35)</f>
        <v>0</v>
      </c>
      <c r="K26" s="26">
        <f t="shared" si="10"/>
        <v>0</v>
      </c>
      <c r="L26" s="26">
        <f t="shared" si="10"/>
        <v>0</v>
      </c>
      <c r="M26" s="26">
        <f t="shared" si="10"/>
        <v>0</v>
      </c>
      <c r="N26" s="26">
        <f t="shared" si="10"/>
        <v>0</v>
      </c>
      <c r="O26" s="26">
        <f t="shared" si="10"/>
        <v>0</v>
      </c>
      <c r="P26" s="26">
        <f t="shared" si="10"/>
        <v>0</v>
      </c>
      <c r="Q26" s="26">
        <f t="shared" ref="Q26" si="11">SUM(Q27:Q35)</f>
        <v>0</v>
      </c>
      <c r="R26" s="26">
        <f t="shared" si="7"/>
        <v>22367352</v>
      </c>
    </row>
    <row r="27" spans="1:18" ht="15.75" x14ac:dyDescent="0.25">
      <c r="A27" s="6"/>
      <c r="B27" s="10" t="s">
        <v>16</v>
      </c>
      <c r="C27" s="45">
        <v>751280</v>
      </c>
      <c r="D27" s="21">
        <v>-90000</v>
      </c>
      <c r="E27" s="21">
        <f>+C27+D27</f>
        <v>661280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7"/>
        <v>661280</v>
      </c>
    </row>
    <row r="28" spans="1:18" ht="15.75" x14ac:dyDescent="0.25">
      <c r="A28" s="6"/>
      <c r="B28" s="10" t="s">
        <v>17</v>
      </c>
      <c r="C28" s="45">
        <v>1833000</v>
      </c>
      <c r="D28" s="21">
        <v>300000</v>
      </c>
      <c r="E28" s="21">
        <f t="shared" ref="E28:E35" si="12">+C28+D28</f>
        <v>2133000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>+E28-SUM(F28:Q28)</f>
        <v>2133000</v>
      </c>
    </row>
    <row r="29" spans="1:18" ht="30.75" customHeight="1" x14ac:dyDescent="0.25">
      <c r="A29" s="6"/>
      <c r="B29" s="10" t="s">
        <v>18</v>
      </c>
      <c r="C29" s="45">
        <v>1328080</v>
      </c>
      <c r="D29" s="21">
        <v>140000</v>
      </c>
      <c r="E29" s="21">
        <f t="shared" si="12"/>
        <v>1468080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 t="shared" si="7"/>
        <v>1468080</v>
      </c>
    </row>
    <row r="30" spans="1:18" ht="27.75" customHeight="1" x14ac:dyDescent="0.25">
      <c r="A30" s="6"/>
      <c r="B30" s="10" t="s">
        <v>19</v>
      </c>
      <c r="C30" s="45">
        <v>115000</v>
      </c>
      <c r="D30" s="21">
        <v>0</v>
      </c>
      <c r="E30" s="21">
        <f t="shared" si="12"/>
        <v>115000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0</v>
      </c>
      <c r="R30" s="21">
        <f t="shared" si="7"/>
        <v>115000</v>
      </c>
    </row>
    <row r="31" spans="1:18" ht="25.5" customHeight="1" x14ac:dyDescent="0.25">
      <c r="A31" s="6"/>
      <c r="B31" s="10" t="s">
        <v>20</v>
      </c>
      <c r="C31" s="45">
        <v>175000</v>
      </c>
      <c r="D31" s="21">
        <v>-30000</v>
      </c>
      <c r="E31" s="21">
        <f t="shared" si="12"/>
        <v>145000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7"/>
        <v>145000</v>
      </c>
    </row>
    <row r="32" spans="1:18" ht="31.5" x14ac:dyDescent="0.25">
      <c r="A32" s="6"/>
      <c r="B32" s="10" t="s">
        <v>71</v>
      </c>
      <c r="C32" s="45">
        <v>46000</v>
      </c>
      <c r="D32" s="21">
        <v>0</v>
      </c>
      <c r="E32" s="21">
        <f t="shared" si="12"/>
        <v>46000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/>
      <c r="Q32" s="21">
        <v>0</v>
      </c>
      <c r="R32" s="21">
        <f t="shared" si="7"/>
        <v>46000</v>
      </c>
    </row>
    <row r="33" spans="1:18" ht="46.5" customHeight="1" x14ac:dyDescent="0.25">
      <c r="A33" s="6"/>
      <c r="B33" s="10" t="s">
        <v>21</v>
      </c>
      <c r="C33" s="45">
        <v>8170960</v>
      </c>
      <c r="D33" s="21">
        <v>1535000</v>
      </c>
      <c r="E33" s="21">
        <f t="shared" si="12"/>
        <v>9705960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7"/>
        <v>9705960</v>
      </c>
    </row>
    <row r="34" spans="1:18" ht="31.5" x14ac:dyDescent="0.25">
      <c r="A34" s="6"/>
      <c r="B34" s="10" t="s">
        <v>72</v>
      </c>
      <c r="C34" s="45">
        <v>0</v>
      </c>
      <c r="D34" s="21">
        <v>0</v>
      </c>
      <c r="E34" s="21">
        <f t="shared" si="12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7"/>
        <v>0</v>
      </c>
    </row>
    <row r="35" spans="1:18" ht="42" customHeight="1" x14ac:dyDescent="0.25">
      <c r="A35" s="6"/>
      <c r="B35" s="10" t="s">
        <v>22</v>
      </c>
      <c r="C35" s="45">
        <v>7298032</v>
      </c>
      <c r="D35" s="21">
        <v>795000</v>
      </c>
      <c r="E35" s="21">
        <f t="shared" si="12"/>
        <v>8093032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7"/>
        <v>8093032</v>
      </c>
    </row>
    <row r="36" spans="1:18" ht="15.75" x14ac:dyDescent="0.25">
      <c r="A36" s="6"/>
      <c r="B36" s="19" t="s">
        <v>73</v>
      </c>
      <c r="C36" s="48">
        <f>+SUM(C37:C43)</f>
        <v>1000000</v>
      </c>
      <c r="D36" s="48">
        <f>SUM(D37:D43)</f>
        <v>0</v>
      </c>
      <c r="E36" s="48">
        <f>+C36+D36</f>
        <v>1000000</v>
      </c>
      <c r="F36" s="26">
        <f>SUM(F37:F43)</f>
        <v>0</v>
      </c>
      <c r="G36" s="26">
        <f t="shared" ref="G36:P36" si="13">SUM(G37:G43)</f>
        <v>0</v>
      </c>
      <c r="H36" s="26">
        <f t="shared" si="13"/>
        <v>0</v>
      </c>
      <c r="I36" s="26">
        <f t="shared" si="13"/>
        <v>0</v>
      </c>
      <c r="J36" s="26">
        <f t="shared" si="13"/>
        <v>0</v>
      </c>
      <c r="K36" s="26">
        <f t="shared" si="13"/>
        <v>0</v>
      </c>
      <c r="L36" s="26">
        <f t="shared" si="13"/>
        <v>0</v>
      </c>
      <c r="M36" s="26">
        <f t="shared" si="13"/>
        <v>0</v>
      </c>
      <c r="N36" s="26">
        <f t="shared" si="13"/>
        <v>0</v>
      </c>
      <c r="O36" s="26">
        <f t="shared" si="13"/>
        <v>0</v>
      </c>
      <c r="P36" s="26">
        <f t="shared" si="13"/>
        <v>0</v>
      </c>
      <c r="Q36" s="26">
        <f t="shared" ref="Q36" si="14">SUM(Q37:Q43)</f>
        <v>0</v>
      </c>
      <c r="R36" s="26">
        <f t="shared" si="7"/>
        <v>1000000</v>
      </c>
    </row>
    <row r="37" spans="1:18" ht="31.5" x14ac:dyDescent="0.25">
      <c r="A37" s="6"/>
      <c r="B37" s="10" t="s">
        <v>74</v>
      </c>
      <c r="C37" s="21">
        <v>1000000</v>
      </c>
      <c r="D37" s="21">
        <v>0</v>
      </c>
      <c r="E37" s="21">
        <f>+C37+D37</f>
        <v>1000000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7"/>
        <v>1000000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5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7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5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7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5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7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5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7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5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7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5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7"/>
        <v>0</v>
      </c>
    </row>
    <row r="44" spans="1:18" ht="43.5" customHeight="1" x14ac:dyDescent="0.25">
      <c r="A44" s="6"/>
      <c r="B44" s="19" t="s">
        <v>81</v>
      </c>
      <c r="C44" s="48">
        <f>+SUM(C45:C51)</f>
        <v>0</v>
      </c>
      <c r="D44" s="48">
        <f>SUM(D45:D47)</f>
        <v>0</v>
      </c>
      <c r="E44" s="48">
        <v>0</v>
      </c>
      <c r="F44" s="26">
        <f>SUM(F45:F51)</f>
        <v>0</v>
      </c>
      <c r="G44" s="26">
        <f t="shared" ref="G44:I44" si="16">SUM(G45:G51)</f>
        <v>0</v>
      </c>
      <c r="H44" s="26">
        <f t="shared" si="16"/>
        <v>0</v>
      </c>
      <c r="I44" s="26">
        <f t="shared" si="16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7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 t="shared" si="7"/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 t="shared" si="7"/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7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7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7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7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7"/>
        <v>0</v>
      </c>
    </row>
    <row r="52" spans="1:18" ht="15.75" x14ac:dyDescent="0.25">
      <c r="A52" s="6"/>
      <c r="B52" s="19" t="s">
        <v>23</v>
      </c>
      <c r="C52" s="48">
        <f>+SUM(C53:C61)</f>
        <v>10293500</v>
      </c>
      <c r="D52" s="56">
        <f>SUM(D53:D61)</f>
        <v>-550000</v>
      </c>
      <c r="E52" s="56">
        <f>+C52+D52</f>
        <v>9743500</v>
      </c>
      <c r="F52" s="26">
        <f>SUM(F53:F60)</f>
        <v>0</v>
      </c>
      <c r="G52" s="26">
        <f t="shared" ref="G52:I52" si="17">SUM(G53:G60)</f>
        <v>0</v>
      </c>
      <c r="H52" s="26">
        <f t="shared" si="17"/>
        <v>0</v>
      </c>
      <c r="I52" s="26">
        <f t="shared" si="17"/>
        <v>0</v>
      </c>
      <c r="J52" s="26">
        <f t="shared" ref="J52:P52" si="18">SUM(J53:J61)</f>
        <v>0</v>
      </c>
      <c r="K52" s="26">
        <f t="shared" si="18"/>
        <v>0</v>
      </c>
      <c r="L52" s="26">
        <f t="shared" si="18"/>
        <v>0</v>
      </c>
      <c r="M52" s="26">
        <f t="shared" si="18"/>
        <v>0</v>
      </c>
      <c r="N52" s="26">
        <f t="shared" si="18"/>
        <v>0</v>
      </c>
      <c r="O52" s="26">
        <f t="shared" si="18"/>
        <v>0</v>
      </c>
      <c r="P52" s="26">
        <f t="shared" si="18"/>
        <v>0</v>
      </c>
      <c r="Q52" s="26">
        <f t="shared" ref="Q52" si="19">SUM(Q53:Q61)</f>
        <v>0</v>
      </c>
      <c r="R52" s="26">
        <f t="shared" si="7"/>
        <v>9743500</v>
      </c>
    </row>
    <row r="53" spans="1:18" ht="15.75" x14ac:dyDescent="0.25">
      <c r="A53" s="6"/>
      <c r="B53" s="10" t="s">
        <v>24</v>
      </c>
      <c r="C53" s="21">
        <v>8810000</v>
      </c>
      <c r="D53" s="21">
        <v>-550000</v>
      </c>
      <c r="E53" s="21">
        <f>+C53+D53</f>
        <v>8260000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7"/>
        <v>8260000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0</v>
      </c>
      <c r="E54" s="21">
        <f t="shared" ref="E54:E61" si="20">+C54+D54</f>
        <v>400000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7"/>
        <v>400000</v>
      </c>
    </row>
    <row r="55" spans="1:18" ht="31.5" x14ac:dyDescent="0.25">
      <c r="A55" s="6"/>
      <c r="B55" s="10" t="s">
        <v>89</v>
      </c>
      <c r="C55" s="21">
        <v>0</v>
      </c>
      <c r="D55" s="21">
        <v>0</v>
      </c>
      <c r="E55" s="21">
        <f t="shared" si="20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7"/>
        <v>0</v>
      </c>
    </row>
    <row r="56" spans="1:18" ht="50.25" customHeight="1" x14ac:dyDescent="0.25">
      <c r="A56" s="6"/>
      <c r="B56" s="10" t="s">
        <v>26</v>
      </c>
      <c r="C56" s="46">
        <v>283500</v>
      </c>
      <c r="D56" s="21">
        <v>0</v>
      </c>
      <c r="E56" s="21">
        <f t="shared" si="20"/>
        <v>283500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7"/>
        <v>283500</v>
      </c>
    </row>
    <row r="57" spans="1:18" ht="31.5" x14ac:dyDescent="0.25">
      <c r="A57" s="6"/>
      <c r="B57" s="10" t="s">
        <v>27</v>
      </c>
      <c r="C57" s="21">
        <v>800000</v>
      </c>
      <c r="D57" s="21">
        <v>0</v>
      </c>
      <c r="E57" s="21">
        <f t="shared" si="20"/>
        <v>800000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7"/>
        <v>800000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20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7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20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7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20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7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20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7"/>
        <v>0</v>
      </c>
    </row>
    <row r="62" spans="1:18" ht="15.75" x14ac:dyDescent="0.25">
      <c r="A62" s="6"/>
      <c r="B62" s="19" t="s">
        <v>32</v>
      </c>
      <c r="C62" s="48">
        <f>+SUM(C63:C66)</f>
        <v>0</v>
      </c>
      <c r="D62" s="48">
        <f>+SUM(D63:D66)</f>
        <v>0</v>
      </c>
      <c r="E62" s="48"/>
      <c r="F62" s="26">
        <f t="shared" ref="F62:I62" si="21">SUM(F63:F63)</f>
        <v>0</v>
      </c>
      <c r="G62" s="26">
        <f t="shared" si="21"/>
        <v>0</v>
      </c>
      <c r="H62" s="26">
        <f t="shared" si="21"/>
        <v>0</v>
      </c>
      <c r="I62" s="26">
        <f t="shared" si="21"/>
        <v>0</v>
      </c>
      <c r="J62" s="26">
        <f>SUM(J63:J66)</f>
        <v>0</v>
      </c>
      <c r="K62" s="26">
        <f>SUM(K63:K66)</f>
        <v>0</v>
      </c>
      <c r="L62" s="26"/>
      <c r="M62" s="26"/>
      <c r="N62" s="26"/>
      <c r="O62" s="26"/>
      <c r="P62" s="26">
        <f t="shared" ref="P62:Q62" si="22">SUM(P63:P71)</f>
        <v>0</v>
      </c>
      <c r="Q62" s="26">
        <f t="shared" si="22"/>
        <v>0</v>
      </c>
      <c r="R62" s="26">
        <f t="shared" si="7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>
        <v>0</v>
      </c>
      <c r="Q63" s="21">
        <v>0</v>
      </c>
      <c r="R63" s="15">
        <f t="shared" si="7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7"/>
        <v>0</v>
      </c>
    </row>
    <row r="65" spans="1:18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7"/>
        <v>0</v>
      </c>
    </row>
    <row r="66" spans="1:18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7"/>
        <v>0</v>
      </c>
    </row>
    <row r="67" spans="1:18" ht="50.25" customHeight="1" x14ac:dyDescent="0.25">
      <c r="A67" s="6"/>
      <c r="B67" s="19" t="s">
        <v>52</v>
      </c>
      <c r="C67" s="48">
        <f>+SUM(C68:C69)</f>
        <v>0</v>
      </c>
      <c r="D67" s="48"/>
      <c r="E67" s="48"/>
      <c r="F67" s="26">
        <f>SUM(F68:F69)</f>
        <v>0</v>
      </c>
      <c r="G67" s="26">
        <f t="shared" ref="G67:N67" si="23">SUM(G68:G69)</f>
        <v>0</v>
      </c>
      <c r="H67" s="26">
        <f t="shared" si="23"/>
        <v>0</v>
      </c>
      <c r="I67" s="26">
        <f t="shared" si="23"/>
        <v>0</v>
      </c>
      <c r="J67" s="26">
        <f t="shared" si="23"/>
        <v>0</v>
      </c>
      <c r="K67" s="26">
        <f t="shared" si="23"/>
        <v>0</v>
      </c>
      <c r="L67" s="26">
        <f t="shared" si="23"/>
        <v>0</v>
      </c>
      <c r="M67" s="26">
        <f t="shared" si="23"/>
        <v>0</v>
      </c>
      <c r="N67" s="26">
        <f t="shared" si="23"/>
        <v>0</v>
      </c>
      <c r="O67" s="26"/>
      <c r="P67" s="26"/>
      <c r="Q67" s="26"/>
      <c r="R67" s="26">
        <f t="shared" si="7"/>
        <v>0</v>
      </c>
    </row>
    <row r="68" spans="1:18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7"/>
        <v>0</v>
      </c>
    </row>
    <row r="69" spans="1:18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7"/>
        <v>0</v>
      </c>
    </row>
    <row r="70" spans="1:18" ht="44.25" customHeight="1" x14ac:dyDescent="0.25">
      <c r="A70" s="6"/>
      <c r="B70" s="19" t="s">
        <v>55</v>
      </c>
      <c r="C70" s="48">
        <f>+SUM(C71:C73)</f>
        <v>0</v>
      </c>
      <c r="D70" s="48"/>
      <c r="E70" s="48"/>
      <c r="F70" s="26">
        <f>SUM(F71:F73)</f>
        <v>0</v>
      </c>
      <c r="G70" s="26">
        <f>SUM(G71:G73)</f>
        <v>0</v>
      </c>
      <c r="H70" s="26">
        <f t="shared" ref="H70:I70" si="24">SUM(H71:H73)</f>
        <v>0</v>
      </c>
      <c r="I70" s="26">
        <f t="shared" si="24"/>
        <v>0</v>
      </c>
      <c r="J70" s="26">
        <f>+SUM(J71:J73)</f>
        <v>0</v>
      </c>
      <c r="K70" s="26">
        <f>+SUM(K71:K73)</f>
        <v>0</v>
      </c>
      <c r="L70" s="26">
        <f>SUM(L71:L73)</f>
        <v>0</v>
      </c>
      <c r="M70" s="26">
        <f>SUM(M71:M73)</f>
        <v>0</v>
      </c>
      <c r="N70" s="26">
        <f>SUM(N71:N73)</f>
        <v>0</v>
      </c>
      <c r="O70" s="27"/>
      <c r="P70" s="27"/>
      <c r="Q70" s="27"/>
      <c r="R70" s="26">
        <f t="shared" si="7"/>
        <v>0</v>
      </c>
    </row>
    <row r="71" spans="1:18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7"/>
        <v>0</v>
      </c>
    </row>
    <row r="72" spans="1:18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7"/>
        <v>0</v>
      </c>
    </row>
    <row r="73" spans="1:18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si="7"/>
        <v>0</v>
      </c>
    </row>
    <row r="74" spans="1:18" ht="15.75" x14ac:dyDescent="0.25">
      <c r="A74" s="6"/>
      <c r="B74" s="64" t="s">
        <v>29</v>
      </c>
      <c r="C74" s="63">
        <f>+C70+C67+C62+C52+C44+C36+C26+C16+C10</f>
        <v>722699786</v>
      </c>
      <c r="D74" s="63">
        <f>+D70+D67+D62+D52+D44+D36+D26+D16+D10</f>
        <v>0</v>
      </c>
      <c r="E74" s="63">
        <f>+C74+D74</f>
        <v>722699786</v>
      </c>
      <c r="F74" s="63">
        <f>+F70+F67+F62+F52+F44+F36+F26+F16+F10</f>
        <v>46298535.599999994</v>
      </c>
      <c r="G74" s="63">
        <f>+G70+G67+G62+G52+G44+G36+G26+G16+G10</f>
        <v>0</v>
      </c>
      <c r="H74" s="63">
        <f t="shared" ref="G74:Q74" si="25">+H70+H67+H62+H52+H44+H36+H26+H16+H10</f>
        <v>0</v>
      </c>
      <c r="I74" s="63">
        <f t="shared" si="25"/>
        <v>0</v>
      </c>
      <c r="J74" s="63">
        <f t="shared" si="25"/>
        <v>0</v>
      </c>
      <c r="K74" s="63">
        <f t="shared" si="25"/>
        <v>0</v>
      </c>
      <c r="L74" s="63">
        <f t="shared" si="25"/>
        <v>0</v>
      </c>
      <c r="M74" s="63">
        <f t="shared" si="25"/>
        <v>0</v>
      </c>
      <c r="N74" s="63">
        <f t="shared" si="25"/>
        <v>0</v>
      </c>
      <c r="O74" s="63">
        <f t="shared" si="25"/>
        <v>0</v>
      </c>
      <c r="P74" s="63">
        <f t="shared" si="25"/>
        <v>0</v>
      </c>
      <c r="Q74" s="63">
        <f t="shared" si="25"/>
        <v>0</v>
      </c>
      <c r="R74" s="63">
        <f>+E74-SUM(F74:Q74)</f>
        <v>676401250.39999998</v>
      </c>
    </row>
    <row r="75" spans="1:18" ht="15.75" x14ac:dyDescent="0.25">
      <c r="A75" s="6"/>
      <c r="B75" s="64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>
        <f t="shared" si="7"/>
        <v>0</v>
      </c>
    </row>
    <row r="76" spans="1:18" ht="15.75" x14ac:dyDescent="0.25">
      <c r="A76" s="6"/>
      <c r="B76" s="8" t="s">
        <v>59</v>
      </c>
      <c r="C76" s="47">
        <v>0</v>
      </c>
      <c r="D76" s="47"/>
      <c r="E76" s="29"/>
      <c r="F76" s="24"/>
      <c r="G76" s="24"/>
      <c r="H76" s="29"/>
      <c r="I76" s="24"/>
      <c r="J76" s="24"/>
      <c r="K76" s="24"/>
      <c r="L76" s="24"/>
      <c r="M76" s="24"/>
      <c r="N76" s="24"/>
      <c r="O76" s="24"/>
      <c r="P76" s="24"/>
      <c r="Q76" s="24"/>
      <c r="R76" s="15">
        <f t="shared" si="7"/>
        <v>0</v>
      </c>
    </row>
    <row r="77" spans="1:18" ht="15.75" x14ac:dyDescent="0.25">
      <c r="A77" s="35"/>
      <c r="B77" s="19" t="s">
        <v>60</v>
      </c>
      <c r="C77" s="48">
        <v>0</v>
      </c>
      <c r="D77" s="48">
        <v>0</v>
      </c>
      <c r="E77" s="48"/>
      <c r="F77" s="26">
        <f>SUM(F78:F79)</f>
        <v>0</v>
      </c>
      <c r="G77" s="26">
        <f>SUM(G78:G79)</f>
        <v>0</v>
      </c>
      <c r="H77" s="26">
        <f t="shared" ref="H77:J77" si="26">SUM(H78:H79)</f>
        <v>0</v>
      </c>
      <c r="I77" s="26">
        <f t="shared" si="26"/>
        <v>0</v>
      </c>
      <c r="J77" s="26">
        <f t="shared" si="26"/>
        <v>0</v>
      </c>
      <c r="K77" s="26"/>
      <c r="L77" s="26">
        <f>SUM(L78:L79)</f>
        <v>0</v>
      </c>
      <c r="M77" s="26">
        <f>SUM(M78:M79)</f>
        <v>0</v>
      </c>
      <c r="N77" s="26">
        <f>SUM(N78:N79)</f>
        <v>0</v>
      </c>
      <c r="O77" s="26"/>
      <c r="P77" s="26"/>
      <c r="Q77" s="26"/>
      <c r="R77" s="26">
        <f t="shared" si="7"/>
        <v>0</v>
      </c>
    </row>
    <row r="78" spans="1:18" ht="31.5" x14ac:dyDescent="0.25">
      <c r="A78" s="35"/>
      <c r="B78" s="10" t="s">
        <v>61</v>
      </c>
      <c r="C78" s="21">
        <v>0</v>
      </c>
      <c r="D78" s="21">
        <v>0</v>
      </c>
      <c r="E78" s="21"/>
      <c r="F78" s="21">
        <v>0</v>
      </c>
      <c r="G78" s="21"/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/>
      <c r="O78" s="21"/>
      <c r="P78" s="21"/>
      <c r="Q78" s="21"/>
      <c r="R78" s="15">
        <f t="shared" si="7"/>
        <v>0</v>
      </c>
    </row>
    <row r="79" spans="1:18" ht="42" customHeight="1" x14ac:dyDescent="0.25">
      <c r="A79" s="35"/>
      <c r="B79" s="10" t="s">
        <v>62</v>
      </c>
      <c r="C79" s="21">
        <v>0</v>
      </c>
      <c r="D79" s="21">
        <v>0</v>
      </c>
      <c r="E79" s="21"/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7"/>
        <v>0</v>
      </c>
    </row>
    <row r="80" spans="1:18" ht="44.25" customHeight="1" x14ac:dyDescent="0.25">
      <c r="A80" s="35"/>
      <c r="B80" s="19" t="s">
        <v>63</v>
      </c>
      <c r="C80" s="48">
        <v>0</v>
      </c>
      <c r="D80" s="48">
        <v>0</v>
      </c>
      <c r="E80" s="48"/>
      <c r="F80" s="26">
        <f>SUM(F81:F82)</f>
        <v>0</v>
      </c>
      <c r="G80" s="26">
        <f t="shared" ref="G80:J80" si="27">SUM(G81:G82)</f>
        <v>0</v>
      </c>
      <c r="H80" s="26">
        <f t="shared" si="27"/>
        <v>0</v>
      </c>
      <c r="I80" s="26">
        <f t="shared" si="27"/>
        <v>0</v>
      </c>
      <c r="J80" s="26">
        <f t="shared" si="27"/>
        <v>0</v>
      </c>
      <c r="K80" s="26"/>
      <c r="L80" s="26"/>
      <c r="M80" s="26"/>
      <c r="N80" s="26"/>
      <c r="O80" s="26"/>
      <c r="P80" s="26"/>
      <c r="Q80" s="26"/>
      <c r="R80" s="26">
        <f t="shared" si="7"/>
        <v>0</v>
      </c>
    </row>
    <row r="81" spans="1:24" ht="15.75" x14ac:dyDescent="0.25">
      <c r="A81" s="35"/>
      <c r="B81" s="10" t="s">
        <v>64</v>
      </c>
      <c r="C81" s="21">
        <v>0</v>
      </c>
      <c r="D81" s="21">
        <v>0</v>
      </c>
      <c r="E81" s="21"/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/>
      <c r="O81" s="21"/>
      <c r="P81" s="21"/>
      <c r="Q81" s="21"/>
      <c r="R81" s="15">
        <f t="shared" ref="R81:R87" si="28">+E81-SUM(F81:Q81)</f>
        <v>0</v>
      </c>
    </row>
    <row r="82" spans="1:24" ht="23.25" customHeight="1" x14ac:dyDescent="0.25">
      <c r="A82" s="35"/>
      <c r="B82" s="10" t="s">
        <v>65</v>
      </c>
      <c r="C82" s="21">
        <v>0</v>
      </c>
      <c r="D82" s="23">
        <v>0</v>
      </c>
      <c r="E82" s="23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8"/>
        <v>0</v>
      </c>
    </row>
    <row r="83" spans="1:24" ht="26.25" customHeight="1" x14ac:dyDescent="0.25">
      <c r="A83" s="35"/>
      <c r="B83" s="19" t="s">
        <v>66</v>
      </c>
      <c r="C83" s="48">
        <v>0</v>
      </c>
      <c r="D83" s="48">
        <v>0</v>
      </c>
      <c r="E83" s="48"/>
      <c r="F83" s="26">
        <f>SUM(F84)</f>
        <v>0</v>
      </c>
      <c r="G83" s="26">
        <f t="shared" ref="G83:J83" si="29">SUM(G84)</f>
        <v>0</v>
      </c>
      <c r="H83" s="26">
        <f t="shared" si="29"/>
        <v>0</v>
      </c>
      <c r="I83" s="26">
        <f t="shared" si="29"/>
        <v>0</v>
      </c>
      <c r="J83" s="26">
        <f t="shared" si="29"/>
        <v>0</v>
      </c>
      <c r="K83" s="26"/>
      <c r="L83" s="26"/>
      <c r="M83" s="26"/>
      <c r="N83" s="26"/>
      <c r="O83" s="26"/>
      <c r="P83" s="26"/>
      <c r="Q83" s="26"/>
      <c r="R83" s="26">
        <f t="shared" si="28"/>
        <v>0</v>
      </c>
      <c r="T83" s="20"/>
      <c r="U83" s="20"/>
      <c r="V83" s="20"/>
      <c r="W83" s="20"/>
      <c r="X83" s="20"/>
    </row>
    <row r="84" spans="1:24" ht="31.5" x14ac:dyDescent="0.25">
      <c r="A84" s="35"/>
      <c r="B84" s="10" t="s">
        <v>67</v>
      </c>
      <c r="C84" s="23">
        <v>0</v>
      </c>
      <c r="D84" s="21">
        <v>0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15">
        <f t="shared" si="28"/>
        <v>0</v>
      </c>
    </row>
    <row r="85" spans="1:24" ht="15.75" x14ac:dyDescent="0.25">
      <c r="A85" s="35"/>
      <c r="B85" s="11" t="s">
        <v>68</v>
      </c>
      <c r="C85" s="28">
        <v>0</v>
      </c>
      <c r="D85" s="28">
        <v>0</v>
      </c>
      <c r="E85" s="28"/>
      <c r="F85" s="30">
        <f>+F83+F80+F77</f>
        <v>0</v>
      </c>
      <c r="G85" s="30">
        <f t="shared" ref="G85:J85" si="30">+G83+G80+G77</f>
        <v>0</v>
      </c>
      <c r="H85" s="30">
        <f t="shared" si="30"/>
        <v>0</v>
      </c>
      <c r="I85" s="30">
        <f t="shared" si="30"/>
        <v>0</v>
      </c>
      <c r="J85" s="30">
        <f t="shared" si="30"/>
        <v>0</v>
      </c>
      <c r="K85" s="30"/>
      <c r="L85" s="30"/>
      <c r="M85" s="30"/>
      <c r="N85" s="30"/>
      <c r="O85" s="30"/>
      <c r="P85" s="30"/>
      <c r="Q85" s="30"/>
      <c r="R85" s="30">
        <f t="shared" si="28"/>
        <v>0</v>
      </c>
    </row>
    <row r="86" spans="1:24" ht="15.75" x14ac:dyDescent="0.25">
      <c r="A86" s="35"/>
      <c r="B86" s="6"/>
      <c r="C86" s="21"/>
      <c r="D86" s="49"/>
      <c r="E86" s="49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15">
        <f t="shared" si="28"/>
        <v>0</v>
      </c>
    </row>
    <row r="87" spans="1:24" ht="15.75" x14ac:dyDescent="0.25">
      <c r="A87" s="35"/>
      <c r="B87" s="1" t="s">
        <v>69</v>
      </c>
      <c r="C87" s="31">
        <f>+C74</f>
        <v>722699786</v>
      </c>
      <c r="D87" s="50">
        <f>+D52+D36+D26+D16+D10+D62</f>
        <v>0</v>
      </c>
      <c r="E87" s="50">
        <v>722699786</v>
      </c>
      <c r="F87" s="32">
        <f t="shared" ref="F87:M87" si="31">F10+F16+F26+F36+F44+F52+F62+F67+F70+F77+F80+F83</f>
        <v>46298535.599999994</v>
      </c>
      <c r="G87" s="32">
        <f t="shared" si="31"/>
        <v>0</v>
      </c>
      <c r="H87" s="32">
        <f t="shared" si="31"/>
        <v>0</v>
      </c>
      <c r="I87" s="32">
        <f t="shared" si="31"/>
        <v>0</v>
      </c>
      <c r="J87" s="32">
        <f t="shared" si="31"/>
        <v>0</v>
      </c>
      <c r="K87" s="32">
        <f t="shared" si="31"/>
        <v>0</v>
      </c>
      <c r="L87" s="32">
        <f t="shared" si="31"/>
        <v>0</v>
      </c>
      <c r="M87" s="32">
        <f t="shared" si="31"/>
        <v>0</v>
      </c>
      <c r="N87" s="32">
        <f>SUM(N74:N86)</f>
        <v>0</v>
      </c>
      <c r="O87" s="32">
        <f>SUM(O74:O86)</f>
        <v>0</v>
      </c>
      <c r="P87" s="32">
        <f>+P83+P80+P77+P74</f>
        <v>0</v>
      </c>
      <c r="Q87" s="32">
        <f>+Q83+Q80+Q77+Q74</f>
        <v>0</v>
      </c>
      <c r="R87" s="32">
        <f t="shared" si="28"/>
        <v>676401250.39999998</v>
      </c>
    </row>
    <row r="88" spans="1:24" ht="15.75" x14ac:dyDescent="0.25">
      <c r="A88" s="35"/>
      <c r="B88" s="78" t="s">
        <v>99</v>
      </c>
      <c r="C88" s="78"/>
      <c r="D88" s="35"/>
      <c r="E88" s="35"/>
      <c r="F88" s="35"/>
      <c r="G88" s="35"/>
      <c r="H88" s="35"/>
      <c r="I88" s="35"/>
      <c r="J88" s="6"/>
      <c r="K88" s="13"/>
      <c r="L88" s="13"/>
      <c r="M88" s="13"/>
      <c r="N88" s="13"/>
      <c r="O88" s="7"/>
      <c r="P88" s="7"/>
      <c r="Q88" s="7"/>
    </row>
    <row r="89" spans="1:24" ht="15.75" x14ac:dyDescent="0.25">
      <c r="A89" s="35"/>
      <c r="B89" s="52"/>
      <c r="C89" s="52"/>
      <c r="D89" s="35"/>
      <c r="E89" s="35"/>
      <c r="F89" s="55"/>
      <c r="G89" s="55"/>
      <c r="H89" s="55"/>
      <c r="I89" s="55"/>
      <c r="J89" s="55"/>
      <c r="K89" s="55"/>
      <c r="L89" s="55"/>
      <c r="M89" s="13"/>
      <c r="N89" s="13"/>
      <c r="O89" s="7"/>
      <c r="P89" s="7"/>
      <c r="Q89" s="7"/>
    </row>
    <row r="90" spans="1:24" ht="15.75" x14ac:dyDescent="0.25">
      <c r="A90" s="35"/>
      <c r="B90" s="52"/>
      <c r="C90" s="52"/>
      <c r="D90" s="35"/>
      <c r="E90" s="35"/>
      <c r="F90" s="55"/>
      <c r="G90" s="55"/>
      <c r="H90" s="55"/>
      <c r="I90" s="55"/>
      <c r="J90" s="55"/>
      <c r="K90" s="55"/>
      <c r="L90" s="55"/>
      <c r="M90" s="13"/>
      <c r="N90" s="13"/>
      <c r="O90" s="7"/>
      <c r="P90" s="7"/>
      <c r="Q90" s="7"/>
    </row>
    <row r="91" spans="1:24" ht="15.75" x14ac:dyDescent="0.25">
      <c r="A91" s="35"/>
      <c r="B91" s="52"/>
      <c r="C91" s="52"/>
      <c r="D91" s="35"/>
      <c r="E91" s="35"/>
      <c r="F91" s="35"/>
      <c r="G91" s="35"/>
      <c r="H91" s="35"/>
      <c r="I91" s="35"/>
      <c r="J91" s="6"/>
      <c r="K91" s="13"/>
      <c r="L91" s="13"/>
      <c r="M91" s="13"/>
      <c r="N91" s="13"/>
      <c r="O91" s="7"/>
      <c r="P91" s="7"/>
      <c r="Q91" s="7"/>
    </row>
    <row r="92" spans="1:24" ht="15.75" x14ac:dyDescent="0.25">
      <c r="A92" s="35"/>
      <c r="B92" s="52"/>
      <c r="C92" s="52"/>
      <c r="D92" s="35"/>
      <c r="E92" s="35"/>
      <c r="F92" s="35"/>
      <c r="G92" s="35"/>
      <c r="H92" s="35"/>
      <c r="I92" s="35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5"/>
      <c r="B93" s="35"/>
      <c r="C93" s="35"/>
      <c r="D93" s="6"/>
      <c r="E93" s="6"/>
      <c r="F93" s="35"/>
      <c r="G93" s="35"/>
      <c r="H93" s="35"/>
      <c r="I93" s="35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5"/>
      <c r="B94" s="35"/>
      <c r="C94" s="54"/>
      <c r="D94" s="53"/>
      <c r="E94" s="53"/>
      <c r="F94" s="35"/>
      <c r="G94" s="35"/>
      <c r="H94" s="35"/>
      <c r="I94" s="35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5"/>
      <c r="B95" s="35"/>
      <c r="C95" s="35"/>
      <c r="D95" s="53"/>
      <c r="E95" s="53"/>
      <c r="F95" s="35"/>
      <c r="G95" s="35"/>
      <c r="H95" s="35"/>
      <c r="I95" s="35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5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"/>
      <c r="O97" s="7"/>
      <c r="P97" s="34"/>
      <c r="Q97" s="7"/>
      <c r="R97" s="7"/>
    </row>
    <row r="98" spans="1:29" ht="18.75" x14ac:dyDescent="0.3">
      <c r="A98" s="42"/>
      <c r="B98" s="82"/>
      <c r="C98" s="82"/>
      <c r="D98" s="82"/>
      <c r="E98" s="82"/>
      <c r="F98" s="82"/>
      <c r="G98" s="6"/>
      <c r="H98" s="6"/>
      <c r="I98" s="6"/>
      <c r="J98" s="6"/>
      <c r="K98" s="6"/>
      <c r="L98" s="6"/>
      <c r="M98" s="13"/>
      <c r="N98" s="5" t="s">
        <v>94</v>
      </c>
      <c r="O98" s="42"/>
      <c r="P98" s="42"/>
      <c r="Q98" s="34"/>
      <c r="R98" s="7"/>
    </row>
    <row r="99" spans="1:29" ht="18.75" x14ac:dyDescent="0.3">
      <c r="A99" s="6"/>
      <c r="F99" s="16"/>
      <c r="G99" s="16"/>
      <c r="H99" s="16"/>
      <c r="I99" s="16"/>
      <c r="J99" s="38"/>
      <c r="K99" s="16"/>
      <c r="L99" s="16"/>
      <c r="M99" s="16"/>
      <c r="O99" s="33"/>
      <c r="P99" s="12"/>
      <c r="Q99" s="7"/>
      <c r="R99" s="7"/>
    </row>
    <row r="100" spans="1:29" ht="18.75" x14ac:dyDescent="0.3">
      <c r="A100" s="6"/>
      <c r="F100" s="36"/>
      <c r="G100" s="36"/>
      <c r="H100" s="16"/>
      <c r="I100" s="16"/>
      <c r="J100" s="40"/>
      <c r="K100" s="37"/>
      <c r="L100" s="37"/>
      <c r="M100" s="37"/>
    </row>
    <row r="101" spans="1:29" s="5" customFormat="1" ht="15.75" customHeight="1" x14ac:dyDescent="0.3">
      <c r="A101"/>
      <c r="B101"/>
      <c r="C101"/>
      <c r="D101"/>
      <c r="E101"/>
      <c r="F101" s="16"/>
      <c r="G101" s="16"/>
      <c r="H101" s="16"/>
      <c r="I101" s="16"/>
      <c r="J101" s="39"/>
      <c r="K101" s="16"/>
      <c r="L101" s="16"/>
      <c r="M101" s="16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5" customFormat="1" ht="18.75" x14ac:dyDescent="0.3">
      <c r="A102"/>
      <c r="B102" s="25"/>
      <c r="C102" s="25"/>
      <c r="D102" s="25"/>
      <c r="E102" s="25"/>
      <c r="F102" s="25"/>
      <c r="H102" s="25"/>
      <c r="I102" s="25"/>
      <c r="J102" s="25"/>
      <c r="K102" s="25"/>
      <c r="L102" s="25"/>
      <c r="M102" s="25"/>
      <c r="P102" s="14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16"/>
      <c r="G103" s="25"/>
      <c r="H103" s="25"/>
      <c r="I103" s="25"/>
      <c r="K103" s="25"/>
      <c r="L103" s="25"/>
      <c r="M103" s="25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37"/>
      <c r="C104" s="37"/>
      <c r="D104" s="37"/>
      <c r="E104" s="37"/>
      <c r="F104" s="42"/>
      <c r="G104" s="7"/>
      <c r="H104" s="7"/>
      <c r="I104" s="7"/>
      <c r="J104" s="35" t="s">
        <v>95</v>
      </c>
      <c r="K104" s="35"/>
      <c r="L104" s="3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16"/>
      <c r="C105" s="16"/>
      <c r="D105" s="16"/>
      <c r="E105" s="16"/>
      <c r="F105" s="7"/>
      <c r="G105" s="7"/>
      <c r="H105" s="7"/>
      <c r="I105" s="7"/>
      <c r="J105" s="42"/>
      <c r="K105" s="42"/>
      <c r="L105" s="42"/>
      <c r="P105" s="1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/>
      <c r="C106"/>
      <c r="D106"/>
      <c r="E106"/>
      <c r="H106" s="41"/>
      <c r="J106" s="43"/>
      <c r="K106" s="43"/>
      <c r="L106" s="43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I107" s="42"/>
      <c r="J107" s="42"/>
      <c r="K107" s="42"/>
      <c r="L107" s="16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5.75" x14ac:dyDescent="0.25">
      <c r="A108"/>
      <c r="B108"/>
      <c r="C108"/>
      <c r="D108"/>
      <c r="E108"/>
      <c r="I108" s="7"/>
      <c r="J108" s="7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x14ac:dyDescent="0.25">
      <c r="A110"/>
      <c r="B110"/>
      <c r="C110"/>
      <c r="D110"/>
      <c r="E110"/>
      <c r="R110"/>
      <c r="S110"/>
      <c r="T110"/>
      <c r="U110"/>
      <c r="V110"/>
      <c r="W110"/>
      <c r="X110"/>
      <c r="Y110"/>
      <c r="Z110"/>
      <c r="AA110"/>
      <c r="AB110"/>
      <c r="AC110"/>
    </row>
    <row r="113" spans="1:29" ht="18.75" x14ac:dyDescent="0.3">
      <c r="G113" s="80"/>
      <c r="H113" s="80"/>
      <c r="I113" s="80"/>
    </row>
    <row r="114" spans="1:29" s="5" customFormat="1" ht="18.75" x14ac:dyDescent="0.3">
      <c r="A114"/>
      <c r="B114"/>
      <c r="C114"/>
      <c r="D114"/>
      <c r="E114"/>
      <c r="G114" s="81"/>
      <c r="H114" s="81"/>
      <c r="I114" s="81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5" customFormat="1" ht="18.75" x14ac:dyDescent="0.3">
      <c r="A115"/>
      <c r="B115"/>
      <c r="C115"/>
      <c r="D115"/>
      <c r="E115"/>
      <c r="G115" s="80"/>
      <c r="H115" s="80"/>
      <c r="I115" s="80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x14ac:dyDescent="0.25">
      <c r="A116"/>
      <c r="B116"/>
      <c r="C116"/>
      <c r="D116"/>
      <c r="E116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34">
    <mergeCell ref="Q74:Q75"/>
    <mergeCell ref="B88:C88"/>
    <mergeCell ref="B97:M97"/>
    <mergeCell ref="G113:I113"/>
    <mergeCell ref="G114:I114"/>
    <mergeCell ref="G115:I115"/>
    <mergeCell ref="B98:F98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R74:R75"/>
    <mergeCell ref="B74:B75"/>
    <mergeCell ref="C74:C75"/>
    <mergeCell ref="E74:E75"/>
    <mergeCell ref="F74:F75"/>
    <mergeCell ref="D74:D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</mergeCells>
  <printOptions horizontalCentered="1"/>
  <pageMargins left="0.51" right="0.34" top="0.56999999999999995" bottom="0.51" header="0.31496062992125984" footer="0.31496062992125984"/>
  <pageSetup scale="61" fitToHeight="0" orientation="portrait" horizontalDpi="4294967295" verticalDpi="4294967295" r:id="rId1"/>
  <headerFooter>
    <oddFooter>&amp;RPág. &amp;P / &amp;N</oddFooter>
  </headerFooter>
  <rowBreaks count="3" manualBreakCount="3">
    <brk id="37" min="1" max="17" man="1"/>
    <brk id="61" min="1" max="17" man="1"/>
    <brk id="101" min="1" max="17" man="1"/>
  </rowBreaks>
  <colBreaks count="1" manualBreakCount="1">
    <brk id="11" max="1048575" man="1"/>
  </colBreaks>
  <ignoredErrors>
    <ignoredError sqref="E10 E16 E26 E74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9" sqref="D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Enero2023</vt:lpstr>
      <vt:lpstr>Hoja1</vt:lpstr>
      <vt:lpstr>'Plantilla Ejecucion Enero2023'!Área_de_impresión</vt:lpstr>
      <vt:lpstr>'Plantilla Ejecucion Enero2023'!Títulos_a_imprimir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2023-03-01T16:20:27Z</cp:lastPrinted>
  <dcterms:created xsi:type="dcterms:W3CDTF">2018-04-17T18:57:16Z</dcterms:created>
  <dcterms:modified xsi:type="dcterms:W3CDTF">2023-03-03T17:51:22Z</dcterms:modified>
</cp:coreProperties>
</file>