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PRESUPUESTO\ASIGNACION Y EJECUCION PRESUPUESTARIA 2017-2023\EJECUCION PRESUPUESTARIA 2023\PRESENTACION EN EL PORTAL EN EXCEL\"/>
    </mc:Choice>
  </mc:AlternateContent>
  <xr:revisionPtr revIDLastSave="0" documentId="13_ncr:1_{B13548B5-4379-466A-A19C-7D27F2109772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Plantilla Ejecucion Enero2023" sheetId="8" r:id="rId1"/>
    <sheet name="Hoja1" sheetId="9" r:id="rId2"/>
  </sheets>
  <definedNames>
    <definedName name="_xlnm.Print_Area" localSheetId="0">'Plantilla Ejecucion Enero2023'!$B$1:$R$101</definedName>
    <definedName name="_xlnm.Print_Titles" localSheetId="0">'Plantilla Ejecucion Enero2023'!$1:$9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74" i="8" l="1"/>
  <c r="R74" i="8"/>
  <c r="R28" i="8"/>
  <c r="R24" i="8"/>
  <c r="R86" i="8"/>
  <c r="R85" i="8"/>
  <c r="R84" i="8"/>
  <c r="R83" i="8"/>
  <c r="R82" i="8"/>
  <c r="R81" i="8"/>
  <c r="R80" i="8"/>
  <c r="R79" i="8"/>
  <c r="R78" i="8"/>
  <c r="R77" i="8"/>
  <c r="R76" i="8"/>
  <c r="R75" i="8"/>
  <c r="R73" i="8"/>
  <c r="R72" i="8"/>
  <c r="R71" i="8"/>
  <c r="R70" i="8"/>
  <c r="R69" i="8"/>
  <c r="R68" i="8"/>
  <c r="R67" i="8"/>
  <c r="R66" i="8"/>
  <c r="R65" i="8"/>
  <c r="R64" i="8"/>
  <c r="R63" i="8"/>
  <c r="R62" i="8"/>
  <c r="R61" i="8"/>
  <c r="R60" i="8"/>
  <c r="R59" i="8"/>
  <c r="R58" i="8"/>
  <c r="R57" i="8"/>
  <c r="R56" i="8"/>
  <c r="R55" i="8"/>
  <c r="R54" i="8"/>
  <c r="R53" i="8"/>
  <c r="R52" i="8"/>
  <c r="R51" i="8"/>
  <c r="R50" i="8"/>
  <c r="R49" i="8"/>
  <c r="R48" i="8"/>
  <c r="R47" i="8"/>
  <c r="R46" i="8"/>
  <c r="R45" i="8"/>
  <c r="R44" i="8"/>
  <c r="R43" i="8"/>
  <c r="R42" i="8"/>
  <c r="R41" i="8"/>
  <c r="R40" i="8"/>
  <c r="R39" i="8"/>
  <c r="R38" i="8"/>
  <c r="R37" i="8"/>
  <c r="R36" i="8"/>
  <c r="R35" i="8"/>
  <c r="R34" i="8"/>
  <c r="R33" i="8"/>
  <c r="R32" i="8"/>
  <c r="R31" i="8"/>
  <c r="R30" i="8"/>
  <c r="R29" i="8"/>
  <c r="R27" i="8"/>
  <c r="R26" i="8"/>
  <c r="R25" i="8"/>
  <c r="R23" i="8"/>
  <c r="R22" i="8"/>
  <c r="R21" i="8"/>
  <c r="R20" i="8"/>
  <c r="R19" i="8"/>
  <c r="R18" i="8"/>
  <c r="R17" i="8"/>
  <c r="R16" i="8"/>
  <c r="R12" i="8"/>
  <c r="R13" i="8"/>
  <c r="R14" i="8"/>
  <c r="R15" i="8"/>
  <c r="R11" i="8"/>
  <c r="R10" i="8"/>
  <c r="F52" i="8"/>
  <c r="E54" i="8"/>
  <c r="E55" i="8"/>
  <c r="E56" i="8"/>
  <c r="E57" i="8"/>
  <c r="E58" i="8"/>
  <c r="E59" i="8"/>
  <c r="E60" i="8"/>
  <c r="E61" i="8"/>
  <c r="E53" i="8"/>
  <c r="E38" i="8"/>
  <c r="E39" i="8"/>
  <c r="E40" i="8"/>
  <c r="E41" i="8"/>
  <c r="E42" i="8"/>
  <c r="E43" i="8"/>
  <c r="E37" i="8"/>
  <c r="E28" i="8"/>
  <c r="E29" i="8"/>
  <c r="E30" i="8"/>
  <c r="E31" i="8"/>
  <c r="E32" i="8"/>
  <c r="E33" i="8"/>
  <c r="E34" i="8"/>
  <c r="E35" i="8"/>
  <c r="E27" i="8"/>
  <c r="E18" i="8"/>
  <c r="E19" i="8"/>
  <c r="E20" i="8"/>
  <c r="E21" i="8"/>
  <c r="E22" i="8"/>
  <c r="E23" i="8"/>
  <c r="E24" i="8"/>
  <c r="E25" i="8"/>
  <c r="E17" i="8"/>
  <c r="E12" i="8"/>
  <c r="E13" i="8"/>
  <c r="E14" i="8"/>
  <c r="E15" i="8"/>
  <c r="E11" i="8"/>
  <c r="F10" i="8"/>
  <c r="P26" i="8"/>
  <c r="G26" i="8"/>
  <c r="D52" i="8" l="1"/>
  <c r="Q62" i="8" l="1"/>
  <c r="D16" i="8" l="1"/>
  <c r="P62" i="8"/>
  <c r="O16" i="8" l="1"/>
  <c r="D62" i="8" l="1"/>
  <c r="D10" i="8" l="1"/>
  <c r="I16" i="8" l="1"/>
  <c r="C70" i="8" l="1"/>
  <c r="C67" i="8"/>
  <c r="C62" i="8"/>
  <c r="C52" i="8"/>
  <c r="E52" i="8" s="1"/>
  <c r="C44" i="8"/>
  <c r="C36" i="8"/>
  <c r="C26" i="8"/>
  <c r="C16" i="8"/>
  <c r="E16" i="8" s="1"/>
  <c r="C10" i="8"/>
  <c r="E10" i="8" s="1"/>
  <c r="C74" i="8" l="1"/>
  <c r="G10" i="8"/>
  <c r="H10" i="8"/>
  <c r="I10" i="8"/>
  <c r="J10" i="8"/>
  <c r="K10" i="8"/>
  <c r="L10" i="8"/>
  <c r="M10" i="8"/>
  <c r="N10" i="8"/>
  <c r="O10" i="8"/>
  <c r="P10" i="8"/>
  <c r="Q10" i="8"/>
  <c r="F16" i="8"/>
  <c r="H16" i="8"/>
  <c r="J16" i="8"/>
  <c r="K16" i="8"/>
  <c r="L16" i="8"/>
  <c r="M16" i="8"/>
  <c r="N16" i="8"/>
  <c r="P16" i="8"/>
  <c r="Q16" i="8"/>
  <c r="D26" i="8"/>
  <c r="E26" i="8" s="1"/>
  <c r="F26" i="8"/>
  <c r="H26" i="8"/>
  <c r="I26" i="8"/>
  <c r="J26" i="8"/>
  <c r="K26" i="8"/>
  <c r="L26" i="8"/>
  <c r="M26" i="8"/>
  <c r="N26" i="8"/>
  <c r="O26" i="8"/>
  <c r="Q26" i="8"/>
  <c r="D36" i="8"/>
  <c r="E36" i="8" s="1"/>
  <c r="F36" i="8"/>
  <c r="G36" i="8"/>
  <c r="H36" i="8"/>
  <c r="I36" i="8"/>
  <c r="J36" i="8"/>
  <c r="K36" i="8"/>
  <c r="L36" i="8"/>
  <c r="M36" i="8"/>
  <c r="N36" i="8"/>
  <c r="O36" i="8"/>
  <c r="P36" i="8"/>
  <c r="Q36" i="8"/>
  <c r="D44" i="8"/>
  <c r="F44" i="8"/>
  <c r="G44" i="8"/>
  <c r="H44" i="8"/>
  <c r="I44" i="8"/>
  <c r="J44" i="8"/>
  <c r="K44" i="8"/>
  <c r="G52" i="8"/>
  <c r="H52" i="8"/>
  <c r="I52" i="8"/>
  <c r="J52" i="8"/>
  <c r="K52" i="8"/>
  <c r="L52" i="8"/>
  <c r="M52" i="8"/>
  <c r="N52" i="8"/>
  <c r="O52" i="8"/>
  <c r="P52" i="8"/>
  <c r="Q52" i="8"/>
  <c r="F62" i="8"/>
  <c r="G62" i="8"/>
  <c r="H62" i="8"/>
  <c r="I62" i="8"/>
  <c r="J62" i="8"/>
  <c r="K62" i="8"/>
  <c r="F67" i="8"/>
  <c r="G67" i="8"/>
  <c r="H67" i="8"/>
  <c r="I67" i="8"/>
  <c r="J67" i="8"/>
  <c r="K67" i="8"/>
  <c r="L67" i="8"/>
  <c r="M67" i="8"/>
  <c r="N67" i="8"/>
  <c r="F70" i="8"/>
  <c r="G70" i="8"/>
  <c r="H70" i="8"/>
  <c r="I70" i="8"/>
  <c r="J70" i="8"/>
  <c r="K70" i="8"/>
  <c r="L70" i="8"/>
  <c r="M70" i="8"/>
  <c r="N70" i="8"/>
  <c r="F77" i="8"/>
  <c r="G77" i="8"/>
  <c r="H77" i="8"/>
  <c r="I77" i="8"/>
  <c r="J77" i="8"/>
  <c r="L77" i="8"/>
  <c r="M77" i="8"/>
  <c r="N77" i="8"/>
  <c r="C87" i="8" l="1"/>
  <c r="Q74" i="8"/>
  <c r="P74" i="8"/>
  <c r="K74" i="8"/>
  <c r="J74" i="8"/>
  <c r="O74" i="8"/>
  <c r="F74" i="8"/>
  <c r="I74" i="8"/>
  <c r="L74" i="8"/>
  <c r="H74" i="8"/>
  <c r="D87" i="8"/>
  <c r="N74" i="8"/>
  <c r="D74" i="8"/>
  <c r="E74" i="8" s="1"/>
  <c r="M74" i="8"/>
  <c r="Q87" i="8" l="1"/>
  <c r="F80" i="8"/>
  <c r="G80" i="8"/>
  <c r="H80" i="8"/>
  <c r="I80" i="8"/>
  <c r="J80" i="8"/>
  <c r="F83" i="8"/>
  <c r="G83" i="8"/>
  <c r="H83" i="8"/>
  <c r="I83" i="8"/>
  <c r="J83" i="8"/>
  <c r="J85" i="8" l="1"/>
  <c r="L87" i="8"/>
  <c r="N87" i="8"/>
  <c r="F85" i="8"/>
  <c r="P87" i="8"/>
  <c r="G85" i="8"/>
  <c r="H87" i="8"/>
  <c r="H85" i="8"/>
  <c r="O87" i="8"/>
  <c r="I85" i="8"/>
  <c r="I87" i="8"/>
  <c r="M87" i="8"/>
  <c r="F87" i="8"/>
  <c r="J87" i="8"/>
  <c r="G87" i="8"/>
  <c r="K87" i="8"/>
  <c r="R87" i="8" l="1"/>
</calcChain>
</file>

<file path=xl/sharedStrings.xml><?xml version="1.0" encoding="utf-8"?>
<sst xmlns="http://schemas.openxmlformats.org/spreadsheetml/2006/main" count="103" uniqueCount="102">
  <si>
    <t>Detalle</t>
  </si>
  <si>
    <t>2 - GASTOS</t>
  </si>
  <si>
    <t>2.1 - REMUNERACIONES Y CONTRIBUCIONES</t>
  </si>
  <si>
    <t>2.1.1 - REMUNERACIONES</t>
  </si>
  <si>
    <t>2.1.2 - SOBRESUELDOS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</si>
  <si>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</si>
  <si>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</si>
  <si>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</si>
  <si>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</si>
  <si>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</si>
  <si>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</si>
  <si>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</si>
  <si>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</si>
  <si>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</si>
  <si>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</si>
  <si>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</si>
  <si>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</si>
  <si>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</si>
  <si>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</si>
  <si>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</si>
  <si>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</si>
  <si>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2.3.7 - COMBUSTIBLES, LUBRICANTES, PRODUCTOS QUÍMICOS Y CONEXOS</t>
  </si>
  <si>
    <t>2.3.9 - PRODUCTOS Y ÚTILES VARIOS</t>
  </si>
  <si>
    <t>2.6 - BIENES MUEBLES, INMUEBLES E INTANGIBLES</t>
  </si>
  <si>
    <t>2.6.1 - MOBILIARIO Y EQUIPO</t>
  </si>
  <si>
    <t>2.6.2 - MOBILIARIO Y EQUIPO EDUCACIONAL Y RECREATIVO</t>
  </si>
  <si>
    <t>2.6.4 - VEHÍCULOS Y EQUIPO DE TRANSPORTE, TRACCIÓN Y ELEVACIÓN</t>
  </si>
  <si>
    <t>2.6.5 - MAQUINARIA, OTROS EQUIPOS Y HERRAMIENTAS</t>
  </si>
  <si>
    <t>2.6.8 - BIENES INTANGIBLES</t>
  </si>
  <si>
    <t>Total Gastos</t>
  </si>
  <si>
    <t>En RD$</t>
  </si>
  <si>
    <t>2.1.3 - DIETAS Y GASTOS DE REPRESENTACIÓN</t>
  </si>
  <si>
    <t>2.7 - OBRAS</t>
  </si>
  <si>
    <t>2.7.1 - OBRAS EN EDIFICACIONES</t>
  </si>
  <si>
    <t xml:space="preserve">Enero </t>
  </si>
  <si>
    <t xml:space="preserve">Febrero 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</si>
  <si>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</si>
  <si>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</si>
  <si>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</si>
  <si>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</si>
  <si>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</si>
  <si>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</si>
  <si>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</si>
  <si>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</si>
  <si>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</si>
  <si>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</si>
  <si>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 xml:space="preserve">Ejecución de Gastos y Aplicaciones Financieras </t>
  </si>
  <si>
    <t>MINISTERIO DE ECONOMÍA, PLANIFICACIÓN Y DESARROLLO</t>
  </si>
  <si>
    <t>OFICINA NACIONAL DE ESTADISTICA (ONE)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</si>
  <si>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</si>
  <si>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</si>
  <si>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</si>
  <si>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</si>
  <si>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</si>
  <si>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</si>
  <si>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</si>
  <si>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</si>
  <si>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</si>
  <si>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</si>
  <si>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</si>
  <si>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</si>
  <si>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</si>
  <si>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</si>
  <si>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</si>
  <si>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</si>
  <si>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</si>
  <si>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</si>
  <si>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</si>
  <si>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</si>
  <si>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</si>
  <si>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2.1.4 - GRATIFICACIONES Y BONIFICACIONES</t>
  </si>
  <si>
    <t>2.3.6 - PRODUCTOS DE MINERALES, METÁLICOS Y NO METÁLICOS</t>
  </si>
  <si>
    <t>2.3.8 - GASTOS QUE SE ASIGNARÁN DURANTE EL EJERCICIO (ART. 32 Y 33 LEY 423-06)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</si>
  <si>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</si>
  <si>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</si>
  <si>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</si>
  <si>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</si>
  <si>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</si>
  <si>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</si>
  <si>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</si>
  <si>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</si>
  <si>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</si>
  <si>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</si>
  <si>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</si>
  <si>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</si>
  <si>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</si>
  <si>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</si>
  <si>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</si>
  <si>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</si>
  <si>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2.6.3 - EQUIPO E INSTRUMENTAL, CIENTÍFICO Y LABORATORIO</t>
  </si>
  <si>
    <t>2.6.6 - EQUIPOS DE DEFENSA Y SEGURIDAD</t>
  </si>
  <si>
    <t>2.6.7 - ACTIVOS BIÓLOGICOS CULTIVABLES</t>
  </si>
  <si>
    <t>2.6.9 - EDIFICIOS, ESTRUCTURAS, TIERRAS, TERRENOS Y OBJETOS DE VALOR</t>
  </si>
  <si>
    <t xml:space="preserve">2.2.9- OTRAS CONTRATACIONES DE SERVICIOS </t>
  </si>
  <si>
    <t xml:space="preserve"> </t>
  </si>
  <si>
    <t xml:space="preserve">       </t>
  </si>
  <si>
    <t>Presupuesto Aprobado</t>
  </si>
  <si>
    <t>Modificaciones Presupuestaria</t>
  </si>
  <si>
    <t>Gasto devengado</t>
  </si>
  <si>
    <t>Fuente: Sistema de Informacion de la Gestion Financiera (SIGEF)</t>
  </si>
  <si>
    <t>Presupuesto Vigente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</si>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</sst>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83">
    <xf numFmtId="0" fontId="0" fillId="0" borderId="0" xfId="0"/>
    <xf numFmtId="0" fontId="1" fillId="3" borderId="2" xfId="0" applyFont="1" applyFill="1" applyBorder="1" applyAlignment="1">
      <alignment horizontal="left" vertical="center" wrapText="1"/>
    </xf>
    <xf numFmtId="164" fontId="0" fillId="0" borderId="0" xfId="1" applyFont="1"/>
    <xf numFmtId="9" fontId="0" fillId="0" borderId="0" xfId="2" applyFont="1"/>
    <xf numFmtId="164" fontId="0" fillId="0" borderId="0" xfId="0" applyNumberFormat="1"/>
    <xf numFmtId="0" fontId="0" fillId="0" borderId="0" xfId="0" applyAlignment="1">
      <alignment vertical="center"/>
    </xf>
    <xf numFmtId="0" fontId="4" fillId="0" borderId="0" xfId="0" applyFont="1"/>
    <xf numFmtId="0" fontId="4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164" fontId="1" fillId="0" borderId="1" xfId="1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 indent="2"/>
    </xf>
    <xf numFmtId="0" fontId="1" fillId="2" borderId="2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 wrapText="1"/>
    </xf>
    <xf numFmtId="43" fontId="0" fillId="0" borderId="0" xfId="0" applyNumberFormat="1" applyAlignment="1">
      <alignment vertical="center"/>
    </xf>
    <xf numFmtId="43" fontId="0" fillId="0" borderId="0" xfId="0" applyNumberFormat="1"/>
    <xf numFmtId="0" fontId="2" fillId="0" borderId="0" xfId="0" applyFont="1"/>
    <xf numFmtId="0" fontId="1" fillId="0" borderId="0" xfId="0" applyFont="1" applyAlignment="1">
      <alignment horizontal="left" vertical="center" wrapText="1"/>
    </xf>
    <xf numFmtId="164" fontId="1" fillId="0" borderId="0" xfId="1" applyFont="1" applyBorder="1" applyAlignment="1">
      <alignment horizontal="left" vertical="center" wrapText="1"/>
    </xf>
    <xf numFmtId="0" fontId="1" fillId="5" borderId="3" xfId="0" applyFont="1" applyFill="1" applyBorder="1" applyAlignment="1">
      <alignment horizontal="left" vertical="center" wrapText="1"/>
    </xf>
    <xf numFmtId="4" fontId="1" fillId="5" borderId="4" xfId="1" applyNumberFormat="1" applyFont="1" applyFill="1" applyBorder="1" applyAlignment="1">
      <alignment vertical="center" wrapText="1"/>
    </xf>
    <xf numFmtId="43" fontId="4" fillId="0" borderId="0" xfId="1" applyNumberFormat="1" applyFont="1" applyAlignment="1">
      <alignment vertical="center"/>
    </xf>
    <xf numFmtId="43" fontId="0" fillId="0" borderId="0" xfId="1" applyNumberFormat="1" applyFont="1" applyAlignment="1">
      <alignment vertical="center"/>
    </xf>
    <xf numFmtId="43" fontId="4" fillId="0" borderId="0" xfId="1" applyNumberFormat="1" applyFont="1" applyBorder="1" applyAlignment="1">
      <alignment vertical="center"/>
    </xf>
    <xf numFmtId="43" fontId="1" fillId="0" borderId="1" xfId="1" applyNumberFormat="1" applyFont="1" applyBorder="1" applyAlignment="1">
      <alignment vertical="center"/>
    </xf>
    <xf numFmtId="0" fontId="5" fillId="0" borderId="0" xfId="0" applyFont="1"/>
    <xf numFmtId="43" fontId="1" fillId="5" borderId="4" xfId="1" applyNumberFormat="1" applyFont="1" applyFill="1" applyBorder="1" applyAlignment="1">
      <alignment vertical="center"/>
    </xf>
    <xf numFmtId="43" fontId="1" fillId="5" borderId="5" xfId="1" applyNumberFormat="1" applyFont="1" applyFill="1" applyBorder="1" applyAlignment="1">
      <alignment vertical="center"/>
    </xf>
    <xf numFmtId="43" fontId="1" fillId="2" borderId="0" xfId="1" applyNumberFormat="1" applyFont="1" applyFill="1" applyBorder="1" applyAlignment="1">
      <alignment vertical="center"/>
    </xf>
    <xf numFmtId="43" fontId="1" fillId="0" borderId="0" xfId="1" applyNumberFormat="1" applyFont="1" applyBorder="1" applyAlignment="1">
      <alignment vertical="center"/>
    </xf>
    <xf numFmtId="43" fontId="1" fillId="2" borderId="2" xfId="1" applyNumberFormat="1" applyFont="1" applyFill="1" applyBorder="1" applyAlignment="1">
      <alignment vertical="center"/>
    </xf>
    <xf numFmtId="43" fontId="1" fillId="3" borderId="0" xfId="1" applyNumberFormat="1" applyFont="1" applyFill="1" applyBorder="1" applyAlignment="1">
      <alignment vertical="center"/>
    </xf>
    <xf numFmtId="43" fontId="1" fillId="3" borderId="2" xfId="1" applyNumberFormat="1" applyFont="1" applyFill="1" applyBorder="1" applyAlignment="1">
      <alignment vertical="center"/>
    </xf>
    <xf numFmtId="43" fontId="5" fillId="0" borderId="0" xfId="0" applyNumberFormat="1" applyFont="1" applyAlignment="1">
      <alignment horizontal="center" vertical="center"/>
    </xf>
    <xf numFmtId="43" fontId="4" fillId="0" borderId="0" xfId="0" applyNumberFormat="1" applyFont="1" applyAlignment="1">
      <alignment vertical="center"/>
    </xf>
    <xf numFmtId="0" fontId="4" fillId="0" borderId="0" xfId="0" applyFont="1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left" indent="18"/>
    </xf>
    <xf numFmtId="0" fontId="5" fillId="0" borderId="0" xfId="0" applyFont="1" applyAlignment="1">
      <alignment horizontal="left" indent="3"/>
    </xf>
    <xf numFmtId="0" fontId="7" fillId="0" borderId="0" xfId="0" applyFont="1"/>
    <xf numFmtId="0" fontId="5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164" fontId="8" fillId="0" borderId="6" xfId="1" applyFont="1" applyBorder="1" applyAlignment="1">
      <alignment horizontal="left" vertical="center" wrapText="1"/>
    </xf>
    <xf numFmtId="43" fontId="4" fillId="0" borderId="0" xfId="1" applyNumberFormat="1" applyFont="1" applyFill="1" applyAlignment="1">
      <alignment vertical="center"/>
    </xf>
    <xf numFmtId="43" fontId="4" fillId="0" borderId="0" xfId="1" applyNumberFormat="1" applyFont="1" applyAlignment="1">
      <alignment vertical="center" wrapText="1"/>
    </xf>
    <xf numFmtId="43" fontId="1" fillId="0" borderId="6" xfId="1" applyNumberFormat="1" applyFont="1" applyBorder="1" applyAlignment="1">
      <alignment vertical="center"/>
    </xf>
    <xf numFmtId="43" fontId="1" fillId="5" borderId="4" xfId="1" applyNumberFormat="1" applyFont="1" applyFill="1" applyBorder="1" applyAlignment="1">
      <alignment horizontal="right" vertical="center"/>
    </xf>
    <xf numFmtId="43" fontId="1" fillId="0" borderId="0" xfId="1" applyNumberFormat="1" applyFont="1" applyFill="1" applyBorder="1" applyAlignment="1">
      <alignment vertical="center"/>
    </xf>
    <xf numFmtId="43" fontId="1" fillId="4" borderId="0" xfId="1" applyNumberFormat="1" applyFont="1" applyFill="1" applyBorder="1" applyAlignment="1">
      <alignment vertical="center"/>
    </xf>
    <xf numFmtId="0" fontId="4" fillId="4" borderId="7" xfId="0" applyFont="1" applyFill="1" applyBorder="1" applyAlignment="1">
      <alignment vertic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/>
    <xf numFmtId="43" fontId="4" fillId="0" borderId="0" xfId="0" applyNumberFormat="1" applyFont="1" applyAlignment="1">
      <alignment horizontal="center"/>
    </xf>
    <xf numFmtId="43" fontId="1" fillId="6" borderId="4" xfId="1" applyNumberFormat="1" applyFont="1" applyFill="1" applyBorder="1" applyAlignment="1">
      <alignment horizontal="right" vertical="center"/>
    </xf>
    <xf numFmtId="0" fontId="2" fillId="3" borderId="12" xfId="0" applyFont="1" applyFill="1" applyBorder="1" applyAlignment="1">
      <alignment horizontal="center" vertical="center"/>
    </xf>
    <xf numFmtId="0" fontId="2" fillId="3" borderId="15" xfId="0" applyFont="1" applyFill="1" applyBorder="1" applyAlignment="1">
      <alignment horizontal="center" vertical="center"/>
    </xf>
    <xf numFmtId="0" fontId="1" fillId="3" borderId="16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5" fillId="0" borderId="0" xfId="0" applyFont="1" applyAlignment="1">
      <alignment wrapText="1"/>
    </xf>
    <xf numFmtId="164" fontId="8" fillId="0" borderId="0" xfId="1" applyFont="1" applyBorder="1" applyAlignment="1">
      <alignment horizontal="left" vertical="center" wrapText="1"/>
    </xf>
    <xf numFmtId="43" fontId="1" fillId="2" borderId="0" xfId="1" applyNumberFormat="1" applyFont="1" applyFill="1" applyBorder="1" applyAlignment="1">
      <alignment horizontal="center" vertical="center"/>
    </xf>
    <xf numFmtId="0" fontId="1" fillId="2" borderId="0" xfId="0" applyFont="1" applyFill="1" applyAlignment="1">
      <alignment horizontal="left" vertical="center" wrapText="1"/>
    </xf>
    <xf numFmtId="0" fontId="8" fillId="4" borderId="10" xfId="0" applyFont="1" applyFill="1" applyBorder="1" applyAlignment="1">
      <alignment horizontal="center" vertical="center"/>
    </xf>
    <xf numFmtId="0" fontId="8" fillId="4" borderId="11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8" fillId="3" borderId="10" xfId="0" applyFont="1" applyFill="1" applyBorder="1" applyAlignment="1">
      <alignment horizontal="center" vertical="center" wrapText="1"/>
    </xf>
    <xf numFmtId="0" fontId="8" fillId="3" borderId="11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8" fillId="3" borderId="8" xfId="0" applyFont="1" applyFill="1" applyBorder="1" applyAlignment="1">
      <alignment horizontal="center" vertical="center" wrapText="1"/>
    </xf>
    <xf numFmtId="0" fontId="8" fillId="3" borderId="9" xfId="0" applyFont="1" applyFill="1" applyBorder="1" applyAlignment="1">
      <alignment horizontal="center" vertical="center" wrapText="1"/>
    </xf>
    <xf numFmtId="0" fontId="1" fillId="4" borderId="17" xfId="0" applyFont="1" applyFill="1" applyBorder="1" applyAlignment="1">
      <alignment horizontal="center" vertical="center"/>
    </xf>
    <xf numFmtId="0" fontId="1" fillId="4" borderId="13" xfId="0" applyFont="1" applyFill="1" applyBorder="1" applyAlignment="1">
      <alignment horizontal="center" vertical="center"/>
    </xf>
    <xf numFmtId="0" fontId="1" fillId="4" borderId="14" xfId="0" applyFont="1" applyFill="1" applyBorder="1" applyAlignment="1">
      <alignment horizontal="center" vertical="center"/>
    </xf>
    <xf numFmtId="0" fontId="1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left" indent="7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9.png"/><Relationship Id="rId2" Type="http://schemas.openxmlformats.org/officeDocument/2006/relationships/image" Target="../media/image8.png"/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1524000</xdr:colOff>
      <xdr:row>2</xdr:row>
      <xdr:rowOff>25809</xdr:rowOff>
    </xdr:from>
    <xdr:to>
      <xdr:col>17</xdr:col>
      <xdr:colOff>743106</xdr:colOff>
      <xdr:row>5</xdr:row>
      <xdr:rowOff>53094</xdr:rowOff>
    </xdr:to>
    <xdr:pic>
      <xdr:nvPicPr>
        <xdr:cNvPr id="2" name="Imagen 43" descr="logo oficial de la ON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7559" y="496456"/>
          <a:ext cx="843959" cy="69963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310629</xdr:colOff>
      <xdr:row>1</xdr:row>
      <xdr:rowOff>156882</xdr:rowOff>
    </xdr:from>
    <xdr:to>
      <xdr:col>1</xdr:col>
      <xdr:colOff>1397114</xdr:colOff>
      <xdr:row>5</xdr:row>
      <xdr:rowOff>70790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5747" y="392206"/>
          <a:ext cx="1086485" cy="821584"/>
        </a:xfrm>
        <a:prstGeom prst="rect">
          <a:avLst/>
        </a:prstGeom>
      </xdr:spPr>
    </xdr:pic>
    <xdr:clientData/>
  </xdr:twoCellAnchor>
  <xdr:twoCellAnchor>
    <xdr:from>
      <xdr:col>5</xdr:col>
      <xdr:colOff>2145861</xdr:colOff>
      <xdr:row>0</xdr:row>
      <xdr:rowOff>164224</xdr:rowOff>
    </xdr:from>
    <xdr:to>
      <xdr:col>5</xdr:col>
      <xdr:colOff>3022161</xdr:colOff>
      <xdr:row>4</xdr:row>
      <xdr:rowOff>146707</xdr:rowOff>
    </xdr:to>
    <xdr:pic>
      <xdr:nvPicPr>
        <xdr:cNvPr id="4" name="Imagen 43" descr="logo oficial de la ONE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7461" y="164224"/>
          <a:ext cx="0" cy="11350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537879</xdr:colOff>
      <xdr:row>91</xdr:row>
      <xdr:rowOff>4</xdr:rowOff>
    </xdr:from>
    <xdr:to>
      <xdr:col>17</xdr:col>
      <xdr:colOff>714740</xdr:colOff>
      <xdr:row>96</xdr:row>
      <xdr:rowOff>11209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597585" y="31342857"/>
          <a:ext cx="2776626" cy="1019734"/>
        </a:xfrm>
        <a:prstGeom prst="rect">
          <a:avLst/>
        </a:prstGeom>
      </xdr:spPr>
    </xdr:pic>
    <xdr:clientData/>
  </xdr:twoCellAnchor>
  <xdr:twoCellAnchor editAs="oneCell">
    <xdr:from>
      <xdr:col>3</xdr:col>
      <xdr:colOff>67235</xdr:colOff>
      <xdr:row>115</xdr:row>
      <xdr:rowOff>78442</xdr:rowOff>
    </xdr:from>
    <xdr:to>
      <xdr:col>5</xdr:col>
      <xdr:colOff>33617</xdr:colOff>
      <xdr:row>120</xdr:row>
      <xdr:rowOff>163300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5759823" y="36632030"/>
          <a:ext cx="2577353" cy="1037358"/>
        </a:xfrm>
        <a:prstGeom prst="rect">
          <a:avLst/>
        </a:prstGeom>
      </xdr:spPr>
    </xdr:pic>
    <xdr:clientData/>
  </xdr:twoCellAnchor>
  <xdr:twoCellAnchor editAs="oneCell">
    <xdr:from>
      <xdr:col>5</xdr:col>
      <xdr:colOff>1210236</xdr:colOff>
      <xdr:row>115</xdr:row>
      <xdr:rowOff>56028</xdr:rowOff>
    </xdr:from>
    <xdr:to>
      <xdr:col>20</xdr:col>
      <xdr:colOff>279378</xdr:colOff>
      <xdr:row>119</xdr:row>
      <xdr:rowOff>179293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9513795" y="36609616"/>
          <a:ext cx="2856730" cy="885265"/>
        </a:xfrm>
        <a:prstGeom prst="rect">
          <a:avLst/>
        </a:prstGeom>
      </xdr:spPr>
    </xdr:pic>
    <xdr:clientData/>
  </xdr:twoCellAnchor>
  <xdr:twoCellAnchor editAs="oneCell">
    <xdr:from>
      <xdr:col>4</xdr:col>
      <xdr:colOff>874060</xdr:colOff>
      <xdr:row>98</xdr:row>
      <xdr:rowOff>78442</xdr:rowOff>
    </xdr:from>
    <xdr:to>
      <xdr:col>5</xdr:col>
      <xdr:colOff>239892</xdr:colOff>
      <xdr:row>100</xdr:row>
      <xdr:rowOff>93638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7933766" y="32866854"/>
          <a:ext cx="609685" cy="485843"/>
        </a:xfrm>
        <a:prstGeom prst="rect">
          <a:avLst/>
        </a:prstGeom>
      </xdr:spPr>
    </xdr:pic>
    <xdr:clientData/>
  </xdr:twoCellAnchor>
  <xdr:twoCellAnchor editAs="oneCell">
    <xdr:from>
      <xdr:col>1</xdr:col>
      <xdr:colOff>347383</xdr:colOff>
      <xdr:row>91</xdr:row>
      <xdr:rowOff>44824</xdr:rowOff>
    </xdr:from>
    <xdr:to>
      <xdr:col>1</xdr:col>
      <xdr:colOff>2924736</xdr:colOff>
      <xdr:row>96</xdr:row>
      <xdr:rowOff>73653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52501" y="31387677"/>
          <a:ext cx="2577353" cy="1037358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92</xdr:row>
      <xdr:rowOff>0</xdr:rowOff>
    </xdr:from>
    <xdr:to>
      <xdr:col>4</xdr:col>
      <xdr:colOff>55259</xdr:colOff>
      <xdr:row>96</xdr:row>
      <xdr:rowOff>78442</xdr:rowOff>
    </xdr:to>
    <xdr:pic>
      <xdr:nvPicPr>
        <xdr:cNvPr id="15" name="Imagen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258235" y="31544559"/>
          <a:ext cx="2856730" cy="88526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12</xdr:row>
      <xdr:rowOff>0</xdr:rowOff>
    </xdr:from>
    <xdr:to>
      <xdr:col>7</xdr:col>
      <xdr:colOff>112058</xdr:colOff>
      <xdr:row>24</xdr:row>
      <xdr:rowOff>95250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2988" t="17161" r="736" b="-17161"/>
        <a:stretch/>
      </xdr:blipFill>
      <xdr:spPr>
        <a:xfrm>
          <a:off x="3048000" y="2286000"/>
          <a:ext cx="2398058" cy="2381250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16</xdr:row>
      <xdr:rowOff>0</xdr:rowOff>
    </xdr:from>
    <xdr:to>
      <xdr:col>13</xdr:col>
      <xdr:colOff>268940</xdr:colOff>
      <xdr:row>27</xdr:row>
      <xdr:rowOff>34838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620000" y="3048000"/>
          <a:ext cx="2554940" cy="2130338"/>
        </a:xfrm>
        <a:prstGeom prst="rect">
          <a:avLst/>
        </a:prstGeom>
      </xdr:spPr>
    </xdr:pic>
    <xdr:clientData/>
  </xdr:twoCellAnchor>
  <xdr:twoCellAnchor editAs="oneCell">
    <xdr:from>
      <xdr:col>8</xdr:col>
      <xdr:colOff>381000</xdr:colOff>
      <xdr:row>0</xdr:row>
      <xdr:rowOff>76200</xdr:rowOff>
    </xdr:from>
    <xdr:to>
      <xdr:col>11</xdr:col>
      <xdr:colOff>302560</xdr:colOff>
      <xdr:row>12</xdr:row>
      <xdr:rowOff>42948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l="11571" r="-385" b="6294"/>
        <a:stretch/>
      </xdr:blipFill>
      <xdr:spPr>
        <a:xfrm>
          <a:off x="6477000" y="76200"/>
          <a:ext cx="2207560" cy="2252748"/>
        </a:xfrm>
        <a:prstGeom prst="rect">
          <a:avLst/>
        </a:prstGeom>
        <a:ln>
          <a:solidFill>
            <a:schemeClr val="bg1"/>
          </a:solidFill>
        </a:ln>
      </xdr:spPr>
    </xdr:pic>
    <xdr:clientData/>
  </xdr:twoCellAnchor>
  <xdr:twoCellAnchor editAs="oneCell">
    <xdr:from>
      <xdr:col>1</xdr:col>
      <xdr:colOff>704850</xdr:colOff>
      <xdr:row>2</xdr:row>
      <xdr:rowOff>0</xdr:rowOff>
    </xdr:from>
    <xdr:to>
      <xdr:col>4</xdr:col>
      <xdr:colOff>683560</xdr:colOff>
      <xdr:row>14</xdr:row>
      <xdr:rowOff>25068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l="11571" r="-385" b="6294"/>
        <a:stretch/>
      </xdr:blipFill>
      <xdr:spPr>
        <a:xfrm>
          <a:off x="1466850" y="381000"/>
          <a:ext cx="2264710" cy="2311068"/>
        </a:xfrm>
        <a:prstGeom prst="rect">
          <a:avLst/>
        </a:prstGeom>
        <a:ln>
          <a:solidFill>
            <a:schemeClr val="bg1"/>
          </a:solidFill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-0.249977111117893"/>
    <pageSetUpPr fitToPage="1"/>
  </sheetPr>
  <dimension ref="A1:AC116"/>
  <sheetViews>
    <sheetView showGridLines="0" tabSelected="1" showWhiteSpace="0" view="pageBreakPreview" zoomScale="85" zoomScaleNormal="100" zoomScaleSheetLayoutView="85" workbookViewId="0">
      <selection activeCell="U9" sqref="U9"/>
    </sheetView>
  </sheetViews>
  <sheetFormatPr baseColWidth="10" defaultColWidth="9.140625" defaultRowHeight="15" x14ac:dyDescent="0.25"/>
  <cols>
    <col min="2" max="2" width="54.7109375" customWidth="1"/>
    <col min="3" max="3" width="21.5703125" customWidth="1"/>
    <col min="4" max="4" width="20.5703125" customWidth="1"/>
    <col min="5" max="5" width="18.5703125" customWidth="1"/>
    <col min="6" max="6" width="20.28515625" style="5" customWidth="1"/>
    <col min="7" max="7" width="17.42578125" style="5" hidden="1" customWidth="1"/>
    <col min="8" max="8" width="8.5703125" style="5" hidden="1" customWidth="1"/>
    <col min="9" max="9" width="6.85546875" style="5" hidden="1" customWidth="1"/>
    <col min="10" max="10" width="7.7109375" style="5" hidden="1" customWidth="1"/>
    <col min="11" max="11" width="7.140625" style="5" hidden="1" customWidth="1"/>
    <col min="12" max="12" width="6.42578125" style="5" hidden="1" customWidth="1"/>
    <col min="13" max="13" width="9.28515625" style="5" hidden="1" customWidth="1"/>
    <col min="14" max="14" width="14.5703125" style="5" hidden="1" customWidth="1"/>
    <col min="15" max="15" width="11.28515625" style="5" hidden="1" customWidth="1"/>
    <col min="16" max="16" width="14" style="5" hidden="1" customWidth="1"/>
    <col min="17" max="17" width="11" style="5" hidden="1" customWidth="1"/>
    <col min="18" max="18" width="18.42578125" customWidth="1"/>
    <col min="19" max="19" width="11.7109375" customWidth="1"/>
    <col min="20" max="20" width="6.140625" bestFit="1" customWidth="1"/>
    <col min="21" max="22" width="6.5703125" bestFit="1" customWidth="1"/>
    <col min="23" max="27" width="7.28515625" bestFit="1" customWidth="1"/>
    <col min="28" max="28" width="8" bestFit="1" customWidth="1"/>
    <col min="29" max="29" width="8.7109375" bestFit="1" customWidth="1"/>
  </cols>
  <sheetData>
    <row r="1" spans="1:29" ht="18.75" customHeight="1" x14ac:dyDescent="0.25">
      <c r="B1" s="67" t="s">
        <v>47</v>
      </c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0"/>
    </row>
    <row r="2" spans="1:29" ht="18.75" customHeight="1" x14ac:dyDescent="0.25">
      <c r="B2" s="67" t="s">
        <v>48</v>
      </c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0"/>
    </row>
    <row r="3" spans="1:29" ht="18.75" customHeight="1" x14ac:dyDescent="0.25">
      <c r="B3" s="67">
        <v>2023</v>
      </c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</row>
    <row r="4" spans="1:29" ht="18.75" x14ac:dyDescent="0.25">
      <c r="B4" s="67" t="s">
        <v>46</v>
      </c>
      <c r="C4" s="67"/>
      <c r="D4" s="67"/>
      <c r="E4" s="67"/>
      <c r="F4" s="67"/>
      <c r="G4" s="67"/>
      <c r="H4" s="67"/>
      <c r="I4" s="67"/>
      <c r="J4" s="67"/>
      <c r="K4" s="67"/>
      <c r="L4" s="67"/>
      <c r="M4" s="67"/>
      <c r="N4" s="67"/>
      <c r="O4" s="67"/>
      <c r="P4" s="67"/>
      <c r="Q4" s="67"/>
      <c r="R4" s="67"/>
      <c r="S4" s="60"/>
    </row>
    <row r="5" spans="1:29" ht="15.75" customHeight="1" x14ac:dyDescent="0.3">
      <c r="B5" s="68" t="s">
        <v>30</v>
      </c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  <c r="S5" s="60"/>
    </row>
    <row r="6" spans="1:29" ht="19.5" thickBot="1" x14ac:dyDescent="0.35">
      <c r="B6" s="6"/>
      <c r="C6" s="6"/>
      <c r="D6" s="6"/>
      <c r="E6" s="6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S6" s="61"/>
    </row>
    <row r="7" spans="1:29" ht="16.5" thickBot="1" x14ac:dyDescent="0.3">
      <c r="A7" s="6"/>
      <c r="B7" s="71" t="s">
        <v>0</v>
      </c>
      <c r="C7" s="73" t="s">
        <v>96</v>
      </c>
      <c r="D7" s="69" t="s">
        <v>97</v>
      </c>
      <c r="E7" s="69" t="s">
        <v>100</v>
      </c>
      <c r="F7" s="75" t="s">
        <v>98</v>
      </c>
      <c r="G7" s="76"/>
      <c r="H7" s="76"/>
      <c r="I7" s="77"/>
      <c r="J7" s="76"/>
      <c r="K7" s="76"/>
      <c r="L7" s="76"/>
      <c r="M7" s="76"/>
      <c r="N7" s="76"/>
      <c r="O7" s="76"/>
      <c r="P7" s="76"/>
      <c r="Q7" s="51"/>
      <c r="R7" s="65" t="s">
        <v>101</v>
      </c>
    </row>
    <row r="8" spans="1:29" ht="24.75" customHeight="1" thickBot="1" x14ac:dyDescent="0.3">
      <c r="A8" s="6"/>
      <c r="B8" s="72"/>
      <c r="C8" s="74"/>
      <c r="D8" s="70"/>
      <c r="E8" s="70"/>
      <c r="F8" s="57" t="s">
        <v>34</v>
      </c>
      <c r="G8" s="57" t="s">
        <v>35</v>
      </c>
      <c r="H8" s="57" t="s">
        <v>36</v>
      </c>
      <c r="I8" s="58" t="s">
        <v>37</v>
      </c>
      <c r="J8" s="57" t="s">
        <v>38</v>
      </c>
      <c r="K8" s="57" t="s">
        <v>39</v>
      </c>
      <c r="L8" s="57" t="s">
        <v>40</v>
      </c>
      <c r="M8" s="57" t="s">
        <v>41</v>
      </c>
      <c r="N8" s="57" t="s">
        <v>42</v>
      </c>
      <c r="O8" s="57" t="s">
        <v>43</v>
      </c>
      <c r="P8" s="57" t="s">
        <v>44</v>
      </c>
      <c r="Q8" s="59" t="s">
        <v>45</v>
      </c>
      <c r="R8" s="66"/>
    </row>
    <row r="9" spans="1:29" ht="42.75" customHeight="1" x14ac:dyDescent="0.25">
      <c r="A9" s="6"/>
      <c r="B9" s="17" t="s">
        <v>1</v>
      </c>
      <c r="C9" s="44"/>
      <c r="D9" s="44"/>
      <c r="E9" s="62"/>
      <c r="F9" s="18"/>
      <c r="G9" s="18"/>
      <c r="H9" s="18"/>
      <c r="I9" s="9"/>
      <c r="J9" s="9"/>
      <c r="K9" s="9"/>
      <c r="L9" s="9"/>
      <c r="M9" s="9"/>
      <c r="N9" s="9"/>
      <c r="O9" s="9"/>
      <c r="P9" s="9"/>
      <c r="Q9" s="9"/>
      <c r="AB9" s="4"/>
      <c r="AC9" s="4"/>
    </row>
    <row r="10" spans="1:29" ht="15.75" x14ac:dyDescent="0.25">
      <c r="A10" s="6"/>
      <c r="B10" s="19" t="s">
        <v>2</v>
      </c>
      <c r="C10" s="48">
        <f>+SUM(C11:C15)</f>
        <v>512358619</v>
      </c>
      <c r="D10" s="48">
        <f>SUM(D11:D15)</f>
        <v>-1723600</v>
      </c>
      <c r="E10" s="48">
        <f>+C10+D10</f>
        <v>510635019</v>
      </c>
      <c r="F10" s="26">
        <f>SUM(F11:F15)</f>
        <v>24928488.699999999</v>
      </c>
      <c r="G10" s="26">
        <f t="shared" ref="G10:P10" si="0">SUM(G11:G15)</f>
        <v>0</v>
      </c>
      <c r="H10" s="26">
        <f t="shared" si="0"/>
        <v>0</v>
      </c>
      <c r="I10" s="26">
        <f t="shared" si="0"/>
        <v>0</v>
      </c>
      <c r="J10" s="26">
        <f t="shared" si="0"/>
        <v>0</v>
      </c>
      <c r="K10" s="26">
        <f t="shared" si="0"/>
        <v>0</v>
      </c>
      <c r="L10" s="26">
        <f t="shared" si="0"/>
        <v>0</v>
      </c>
      <c r="M10" s="26">
        <f t="shared" si="0"/>
        <v>0</v>
      </c>
      <c r="N10" s="26">
        <f t="shared" si="0"/>
        <v>0</v>
      </c>
      <c r="O10" s="26">
        <f t="shared" si="0"/>
        <v>0</v>
      </c>
      <c r="P10" s="26">
        <f t="shared" si="0"/>
        <v>0</v>
      </c>
      <c r="Q10" s="26">
        <f t="shared" ref="Q10" si="1">SUM(Q11:Q15)</f>
        <v>0</v>
      </c>
      <c r="R10" s="26">
        <f>+E10-SUM(F10:Q10)</f>
        <v>485706530.30000001</v>
      </c>
      <c r="T10" s="2"/>
      <c r="U10" s="2"/>
      <c r="V10" s="2"/>
      <c r="W10" s="2"/>
      <c r="X10" s="2"/>
      <c r="Y10" s="2"/>
      <c r="Z10" s="2"/>
      <c r="AA10" s="2"/>
      <c r="AB10" s="2"/>
      <c r="AC10" s="2"/>
    </row>
    <row r="11" spans="1:29" ht="15.75" x14ac:dyDescent="0.25">
      <c r="A11" s="6"/>
      <c r="B11" s="10" t="s">
        <v>3</v>
      </c>
      <c r="C11" s="21">
        <v>416900746</v>
      </c>
      <c r="D11" s="21">
        <v>-1781988</v>
      </c>
      <c r="E11" s="21">
        <f>+C11+D11</f>
        <v>415118758</v>
      </c>
      <c r="F11" s="21">
        <v>21481022.18</v>
      </c>
      <c r="G11" s="21">
        <v>0</v>
      </c>
      <c r="H11" s="21">
        <v>0</v>
      </c>
      <c r="I11" s="21">
        <v>0</v>
      </c>
      <c r="J11" s="21">
        <v>0</v>
      </c>
      <c r="K11" s="21">
        <v>0</v>
      </c>
      <c r="L11" s="21">
        <v>0</v>
      </c>
      <c r="M11" s="21">
        <v>0</v>
      </c>
      <c r="N11" s="21">
        <v>0</v>
      </c>
      <c r="O11" s="21">
        <v>0</v>
      </c>
      <c r="P11" s="21">
        <v>0</v>
      </c>
      <c r="Q11" s="21">
        <v>0</v>
      </c>
      <c r="R11" s="21">
        <f>+E11-SUM(F11:Q11)</f>
        <v>393637735.81999999</v>
      </c>
      <c r="T11" s="3"/>
    </row>
    <row r="12" spans="1:29" ht="15.75" x14ac:dyDescent="0.25">
      <c r="A12" s="6"/>
      <c r="B12" s="10" t="s">
        <v>4</v>
      </c>
      <c r="C12" s="21">
        <v>39263482</v>
      </c>
      <c r="D12" s="21">
        <v>58388</v>
      </c>
      <c r="E12" s="21">
        <f t="shared" ref="E12:E15" si="2">+C12+D12</f>
        <v>39321870</v>
      </c>
      <c r="F12" s="21">
        <v>210000</v>
      </c>
      <c r="G12" s="21">
        <v>0</v>
      </c>
      <c r="H12" s="21">
        <v>0</v>
      </c>
      <c r="I12" s="21">
        <v>0</v>
      </c>
      <c r="J12" s="21">
        <v>0</v>
      </c>
      <c r="K12" s="21">
        <v>0</v>
      </c>
      <c r="L12" s="21">
        <v>0</v>
      </c>
      <c r="M12" s="21">
        <v>0</v>
      </c>
      <c r="N12" s="21">
        <v>0</v>
      </c>
      <c r="O12" s="21">
        <v>0</v>
      </c>
      <c r="P12" s="21">
        <v>0</v>
      </c>
      <c r="Q12" s="21">
        <v>0</v>
      </c>
      <c r="R12" s="21">
        <f t="shared" ref="R12:R15" si="3">+E12-SUM(F12:Q12)</f>
        <v>39111870</v>
      </c>
    </row>
    <row r="13" spans="1:29" ht="21" customHeight="1" x14ac:dyDescent="0.25">
      <c r="A13" s="6"/>
      <c r="B13" s="10" t="s">
        <v>31</v>
      </c>
      <c r="C13" s="21">
        <v>0</v>
      </c>
      <c r="D13" s="21">
        <v>0</v>
      </c>
      <c r="E13" s="21">
        <f t="shared" si="2"/>
        <v>0</v>
      </c>
      <c r="F13" s="21">
        <v>0</v>
      </c>
      <c r="G13" s="21">
        <v>0</v>
      </c>
      <c r="H13" s="21">
        <v>0</v>
      </c>
      <c r="I13" s="21">
        <v>0</v>
      </c>
      <c r="J13" s="21">
        <v>0</v>
      </c>
      <c r="K13" s="21">
        <v>0</v>
      </c>
      <c r="L13" s="21">
        <v>0</v>
      </c>
      <c r="M13" s="21">
        <v>0</v>
      </c>
      <c r="N13" s="21">
        <v>0</v>
      </c>
      <c r="O13" s="21">
        <v>0</v>
      </c>
      <c r="P13" s="21">
        <v>0</v>
      </c>
      <c r="Q13" s="21">
        <v>0</v>
      </c>
      <c r="R13" s="21">
        <f t="shared" si="3"/>
        <v>0</v>
      </c>
      <c r="AA13" s="6"/>
    </row>
    <row r="14" spans="1:29" ht="24" customHeight="1" x14ac:dyDescent="0.25">
      <c r="A14" s="6"/>
      <c r="B14" s="10" t="s">
        <v>70</v>
      </c>
      <c r="C14" s="21">
        <v>0</v>
      </c>
      <c r="D14" s="21">
        <v>0</v>
      </c>
      <c r="E14" s="21">
        <f t="shared" si="2"/>
        <v>0</v>
      </c>
      <c r="F14" s="21">
        <v>0</v>
      </c>
      <c r="G14" s="21">
        <v>0</v>
      </c>
      <c r="H14" s="21">
        <v>0</v>
      </c>
      <c r="I14" s="21">
        <v>0</v>
      </c>
      <c r="J14" s="21">
        <v>0</v>
      </c>
      <c r="K14" s="21">
        <v>0</v>
      </c>
      <c r="L14" s="21">
        <v>0</v>
      </c>
      <c r="M14" s="21">
        <v>0</v>
      </c>
      <c r="N14" s="21">
        <v>0</v>
      </c>
      <c r="O14" s="21">
        <v>0</v>
      </c>
      <c r="P14" s="21">
        <v>0</v>
      </c>
      <c r="Q14" s="21">
        <v>0</v>
      </c>
      <c r="R14" s="21">
        <f t="shared" si="3"/>
        <v>0</v>
      </c>
    </row>
    <row r="15" spans="1:29" ht="31.5" customHeight="1" x14ac:dyDescent="0.25">
      <c r="A15" s="6"/>
      <c r="B15" s="10" t="s">
        <v>5</v>
      </c>
      <c r="C15" s="21">
        <v>56194391</v>
      </c>
      <c r="D15" s="21">
        <v>0</v>
      </c>
      <c r="E15" s="21">
        <f t="shared" si="2"/>
        <v>56194391</v>
      </c>
      <c r="F15" s="21">
        <v>3237466.52</v>
      </c>
      <c r="G15" s="21">
        <v>0</v>
      </c>
      <c r="H15" s="21">
        <v>0</v>
      </c>
      <c r="I15" s="21">
        <v>0</v>
      </c>
      <c r="J15" s="21">
        <v>0</v>
      </c>
      <c r="K15" s="21">
        <v>0</v>
      </c>
      <c r="L15" s="21">
        <v>0</v>
      </c>
      <c r="M15" s="21">
        <v>0</v>
      </c>
      <c r="N15" s="21">
        <v>0</v>
      </c>
      <c r="O15" s="21">
        <v>0</v>
      </c>
      <c r="P15" s="21">
        <v>0</v>
      </c>
      <c r="Q15" s="21">
        <v>0</v>
      </c>
      <c r="R15" s="21">
        <f t="shared" si="3"/>
        <v>52956924.479999997</v>
      </c>
    </row>
    <row r="16" spans="1:29" ht="15.75" x14ac:dyDescent="0.25">
      <c r="A16" s="6"/>
      <c r="B16" s="19" t="s">
        <v>6</v>
      </c>
      <c r="C16" s="48">
        <f>+SUM(C17:C25)</f>
        <v>179330315</v>
      </c>
      <c r="D16" s="48">
        <f>SUM(D17:D25)</f>
        <v>-376400</v>
      </c>
      <c r="E16" s="48">
        <f>+C16+D16</f>
        <v>178953915</v>
      </c>
      <c r="F16" s="26">
        <f t="shared" ref="F16:H16" si="4">SUM(F17:F25)</f>
        <v>21370046.899999999</v>
      </c>
      <c r="G16" s="26">
        <v>0</v>
      </c>
      <c r="H16" s="26">
        <f t="shared" si="4"/>
        <v>0</v>
      </c>
      <c r="I16" s="26">
        <f>SUM(I17:I25)</f>
        <v>0</v>
      </c>
      <c r="J16" s="26">
        <f t="shared" ref="J16:P16" si="5">SUM(J17:J25)</f>
        <v>0</v>
      </c>
      <c r="K16" s="26">
        <f t="shared" si="5"/>
        <v>0</v>
      </c>
      <c r="L16" s="26">
        <f t="shared" si="5"/>
        <v>0</v>
      </c>
      <c r="M16" s="26">
        <f t="shared" si="5"/>
        <v>0</v>
      </c>
      <c r="N16" s="26">
        <f t="shared" si="5"/>
        <v>0</v>
      </c>
      <c r="O16" s="26">
        <f t="shared" si="5"/>
        <v>0</v>
      </c>
      <c r="P16" s="26">
        <f t="shared" si="5"/>
        <v>0</v>
      </c>
      <c r="Q16" s="26">
        <f t="shared" ref="Q16" si="6">SUM(Q17:Q25)</f>
        <v>0</v>
      </c>
      <c r="R16" s="26">
        <f>+E16-SUM(F16:Q16)</f>
        <v>157583868.09999999</v>
      </c>
    </row>
    <row r="17" spans="1:18" ht="28.9" customHeight="1" x14ac:dyDescent="0.25">
      <c r="A17" s="6"/>
      <c r="B17" s="10" t="s">
        <v>7</v>
      </c>
      <c r="C17" s="21">
        <v>66819000</v>
      </c>
      <c r="D17" s="21">
        <v>0</v>
      </c>
      <c r="E17" s="21">
        <f>+C17+D17</f>
        <v>66819000</v>
      </c>
      <c r="F17" s="21">
        <v>20821253.43</v>
      </c>
      <c r="G17" s="21">
        <v>0</v>
      </c>
      <c r="H17" s="21">
        <v>0</v>
      </c>
      <c r="I17" s="21">
        <v>0</v>
      </c>
      <c r="J17" s="21">
        <v>0</v>
      </c>
      <c r="K17" s="21">
        <v>0</v>
      </c>
      <c r="L17" s="21">
        <v>0</v>
      </c>
      <c r="M17" s="21">
        <v>0</v>
      </c>
      <c r="N17" s="21">
        <v>0</v>
      </c>
      <c r="O17" s="21">
        <v>0</v>
      </c>
      <c r="P17" s="21">
        <v>0</v>
      </c>
      <c r="Q17" s="21">
        <v>0</v>
      </c>
      <c r="R17" s="21">
        <f t="shared" ref="R17:R80" si="7">+E17-SUM(F17:Q17)</f>
        <v>45997746.57</v>
      </c>
    </row>
    <row r="18" spans="1:18" ht="25.5" customHeight="1" x14ac:dyDescent="0.25">
      <c r="A18" s="6"/>
      <c r="B18" s="10" t="s">
        <v>8</v>
      </c>
      <c r="C18" s="21">
        <v>19350000</v>
      </c>
      <c r="D18" s="21">
        <v>50000</v>
      </c>
      <c r="E18" s="21">
        <f t="shared" ref="E18:E25" si="8">+C18+D18</f>
        <v>19400000</v>
      </c>
      <c r="F18" s="21">
        <v>0</v>
      </c>
      <c r="G18" s="21">
        <v>0</v>
      </c>
      <c r="H18" s="21">
        <v>0</v>
      </c>
      <c r="I18" s="21">
        <v>0</v>
      </c>
      <c r="J18" s="21">
        <v>0</v>
      </c>
      <c r="K18" s="21">
        <v>0</v>
      </c>
      <c r="L18" s="21">
        <v>0</v>
      </c>
      <c r="M18" s="21">
        <v>0</v>
      </c>
      <c r="N18" s="21">
        <v>0</v>
      </c>
      <c r="O18" s="21">
        <v>0</v>
      </c>
      <c r="P18" s="21">
        <v>0</v>
      </c>
      <c r="Q18" s="21">
        <v>0</v>
      </c>
      <c r="R18" s="21">
        <f t="shared" si="7"/>
        <v>19400000</v>
      </c>
    </row>
    <row r="19" spans="1:18" ht="32.25" customHeight="1" x14ac:dyDescent="0.25">
      <c r="A19" s="6"/>
      <c r="B19" s="10" t="s">
        <v>9</v>
      </c>
      <c r="C19" s="21">
        <v>25128400</v>
      </c>
      <c r="D19" s="21">
        <v>1275000</v>
      </c>
      <c r="E19" s="21">
        <f t="shared" si="8"/>
        <v>26403400</v>
      </c>
      <c r="F19" s="21">
        <v>0</v>
      </c>
      <c r="G19" s="21">
        <v>0</v>
      </c>
      <c r="H19" s="21">
        <v>0</v>
      </c>
      <c r="I19" s="21">
        <v>0</v>
      </c>
      <c r="J19" s="21">
        <v>0</v>
      </c>
      <c r="K19" s="21">
        <v>0</v>
      </c>
      <c r="L19" s="21">
        <v>0</v>
      </c>
      <c r="M19" s="21">
        <v>0</v>
      </c>
      <c r="N19" s="21">
        <v>0</v>
      </c>
      <c r="O19" s="21">
        <v>0</v>
      </c>
      <c r="P19" s="21">
        <v>0</v>
      </c>
      <c r="Q19" s="21">
        <v>0</v>
      </c>
      <c r="R19" s="21">
        <f t="shared" si="7"/>
        <v>26403400</v>
      </c>
    </row>
    <row r="20" spans="1:18" ht="27.75" customHeight="1" x14ac:dyDescent="0.25">
      <c r="A20" s="6"/>
      <c r="B20" s="10" t="s">
        <v>10</v>
      </c>
      <c r="C20" s="21">
        <v>6079815</v>
      </c>
      <c r="D20" s="21">
        <v>520000</v>
      </c>
      <c r="E20" s="21">
        <f t="shared" si="8"/>
        <v>6599815</v>
      </c>
      <c r="F20" s="21">
        <v>0</v>
      </c>
      <c r="G20" s="21">
        <v>0</v>
      </c>
      <c r="H20" s="21">
        <v>0</v>
      </c>
      <c r="I20" s="21">
        <v>0</v>
      </c>
      <c r="J20" s="21">
        <v>0</v>
      </c>
      <c r="K20" s="21">
        <v>0</v>
      </c>
      <c r="L20" s="21">
        <v>0</v>
      </c>
      <c r="M20" s="21">
        <v>0</v>
      </c>
      <c r="N20" s="21">
        <v>0</v>
      </c>
      <c r="O20" s="21">
        <v>0</v>
      </c>
      <c r="P20" s="21">
        <v>0</v>
      </c>
      <c r="Q20" s="21">
        <v>0</v>
      </c>
      <c r="R20" s="21">
        <f t="shared" si="7"/>
        <v>6599815</v>
      </c>
    </row>
    <row r="21" spans="1:18" ht="28.5" customHeight="1" x14ac:dyDescent="0.25">
      <c r="A21" s="6"/>
      <c r="B21" s="10" t="s">
        <v>11</v>
      </c>
      <c r="C21" s="21">
        <v>15612100</v>
      </c>
      <c r="D21" s="21">
        <v>-3500000</v>
      </c>
      <c r="E21" s="21">
        <f t="shared" si="8"/>
        <v>12112100</v>
      </c>
      <c r="F21" s="21">
        <v>150800</v>
      </c>
      <c r="G21" s="21">
        <v>0</v>
      </c>
      <c r="H21" s="21">
        <v>0</v>
      </c>
      <c r="I21" s="21">
        <v>0</v>
      </c>
      <c r="J21" s="21">
        <v>0</v>
      </c>
      <c r="K21" s="21">
        <v>0</v>
      </c>
      <c r="L21" s="21">
        <v>0</v>
      </c>
      <c r="M21" s="21">
        <v>0</v>
      </c>
      <c r="N21" s="21">
        <v>0</v>
      </c>
      <c r="O21" s="21">
        <v>0</v>
      </c>
      <c r="P21" s="21">
        <v>0</v>
      </c>
      <c r="Q21" s="21">
        <v>0</v>
      </c>
      <c r="R21" s="21">
        <f t="shared" si="7"/>
        <v>11961300</v>
      </c>
    </row>
    <row r="22" spans="1:18" ht="24" customHeight="1" x14ac:dyDescent="0.25">
      <c r="A22" s="6"/>
      <c r="B22" s="10" t="s">
        <v>12</v>
      </c>
      <c r="C22" s="45">
        <v>4380000</v>
      </c>
      <c r="D22" s="21">
        <v>0</v>
      </c>
      <c r="E22" s="21">
        <f t="shared" si="8"/>
        <v>4380000</v>
      </c>
      <c r="F22" s="21">
        <v>200978.97</v>
      </c>
      <c r="G22" s="21">
        <v>0</v>
      </c>
      <c r="H22" s="21">
        <v>0</v>
      </c>
      <c r="I22" s="21">
        <v>0</v>
      </c>
      <c r="J22" s="21">
        <v>0</v>
      </c>
      <c r="K22" s="21">
        <v>0</v>
      </c>
      <c r="L22" s="21">
        <v>0</v>
      </c>
      <c r="M22" s="21">
        <v>0</v>
      </c>
      <c r="N22" s="21">
        <v>0</v>
      </c>
      <c r="O22" s="21">
        <v>0</v>
      </c>
      <c r="P22" s="21">
        <v>0</v>
      </c>
      <c r="Q22" s="21">
        <v>0</v>
      </c>
      <c r="R22" s="21">
        <f t="shared" si="7"/>
        <v>4179021.03</v>
      </c>
    </row>
    <row r="23" spans="1:18" ht="26.25" customHeight="1" x14ac:dyDescent="0.25">
      <c r="A23" s="6"/>
      <c r="B23" s="10" t="s">
        <v>13</v>
      </c>
      <c r="C23" s="45">
        <v>2960000</v>
      </c>
      <c r="D23" s="21">
        <v>350000</v>
      </c>
      <c r="E23" s="21">
        <f t="shared" si="8"/>
        <v>3310000</v>
      </c>
      <c r="F23" s="21">
        <v>25000</v>
      </c>
      <c r="G23" s="21">
        <v>0</v>
      </c>
      <c r="H23" s="21">
        <v>0</v>
      </c>
      <c r="I23" s="21">
        <v>0</v>
      </c>
      <c r="J23" s="21">
        <v>0</v>
      </c>
      <c r="K23" s="21">
        <v>0</v>
      </c>
      <c r="L23" s="21">
        <v>0</v>
      </c>
      <c r="M23" s="21">
        <v>0</v>
      </c>
      <c r="N23" s="21">
        <v>0</v>
      </c>
      <c r="O23" s="21">
        <v>0</v>
      </c>
      <c r="P23" s="21">
        <v>0</v>
      </c>
      <c r="Q23" s="21">
        <v>0</v>
      </c>
      <c r="R23" s="21">
        <f t="shared" si="7"/>
        <v>3285000</v>
      </c>
    </row>
    <row r="24" spans="1:18" ht="46.5" customHeight="1" x14ac:dyDescent="0.25">
      <c r="A24" s="6"/>
      <c r="B24" s="10" t="s">
        <v>14</v>
      </c>
      <c r="C24" s="45">
        <v>35924000</v>
      </c>
      <c r="D24" s="21">
        <v>805000</v>
      </c>
      <c r="E24" s="21">
        <f t="shared" si="8"/>
        <v>36729000</v>
      </c>
      <c r="F24" s="21">
        <v>172014.5</v>
      </c>
      <c r="G24" s="21">
        <v>0</v>
      </c>
      <c r="H24" s="21">
        <v>0</v>
      </c>
      <c r="I24" s="21">
        <v>0</v>
      </c>
      <c r="J24" s="21">
        <v>0</v>
      </c>
      <c r="K24" s="21">
        <v>0</v>
      </c>
      <c r="L24" s="21">
        <v>0</v>
      </c>
      <c r="M24" s="21">
        <v>0</v>
      </c>
      <c r="N24" s="21">
        <v>0</v>
      </c>
      <c r="O24" s="21">
        <v>0</v>
      </c>
      <c r="P24" s="21">
        <v>0</v>
      </c>
      <c r="Q24" s="21">
        <v>0</v>
      </c>
      <c r="R24" s="21">
        <f>+E24-SUM(F24:Q24)</f>
        <v>36556985.5</v>
      </c>
    </row>
    <row r="25" spans="1:18" ht="42" customHeight="1" x14ac:dyDescent="0.25">
      <c r="A25" s="6"/>
      <c r="B25" s="10" t="s">
        <v>93</v>
      </c>
      <c r="C25" s="45">
        <v>3077000</v>
      </c>
      <c r="D25" s="21">
        <v>123600</v>
      </c>
      <c r="E25" s="21">
        <f t="shared" si="8"/>
        <v>3200600</v>
      </c>
      <c r="F25" s="21">
        <v>0</v>
      </c>
      <c r="G25" s="21">
        <v>0</v>
      </c>
      <c r="H25" s="21">
        <v>0</v>
      </c>
      <c r="I25" s="21">
        <v>0</v>
      </c>
      <c r="J25" s="21">
        <v>0</v>
      </c>
      <c r="K25" s="21">
        <v>0</v>
      </c>
      <c r="L25" s="21">
        <v>0</v>
      </c>
      <c r="M25" s="21">
        <v>0</v>
      </c>
      <c r="N25" s="21">
        <v>0</v>
      </c>
      <c r="O25" s="21">
        <v>0</v>
      </c>
      <c r="P25" s="21">
        <v>0</v>
      </c>
      <c r="Q25" s="21">
        <v>0</v>
      </c>
      <c r="R25" s="21">
        <f>+E25-SUM(F25:Q25)</f>
        <v>3200600</v>
      </c>
    </row>
    <row r="26" spans="1:18" ht="15.75" x14ac:dyDescent="0.25">
      <c r="A26" s="6"/>
      <c r="B26" s="19" t="s">
        <v>15</v>
      </c>
      <c r="C26" s="48">
        <f>+SUM(C27:C35)</f>
        <v>19717352</v>
      </c>
      <c r="D26" s="48">
        <f>SUM(D27:D35)</f>
        <v>2650000</v>
      </c>
      <c r="E26" s="48">
        <f>+C26+D26</f>
        <v>22367352</v>
      </c>
      <c r="F26" s="26">
        <f t="shared" ref="F26:I26" si="9">SUM(F27:F35)</f>
        <v>0</v>
      </c>
      <c r="G26" s="26">
        <f t="shared" si="9"/>
        <v>0</v>
      </c>
      <c r="H26" s="26">
        <f t="shared" si="9"/>
        <v>0</v>
      </c>
      <c r="I26" s="26">
        <f t="shared" si="9"/>
        <v>0</v>
      </c>
      <c r="J26" s="26">
        <f t="shared" ref="J26:P26" si="10">SUM(J27:J35)</f>
        <v>0</v>
      </c>
      <c r="K26" s="26">
        <f t="shared" si="10"/>
        <v>0</v>
      </c>
      <c r="L26" s="26">
        <f t="shared" si="10"/>
        <v>0</v>
      </c>
      <c r="M26" s="26">
        <f t="shared" si="10"/>
        <v>0</v>
      </c>
      <c r="N26" s="26">
        <f t="shared" si="10"/>
        <v>0</v>
      </c>
      <c r="O26" s="26">
        <f t="shared" si="10"/>
        <v>0</v>
      </c>
      <c r="P26" s="26">
        <f t="shared" si="10"/>
        <v>0</v>
      </c>
      <c r="Q26" s="26">
        <f t="shared" ref="Q26" si="11">SUM(Q27:Q35)</f>
        <v>0</v>
      </c>
      <c r="R26" s="26">
        <f t="shared" si="7"/>
        <v>22367352</v>
      </c>
    </row>
    <row r="27" spans="1:18" ht="15.75" x14ac:dyDescent="0.25">
      <c r="A27" s="6"/>
      <c r="B27" s="10" t="s">
        <v>16</v>
      </c>
      <c r="C27" s="45">
        <v>751280</v>
      </c>
      <c r="D27" s="21">
        <v>-90000</v>
      </c>
      <c r="E27" s="21">
        <f>+C27+D27</f>
        <v>661280</v>
      </c>
      <c r="F27" s="21">
        <v>0</v>
      </c>
      <c r="G27" s="21">
        <v>0</v>
      </c>
      <c r="H27" s="21">
        <v>0</v>
      </c>
      <c r="I27" s="21">
        <v>0</v>
      </c>
      <c r="J27" s="21">
        <v>0</v>
      </c>
      <c r="K27" s="21">
        <v>0</v>
      </c>
      <c r="L27" s="21">
        <v>0</v>
      </c>
      <c r="M27" s="21">
        <v>0</v>
      </c>
      <c r="N27" s="21">
        <v>0</v>
      </c>
      <c r="O27" s="21">
        <v>0</v>
      </c>
      <c r="P27" s="21">
        <v>0</v>
      </c>
      <c r="Q27" s="21">
        <v>0</v>
      </c>
      <c r="R27" s="21">
        <f t="shared" si="7"/>
        <v>661280</v>
      </c>
    </row>
    <row r="28" spans="1:18" ht="15.75" x14ac:dyDescent="0.25">
      <c r="A28" s="6"/>
      <c r="B28" s="10" t="s">
        <v>17</v>
      </c>
      <c r="C28" s="45">
        <v>1833000</v>
      </c>
      <c r="D28" s="21">
        <v>300000</v>
      </c>
      <c r="E28" s="21">
        <f t="shared" ref="E28:E35" si="12">+C28+D28</f>
        <v>2133000</v>
      </c>
      <c r="F28" s="21">
        <v>0</v>
      </c>
      <c r="G28" s="21">
        <v>0</v>
      </c>
      <c r="H28" s="21">
        <v>0</v>
      </c>
      <c r="I28" s="21">
        <v>0</v>
      </c>
      <c r="J28" s="21">
        <v>0</v>
      </c>
      <c r="K28" s="21">
        <v>0</v>
      </c>
      <c r="L28" s="21">
        <v>0</v>
      </c>
      <c r="M28" s="21">
        <v>0</v>
      </c>
      <c r="N28" s="21">
        <v>0</v>
      </c>
      <c r="O28" s="21">
        <v>0</v>
      </c>
      <c r="P28" s="21">
        <v>0</v>
      </c>
      <c r="Q28" s="21">
        <v>0</v>
      </c>
      <c r="R28" s="21">
        <f>+E28-SUM(F28:Q28)</f>
        <v>2133000</v>
      </c>
    </row>
    <row r="29" spans="1:18" ht="30.75" customHeight="1" x14ac:dyDescent="0.25">
      <c r="A29" s="6"/>
      <c r="B29" s="10" t="s">
        <v>18</v>
      </c>
      <c r="C29" s="45">
        <v>1328080</v>
      </c>
      <c r="D29" s="21">
        <v>140000</v>
      </c>
      <c r="E29" s="21">
        <f t="shared" si="12"/>
        <v>1468080</v>
      </c>
      <c r="F29" s="21">
        <v>0</v>
      </c>
      <c r="G29" s="21">
        <v>0</v>
      </c>
      <c r="H29" s="21">
        <v>0</v>
      </c>
      <c r="I29" s="21">
        <v>0</v>
      </c>
      <c r="J29" s="21">
        <v>0</v>
      </c>
      <c r="K29" s="21">
        <v>0</v>
      </c>
      <c r="L29" s="21">
        <v>0</v>
      </c>
      <c r="M29" s="21">
        <v>0</v>
      </c>
      <c r="N29" s="21">
        <v>0</v>
      </c>
      <c r="O29" s="21">
        <v>0</v>
      </c>
      <c r="P29" s="21">
        <v>0</v>
      </c>
      <c r="Q29" s="21">
        <v>0</v>
      </c>
      <c r="R29" s="21">
        <f t="shared" si="7"/>
        <v>1468080</v>
      </c>
    </row>
    <row r="30" spans="1:18" ht="27.75" customHeight="1" x14ac:dyDescent="0.25">
      <c r="A30" s="6"/>
      <c r="B30" s="10" t="s">
        <v>19</v>
      </c>
      <c r="C30" s="45">
        <v>115000</v>
      </c>
      <c r="D30" s="21">
        <v>0</v>
      </c>
      <c r="E30" s="21">
        <f t="shared" si="12"/>
        <v>115000</v>
      </c>
      <c r="F30" s="21">
        <v>0</v>
      </c>
      <c r="G30" s="21">
        <v>0</v>
      </c>
      <c r="H30" s="21">
        <v>0</v>
      </c>
      <c r="I30" s="21">
        <v>0</v>
      </c>
      <c r="J30" s="21">
        <v>0</v>
      </c>
      <c r="K30" s="21">
        <v>0</v>
      </c>
      <c r="L30" s="21">
        <v>0</v>
      </c>
      <c r="M30" s="21">
        <v>0</v>
      </c>
      <c r="N30" s="21">
        <v>0</v>
      </c>
      <c r="O30" s="21"/>
      <c r="P30" s="21">
        <v>0</v>
      </c>
      <c r="Q30" s="21">
        <v>0</v>
      </c>
      <c r="R30" s="21">
        <f t="shared" si="7"/>
        <v>115000</v>
      </c>
    </row>
    <row r="31" spans="1:18" ht="25.5" customHeight="1" x14ac:dyDescent="0.25">
      <c r="A31" s="6"/>
      <c r="B31" s="10" t="s">
        <v>20</v>
      </c>
      <c r="C31" s="45">
        <v>175000</v>
      </c>
      <c r="D31" s="21">
        <v>-30000</v>
      </c>
      <c r="E31" s="21">
        <f t="shared" si="12"/>
        <v>145000</v>
      </c>
      <c r="F31" s="21">
        <v>0</v>
      </c>
      <c r="G31" s="21">
        <v>0</v>
      </c>
      <c r="H31" s="21">
        <v>0</v>
      </c>
      <c r="I31" s="21">
        <v>0</v>
      </c>
      <c r="J31" s="21">
        <v>0</v>
      </c>
      <c r="K31" s="21">
        <v>0</v>
      </c>
      <c r="L31" s="21">
        <v>0</v>
      </c>
      <c r="M31" s="21">
        <v>0</v>
      </c>
      <c r="N31" s="21">
        <v>0</v>
      </c>
      <c r="O31" s="21">
        <v>0</v>
      </c>
      <c r="P31" s="21">
        <v>0</v>
      </c>
      <c r="Q31" s="21">
        <v>0</v>
      </c>
      <c r="R31" s="21">
        <f t="shared" si="7"/>
        <v>145000</v>
      </c>
    </row>
    <row r="32" spans="1:18" ht="31.5" x14ac:dyDescent="0.25">
      <c r="A32" s="6"/>
      <c r="B32" s="10" t="s">
        <v>71</v>
      </c>
      <c r="C32" s="45">
        <v>46000</v>
      </c>
      <c r="D32" s="21">
        <v>0</v>
      </c>
      <c r="E32" s="21">
        <f t="shared" si="12"/>
        <v>46000</v>
      </c>
      <c r="F32" s="21">
        <v>0</v>
      </c>
      <c r="G32" s="21">
        <v>0</v>
      </c>
      <c r="H32" s="21">
        <v>0</v>
      </c>
      <c r="I32" s="21">
        <v>0</v>
      </c>
      <c r="J32" s="21">
        <v>0</v>
      </c>
      <c r="K32" s="21">
        <v>0</v>
      </c>
      <c r="L32" s="21">
        <v>0</v>
      </c>
      <c r="M32" s="21">
        <v>0</v>
      </c>
      <c r="N32" s="21">
        <v>0</v>
      </c>
      <c r="O32" s="21">
        <v>0</v>
      </c>
      <c r="P32" s="21"/>
      <c r="Q32" s="21">
        <v>0</v>
      </c>
      <c r="R32" s="21">
        <f t="shared" si="7"/>
        <v>46000</v>
      </c>
    </row>
    <row r="33" spans="1:18" ht="46.5" customHeight="1" x14ac:dyDescent="0.25">
      <c r="A33" s="6"/>
      <c r="B33" s="10" t="s">
        <v>21</v>
      </c>
      <c r="C33" s="45">
        <v>8170960</v>
      </c>
      <c r="D33" s="21">
        <v>1535000</v>
      </c>
      <c r="E33" s="21">
        <f t="shared" si="12"/>
        <v>9705960</v>
      </c>
      <c r="F33" s="21">
        <v>0</v>
      </c>
      <c r="G33" s="21">
        <v>0</v>
      </c>
      <c r="H33" s="21">
        <v>0</v>
      </c>
      <c r="I33" s="21">
        <v>0</v>
      </c>
      <c r="J33" s="21">
        <v>0</v>
      </c>
      <c r="K33" s="21">
        <v>0</v>
      </c>
      <c r="L33" s="21">
        <v>0</v>
      </c>
      <c r="M33" s="21">
        <v>0</v>
      </c>
      <c r="N33" s="21">
        <v>0</v>
      </c>
      <c r="O33" s="21">
        <v>0</v>
      </c>
      <c r="P33" s="21">
        <v>0</v>
      </c>
      <c r="Q33" s="21">
        <v>0</v>
      </c>
      <c r="R33" s="21">
        <f t="shared" si="7"/>
        <v>9705960</v>
      </c>
    </row>
    <row r="34" spans="1:18" ht="31.5" x14ac:dyDescent="0.25">
      <c r="A34" s="6"/>
      <c r="B34" s="10" t="s">
        <v>72</v>
      </c>
      <c r="C34" s="45">
        <v>0</v>
      </c>
      <c r="D34" s="21">
        <v>0</v>
      </c>
      <c r="E34" s="21">
        <f t="shared" si="12"/>
        <v>0</v>
      </c>
      <c r="F34" s="21">
        <v>0</v>
      </c>
      <c r="G34" s="21">
        <v>0</v>
      </c>
      <c r="H34" s="21">
        <v>0</v>
      </c>
      <c r="I34" s="21">
        <v>0</v>
      </c>
      <c r="J34" s="21">
        <v>0</v>
      </c>
      <c r="K34" s="21">
        <v>0</v>
      </c>
      <c r="L34" s="21">
        <v>0</v>
      </c>
      <c r="M34" s="21">
        <v>0</v>
      </c>
      <c r="N34" s="21">
        <v>0</v>
      </c>
      <c r="O34" s="21"/>
      <c r="P34" s="21"/>
      <c r="Q34" s="21"/>
      <c r="R34" s="21">
        <f t="shared" si="7"/>
        <v>0</v>
      </c>
    </row>
    <row r="35" spans="1:18" ht="42" customHeight="1" x14ac:dyDescent="0.25">
      <c r="A35" s="6"/>
      <c r="B35" s="10" t="s">
        <v>22</v>
      </c>
      <c r="C35" s="45">
        <v>7298032</v>
      </c>
      <c r="D35" s="21">
        <v>795000</v>
      </c>
      <c r="E35" s="21">
        <f t="shared" si="12"/>
        <v>8093032</v>
      </c>
      <c r="F35" s="21">
        <v>0</v>
      </c>
      <c r="G35" s="21">
        <v>0</v>
      </c>
      <c r="H35" s="21">
        <v>0</v>
      </c>
      <c r="I35" s="21">
        <v>0</v>
      </c>
      <c r="J35" s="21">
        <v>0</v>
      </c>
      <c r="K35" s="21">
        <v>0</v>
      </c>
      <c r="L35" s="21">
        <v>0</v>
      </c>
      <c r="M35" s="21">
        <v>0</v>
      </c>
      <c r="N35" s="21">
        <v>0</v>
      </c>
      <c r="O35" s="21">
        <v>0</v>
      </c>
      <c r="P35" s="21">
        <v>0</v>
      </c>
      <c r="Q35" s="21">
        <v>0</v>
      </c>
      <c r="R35" s="21">
        <f t="shared" si="7"/>
        <v>8093032</v>
      </c>
    </row>
    <row r="36" spans="1:18" ht="15.75" x14ac:dyDescent="0.25">
      <c r="A36" s="6"/>
      <c r="B36" s="19" t="s">
        <v>73</v>
      </c>
      <c r="C36" s="48">
        <f>+SUM(C37:C43)</f>
        <v>1000000</v>
      </c>
      <c r="D36" s="48">
        <f>SUM(D37:D43)</f>
        <v>0</v>
      </c>
      <c r="E36" s="48">
        <f>+C36+D36</f>
        <v>1000000</v>
      </c>
      <c r="F36" s="26">
        <f>SUM(F37:F43)</f>
        <v>0</v>
      </c>
      <c r="G36" s="26">
        <f t="shared" ref="G36:P36" si="13">SUM(G37:G43)</f>
        <v>0</v>
      </c>
      <c r="H36" s="26">
        <f t="shared" si="13"/>
        <v>0</v>
      </c>
      <c r="I36" s="26">
        <f t="shared" si="13"/>
        <v>0</v>
      </c>
      <c r="J36" s="26">
        <f t="shared" si="13"/>
        <v>0</v>
      </c>
      <c r="K36" s="26">
        <f t="shared" si="13"/>
        <v>0</v>
      </c>
      <c r="L36" s="26">
        <f t="shared" si="13"/>
        <v>0</v>
      </c>
      <c r="M36" s="26">
        <f t="shared" si="13"/>
        <v>0</v>
      </c>
      <c r="N36" s="26">
        <f t="shared" si="13"/>
        <v>0</v>
      </c>
      <c r="O36" s="26">
        <f t="shared" si="13"/>
        <v>0</v>
      </c>
      <c r="P36" s="26">
        <f t="shared" si="13"/>
        <v>0</v>
      </c>
      <c r="Q36" s="26">
        <f t="shared" ref="Q36" si="14">SUM(Q37:Q43)</f>
        <v>0</v>
      </c>
      <c r="R36" s="26">
        <f t="shared" si="7"/>
        <v>1000000</v>
      </c>
    </row>
    <row r="37" spans="1:18" ht="31.5" x14ac:dyDescent="0.25">
      <c r="A37" s="6"/>
      <c r="B37" s="10" t="s">
        <v>74</v>
      </c>
      <c r="C37" s="21">
        <v>1000000</v>
      </c>
      <c r="D37" s="21">
        <v>0</v>
      </c>
      <c r="E37" s="21">
        <f>+C37+D37</f>
        <v>1000000</v>
      </c>
      <c r="F37" s="21">
        <v>0</v>
      </c>
      <c r="G37" s="21">
        <v>0</v>
      </c>
      <c r="H37" s="21">
        <v>0</v>
      </c>
      <c r="I37" s="21">
        <v>0</v>
      </c>
      <c r="J37" s="21">
        <v>0</v>
      </c>
      <c r="K37" s="21">
        <v>0</v>
      </c>
      <c r="L37" s="21">
        <v>0</v>
      </c>
      <c r="M37" s="21">
        <v>0</v>
      </c>
      <c r="N37" s="21">
        <v>0</v>
      </c>
      <c r="O37" s="21"/>
      <c r="P37" s="21">
        <v>0</v>
      </c>
      <c r="Q37" s="21">
        <v>0</v>
      </c>
      <c r="R37" s="21">
        <f t="shared" si="7"/>
        <v>1000000</v>
      </c>
    </row>
    <row r="38" spans="1:18" ht="47.45" customHeight="1" x14ac:dyDescent="0.25">
      <c r="A38" s="6"/>
      <c r="B38" s="10" t="s">
        <v>75</v>
      </c>
      <c r="C38" s="21">
        <v>0</v>
      </c>
      <c r="D38" s="21">
        <v>0</v>
      </c>
      <c r="E38" s="21">
        <f t="shared" ref="E38:E43" si="15">+C38+D38</f>
        <v>0</v>
      </c>
      <c r="F38" s="21">
        <v>0</v>
      </c>
      <c r="G38" s="21">
        <v>0</v>
      </c>
      <c r="H38" s="21">
        <v>0</v>
      </c>
      <c r="I38" s="21">
        <v>0</v>
      </c>
      <c r="J38" s="21">
        <v>0</v>
      </c>
      <c r="K38" s="21">
        <v>0</v>
      </c>
      <c r="L38" s="21">
        <v>0</v>
      </c>
      <c r="M38" s="21">
        <v>0</v>
      </c>
      <c r="N38" s="21">
        <v>0</v>
      </c>
      <c r="O38" s="21"/>
      <c r="P38" s="21"/>
      <c r="Q38" s="21">
        <v>0</v>
      </c>
      <c r="R38" s="21">
        <f t="shared" si="7"/>
        <v>0</v>
      </c>
    </row>
    <row r="39" spans="1:18" ht="31.5" x14ac:dyDescent="0.25">
      <c r="A39" s="6"/>
      <c r="B39" s="10" t="s">
        <v>76</v>
      </c>
      <c r="C39" s="21">
        <v>0</v>
      </c>
      <c r="D39" s="21">
        <v>0</v>
      </c>
      <c r="E39" s="21">
        <f t="shared" si="15"/>
        <v>0</v>
      </c>
      <c r="F39" s="21">
        <v>0</v>
      </c>
      <c r="G39" s="21">
        <v>0</v>
      </c>
      <c r="H39" s="21">
        <v>0</v>
      </c>
      <c r="I39" s="21">
        <v>0</v>
      </c>
      <c r="J39" s="21">
        <v>0</v>
      </c>
      <c r="K39" s="21">
        <v>0</v>
      </c>
      <c r="L39" s="21">
        <v>0</v>
      </c>
      <c r="M39" s="21">
        <v>0</v>
      </c>
      <c r="N39" s="21">
        <v>0</v>
      </c>
      <c r="O39" s="21"/>
      <c r="P39" s="21"/>
      <c r="Q39" s="21">
        <v>0</v>
      </c>
      <c r="R39" s="21">
        <f t="shared" si="7"/>
        <v>0</v>
      </c>
    </row>
    <row r="40" spans="1:18" ht="31.5" x14ac:dyDescent="0.25">
      <c r="A40" s="6"/>
      <c r="B40" s="10" t="s">
        <v>77</v>
      </c>
      <c r="C40" s="21">
        <v>0</v>
      </c>
      <c r="D40" s="21">
        <v>0</v>
      </c>
      <c r="E40" s="21">
        <f t="shared" si="15"/>
        <v>0</v>
      </c>
      <c r="F40" s="21">
        <v>0</v>
      </c>
      <c r="G40" s="21">
        <v>0</v>
      </c>
      <c r="H40" s="21">
        <v>0</v>
      </c>
      <c r="I40" s="21">
        <v>0</v>
      </c>
      <c r="J40" s="21">
        <v>0</v>
      </c>
      <c r="K40" s="21">
        <v>0</v>
      </c>
      <c r="L40" s="21">
        <v>0</v>
      </c>
      <c r="M40" s="21">
        <v>0</v>
      </c>
      <c r="N40" s="21">
        <v>0</v>
      </c>
      <c r="O40" s="21"/>
      <c r="P40" s="21"/>
      <c r="Q40" s="21">
        <v>0</v>
      </c>
      <c r="R40" s="21">
        <f t="shared" si="7"/>
        <v>0</v>
      </c>
    </row>
    <row r="41" spans="1:18" ht="45" customHeight="1" x14ac:dyDescent="0.25">
      <c r="A41" s="6"/>
      <c r="B41" s="10" t="s">
        <v>78</v>
      </c>
      <c r="C41" s="21">
        <v>0</v>
      </c>
      <c r="D41" s="21">
        <v>0</v>
      </c>
      <c r="E41" s="21">
        <f t="shared" si="15"/>
        <v>0</v>
      </c>
      <c r="F41" s="21">
        <v>0</v>
      </c>
      <c r="G41" s="21">
        <v>0</v>
      </c>
      <c r="H41" s="21">
        <v>0</v>
      </c>
      <c r="I41" s="21">
        <v>0</v>
      </c>
      <c r="J41" s="21">
        <v>0</v>
      </c>
      <c r="K41" s="21">
        <v>0</v>
      </c>
      <c r="L41" s="21">
        <v>0</v>
      </c>
      <c r="M41" s="21">
        <v>0</v>
      </c>
      <c r="N41" s="21">
        <v>0</v>
      </c>
      <c r="O41" s="21"/>
      <c r="P41" s="21"/>
      <c r="Q41" s="21">
        <v>0</v>
      </c>
      <c r="R41" s="21">
        <f t="shared" si="7"/>
        <v>0</v>
      </c>
    </row>
    <row r="42" spans="1:18" ht="48" customHeight="1" x14ac:dyDescent="0.25">
      <c r="A42" s="6"/>
      <c r="B42" s="10" t="s">
        <v>79</v>
      </c>
      <c r="C42" s="21">
        <v>0</v>
      </c>
      <c r="D42" s="21">
        <v>0</v>
      </c>
      <c r="E42" s="21">
        <f t="shared" si="15"/>
        <v>0</v>
      </c>
      <c r="F42" s="21">
        <v>0</v>
      </c>
      <c r="G42" s="21">
        <v>0</v>
      </c>
      <c r="H42" s="21">
        <v>0</v>
      </c>
      <c r="I42" s="21">
        <v>0</v>
      </c>
      <c r="J42" s="21">
        <v>0</v>
      </c>
      <c r="K42" s="21">
        <v>0</v>
      </c>
      <c r="L42" s="21">
        <v>0</v>
      </c>
      <c r="M42" s="21">
        <v>0</v>
      </c>
      <c r="N42" s="21">
        <v>0</v>
      </c>
      <c r="O42" s="21"/>
      <c r="P42" s="21"/>
      <c r="Q42" s="21">
        <v>0</v>
      </c>
      <c r="R42" s="21">
        <f t="shared" si="7"/>
        <v>0</v>
      </c>
    </row>
    <row r="43" spans="1:18" ht="31.5" x14ac:dyDescent="0.25">
      <c r="A43" s="6"/>
      <c r="B43" s="10" t="s">
        <v>80</v>
      </c>
      <c r="C43" s="21">
        <v>0</v>
      </c>
      <c r="D43" s="21">
        <v>0</v>
      </c>
      <c r="E43" s="21">
        <f t="shared" si="15"/>
        <v>0</v>
      </c>
      <c r="F43" s="21">
        <v>0</v>
      </c>
      <c r="G43" s="21">
        <v>0</v>
      </c>
      <c r="H43" s="21">
        <v>0</v>
      </c>
      <c r="I43" s="21">
        <v>0</v>
      </c>
      <c r="J43" s="21">
        <v>0</v>
      </c>
      <c r="K43" s="21">
        <v>0</v>
      </c>
      <c r="L43" s="21">
        <v>0</v>
      </c>
      <c r="M43" s="21">
        <v>0</v>
      </c>
      <c r="N43" s="21">
        <v>0</v>
      </c>
      <c r="O43" s="21"/>
      <c r="P43" s="21"/>
      <c r="Q43" s="21">
        <v>0</v>
      </c>
      <c r="R43" s="21">
        <f t="shared" si="7"/>
        <v>0</v>
      </c>
    </row>
    <row r="44" spans="1:18" ht="43.5" customHeight="1" x14ac:dyDescent="0.25">
      <c r="A44" s="6"/>
      <c r="B44" s="19" t="s">
        <v>81</v>
      </c>
      <c r="C44" s="48">
        <f>+SUM(C45:C51)</f>
        <v>0</v>
      </c>
      <c r="D44" s="48">
        <f>SUM(D45:D47)</f>
        <v>0</v>
      </c>
      <c r="E44" s="48">
        <v>0</v>
      </c>
      <c r="F44" s="26">
        <f>SUM(F45:F51)</f>
        <v>0</v>
      </c>
      <c r="G44" s="26">
        <f t="shared" ref="G44:I44" si="16">SUM(G45:G51)</f>
        <v>0</v>
      </c>
      <c r="H44" s="26">
        <f t="shared" si="16"/>
        <v>0</v>
      </c>
      <c r="I44" s="26">
        <f t="shared" si="16"/>
        <v>0</v>
      </c>
      <c r="J44" s="26">
        <f>SUM(J45:J51)</f>
        <v>0</v>
      </c>
      <c r="K44" s="26">
        <f>SUM(K45:K51)</f>
        <v>0</v>
      </c>
      <c r="L44" s="26"/>
      <c r="M44" s="26"/>
      <c r="N44" s="26"/>
      <c r="O44" s="26"/>
      <c r="P44" s="26"/>
      <c r="Q44" s="26"/>
      <c r="R44" s="26">
        <f t="shared" si="7"/>
        <v>0</v>
      </c>
    </row>
    <row r="45" spans="1:18" ht="31.5" x14ac:dyDescent="0.25">
      <c r="A45" s="6"/>
      <c r="B45" s="10" t="s">
        <v>82</v>
      </c>
      <c r="C45" s="21">
        <v>0</v>
      </c>
      <c r="D45" s="21">
        <v>0</v>
      </c>
      <c r="E45" s="21">
        <v>0</v>
      </c>
      <c r="F45" s="21">
        <v>0</v>
      </c>
      <c r="G45" s="21">
        <v>0</v>
      </c>
      <c r="H45" s="21">
        <v>0</v>
      </c>
      <c r="I45" s="21">
        <v>0</v>
      </c>
      <c r="J45" s="21">
        <v>0</v>
      </c>
      <c r="K45" s="21">
        <v>0</v>
      </c>
      <c r="L45" s="21">
        <v>0</v>
      </c>
      <c r="M45" s="21">
        <v>0</v>
      </c>
      <c r="N45" s="21">
        <v>0</v>
      </c>
      <c r="O45" s="22"/>
      <c r="P45" s="22"/>
      <c r="Q45" s="22"/>
      <c r="R45" s="15">
        <f t="shared" si="7"/>
        <v>0</v>
      </c>
    </row>
    <row r="46" spans="1:18" ht="31.5" x14ac:dyDescent="0.25">
      <c r="A46" s="6"/>
      <c r="B46" s="10" t="s">
        <v>83</v>
      </c>
      <c r="C46" s="21">
        <v>0</v>
      </c>
      <c r="D46" s="21">
        <v>0</v>
      </c>
      <c r="E46" s="21">
        <v>0</v>
      </c>
      <c r="F46" s="21">
        <v>0</v>
      </c>
      <c r="G46" s="21">
        <v>0</v>
      </c>
      <c r="H46" s="21">
        <v>0</v>
      </c>
      <c r="I46" s="21">
        <v>0</v>
      </c>
      <c r="J46" s="21">
        <v>0</v>
      </c>
      <c r="K46" s="21">
        <v>0</v>
      </c>
      <c r="L46" s="21">
        <v>0</v>
      </c>
      <c r="M46" s="21">
        <v>0</v>
      </c>
      <c r="N46" s="21">
        <v>0</v>
      </c>
      <c r="O46" s="22"/>
      <c r="P46" s="22"/>
      <c r="Q46" s="22"/>
      <c r="R46" s="15">
        <f t="shared" si="7"/>
        <v>0</v>
      </c>
    </row>
    <row r="47" spans="1:18" ht="31.5" x14ac:dyDescent="0.25">
      <c r="A47" s="6"/>
      <c r="B47" s="10" t="s">
        <v>84</v>
      </c>
      <c r="C47" s="21">
        <v>0</v>
      </c>
      <c r="D47" s="21">
        <v>0</v>
      </c>
      <c r="E47" s="21">
        <v>0</v>
      </c>
      <c r="F47" s="21">
        <v>0</v>
      </c>
      <c r="G47" s="21">
        <v>0</v>
      </c>
      <c r="H47" s="21">
        <v>0</v>
      </c>
      <c r="I47" s="21">
        <v>0</v>
      </c>
      <c r="J47" s="21">
        <v>0</v>
      </c>
      <c r="K47" s="21">
        <v>0</v>
      </c>
      <c r="L47" s="21">
        <v>0</v>
      </c>
      <c r="M47" s="21">
        <v>0</v>
      </c>
      <c r="N47" s="21">
        <v>0</v>
      </c>
      <c r="O47" s="22"/>
      <c r="P47" s="22"/>
      <c r="Q47" s="22"/>
      <c r="R47" s="15">
        <f t="shared" si="7"/>
        <v>0</v>
      </c>
    </row>
    <row r="48" spans="1:18" ht="31.5" x14ac:dyDescent="0.25">
      <c r="A48" s="6"/>
      <c r="B48" s="10" t="s">
        <v>85</v>
      </c>
      <c r="C48" s="21">
        <v>0</v>
      </c>
      <c r="D48" s="21">
        <v>0</v>
      </c>
      <c r="E48" s="21">
        <v>0</v>
      </c>
      <c r="F48" s="21">
        <v>0</v>
      </c>
      <c r="G48" s="21">
        <v>0</v>
      </c>
      <c r="H48" s="21">
        <v>0</v>
      </c>
      <c r="I48" s="21">
        <v>0</v>
      </c>
      <c r="J48" s="21">
        <v>0</v>
      </c>
      <c r="K48" s="21">
        <v>0</v>
      </c>
      <c r="L48" s="21">
        <v>0</v>
      </c>
      <c r="M48" s="21">
        <v>0</v>
      </c>
      <c r="N48" s="21">
        <v>0</v>
      </c>
      <c r="O48" s="22"/>
      <c r="P48" s="22"/>
      <c r="Q48" s="22"/>
      <c r="R48" s="15">
        <f t="shared" si="7"/>
        <v>0</v>
      </c>
    </row>
    <row r="49" spans="1:18" ht="31.5" x14ac:dyDescent="0.25">
      <c r="A49" s="6"/>
      <c r="B49" s="10" t="s">
        <v>86</v>
      </c>
      <c r="C49" s="21">
        <v>0</v>
      </c>
      <c r="D49" s="21">
        <v>0</v>
      </c>
      <c r="E49" s="21">
        <v>0</v>
      </c>
      <c r="F49" s="21">
        <v>0</v>
      </c>
      <c r="G49" s="21">
        <v>0</v>
      </c>
      <c r="H49" s="21">
        <v>0</v>
      </c>
      <c r="I49" s="21">
        <v>0</v>
      </c>
      <c r="J49" s="21">
        <v>0</v>
      </c>
      <c r="K49" s="21">
        <v>0</v>
      </c>
      <c r="L49" s="21">
        <v>0</v>
      </c>
      <c r="M49" s="21">
        <v>0</v>
      </c>
      <c r="N49" s="21">
        <v>0</v>
      </c>
      <c r="O49" s="22"/>
      <c r="P49" s="22"/>
      <c r="Q49" s="22"/>
      <c r="R49" s="15">
        <f t="shared" si="7"/>
        <v>0</v>
      </c>
    </row>
    <row r="50" spans="1:18" ht="31.5" x14ac:dyDescent="0.25">
      <c r="A50" s="6"/>
      <c r="B50" s="10" t="s">
        <v>87</v>
      </c>
      <c r="C50" s="21">
        <v>0</v>
      </c>
      <c r="D50" s="21">
        <v>0</v>
      </c>
      <c r="E50" s="21">
        <v>0</v>
      </c>
      <c r="F50" s="21">
        <v>0</v>
      </c>
      <c r="G50" s="21">
        <v>0</v>
      </c>
      <c r="H50" s="21">
        <v>0</v>
      </c>
      <c r="I50" s="21">
        <v>0</v>
      </c>
      <c r="J50" s="21">
        <v>0</v>
      </c>
      <c r="K50" s="21">
        <v>0</v>
      </c>
      <c r="L50" s="21">
        <v>0</v>
      </c>
      <c r="M50" s="21">
        <v>0</v>
      </c>
      <c r="N50" s="21">
        <v>0</v>
      </c>
      <c r="O50" s="22"/>
      <c r="P50" s="22"/>
      <c r="Q50" s="22"/>
      <c r="R50" s="15">
        <f t="shared" si="7"/>
        <v>0</v>
      </c>
    </row>
    <row r="51" spans="1:18" ht="31.5" x14ac:dyDescent="0.25">
      <c r="A51" s="6"/>
      <c r="B51" s="10" t="s">
        <v>88</v>
      </c>
      <c r="C51" s="21">
        <v>0</v>
      </c>
      <c r="D51" s="21"/>
      <c r="E51" s="21"/>
      <c r="F51" s="21">
        <v>0</v>
      </c>
      <c r="G51" s="21">
        <v>0</v>
      </c>
      <c r="H51" s="21">
        <v>0</v>
      </c>
      <c r="I51" s="21">
        <v>0</v>
      </c>
      <c r="J51" s="21">
        <v>0</v>
      </c>
      <c r="K51" s="21">
        <v>0</v>
      </c>
      <c r="L51" s="21">
        <v>0</v>
      </c>
      <c r="M51" s="21">
        <v>0</v>
      </c>
      <c r="N51" s="21">
        <v>0</v>
      </c>
      <c r="O51" s="22"/>
      <c r="P51" s="22"/>
      <c r="Q51" s="22"/>
      <c r="R51" s="15">
        <f t="shared" si="7"/>
        <v>0</v>
      </c>
    </row>
    <row r="52" spans="1:18" ht="15.75" x14ac:dyDescent="0.25">
      <c r="A52" s="6"/>
      <c r="B52" s="19" t="s">
        <v>23</v>
      </c>
      <c r="C52" s="48">
        <f>+SUM(C53:C61)</f>
        <v>10293500</v>
      </c>
      <c r="D52" s="56">
        <f>SUM(D53:D61)</f>
        <v>-550000</v>
      </c>
      <c r="E52" s="56">
        <f>+C52+D52</f>
        <v>9743500</v>
      </c>
      <c r="F52" s="26">
        <f>SUM(F53:F60)</f>
        <v>0</v>
      </c>
      <c r="G52" s="26">
        <f t="shared" ref="G52:I52" si="17">SUM(G53:G60)</f>
        <v>0</v>
      </c>
      <c r="H52" s="26">
        <f t="shared" si="17"/>
        <v>0</v>
      </c>
      <c r="I52" s="26">
        <f t="shared" si="17"/>
        <v>0</v>
      </c>
      <c r="J52" s="26">
        <f t="shared" ref="J52:P52" si="18">SUM(J53:J61)</f>
        <v>0</v>
      </c>
      <c r="K52" s="26">
        <f t="shared" si="18"/>
        <v>0</v>
      </c>
      <c r="L52" s="26">
        <f t="shared" si="18"/>
        <v>0</v>
      </c>
      <c r="M52" s="26">
        <f t="shared" si="18"/>
        <v>0</v>
      </c>
      <c r="N52" s="26">
        <f t="shared" si="18"/>
        <v>0</v>
      </c>
      <c r="O52" s="26">
        <f t="shared" si="18"/>
        <v>0</v>
      </c>
      <c r="P52" s="26">
        <f t="shared" si="18"/>
        <v>0</v>
      </c>
      <c r="Q52" s="26">
        <f t="shared" ref="Q52" si="19">SUM(Q53:Q61)</f>
        <v>0</v>
      </c>
      <c r="R52" s="26">
        <f t="shared" si="7"/>
        <v>9743500</v>
      </c>
    </row>
    <row r="53" spans="1:18" ht="15.75" x14ac:dyDescent="0.25">
      <c r="A53" s="6"/>
      <c r="B53" s="10" t="s">
        <v>24</v>
      </c>
      <c r="C53" s="21">
        <v>8810000</v>
      </c>
      <c r="D53" s="21">
        <v>-550000</v>
      </c>
      <c r="E53" s="21">
        <f>+C53+D53</f>
        <v>8260000</v>
      </c>
      <c r="F53" s="21">
        <v>0</v>
      </c>
      <c r="G53" s="21">
        <v>0</v>
      </c>
      <c r="H53" s="21">
        <v>0</v>
      </c>
      <c r="I53" s="21">
        <v>0</v>
      </c>
      <c r="J53" s="21">
        <v>0</v>
      </c>
      <c r="K53" s="21">
        <v>0</v>
      </c>
      <c r="L53" s="21">
        <v>0</v>
      </c>
      <c r="M53" s="21">
        <v>0</v>
      </c>
      <c r="N53" s="21">
        <v>0</v>
      </c>
      <c r="O53" s="21">
        <v>0</v>
      </c>
      <c r="P53" s="21">
        <v>0</v>
      </c>
      <c r="Q53" s="21">
        <v>0</v>
      </c>
      <c r="R53" s="21">
        <f t="shared" si="7"/>
        <v>8260000</v>
      </c>
    </row>
    <row r="54" spans="1:18" ht="33" customHeight="1" x14ac:dyDescent="0.25">
      <c r="A54" s="6"/>
      <c r="B54" s="10" t="s">
        <v>25</v>
      </c>
      <c r="C54" s="21">
        <v>400000</v>
      </c>
      <c r="D54" s="21">
        <v>0</v>
      </c>
      <c r="E54" s="21">
        <f t="shared" ref="E54:E61" si="20">+C54+D54</f>
        <v>400000</v>
      </c>
      <c r="F54" s="21">
        <v>0</v>
      </c>
      <c r="G54" s="21">
        <v>0</v>
      </c>
      <c r="H54" s="21">
        <v>0</v>
      </c>
      <c r="I54" s="21">
        <v>0</v>
      </c>
      <c r="J54" s="21">
        <v>0</v>
      </c>
      <c r="K54" s="21">
        <v>0</v>
      </c>
      <c r="L54" s="21">
        <v>0</v>
      </c>
      <c r="M54" s="21">
        <v>0</v>
      </c>
      <c r="N54" s="21">
        <v>0</v>
      </c>
      <c r="O54" s="21">
        <v>0</v>
      </c>
      <c r="P54" s="21">
        <v>0</v>
      </c>
      <c r="Q54" s="21">
        <v>0</v>
      </c>
      <c r="R54" s="21">
        <f t="shared" si="7"/>
        <v>400000</v>
      </c>
    </row>
    <row r="55" spans="1:18" ht="31.5" x14ac:dyDescent="0.25">
      <c r="A55" s="6"/>
      <c r="B55" s="10" t="s">
        <v>89</v>
      </c>
      <c r="C55" s="21">
        <v>0</v>
      </c>
      <c r="D55" s="21">
        <v>0</v>
      </c>
      <c r="E55" s="21">
        <f t="shared" si="20"/>
        <v>0</v>
      </c>
      <c r="F55" s="21">
        <v>0</v>
      </c>
      <c r="G55" s="21">
        <v>0</v>
      </c>
      <c r="H55" s="21">
        <v>0</v>
      </c>
      <c r="I55" s="21">
        <v>0</v>
      </c>
      <c r="J55" s="21">
        <v>0</v>
      </c>
      <c r="K55" s="21">
        <v>0</v>
      </c>
      <c r="L55" s="21">
        <v>0</v>
      </c>
      <c r="M55" s="21">
        <v>0</v>
      </c>
      <c r="N55" s="21">
        <v>0</v>
      </c>
      <c r="O55" s="21"/>
      <c r="P55" s="21"/>
      <c r="Q55" s="21"/>
      <c r="R55" s="21">
        <f t="shared" si="7"/>
        <v>0</v>
      </c>
    </row>
    <row r="56" spans="1:18" ht="50.25" customHeight="1" x14ac:dyDescent="0.25">
      <c r="A56" s="6"/>
      <c r="B56" s="10" t="s">
        <v>26</v>
      </c>
      <c r="C56" s="46">
        <v>283500</v>
      </c>
      <c r="D56" s="21">
        <v>0</v>
      </c>
      <c r="E56" s="21">
        <f t="shared" si="20"/>
        <v>283500</v>
      </c>
      <c r="F56" s="21">
        <v>0</v>
      </c>
      <c r="G56" s="21">
        <v>0</v>
      </c>
      <c r="H56" s="21">
        <v>0</v>
      </c>
      <c r="I56" s="21">
        <v>0</v>
      </c>
      <c r="J56" s="21">
        <v>0</v>
      </c>
      <c r="K56" s="21">
        <v>0</v>
      </c>
      <c r="L56" s="21">
        <v>0</v>
      </c>
      <c r="M56" s="21">
        <v>0</v>
      </c>
      <c r="N56" s="21">
        <v>0</v>
      </c>
      <c r="O56" s="21"/>
      <c r="P56" s="21">
        <v>0</v>
      </c>
      <c r="Q56" s="21"/>
      <c r="R56" s="21">
        <f t="shared" si="7"/>
        <v>283500</v>
      </c>
    </row>
    <row r="57" spans="1:18" ht="31.5" x14ac:dyDescent="0.25">
      <c r="A57" s="6"/>
      <c r="B57" s="10" t="s">
        <v>27</v>
      </c>
      <c r="C57" s="21">
        <v>800000</v>
      </c>
      <c r="D57" s="21">
        <v>0</v>
      </c>
      <c r="E57" s="21">
        <f t="shared" si="20"/>
        <v>800000</v>
      </c>
      <c r="F57" s="21">
        <v>0</v>
      </c>
      <c r="G57" s="21">
        <v>0</v>
      </c>
      <c r="H57" s="21">
        <v>0</v>
      </c>
      <c r="I57" s="21">
        <v>0</v>
      </c>
      <c r="J57" s="21">
        <v>0</v>
      </c>
      <c r="K57" s="21">
        <v>0</v>
      </c>
      <c r="L57" s="21">
        <v>0</v>
      </c>
      <c r="M57" s="21">
        <v>0</v>
      </c>
      <c r="N57" s="21">
        <v>0</v>
      </c>
      <c r="O57" s="21">
        <v>0</v>
      </c>
      <c r="P57" s="21">
        <v>0</v>
      </c>
      <c r="Q57" s="21">
        <v>0</v>
      </c>
      <c r="R57" s="21">
        <f t="shared" si="7"/>
        <v>800000</v>
      </c>
    </row>
    <row r="58" spans="1:18" ht="58.5" customHeight="1" x14ac:dyDescent="0.25">
      <c r="A58" s="6"/>
      <c r="B58" s="10" t="s">
        <v>90</v>
      </c>
      <c r="C58" s="21">
        <v>0</v>
      </c>
      <c r="D58" s="21">
        <v>0</v>
      </c>
      <c r="E58" s="21">
        <f t="shared" si="20"/>
        <v>0</v>
      </c>
      <c r="F58" s="21">
        <v>0</v>
      </c>
      <c r="G58" s="21">
        <v>0</v>
      </c>
      <c r="H58" s="21" t="s">
        <v>94</v>
      </c>
      <c r="I58" s="21">
        <v>0</v>
      </c>
      <c r="J58" s="21">
        <v>0</v>
      </c>
      <c r="K58" s="21">
        <v>0</v>
      </c>
      <c r="L58" s="21">
        <v>0</v>
      </c>
      <c r="M58" s="21">
        <v>0</v>
      </c>
      <c r="N58" s="21">
        <v>0</v>
      </c>
      <c r="O58" s="21"/>
      <c r="P58" s="21">
        <v>0</v>
      </c>
      <c r="Q58" s="21">
        <v>0</v>
      </c>
      <c r="R58" s="21">
        <f t="shared" si="7"/>
        <v>0</v>
      </c>
    </row>
    <row r="59" spans="1:18" ht="15.75" x14ac:dyDescent="0.25">
      <c r="A59" s="6"/>
      <c r="B59" s="10" t="s">
        <v>91</v>
      </c>
      <c r="C59" s="21">
        <v>0</v>
      </c>
      <c r="D59" s="21">
        <v>0</v>
      </c>
      <c r="E59" s="21">
        <f t="shared" si="20"/>
        <v>0</v>
      </c>
      <c r="F59" s="21">
        <v>0</v>
      </c>
      <c r="G59" s="21">
        <v>0</v>
      </c>
      <c r="H59" s="21">
        <v>0</v>
      </c>
      <c r="I59" s="21">
        <v>0</v>
      </c>
      <c r="J59" s="21">
        <v>0</v>
      </c>
      <c r="K59" s="21">
        <v>0</v>
      </c>
      <c r="L59" s="21">
        <v>0</v>
      </c>
      <c r="M59" s="21">
        <v>0</v>
      </c>
      <c r="N59" s="21">
        <v>0</v>
      </c>
      <c r="O59" s="21"/>
      <c r="P59" s="21"/>
      <c r="Q59" s="21"/>
      <c r="R59" s="21">
        <f t="shared" si="7"/>
        <v>0</v>
      </c>
    </row>
    <row r="60" spans="1:18" ht="15.75" x14ac:dyDescent="0.25">
      <c r="A60" s="6"/>
      <c r="B60" s="10" t="s">
        <v>28</v>
      </c>
      <c r="C60" s="21">
        <v>0</v>
      </c>
      <c r="D60" s="21">
        <v>0</v>
      </c>
      <c r="E60" s="21">
        <f t="shared" si="20"/>
        <v>0</v>
      </c>
      <c r="F60" s="21"/>
      <c r="G60" s="21"/>
      <c r="H60" s="21"/>
      <c r="I60" s="21"/>
      <c r="J60" s="21"/>
      <c r="K60" s="21"/>
      <c r="L60" s="21">
        <v>0</v>
      </c>
      <c r="M60" s="21">
        <v>0</v>
      </c>
      <c r="N60" s="21">
        <v>0</v>
      </c>
      <c r="O60" s="21"/>
      <c r="P60" s="21"/>
      <c r="Q60" s="21">
        <v>0</v>
      </c>
      <c r="R60" s="21">
        <f t="shared" si="7"/>
        <v>0</v>
      </c>
    </row>
    <row r="61" spans="1:18" ht="33" customHeight="1" x14ac:dyDescent="0.25">
      <c r="A61" s="6"/>
      <c r="B61" s="10" t="s">
        <v>92</v>
      </c>
      <c r="C61" s="21">
        <v>0</v>
      </c>
      <c r="D61" s="21">
        <v>0</v>
      </c>
      <c r="E61" s="21">
        <f t="shared" si="20"/>
        <v>0</v>
      </c>
      <c r="F61" s="21">
        <v>0</v>
      </c>
      <c r="G61" s="21">
        <v>0</v>
      </c>
      <c r="H61" s="21">
        <v>0</v>
      </c>
      <c r="I61" s="21">
        <v>0</v>
      </c>
      <c r="J61" s="21">
        <v>0</v>
      </c>
      <c r="K61" s="21">
        <v>0</v>
      </c>
      <c r="L61" s="21">
        <v>0</v>
      </c>
      <c r="M61" s="21">
        <v>0</v>
      </c>
      <c r="N61" s="21">
        <v>0</v>
      </c>
      <c r="O61" s="21"/>
      <c r="P61" s="21"/>
      <c r="Q61" s="21"/>
      <c r="R61" s="21">
        <f t="shared" si="7"/>
        <v>0</v>
      </c>
    </row>
    <row r="62" spans="1:18" ht="15.75" x14ac:dyDescent="0.25">
      <c r="A62" s="6"/>
      <c r="B62" s="19" t="s">
        <v>32</v>
      </c>
      <c r="C62" s="48">
        <f>+SUM(C63:C66)</f>
        <v>0</v>
      </c>
      <c r="D62" s="48">
        <f>+SUM(D63:D66)</f>
        <v>0</v>
      </c>
      <c r="E62" s="48"/>
      <c r="F62" s="26">
        <f t="shared" ref="F62:I62" si="21">SUM(F63:F63)</f>
        <v>0</v>
      </c>
      <c r="G62" s="26">
        <f t="shared" si="21"/>
        <v>0</v>
      </c>
      <c r="H62" s="26">
        <f t="shared" si="21"/>
        <v>0</v>
      </c>
      <c r="I62" s="26">
        <f t="shared" si="21"/>
        <v>0</v>
      </c>
      <c r="J62" s="26">
        <f>SUM(J63:J66)</f>
        <v>0</v>
      </c>
      <c r="K62" s="26">
        <f>SUM(K63:K66)</f>
        <v>0</v>
      </c>
      <c r="L62" s="26"/>
      <c r="M62" s="26"/>
      <c r="N62" s="26"/>
      <c r="O62" s="26"/>
      <c r="P62" s="26">
        <f t="shared" ref="P62:Q62" si="22">SUM(P63:P71)</f>
        <v>0</v>
      </c>
      <c r="Q62" s="26">
        <f t="shared" si="22"/>
        <v>0</v>
      </c>
      <c r="R62" s="26">
        <f t="shared" si="7"/>
        <v>0</v>
      </c>
    </row>
    <row r="63" spans="1:18" ht="15.75" x14ac:dyDescent="0.25">
      <c r="A63" s="6"/>
      <c r="B63" s="10" t="s">
        <v>33</v>
      </c>
      <c r="C63" s="21">
        <v>0</v>
      </c>
      <c r="D63" s="21">
        <v>0</v>
      </c>
      <c r="E63" s="21"/>
      <c r="F63" s="21">
        <v>0</v>
      </c>
      <c r="G63" s="21">
        <v>0</v>
      </c>
      <c r="H63" s="21">
        <v>0</v>
      </c>
      <c r="I63" s="21">
        <v>0</v>
      </c>
      <c r="J63" s="21">
        <v>0</v>
      </c>
      <c r="K63" s="21">
        <v>0</v>
      </c>
      <c r="L63" s="21">
        <v>0</v>
      </c>
      <c r="M63" s="21">
        <v>0</v>
      </c>
      <c r="N63" s="21">
        <v>0</v>
      </c>
      <c r="O63" s="21"/>
      <c r="P63" s="21">
        <v>0</v>
      </c>
      <c r="Q63" s="21">
        <v>0</v>
      </c>
      <c r="R63" s="15">
        <f t="shared" si="7"/>
        <v>0</v>
      </c>
    </row>
    <row r="64" spans="1:18" ht="25.5" customHeight="1" x14ac:dyDescent="0.25">
      <c r="A64" s="6"/>
      <c r="B64" s="10" t="s">
        <v>49</v>
      </c>
      <c r="C64" s="21">
        <v>0</v>
      </c>
      <c r="D64" s="21"/>
      <c r="E64" s="21"/>
      <c r="F64" s="21">
        <v>0</v>
      </c>
      <c r="G64" s="21">
        <v>0</v>
      </c>
      <c r="H64" s="21">
        <v>0</v>
      </c>
      <c r="I64" s="21">
        <v>0</v>
      </c>
      <c r="J64" s="21">
        <v>0</v>
      </c>
      <c r="K64" s="21">
        <v>0</v>
      </c>
      <c r="L64" s="21"/>
      <c r="M64" s="21"/>
      <c r="N64" s="21"/>
      <c r="O64" s="21"/>
      <c r="P64" s="21"/>
      <c r="Q64" s="21"/>
      <c r="R64" s="15">
        <f t="shared" si="7"/>
        <v>0</v>
      </c>
    </row>
    <row r="65" spans="1:18" ht="23.25" customHeight="1" x14ac:dyDescent="0.25">
      <c r="A65" s="6"/>
      <c r="B65" s="10" t="s">
        <v>50</v>
      </c>
      <c r="C65" s="21">
        <v>0</v>
      </c>
      <c r="D65" s="21"/>
      <c r="E65" s="21"/>
      <c r="F65" s="21">
        <v>0</v>
      </c>
      <c r="G65" s="21">
        <v>0</v>
      </c>
      <c r="H65" s="21">
        <v>0</v>
      </c>
      <c r="I65" s="21">
        <v>0</v>
      </c>
      <c r="J65" s="21">
        <v>0</v>
      </c>
      <c r="K65" s="21">
        <v>0</v>
      </c>
      <c r="L65" s="21">
        <v>0</v>
      </c>
      <c r="M65" s="21">
        <v>0</v>
      </c>
      <c r="N65" s="21">
        <v>0</v>
      </c>
      <c r="O65" s="21"/>
      <c r="P65" s="21"/>
      <c r="Q65" s="21"/>
      <c r="R65" s="15">
        <f t="shared" si="7"/>
        <v>0</v>
      </c>
    </row>
    <row r="66" spans="1:18" ht="47.25" x14ac:dyDescent="0.25">
      <c r="A66" s="6"/>
      <c r="B66" s="10" t="s">
        <v>51</v>
      </c>
      <c r="C66" s="21">
        <v>0</v>
      </c>
      <c r="D66" s="21"/>
      <c r="E66" s="21"/>
      <c r="F66" s="21">
        <v>0</v>
      </c>
      <c r="G66" s="21">
        <v>0</v>
      </c>
      <c r="H66" s="21">
        <v>0</v>
      </c>
      <c r="I66" s="21">
        <v>0</v>
      </c>
      <c r="J66" s="21">
        <v>0</v>
      </c>
      <c r="K66" s="21">
        <v>0</v>
      </c>
      <c r="L66" s="21">
        <v>0</v>
      </c>
      <c r="M66" s="21">
        <v>0</v>
      </c>
      <c r="N66" s="21">
        <v>0</v>
      </c>
      <c r="O66" s="21"/>
      <c r="P66" s="21"/>
      <c r="Q66" s="21"/>
      <c r="R66" s="15">
        <f t="shared" si="7"/>
        <v>0</v>
      </c>
    </row>
    <row r="67" spans="1:18" ht="50.25" customHeight="1" x14ac:dyDescent="0.25">
      <c r="A67" s="6"/>
      <c r="B67" s="19" t="s">
        <v>52</v>
      </c>
      <c r="C67" s="48">
        <f>+SUM(C68:C69)</f>
        <v>0</v>
      </c>
      <c r="D67" s="48"/>
      <c r="E67" s="48"/>
      <c r="F67" s="26">
        <f>SUM(F68:F69)</f>
        <v>0</v>
      </c>
      <c r="G67" s="26">
        <f t="shared" ref="G67:N67" si="23">SUM(G68:G69)</f>
        <v>0</v>
      </c>
      <c r="H67" s="26">
        <f t="shared" si="23"/>
        <v>0</v>
      </c>
      <c r="I67" s="26">
        <f t="shared" si="23"/>
        <v>0</v>
      </c>
      <c r="J67" s="26">
        <f t="shared" si="23"/>
        <v>0</v>
      </c>
      <c r="K67" s="26">
        <f t="shared" si="23"/>
        <v>0</v>
      </c>
      <c r="L67" s="26">
        <f t="shared" si="23"/>
        <v>0</v>
      </c>
      <c r="M67" s="26">
        <f t="shared" si="23"/>
        <v>0</v>
      </c>
      <c r="N67" s="26">
        <f t="shared" si="23"/>
        <v>0</v>
      </c>
      <c r="O67" s="26"/>
      <c r="P67" s="26"/>
      <c r="Q67" s="26"/>
      <c r="R67" s="26">
        <f t="shared" si="7"/>
        <v>0</v>
      </c>
    </row>
    <row r="68" spans="1:18" ht="15.75" x14ac:dyDescent="0.25">
      <c r="A68" s="6"/>
      <c r="B68" s="10" t="s">
        <v>53</v>
      </c>
      <c r="C68" s="21">
        <v>0</v>
      </c>
      <c r="D68" s="21"/>
      <c r="E68" s="21"/>
      <c r="F68" s="21">
        <v>0</v>
      </c>
      <c r="G68" s="21">
        <v>0</v>
      </c>
      <c r="H68" s="21">
        <v>0</v>
      </c>
      <c r="I68" s="21">
        <v>0</v>
      </c>
      <c r="J68" s="21">
        <v>0</v>
      </c>
      <c r="K68" s="21">
        <v>0</v>
      </c>
      <c r="L68" s="21">
        <v>0</v>
      </c>
      <c r="M68" s="21">
        <v>0</v>
      </c>
      <c r="N68" s="21">
        <v>0</v>
      </c>
      <c r="O68" s="21"/>
      <c r="P68" s="21"/>
      <c r="Q68" s="21"/>
      <c r="R68" s="15">
        <f t="shared" si="7"/>
        <v>0</v>
      </c>
    </row>
    <row r="69" spans="1:18" ht="27.75" customHeight="1" x14ac:dyDescent="0.25">
      <c r="A69" s="6"/>
      <c r="B69" s="10" t="s">
        <v>54</v>
      </c>
      <c r="C69" s="21">
        <v>0</v>
      </c>
      <c r="D69" s="21"/>
      <c r="E69" s="21"/>
      <c r="F69" s="21">
        <v>0</v>
      </c>
      <c r="G69" s="21">
        <v>0</v>
      </c>
      <c r="H69" s="21">
        <v>0</v>
      </c>
      <c r="I69" s="21">
        <v>0</v>
      </c>
      <c r="J69" s="21">
        <v>0</v>
      </c>
      <c r="K69" s="21">
        <v>0</v>
      </c>
      <c r="L69" s="21">
        <v>0</v>
      </c>
      <c r="M69" s="21">
        <v>0</v>
      </c>
      <c r="N69" s="21">
        <v>0</v>
      </c>
      <c r="O69" s="21"/>
      <c r="P69" s="21"/>
      <c r="Q69" s="21"/>
      <c r="R69" s="15">
        <f t="shared" si="7"/>
        <v>0</v>
      </c>
    </row>
    <row r="70" spans="1:18" ht="44.25" customHeight="1" x14ac:dyDescent="0.25">
      <c r="A70" s="6"/>
      <c r="B70" s="19" t="s">
        <v>55</v>
      </c>
      <c r="C70" s="48">
        <f>+SUM(C71:C73)</f>
        <v>0</v>
      </c>
      <c r="D70" s="48"/>
      <c r="E70" s="48"/>
      <c r="F70" s="26">
        <f>SUM(F71:F73)</f>
        <v>0</v>
      </c>
      <c r="G70" s="26">
        <f>SUM(G71:G73)</f>
        <v>0</v>
      </c>
      <c r="H70" s="26">
        <f t="shared" ref="H70:I70" si="24">SUM(H71:H73)</f>
        <v>0</v>
      </c>
      <c r="I70" s="26">
        <f t="shared" si="24"/>
        <v>0</v>
      </c>
      <c r="J70" s="26">
        <f>+SUM(J71:J73)</f>
        <v>0</v>
      </c>
      <c r="K70" s="26">
        <f>+SUM(K71:K73)</f>
        <v>0</v>
      </c>
      <c r="L70" s="26">
        <f>SUM(L71:L73)</f>
        <v>0</v>
      </c>
      <c r="M70" s="26">
        <f>SUM(M71:M73)</f>
        <v>0</v>
      </c>
      <c r="N70" s="26">
        <f>SUM(N71:N73)</f>
        <v>0</v>
      </c>
      <c r="O70" s="27"/>
      <c r="P70" s="27"/>
      <c r="Q70" s="27"/>
      <c r="R70" s="26">
        <f t="shared" si="7"/>
        <v>0</v>
      </c>
    </row>
    <row r="71" spans="1:18" ht="15.75" x14ac:dyDescent="0.25">
      <c r="A71" s="6"/>
      <c r="B71" s="10" t="s">
        <v>56</v>
      </c>
      <c r="C71" s="21">
        <v>0</v>
      </c>
      <c r="D71" s="21"/>
      <c r="E71" s="21"/>
      <c r="F71" s="21">
        <v>0</v>
      </c>
      <c r="G71" s="21">
        <v>0</v>
      </c>
      <c r="H71" s="21">
        <v>0</v>
      </c>
      <c r="I71" s="21">
        <v>0</v>
      </c>
      <c r="J71" s="21">
        <v>0</v>
      </c>
      <c r="K71" s="21">
        <v>0</v>
      </c>
      <c r="L71" s="21">
        <v>0</v>
      </c>
      <c r="M71" s="21">
        <v>0</v>
      </c>
      <c r="N71" s="21">
        <v>0</v>
      </c>
      <c r="O71" s="21"/>
      <c r="P71" s="21"/>
      <c r="Q71" s="21"/>
      <c r="R71" s="15">
        <f t="shared" si="7"/>
        <v>0</v>
      </c>
    </row>
    <row r="72" spans="1:18" ht="15.75" x14ac:dyDescent="0.25">
      <c r="A72" s="6"/>
      <c r="B72" s="10" t="s">
        <v>57</v>
      </c>
      <c r="C72" s="21">
        <v>0</v>
      </c>
      <c r="D72" s="21"/>
      <c r="E72" s="21"/>
      <c r="F72" s="21">
        <v>0</v>
      </c>
      <c r="G72" s="21">
        <v>0</v>
      </c>
      <c r="H72" s="21">
        <v>0</v>
      </c>
      <c r="I72" s="21">
        <v>0</v>
      </c>
      <c r="J72" s="21">
        <v>0</v>
      </c>
      <c r="K72" s="21">
        <v>0</v>
      </c>
      <c r="L72" s="21">
        <v>0</v>
      </c>
      <c r="M72" s="21">
        <v>0</v>
      </c>
      <c r="N72" s="21">
        <v>0</v>
      </c>
      <c r="O72" s="21"/>
      <c r="P72" s="21"/>
      <c r="Q72" s="21"/>
      <c r="R72" s="15">
        <f t="shared" si="7"/>
        <v>0</v>
      </c>
    </row>
    <row r="73" spans="1:18" ht="31.5" x14ac:dyDescent="0.25">
      <c r="A73" s="6"/>
      <c r="B73" s="10" t="s">
        <v>58</v>
      </c>
      <c r="C73" s="23">
        <v>0</v>
      </c>
      <c r="D73" s="21"/>
      <c r="E73" s="21"/>
      <c r="F73" s="21">
        <v>0</v>
      </c>
      <c r="G73" s="21">
        <v>0</v>
      </c>
      <c r="H73" s="21">
        <v>0</v>
      </c>
      <c r="I73" s="21">
        <v>0</v>
      </c>
      <c r="J73" s="21">
        <v>0</v>
      </c>
      <c r="K73" s="21">
        <v>0</v>
      </c>
      <c r="L73" s="21">
        <v>0</v>
      </c>
      <c r="M73" s="21">
        <v>0</v>
      </c>
      <c r="N73" s="21">
        <v>0</v>
      </c>
      <c r="O73" s="21"/>
      <c r="P73" s="21"/>
      <c r="Q73" s="21"/>
      <c r="R73" s="15">
        <f t="shared" si="7"/>
        <v>0</v>
      </c>
    </row>
    <row r="74" spans="1:18" ht="15.75" x14ac:dyDescent="0.25">
      <c r="A74" s="6"/>
      <c r="B74" s="64" t="s">
        <v>29</v>
      </c>
      <c r="C74" s="63">
        <f>+C70+C67+C62+C52+C44+C36+C26+C16+C10</f>
        <v>722699786</v>
      </c>
      <c r="D74" s="63">
        <f>+D70+D67+D62+D52+D44+D36+D26+D16+D10</f>
        <v>0</v>
      </c>
      <c r="E74" s="63">
        <f>+C74+D74</f>
        <v>722699786</v>
      </c>
      <c r="F74" s="63">
        <f>+F70+F67+F62+F52+F44+F36+F26+F16+F10</f>
        <v>46298535.599999994</v>
      </c>
      <c r="G74" s="63">
        <f>+G70+G67+G62+G52+G44+G36+G26+G16+G10</f>
        <v>0</v>
      </c>
      <c r="H74" s="63">
        <f t="shared" ref="G74:Q74" si="25">+H70+H67+H62+H52+H44+H36+H26+H16+H10</f>
        <v>0</v>
      </c>
      <c r="I74" s="63">
        <f t="shared" si="25"/>
        <v>0</v>
      </c>
      <c r="J74" s="63">
        <f t="shared" si="25"/>
        <v>0</v>
      </c>
      <c r="K74" s="63">
        <f t="shared" si="25"/>
        <v>0</v>
      </c>
      <c r="L74" s="63">
        <f t="shared" si="25"/>
        <v>0</v>
      </c>
      <c r="M74" s="63">
        <f t="shared" si="25"/>
        <v>0</v>
      </c>
      <c r="N74" s="63">
        <f t="shared" si="25"/>
        <v>0</v>
      </c>
      <c r="O74" s="63">
        <f t="shared" si="25"/>
        <v>0</v>
      </c>
      <c r="P74" s="63">
        <f t="shared" si="25"/>
        <v>0</v>
      </c>
      <c r="Q74" s="63">
        <f t="shared" si="25"/>
        <v>0</v>
      </c>
      <c r="R74" s="63">
        <f>+E74-SUM(F74:Q74)</f>
        <v>676401250.39999998</v>
      </c>
    </row>
    <row r="75" spans="1:18" ht="15.75" x14ac:dyDescent="0.25">
      <c r="A75" s="6"/>
      <c r="B75" s="64"/>
      <c r="C75" s="63"/>
      <c r="D75" s="63"/>
      <c r="E75" s="63"/>
      <c r="F75" s="63"/>
      <c r="G75" s="63"/>
      <c r="H75" s="63"/>
      <c r="I75" s="63"/>
      <c r="J75" s="63"/>
      <c r="K75" s="63"/>
      <c r="L75" s="63"/>
      <c r="M75" s="63"/>
      <c r="N75" s="63"/>
      <c r="O75" s="63"/>
      <c r="P75" s="63"/>
      <c r="Q75" s="63"/>
      <c r="R75" s="63">
        <f t="shared" si="7"/>
        <v>0</v>
      </c>
    </row>
    <row r="76" spans="1:18" ht="15.75" x14ac:dyDescent="0.25">
      <c r="A76" s="6"/>
      <c r="B76" s="8" t="s">
        <v>59</v>
      </c>
      <c r="C76" s="47">
        <v>0</v>
      </c>
      <c r="D76" s="47"/>
      <c r="E76" s="29"/>
      <c r="F76" s="24"/>
      <c r="G76" s="24"/>
      <c r="H76" s="29"/>
      <c r="I76" s="24"/>
      <c r="J76" s="24"/>
      <c r="K76" s="24"/>
      <c r="L76" s="24"/>
      <c r="M76" s="24"/>
      <c r="N76" s="24"/>
      <c r="O76" s="24"/>
      <c r="P76" s="24"/>
      <c r="Q76" s="24"/>
      <c r="R76" s="15">
        <f t="shared" si="7"/>
        <v>0</v>
      </c>
    </row>
    <row r="77" spans="1:18" ht="15.75" x14ac:dyDescent="0.25">
      <c r="A77" s="35"/>
      <c r="B77" s="19" t="s">
        <v>60</v>
      </c>
      <c r="C77" s="48">
        <v>0</v>
      </c>
      <c r="D77" s="48">
        <v>0</v>
      </c>
      <c r="E77" s="48"/>
      <c r="F77" s="26">
        <f>SUM(F78:F79)</f>
        <v>0</v>
      </c>
      <c r="G77" s="26">
        <f>SUM(G78:G79)</f>
        <v>0</v>
      </c>
      <c r="H77" s="26">
        <f t="shared" ref="H77:J77" si="26">SUM(H78:H79)</f>
        <v>0</v>
      </c>
      <c r="I77" s="26">
        <f t="shared" si="26"/>
        <v>0</v>
      </c>
      <c r="J77" s="26">
        <f t="shared" si="26"/>
        <v>0</v>
      </c>
      <c r="K77" s="26"/>
      <c r="L77" s="26">
        <f>SUM(L78:L79)</f>
        <v>0</v>
      </c>
      <c r="M77" s="26">
        <f>SUM(M78:M79)</f>
        <v>0</v>
      </c>
      <c r="N77" s="26">
        <f>SUM(N78:N79)</f>
        <v>0</v>
      </c>
      <c r="O77" s="26"/>
      <c r="P77" s="26"/>
      <c r="Q77" s="26"/>
      <c r="R77" s="26">
        <f t="shared" si="7"/>
        <v>0</v>
      </c>
    </row>
    <row r="78" spans="1:18" ht="31.5" x14ac:dyDescent="0.25">
      <c r="A78" s="35"/>
      <c r="B78" s="10" t="s">
        <v>61</v>
      </c>
      <c r="C78" s="21">
        <v>0</v>
      </c>
      <c r="D78" s="21">
        <v>0</v>
      </c>
      <c r="E78" s="21"/>
      <c r="F78" s="21">
        <v>0</v>
      </c>
      <c r="G78" s="21"/>
      <c r="H78" s="21">
        <v>0</v>
      </c>
      <c r="I78" s="21">
        <v>0</v>
      </c>
      <c r="J78" s="21">
        <v>0</v>
      </c>
      <c r="K78" s="21">
        <v>0</v>
      </c>
      <c r="L78" s="21">
        <v>0</v>
      </c>
      <c r="M78" s="21">
        <v>0</v>
      </c>
      <c r="N78" s="21"/>
      <c r="O78" s="21"/>
      <c r="P78" s="21"/>
      <c r="Q78" s="21"/>
      <c r="R78" s="15">
        <f t="shared" si="7"/>
        <v>0</v>
      </c>
    </row>
    <row r="79" spans="1:18" ht="42" customHeight="1" x14ac:dyDescent="0.25">
      <c r="A79" s="35"/>
      <c r="B79" s="10" t="s">
        <v>62</v>
      </c>
      <c r="C79" s="21">
        <v>0</v>
      </c>
      <c r="D79" s="21">
        <v>0</v>
      </c>
      <c r="E79" s="21"/>
      <c r="F79" s="21">
        <v>0</v>
      </c>
      <c r="G79" s="21">
        <v>0</v>
      </c>
      <c r="H79" s="21">
        <v>0</v>
      </c>
      <c r="I79" s="21">
        <v>0</v>
      </c>
      <c r="J79" s="21">
        <v>0</v>
      </c>
      <c r="K79" s="21">
        <v>0</v>
      </c>
      <c r="L79" s="21">
        <v>0</v>
      </c>
      <c r="M79" s="21">
        <v>0</v>
      </c>
      <c r="N79" s="21"/>
      <c r="O79" s="21"/>
      <c r="P79" s="21"/>
      <c r="Q79" s="21"/>
      <c r="R79" s="15">
        <f t="shared" si="7"/>
        <v>0</v>
      </c>
    </row>
    <row r="80" spans="1:18" ht="44.25" customHeight="1" x14ac:dyDescent="0.25">
      <c r="A80" s="35"/>
      <c r="B80" s="19" t="s">
        <v>63</v>
      </c>
      <c r="C80" s="48">
        <v>0</v>
      </c>
      <c r="D80" s="48">
        <v>0</v>
      </c>
      <c r="E80" s="48"/>
      <c r="F80" s="26">
        <f>SUM(F81:F82)</f>
        <v>0</v>
      </c>
      <c r="G80" s="26">
        <f t="shared" ref="G80:J80" si="27">SUM(G81:G82)</f>
        <v>0</v>
      </c>
      <c r="H80" s="26">
        <f t="shared" si="27"/>
        <v>0</v>
      </c>
      <c r="I80" s="26">
        <f t="shared" si="27"/>
        <v>0</v>
      </c>
      <c r="J80" s="26">
        <f t="shared" si="27"/>
        <v>0</v>
      </c>
      <c r="K80" s="26"/>
      <c r="L80" s="26"/>
      <c r="M80" s="26"/>
      <c r="N80" s="26"/>
      <c r="O80" s="26"/>
      <c r="P80" s="26"/>
      <c r="Q80" s="26"/>
      <c r="R80" s="26">
        <f t="shared" si="7"/>
        <v>0</v>
      </c>
    </row>
    <row r="81" spans="1:24" ht="15.75" x14ac:dyDescent="0.25">
      <c r="A81" s="35"/>
      <c r="B81" s="10" t="s">
        <v>64</v>
      </c>
      <c r="C81" s="21">
        <v>0</v>
      </c>
      <c r="D81" s="21">
        <v>0</v>
      </c>
      <c r="E81" s="21"/>
      <c r="F81" s="21">
        <v>0</v>
      </c>
      <c r="G81" s="21">
        <v>0</v>
      </c>
      <c r="H81" s="21">
        <v>0</v>
      </c>
      <c r="I81" s="21">
        <v>0</v>
      </c>
      <c r="J81" s="21">
        <v>0</v>
      </c>
      <c r="K81" s="21">
        <v>0</v>
      </c>
      <c r="L81" s="21">
        <v>0</v>
      </c>
      <c r="M81" s="21">
        <v>0</v>
      </c>
      <c r="N81" s="21"/>
      <c r="O81" s="21"/>
      <c r="P81" s="21"/>
      <c r="Q81" s="21"/>
      <c r="R81" s="15">
        <f t="shared" ref="R81:R87" si="28">+E81-SUM(F81:Q81)</f>
        <v>0</v>
      </c>
    </row>
    <row r="82" spans="1:24" ht="23.25" customHeight="1" x14ac:dyDescent="0.25">
      <c r="A82" s="35"/>
      <c r="B82" s="10" t="s">
        <v>65</v>
      </c>
      <c r="C82" s="21">
        <v>0</v>
      </c>
      <c r="D82" s="23">
        <v>0</v>
      </c>
      <c r="E82" s="23"/>
      <c r="F82" s="21">
        <v>0</v>
      </c>
      <c r="G82" s="21">
        <v>0</v>
      </c>
      <c r="H82" s="21">
        <v>0</v>
      </c>
      <c r="I82" s="21">
        <v>0</v>
      </c>
      <c r="J82" s="21">
        <v>0</v>
      </c>
      <c r="K82" s="21">
        <v>0</v>
      </c>
      <c r="L82" s="21">
        <v>0</v>
      </c>
      <c r="M82" s="21">
        <v>0</v>
      </c>
      <c r="N82" s="21"/>
      <c r="O82" s="21"/>
      <c r="P82" s="21"/>
      <c r="Q82" s="21"/>
      <c r="R82" s="15">
        <f t="shared" si="28"/>
        <v>0</v>
      </c>
    </row>
    <row r="83" spans="1:24" ht="26.25" customHeight="1" x14ac:dyDescent="0.25">
      <c r="A83" s="35"/>
      <c r="B83" s="19" t="s">
        <v>66</v>
      </c>
      <c r="C83" s="48">
        <v>0</v>
      </c>
      <c r="D83" s="48">
        <v>0</v>
      </c>
      <c r="E83" s="48"/>
      <c r="F83" s="26">
        <f>SUM(F84)</f>
        <v>0</v>
      </c>
      <c r="G83" s="26">
        <f t="shared" ref="G83:J83" si="29">SUM(G84)</f>
        <v>0</v>
      </c>
      <c r="H83" s="26">
        <f t="shared" si="29"/>
        <v>0</v>
      </c>
      <c r="I83" s="26">
        <f t="shared" si="29"/>
        <v>0</v>
      </c>
      <c r="J83" s="26">
        <f t="shared" si="29"/>
        <v>0</v>
      </c>
      <c r="K83" s="26"/>
      <c r="L83" s="26"/>
      <c r="M83" s="26"/>
      <c r="N83" s="26"/>
      <c r="O83" s="26"/>
      <c r="P83" s="26"/>
      <c r="Q83" s="26"/>
      <c r="R83" s="26">
        <f t="shared" si="28"/>
        <v>0</v>
      </c>
      <c r="T83" s="20"/>
      <c r="U83" s="20"/>
      <c r="V83" s="20"/>
      <c r="W83" s="20"/>
      <c r="X83" s="20"/>
    </row>
    <row r="84" spans="1:24" ht="31.5" x14ac:dyDescent="0.25">
      <c r="A84" s="35"/>
      <c r="B84" s="10" t="s">
        <v>67</v>
      </c>
      <c r="C84" s="23">
        <v>0</v>
      </c>
      <c r="D84" s="21">
        <v>0</v>
      </c>
      <c r="E84" s="21"/>
      <c r="F84" s="21"/>
      <c r="G84" s="21"/>
      <c r="H84" s="21"/>
      <c r="I84" s="21"/>
      <c r="J84" s="21"/>
      <c r="K84" s="21"/>
      <c r="L84" s="21"/>
      <c r="M84" s="21"/>
      <c r="N84" s="21"/>
      <c r="O84" s="21"/>
      <c r="P84" s="21"/>
      <c r="Q84" s="21"/>
      <c r="R84" s="15">
        <f t="shared" si="28"/>
        <v>0</v>
      </c>
    </row>
    <row r="85" spans="1:24" ht="15.75" x14ac:dyDescent="0.25">
      <c r="A85" s="35"/>
      <c r="B85" s="11" t="s">
        <v>68</v>
      </c>
      <c r="C85" s="28">
        <v>0</v>
      </c>
      <c r="D85" s="28">
        <v>0</v>
      </c>
      <c r="E85" s="28"/>
      <c r="F85" s="30">
        <f>+F83+F80+F77</f>
        <v>0</v>
      </c>
      <c r="G85" s="30">
        <f t="shared" ref="G85:J85" si="30">+G83+G80+G77</f>
        <v>0</v>
      </c>
      <c r="H85" s="30">
        <f t="shared" si="30"/>
        <v>0</v>
      </c>
      <c r="I85" s="30">
        <f t="shared" si="30"/>
        <v>0</v>
      </c>
      <c r="J85" s="30">
        <f t="shared" si="30"/>
        <v>0</v>
      </c>
      <c r="K85" s="30"/>
      <c r="L85" s="30"/>
      <c r="M85" s="30"/>
      <c r="N85" s="30"/>
      <c r="O85" s="30"/>
      <c r="P85" s="30"/>
      <c r="Q85" s="30"/>
      <c r="R85" s="30">
        <f t="shared" si="28"/>
        <v>0</v>
      </c>
    </row>
    <row r="86" spans="1:24" ht="15.75" x14ac:dyDescent="0.25">
      <c r="A86" s="35"/>
      <c r="B86" s="6"/>
      <c r="C86" s="21"/>
      <c r="D86" s="49"/>
      <c r="E86" s="49"/>
      <c r="F86" s="21"/>
      <c r="G86" s="21"/>
      <c r="H86" s="21"/>
      <c r="I86" s="21"/>
      <c r="J86" s="21"/>
      <c r="K86" s="21"/>
      <c r="L86" s="21"/>
      <c r="M86" s="21"/>
      <c r="N86" s="21"/>
      <c r="O86" s="21"/>
      <c r="P86" s="21"/>
      <c r="Q86" s="21"/>
      <c r="R86" s="15">
        <f t="shared" si="28"/>
        <v>0</v>
      </c>
    </row>
    <row r="87" spans="1:24" ht="15.75" x14ac:dyDescent="0.25">
      <c r="A87" s="35"/>
      <c r="B87" s="1" t="s">
        <v>69</v>
      </c>
      <c r="C87" s="31">
        <f>+C74</f>
        <v>722699786</v>
      </c>
      <c r="D87" s="50">
        <f>+D52+D36+D26+D16+D10+D62</f>
        <v>0</v>
      </c>
      <c r="E87" s="50">
        <v>722699786</v>
      </c>
      <c r="F87" s="32">
        <f t="shared" ref="F87:M87" si="31">F10+F16+F26+F36+F44+F52+F62+F67+F70+F77+F80+F83</f>
        <v>46298535.599999994</v>
      </c>
      <c r="G87" s="32">
        <f t="shared" si="31"/>
        <v>0</v>
      </c>
      <c r="H87" s="32">
        <f t="shared" si="31"/>
        <v>0</v>
      </c>
      <c r="I87" s="32">
        <f t="shared" si="31"/>
        <v>0</v>
      </c>
      <c r="J87" s="32">
        <f t="shared" si="31"/>
        <v>0</v>
      </c>
      <c r="K87" s="32">
        <f t="shared" si="31"/>
        <v>0</v>
      </c>
      <c r="L87" s="32">
        <f t="shared" si="31"/>
        <v>0</v>
      </c>
      <c r="M87" s="32">
        <f t="shared" si="31"/>
        <v>0</v>
      </c>
      <c r="N87" s="32">
        <f>SUM(N74:N86)</f>
        <v>0</v>
      </c>
      <c r="O87" s="32">
        <f>SUM(O74:O86)</f>
        <v>0</v>
      </c>
      <c r="P87" s="32">
        <f>+P83+P80+P77+P74</f>
        <v>0</v>
      </c>
      <c r="Q87" s="32">
        <f>+Q83+Q80+Q77+Q74</f>
        <v>0</v>
      </c>
      <c r="R87" s="32">
        <f t="shared" si="28"/>
        <v>676401250.39999998</v>
      </c>
    </row>
    <row r="88" spans="1:24" ht="15.75" x14ac:dyDescent="0.25">
      <c r="A88" s="35"/>
      <c r="B88" s="78" t="s">
        <v>99</v>
      </c>
      <c r="C88" s="78"/>
      <c r="D88" s="35"/>
      <c r="E88" s="35"/>
      <c r="F88" s="35"/>
      <c r="G88" s="35"/>
      <c r="H88" s="35"/>
      <c r="I88" s="35"/>
      <c r="J88" s="6"/>
      <c r="K88" s="13"/>
      <c r="L88" s="13"/>
      <c r="M88" s="13"/>
      <c r="N88" s="13"/>
      <c r="O88" s="7"/>
      <c r="P88" s="7"/>
      <c r="Q88" s="7"/>
    </row>
    <row r="89" spans="1:24" ht="15.75" x14ac:dyDescent="0.25">
      <c r="A89" s="35"/>
      <c r="B89" s="52"/>
      <c r="C89" s="52"/>
      <c r="D89" s="35"/>
      <c r="E89" s="35"/>
      <c r="F89" s="55"/>
      <c r="G89" s="55"/>
      <c r="H89" s="55"/>
      <c r="I89" s="55"/>
      <c r="J89" s="55"/>
      <c r="K89" s="55"/>
      <c r="L89" s="55"/>
      <c r="M89" s="13"/>
      <c r="N89" s="13"/>
      <c r="O89" s="7"/>
      <c r="P89" s="7"/>
      <c r="Q89" s="7"/>
    </row>
    <row r="90" spans="1:24" ht="15.75" x14ac:dyDescent="0.25">
      <c r="A90" s="35"/>
      <c r="B90" s="52"/>
      <c r="C90" s="52"/>
      <c r="D90" s="35"/>
      <c r="E90" s="35"/>
      <c r="F90" s="55"/>
      <c r="G90" s="55"/>
      <c r="H90" s="55"/>
      <c r="I90" s="55"/>
      <c r="J90" s="55"/>
      <c r="K90" s="55"/>
      <c r="L90" s="55"/>
      <c r="M90" s="13"/>
      <c r="N90" s="13"/>
      <c r="O90" s="7"/>
      <c r="P90" s="7"/>
      <c r="Q90" s="7"/>
    </row>
    <row r="91" spans="1:24" ht="15.75" x14ac:dyDescent="0.25">
      <c r="A91" s="35"/>
      <c r="B91" s="52"/>
      <c r="C91" s="52"/>
      <c r="D91" s="35"/>
      <c r="E91" s="35"/>
      <c r="F91" s="35"/>
      <c r="G91" s="35"/>
      <c r="H91" s="35"/>
      <c r="I91" s="35"/>
      <c r="J91" s="6"/>
      <c r="K91" s="13"/>
      <c r="L91" s="13"/>
      <c r="M91" s="13"/>
      <c r="N91" s="13"/>
      <c r="O91" s="7"/>
      <c r="P91" s="7"/>
      <c r="Q91" s="7"/>
    </row>
    <row r="92" spans="1:24" ht="15.75" x14ac:dyDescent="0.25">
      <c r="A92" s="35"/>
      <c r="B92" s="52"/>
      <c r="C92" s="52"/>
      <c r="D92" s="35"/>
      <c r="E92" s="35"/>
      <c r="F92" s="35"/>
      <c r="G92" s="35"/>
      <c r="H92" s="35"/>
      <c r="I92" s="35"/>
      <c r="J92" s="6"/>
      <c r="K92" s="13"/>
      <c r="L92" s="13"/>
      <c r="M92" s="13"/>
      <c r="N92" s="13"/>
      <c r="O92" s="7"/>
      <c r="P92" s="7"/>
      <c r="Q92" s="7"/>
    </row>
    <row r="93" spans="1:24" ht="15.75" x14ac:dyDescent="0.25">
      <c r="A93" s="35"/>
      <c r="B93" s="35"/>
      <c r="C93" s="35"/>
      <c r="D93" s="6"/>
      <c r="E93" s="6"/>
      <c r="F93" s="35"/>
      <c r="G93" s="35"/>
      <c r="H93" s="35"/>
      <c r="I93" s="35"/>
      <c r="J93" s="6"/>
      <c r="K93" s="13"/>
      <c r="L93" s="13"/>
      <c r="M93" s="13"/>
      <c r="N93" s="13"/>
      <c r="O93" s="7"/>
      <c r="P93" s="7"/>
      <c r="Q93" s="7"/>
    </row>
    <row r="94" spans="1:24" ht="15.75" x14ac:dyDescent="0.25">
      <c r="A94" s="35"/>
      <c r="B94" s="35"/>
      <c r="C94" s="54"/>
      <c r="D94" s="53"/>
      <c r="E94" s="53"/>
      <c r="F94" s="35"/>
      <c r="G94" s="35"/>
      <c r="H94" s="35"/>
      <c r="I94" s="35"/>
      <c r="J94" s="6"/>
      <c r="K94" s="13"/>
      <c r="L94" s="13"/>
      <c r="M94" s="13"/>
      <c r="N94" s="13"/>
      <c r="O94" s="7"/>
      <c r="P94" s="7"/>
      <c r="Q94" s="7"/>
    </row>
    <row r="95" spans="1:24" ht="15.75" x14ac:dyDescent="0.25">
      <c r="A95" s="35"/>
      <c r="B95" s="35"/>
      <c r="C95" s="35"/>
      <c r="D95" s="53"/>
      <c r="E95" s="53"/>
      <c r="F95" s="35"/>
      <c r="G95" s="35"/>
      <c r="H95" s="35"/>
      <c r="I95" s="35"/>
      <c r="J95" s="6"/>
      <c r="K95" s="13"/>
      <c r="L95" s="13"/>
      <c r="M95" s="13"/>
      <c r="N95" s="13"/>
      <c r="O95" s="7"/>
      <c r="P95" s="7"/>
      <c r="Q95" s="7"/>
    </row>
    <row r="96" spans="1:24" ht="15.75" x14ac:dyDescent="0.25">
      <c r="A96" s="35"/>
      <c r="B96" s="35"/>
      <c r="C96" s="35"/>
      <c r="D96" s="35"/>
      <c r="E96" s="35"/>
      <c r="F96" s="35"/>
      <c r="G96" s="35"/>
      <c r="H96" s="35"/>
      <c r="I96" s="35"/>
      <c r="J96" s="6"/>
      <c r="K96" s="13"/>
      <c r="L96" s="13"/>
      <c r="M96" s="13"/>
      <c r="N96" s="13"/>
      <c r="O96" s="7"/>
      <c r="P96" s="7"/>
      <c r="Q96" s="7"/>
    </row>
    <row r="97" spans="1:29" ht="15.75" x14ac:dyDescent="0.25">
      <c r="A97" s="35"/>
      <c r="B97" s="79"/>
      <c r="C97" s="79"/>
      <c r="D97" s="79"/>
      <c r="E97" s="79"/>
      <c r="F97" s="79"/>
      <c r="G97" s="79"/>
      <c r="H97" s="79"/>
      <c r="I97" s="79"/>
      <c r="J97" s="79"/>
      <c r="K97" s="79"/>
      <c r="L97" s="79"/>
      <c r="M97" s="79"/>
      <c r="N97" s="7"/>
      <c r="O97" s="7"/>
      <c r="P97" s="34"/>
      <c r="Q97" s="7"/>
      <c r="R97" s="7"/>
    </row>
    <row r="98" spans="1:29" ht="18.75" x14ac:dyDescent="0.3">
      <c r="A98" s="42"/>
      <c r="B98" s="82"/>
      <c r="C98" s="82"/>
      <c r="D98" s="82"/>
      <c r="E98" s="82"/>
      <c r="F98" s="82"/>
      <c r="G98" s="6"/>
      <c r="H98" s="6"/>
      <c r="I98" s="6"/>
      <c r="J98" s="6"/>
      <c r="K98" s="6"/>
      <c r="L98" s="6"/>
      <c r="M98" s="13"/>
      <c r="N98" s="5" t="s">
        <v>94</v>
      </c>
      <c r="O98" s="42"/>
      <c r="P98" s="42"/>
      <c r="Q98" s="34"/>
      <c r="R98" s="7"/>
    </row>
    <row r="99" spans="1:29" ht="18.75" x14ac:dyDescent="0.3">
      <c r="A99" s="6"/>
      <c r="F99" s="16"/>
      <c r="G99" s="16"/>
      <c r="H99" s="16"/>
      <c r="I99" s="16"/>
      <c r="J99" s="38"/>
      <c r="K99" s="16"/>
      <c r="L99" s="16"/>
      <c r="M99" s="16"/>
      <c r="O99" s="33"/>
      <c r="P99" s="12"/>
      <c r="Q99" s="7"/>
      <c r="R99" s="7"/>
    </row>
    <row r="100" spans="1:29" ht="18.75" x14ac:dyDescent="0.3">
      <c r="A100" s="6"/>
      <c r="F100" s="36"/>
      <c r="G100" s="36"/>
      <c r="H100" s="16"/>
      <c r="I100" s="16"/>
      <c r="J100" s="40"/>
      <c r="K100" s="37"/>
      <c r="L100" s="37"/>
      <c r="M100" s="37"/>
    </row>
    <row r="101" spans="1:29" s="5" customFormat="1" ht="15.75" customHeight="1" x14ac:dyDescent="0.3">
      <c r="A101"/>
      <c r="B101"/>
      <c r="C101"/>
      <c r="D101"/>
      <c r="E101"/>
      <c r="F101" s="16"/>
      <c r="G101" s="16"/>
      <c r="H101" s="16"/>
      <c r="I101" s="16"/>
      <c r="J101" s="39"/>
      <c r="K101" s="16"/>
      <c r="L101" s="16"/>
      <c r="M101" s="16"/>
      <c r="R101"/>
      <c r="S101"/>
      <c r="T101"/>
      <c r="U101"/>
      <c r="V101"/>
      <c r="W101"/>
      <c r="X101"/>
      <c r="Y101"/>
      <c r="Z101"/>
      <c r="AA101"/>
      <c r="AB101"/>
      <c r="AC101"/>
    </row>
    <row r="102" spans="1:29" s="5" customFormat="1" ht="18.75" x14ac:dyDescent="0.3">
      <c r="A102"/>
      <c r="B102" s="25"/>
      <c r="C102" s="25"/>
      <c r="D102" s="25"/>
      <c r="E102" s="25"/>
      <c r="F102" s="25"/>
      <c r="H102" s="25"/>
      <c r="I102" s="25"/>
      <c r="J102" s="25"/>
      <c r="K102" s="25"/>
      <c r="L102" s="25"/>
      <c r="M102" s="25"/>
      <c r="P102" s="14"/>
      <c r="R102"/>
      <c r="S102"/>
      <c r="T102"/>
      <c r="U102"/>
      <c r="V102"/>
      <c r="W102"/>
      <c r="X102"/>
      <c r="Y102"/>
      <c r="Z102"/>
      <c r="AA102"/>
      <c r="AB102"/>
      <c r="AC102"/>
    </row>
    <row r="103" spans="1:29" s="5" customFormat="1" ht="18.75" x14ac:dyDescent="0.3">
      <c r="A103"/>
      <c r="B103" s="25"/>
      <c r="C103" s="25"/>
      <c r="D103" s="25"/>
      <c r="E103" s="25"/>
      <c r="F103" s="16"/>
      <c r="G103" s="25"/>
      <c r="H103" s="25"/>
      <c r="I103" s="25"/>
      <c r="K103" s="25"/>
      <c r="L103" s="25"/>
      <c r="M103" s="25"/>
      <c r="R103"/>
      <c r="S103"/>
      <c r="T103"/>
      <c r="U103"/>
      <c r="V103"/>
      <c r="W103"/>
      <c r="X103"/>
      <c r="Y103"/>
      <c r="Z103"/>
      <c r="AA103"/>
      <c r="AB103"/>
      <c r="AC103"/>
    </row>
    <row r="104" spans="1:29" s="5" customFormat="1" ht="18.75" x14ac:dyDescent="0.3">
      <c r="A104"/>
      <c r="B104" s="37"/>
      <c r="C104" s="37"/>
      <c r="D104" s="37"/>
      <c r="E104" s="37"/>
      <c r="F104" s="42"/>
      <c r="G104" s="7"/>
      <c r="H104" s="7"/>
      <c r="I104" s="7"/>
      <c r="J104" s="35" t="s">
        <v>95</v>
      </c>
      <c r="K104" s="35"/>
      <c r="L104" s="35"/>
      <c r="R104"/>
      <c r="S104"/>
      <c r="T104"/>
      <c r="U104"/>
      <c r="V104"/>
      <c r="W104"/>
      <c r="X104"/>
      <c r="Y104"/>
      <c r="Z104"/>
      <c r="AA104"/>
      <c r="AB104"/>
      <c r="AC104"/>
    </row>
    <row r="105" spans="1:29" s="5" customFormat="1" ht="18.75" x14ac:dyDescent="0.3">
      <c r="A105"/>
      <c r="B105" s="16"/>
      <c r="C105" s="16"/>
      <c r="D105" s="16"/>
      <c r="E105" s="16"/>
      <c r="F105" s="7"/>
      <c r="G105" s="7"/>
      <c r="H105" s="7"/>
      <c r="I105" s="7"/>
      <c r="J105" s="42"/>
      <c r="K105" s="42"/>
      <c r="L105" s="42"/>
      <c r="P105" s="14"/>
      <c r="R105"/>
      <c r="S105"/>
      <c r="T105"/>
      <c r="U105"/>
      <c r="V105"/>
      <c r="W105"/>
      <c r="X105"/>
      <c r="Y105"/>
      <c r="Z105"/>
      <c r="AA105"/>
      <c r="AB105"/>
      <c r="AC105"/>
    </row>
    <row r="106" spans="1:29" s="5" customFormat="1" ht="18.75" x14ac:dyDescent="0.3">
      <c r="A106"/>
      <c r="B106"/>
      <c r="C106"/>
      <c r="D106"/>
      <c r="E106"/>
      <c r="H106" s="41"/>
      <c r="J106" s="43"/>
      <c r="K106" s="43"/>
      <c r="L106" s="43"/>
      <c r="R106"/>
      <c r="S106"/>
      <c r="T106"/>
      <c r="U106"/>
      <c r="V106"/>
      <c r="W106"/>
      <c r="X106"/>
      <c r="Y106"/>
      <c r="Z106"/>
      <c r="AA106"/>
      <c r="AB106"/>
      <c r="AC106"/>
    </row>
    <row r="107" spans="1:29" s="5" customFormat="1" ht="18.75" x14ac:dyDescent="0.3">
      <c r="A107"/>
      <c r="B107"/>
      <c r="C107"/>
      <c r="D107"/>
      <c r="E107"/>
      <c r="I107" s="42"/>
      <c r="J107" s="42"/>
      <c r="K107" s="42"/>
      <c r="L107" s="16"/>
      <c r="R107"/>
      <c r="S107"/>
      <c r="T107"/>
      <c r="U107"/>
      <c r="V107"/>
      <c r="W107"/>
      <c r="X107"/>
      <c r="Y107"/>
      <c r="Z107"/>
      <c r="AA107"/>
      <c r="AB107"/>
      <c r="AC107"/>
    </row>
    <row r="108" spans="1:29" s="5" customFormat="1" ht="15.75" x14ac:dyDescent="0.25">
      <c r="A108"/>
      <c r="B108"/>
      <c r="C108"/>
      <c r="D108"/>
      <c r="E108"/>
      <c r="I108" s="7"/>
      <c r="J108" s="7"/>
      <c r="R108"/>
      <c r="S108"/>
      <c r="T108"/>
      <c r="U108"/>
      <c r="V108"/>
      <c r="W108"/>
      <c r="X108"/>
      <c r="Y108"/>
      <c r="Z108"/>
      <c r="AA108"/>
      <c r="AB108"/>
      <c r="AC108"/>
    </row>
    <row r="109" spans="1:29" s="5" customFormat="1" ht="15.75" x14ac:dyDescent="0.25">
      <c r="A109"/>
      <c r="B109"/>
      <c r="C109"/>
      <c r="D109"/>
      <c r="E109"/>
      <c r="I109" s="7"/>
      <c r="J109" s="7"/>
      <c r="R109"/>
      <c r="S109"/>
      <c r="T109"/>
      <c r="U109"/>
      <c r="V109"/>
      <c r="W109"/>
      <c r="X109"/>
      <c r="Y109"/>
      <c r="Z109"/>
      <c r="AA109"/>
      <c r="AB109"/>
      <c r="AC109"/>
    </row>
    <row r="110" spans="1:29" s="5" customFormat="1" x14ac:dyDescent="0.25">
      <c r="A110"/>
      <c r="B110"/>
      <c r="C110"/>
      <c r="D110"/>
      <c r="E110"/>
      <c r="R110"/>
      <c r="S110"/>
      <c r="T110"/>
      <c r="U110"/>
      <c r="V110"/>
      <c r="W110"/>
      <c r="X110"/>
      <c r="Y110"/>
      <c r="Z110"/>
      <c r="AA110"/>
      <c r="AB110"/>
      <c r="AC110"/>
    </row>
    <row r="113" spans="1:29" ht="18.75" x14ac:dyDescent="0.3">
      <c r="G113" s="80"/>
      <c r="H113" s="80"/>
      <c r="I113" s="80"/>
    </row>
    <row r="114" spans="1:29" s="5" customFormat="1" ht="18.75" x14ac:dyDescent="0.3">
      <c r="A114"/>
      <c r="B114"/>
      <c r="C114"/>
      <c r="D114"/>
      <c r="E114"/>
      <c r="G114" s="81"/>
      <c r="H114" s="81"/>
      <c r="I114" s="81"/>
      <c r="R114"/>
      <c r="S114"/>
      <c r="T114"/>
      <c r="U114"/>
      <c r="V114"/>
      <c r="W114"/>
      <c r="X114"/>
      <c r="Y114"/>
      <c r="Z114"/>
      <c r="AA114"/>
      <c r="AB114"/>
      <c r="AC114"/>
    </row>
    <row r="115" spans="1:29" s="5" customFormat="1" ht="18.75" x14ac:dyDescent="0.3">
      <c r="A115"/>
      <c r="B115"/>
      <c r="C115"/>
      <c r="D115"/>
      <c r="E115"/>
      <c r="G115" s="80"/>
      <c r="H115" s="80"/>
      <c r="I115" s="80"/>
      <c r="R115"/>
      <c r="S115"/>
      <c r="T115"/>
      <c r="U115"/>
      <c r="V115"/>
      <c r="W115"/>
      <c r="X115"/>
      <c r="Y115"/>
      <c r="Z115"/>
      <c r="AA115"/>
      <c r="AB115"/>
      <c r="AC115"/>
    </row>
    <row r="116" spans="1:29" s="5" customFormat="1" x14ac:dyDescent="0.25">
      <c r="A116"/>
      <c r="B116"/>
      <c r="C116"/>
      <c r="D116"/>
      <c r="E116"/>
      <c r="R116"/>
      <c r="S116"/>
      <c r="T116"/>
      <c r="U116"/>
      <c r="V116"/>
      <c r="W116"/>
      <c r="X116"/>
      <c r="Y116"/>
      <c r="Z116"/>
      <c r="AA116"/>
      <c r="AB116"/>
      <c r="AC116"/>
    </row>
  </sheetData>
  <mergeCells count="34">
    <mergeCell ref="Q74:Q75"/>
    <mergeCell ref="B88:C88"/>
    <mergeCell ref="B97:M97"/>
    <mergeCell ref="G113:I113"/>
    <mergeCell ref="G114:I114"/>
    <mergeCell ref="G115:I115"/>
    <mergeCell ref="B98:F98"/>
    <mergeCell ref="R7:R8"/>
    <mergeCell ref="B1:R1"/>
    <mergeCell ref="B2:R2"/>
    <mergeCell ref="B3:R3"/>
    <mergeCell ref="B4:R4"/>
    <mergeCell ref="B5:R5"/>
    <mergeCell ref="D7:D8"/>
    <mergeCell ref="B7:B8"/>
    <mergeCell ref="C7:C8"/>
    <mergeCell ref="F7:P7"/>
    <mergeCell ref="E7:E8"/>
    <mergeCell ref="R74:R75"/>
    <mergeCell ref="B74:B75"/>
    <mergeCell ref="C74:C75"/>
    <mergeCell ref="E74:E75"/>
    <mergeCell ref="F74:F75"/>
    <mergeCell ref="D74:D75"/>
    <mergeCell ref="G74:G75"/>
    <mergeCell ref="H74:H75"/>
    <mergeCell ref="I74:I75"/>
    <mergeCell ref="J74:J75"/>
    <mergeCell ref="K74:K75"/>
    <mergeCell ref="L74:L75"/>
    <mergeCell ref="M74:M75"/>
    <mergeCell ref="N74:N75"/>
    <mergeCell ref="O74:O75"/>
    <mergeCell ref="P74:P75"/>
  </mergeCells>
  <printOptions horizontalCentered="1"/>
  <pageMargins left="0.51" right="0.34" top="0.56999999999999995" bottom="0.51" header="0.31496062992125984" footer="0.31496062992125984"/>
  <pageSetup scale="61" fitToHeight="0" orientation="portrait" horizontalDpi="4294967295" verticalDpi="4294967295" r:id="rId1"/>
  <headerFooter>
    <oddFooter>&amp;RPág. &amp;P / &amp;N</oddFooter>
  </headerFooter>
  <rowBreaks count="3" manualBreakCount="3">
    <brk id="37" min="1" max="17" man="1"/>
    <brk id="61" min="1" max="17" man="1"/>
    <brk id="101" min="1" max="17" man="1"/>
  </rowBreaks>
  <colBreaks count="1" manualBreakCount="1">
    <brk id="11" max="1048575" man="1"/>
  </colBreaks>
  <ignoredErrors>
    <ignoredError sqref="E10 E16 E26 E74" formula="1"/>
    <ignoredError sqref="F52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D29" sqref="D29"/>
    </sheetView>
  </sheetViews>
  <sheetFormatPr baseColWidth="10"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Plantilla Ejecucion Enero2023</vt:lpstr>
      <vt:lpstr>Hoja1</vt:lpstr>
      <vt:lpstr>'Plantilla Ejecucion Enero2023'!Área_de_impresión</vt:lpstr>
      <vt:lpstr>'Plantilla Ejecucion Enero2023'!Títulos_a_imprimir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Souffront</dc:creator>
  <cp:lastModifiedBy>Rafael Eudimar Diaz Araujo</cp:lastModifiedBy>
  <cp:lastPrinted>2023-03-01T16:20:27Z</cp:lastPrinted>
  <dcterms:created xsi:type="dcterms:W3CDTF">2018-04-17T18:57:16Z</dcterms:created>
  <dcterms:modified xsi:type="dcterms:W3CDTF">2023-03-03T17:51:22Z</dcterms:modified>
</cp:coreProperties>
</file>