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LIO 2023\"/>
    </mc:Choice>
  </mc:AlternateContent>
  <xr:revisionPtr revIDLastSave="0" documentId="13_ncr:1_{D5AA7ECF-6481-420E-8DBD-4ACEF50C4E04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Document'!$A$9:$M$284</definedName>
    <definedName name="_xlnm.Print_Area" localSheetId="0">'New Text Document'!$A$1:$M$276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Document'!$A$9:$M$284</definedName>
    <definedName name="Z_204BDDCD_F0EA_4D68_8827_ED13C8623E2D_.wvu.PrintArea" localSheetId="0" hidden="1">'New Text Document'!$A$1:$M$276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1" l="1"/>
  <c r="L17" i="1"/>
  <c r="L21" i="1"/>
  <c r="L25" i="1"/>
  <c r="L29" i="1"/>
  <c r="L33" i="1"/>
  <c r="L39" i="1"/>
  <c r="L43" i="1"/>
  <c r="L47" i="1"/>
  <c r="L51" i="1"/>
  <c r="L55" i="1"/>
  <c r="L60" i="1"/>
  <c r="L64" i="1"/>
  <c r="L68" i="1"/>
  <c r="L73" i="1"/>
  <c r="L82" i="1"/>
  <c r="L86" i="1"/>
  <c r="L93" i="1"/>
  <c r="L97" i="1"/>
  <c r="L101" i="1"/>
  <c r="M108" i="1"/>
  <c r="M104" i="1"/>
  <c r="M109" i="1"/>
  <c r="L109" i="1"/>
  <c r="L114" i="1"/>
  <c r="L121" i="1"/>
  <c r="L125" i="1"/>
  <c r="L129" i="1"/>
  <c r="L134" i="1"/>
  <c r="L141" i="1"/>
  <c r="L148" i="1"/>
  <c r="L156" i="1"/>
  <c r="L160" i="1"/>
  <c r="L164" i="1"/>
  <c r="L169" i="1"/>
  <c r="L175" i="1"/>
  <c r="L182" i="1"/>
  <c r="L194" i="1"/>
  <c r="L199" i="1"/>
  <c r="L210" i="1"/>
  <c r="L218" i="1"/>
  <c r="L239" i="1"/>
  <c r="L244" i="1"/>
  <c r="L249" i="1"/>
  <c r="I218" i="1"/>
  <c r="K156" i="1"/>
  <c r="J156" i="1"/>
  <c r="I156" i="1"/>
  <c r="H156" i="1"/>
  <c r="G156" i="1"/>
  <c r="M151" i="1"/>
  <c r="G39" i="1" l="1"/>
  <c r="H39" i="1"/>
  <c r="I39" i="1"/>
  <c r="J39" i="1"/>
  <c r="K39" i="1"/>
  <c r="I249" i="1" l="1"/>
  <c r="K11" i="1" l="1"/>
  <c r="G234" i="1"/>
  <c r="M38" i="1" l="1"/>
  <c r="M39" i="1" s="1"/>
  <c r="L205" i="1" l="1"/>
  <c r="K255" i="1" l="1"/>
  <c r="J255" i="1"/>
  <c r="B258" i="1"/>
  <c r="M253" i="1" l="1"/>
  <c r="M254" i="1"/>
  <c r="M248" i="1"/>
  <c r="M247" i="1"/>
  <c r="M243" i="1"/>
  <c r="M242" i="1"/>
  <c r="M238" i="1"/>
  <c r="M237" i="1"/>
  <c r="M231" i="1"/>
  <c r="M228" i="1"/>
  <c r="M229" i="1"/>
  <c r="M230" i="1"/>
  <c r="M232" i="1"/>
  <c r="M233" i="1"/>
  <c r="M227" i="1"/>
  <c r="M222" i="1"/>
  <c r="M223" i="1"/>
  <c r="M214" i="1"/>
  <c r="M215" i="1"/>
  <c r="M216" i="1"/>
  <c r="M217" i="1"/>
  <c r="M213" i="1"/>
  <c r="M209" i="1"/>
  <c r="M208" i="1"/>
  <c r="M202" i="1"/>
  <c r="M203" i="1"/>
  <c r="M204" i="1"/>
  <c r="M201" i="1"/>
  <c r="M198" i="1"/>
  <c r="M197" i="1"/>
  <c r="M190" i="1"/>
  <c r="M186" i="1"/>
  <c r="M187" i="1"/>
  <c r="M188" i="1"/>
  <c r="M189" i="1"/>
  <c r="M191" i="1"/>
  <c r="M192" i="1"/>
  <c r="M193" i="1"/>
  <c r="M185" i="1"/>
  <c r="M179" i="1"/>
  <c r="M180" i="1"/>
  <c r="M181" i="1"/>
  <c r="M178" i="1"/>
  <c r="M174" i="1"/>
  <c r="M173" i="1"/>
  <c r="M172" i="1"/>
  <c r="M168" i="1"/>
  <c r="M167" i="1"/>
  <c r="M163" i="1"/>
  <c r="M159" i="1"/>
  <c r="M153" i="1"/>
  <c r="M154" i="1"/>
  <c r="M155" i="1"/>
  <c r="M152" i="1"/>
  <c r="M144" i="1"/>
  <c r="M145" i="1"/>
  <c r="M146" i="1"/>
  <c r="M147" i="1"/>
  <c r="M139" i="1"/>
  <c r="M140" i="1"/>
  <c r="M137" i="1"/>
  <c r="M138" i="1"/>
  <c r="M133" i="1"/>
  <c r="M132" i="1"/>
  <c r="M128" i="1"/>
  <c r="M124" i="1"/>
  <c r="M118" i="1"/>
  <c r="M119" i="1"/>
  <c r="M120" i="1"/>
  <c r="M117" i="1"/>
  <c r="M113" i="1"/>
  <c r="M112" i="1"/>
  <c r="M100" i="1"/>
  <c r="M96" i="1"/>
  <c r="M90" i="1"/>
  <c r="M91" i="1"/>
  <c r="M92" i="1"/>
  <c r="M89" i="1"/>
  <c r="M85" i="1"/>
  <c r="M81" i="1"/>
  <c r="M80" i="1"/>
  <c r="M76" i="1"/>
  <c r="M72" i="1"/>
  <c r="M71" i="1"/>
  <c r="M67" i="1"/>
  <c r="M63" i="1"/>
  <c r="M59" i="1"/>
  <c r="M58" i="1"/>
  <c r="M54" i="1"/>
  <c r="M50" i="1"/>
  <c r="M46" i="1"/>
  <c r="M42" i="1"/>
  <c r="M32" i="1"/>
  <c r="M28" i="1"/>
  <c r="M24" i="1"/>
  <c r="M20" i="1"/>
  <c r="M14" i="1"/>
  <c r="M15" i="1"/>
  <c r="M16" i="1"/>
  <c r="M10" i="1"/>
  <c r="M156" i="1" l="1"/>
  <c r="M249" i="1"/>
  <c r="M73" i="1"/>
  <c r="G141" i="1" l="1"/>
  <c r="L252" i="1" l="1"/>
  <c r="L221" i="1"/>
  <c r="L224" i="1" s="1"/>
  <c r="M252" i="1" l="1"/>
  <c r="M255" i="1" s="1"/>
  <c r="L255" i="1"/>
  <c r="M221" i="1"/>
  <c r="M205" i="1"/>
  <c r="K141" i="1"/>
  <c r="M21" i="1" l="1"/>
  <c r="K21" i="1"/>
  <c r="J21" i="1"/>
  <c r="I21" i="1"/>
  <c r="H21" i="1"/>
  <c r="G21" i="1"/>
  <c r="M234" i="1"/>
  <c r="L234" i="1"/>
  <c r="J234" i="1"/>
  <c r="I234" i="1"/>
  <c r="H234" i="1"/>
  <c r="K17" i="1" l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4" i="1"/>
  <c r="K160" i="1"/>
  <c r="K164" i="1"/>
  <c r="K169" i="1"/>
  <c r="K175" i="1"/>
  <c r="K182" i="1"/>
  <c r="K194" i="1"/>
  <c r="K199" i="1"/>
  <c r="K205" i="1"/>
  <c r="K210" i="1"/>
  <c r="K218" i="1"/>
  <c r="K224" i="1"/>
  <c r="K234" i="1"/>
  <c r="K239" i="1"/>
  <c r="K244" i="1"/>
  <c r="K249" i="1"/>
  <c r="K148" i="1"/>
  <c r="I194" i="1"/>
  <c r="I199" i="1"/>
  <c r="J205" i="1"/>
  <c r="I205" i="1"/>
  <c r="H205" i="1"/>
  <c r="G205" i="1"/>
  <c r="M121" i="1"/>
  <c r="J121" i="1"/>
  <c r="I121" i="1"/>
  <c r="H121" i="1"/>
  <c r="G121" i="1"/>
  <c r="J93" i="1"/>
  <c r="H93" i="1"/>
  <c r="M182" i="1"/>
  <c r="J182" i="1"/>
  <c r="I182" i="1"/>
  <c r="H182" i="1"/>
  <c r="G182" i="1"/>
  <c r="G255" i="1"/>
  <c r="I255" i="1"/>
  <c r="H255" i="1"/>
  <c r="J249" i="1"/>
  <c r="H249" i="1"/>
  <c r="G249" i="1"/>
  <c r="G68" i="1"/>
  <c r="J68" i="1"/>
  <c r="I68" i="1"/>
  <c r="H68" i="1"/>
  <c r="K258" i="1" l="1"/>
  <c r="M68" i="1"/>
  <c r="M114" i="1"/>
  <c r="J114" i="1"/>
  <c r="I114" i="1"/>
  <c r="H114" i="1"/>
  <c r="G114" i="1"/>
  <c r="G109" i="1"/>
  <c r="J109" i="1"/>
  <c r="I109" i="1"/>
  <c r="H109" i="1"/>
  <c r="G64" i="1"/>
  <c r="M64" i="1"/>
  <c r="J64" i="1"/>
  <c r="I64" i="1"/>
  <c r="H64" i="1"/>
  <c r="G60" i="1"/>
  <c r="M60" i="1"/>
  <c r="J60" i="1"/>
  <c r="I60" i="1"/>
  <c r="H60" i="1"/>
  <c r="G55" i="1"/>
  <c r="M55" i="1"/>
  <c r="J55" i="1"/>
  <c r="I55" i="1"/>
  <c r="H55" i="1"/>
  <c r="I224" i="1" l="1"/>
  <c r="I175" i="1"/>
  <c r="I210" i="1"/>
  <c r="I239" i="1"/>
  <c r="I244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4" i="1"/>
  <c r="I141" i="1"/>
  <c r="I148" i="1"/>
  <c r="I164" i="1"/>
  <c r="I169" i="1"/>
  <c r="M17" i="1"/>
  <c r="J17" i="1"/>
  <c r="H17" i="1"/>
  <c r="M239" i="1"/>
  <c r="J239" i="1"/>
  <c r="H239" i="1"/>
  <c r="G239" i="1"/>
  <c r="G194" i="1"/>
  <c r="M148" i="1"/>
  <c r="J148" i="1"/>
  <c r="H148" i="1"/>
  <c r="G148" i="1"/>
  <c r="M25" i="1"/>
  <c r="J25" i="1"/>
  <c r="H25" i="1"/>
  <c r="G25" i="1"/>
  <c r="G17" i="1" l="1"/>
  <c r="M33" i="1" l="1"/>
  <c r="M218" i="1" l="1"/>
  <c r="J218" i="1"/>
  <c r="H218" i="1"/>
  <c r="G218" i="1"/>
  <c r="M29" i="1" l="1"/>
  <c r="J29" i="1"/>
  <c r="H29" i="1"/>
  <c r="G29" i="1"/>
  <c r="M47" i="1" l="1"/>
  <c r="I47" i="1"/>
  <c r="G47" i="1"/>
  <c r="J73" i="1" l="1"/>
  <c r="H73" i="1"/>
  <c r="G73" i="1"/>
  <c r="M129" i="1" l="1"/>
  <c r="J129" i="1"/>
  <c r="H129" i="1"/>
  <c r="G129" i="1"/>
  <c r="M101" i="1"/>
  <c r="J101" i="1"/>
  <c r="H101" i="1"/>
  <c r="G101" i="1"/>
  <c r="M199" i="1" l="1"/>
  <c r="J199" i="1"/>
  <c r="H199" i="1" l="1"/>
  <c r="G199" i="1"/>
  <c r="M224" i="1"/>
  <c r="J224" i="1"/>
  <c r="H224" i="1"/>
  <c r="G224" i="1"/>
  <c r="M134" i="1" l="1"/>
  <c r="G82" i="1" l="1"/>
  <c r="M169" i="1"/>
  <c r="J169" i="1"/>
  <c r="H169" i="1"/>
  <c r="G169" i="1"/>
  <c r="M141" i="1"/>
  <c r="J141" i="1"/>
  <c r="H141" i="1"/>
  <c r="G244" i="1" l="1"/>
  <c r="G210" i="1"/>
  <c r="G160" i="1"/>
  <c r="G125" i="1"/>
  <c r="G105" i="1"/>
  <c r="G97" i="1"/>
  <c r="G93" i="1"/>
  <c r="G33" i="1"/>
  <c r="G11" i="1"/>
  <c r="G164" i="1" l="1"/>
  <c r="G134" i="1"/>
  <c r="J175" i="1"/>
  <c r="M175" i="1"/>
  <c r="H175" i="1"/>
  <c r="G175" i="1"/>
  <c r="M93" i="1" l="1"/>
  <c r="H244" i="1" l="1"/>
  <c r="J244" i="1"/>
  <c r="H210" i="1"/>
  <c r="J210" i="1"/>
  <c r="M210" i="1"/>
  <c r="I160" i="1"/>
  <c r="M160" i="1"/>
  <c r="H105" i="1"/>
  <c r="J105" i="1"/>
  <c r="L105" i="1"/>
  <c r="M105" i="1"/>
  <c r="J134" i="1" l="1"/>
  <c r="M51" i="1" l="1"/>
  <c r="M11" i="1"/>
  <c r="J11" i="1"/>
  <c r="H11" i="1"/>
  <c r="J33" i="1"/>
  <c r="H33" i="1"/>
  <c r="M86" i="1" l="1"/>
  <c r="J86" i="1"/>
  <c r="G86" i="1"/>
  <c r="M164" i="1" l="1"/>
  <c r="M77" i="1"/>
  <c r="M43" i="1"/>
  <c r="M125" i="1" l="1"/>
  <c r="M97" i="1"/>
  <c r="J97" i="1"/>
  <c r="H97" i="1"/>
  <c r="M244" i="1"/>
  <c r="J164" i="1" l="1"/>
  <c r="H164" i="1"/>
  <c r="L77" i="1"/>
  <c r="L258" i="1" s="1"/>
  <c r="J77" i="1"/>
  <c r="H77" i="1"/>
  <c r="G77" i="1"/>
  <c r="I43" i="1" l="1"/>
  <c r="I258" i="1" s="1"/>
  <c r="G51" i="1"/>
  <c r="G43" i="1"/>
  <c r="G258" i="1" s="1"/>
  <c r="J194" i="1" l="1"/>
  <c r="H194" i="1"/>
  <c r="H47" i="1"/>
  <c r="J47" i="1"/>
  <c r="M194" i="1" l="1"/>
  <c r="J82" i="1" l="1"/>
  <c r="H82" i="1"/>
  <c r="J43" i="1"/>
  <c r="J159" i="1"/>
  <c r="J160" i="1" s="1"/>
  <c r="H159" i="1"/>
  <c r="H160" i="1" s="1"/>
  <c r="H43" i="1" l="1"/>
  <c r="H134" i="1"/>
  <c r="H86" i="1"/>
  <c r="M82" i="1" l="1"/>
  <c r="M258" i="1" s="1"/>
  <c r="J51" i="1" l="1"/>
  <c r="J258" i="1" s="1"/>
  <c r="H51" i="1"/>
  <c r="H25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<sst xmlns="http://schemas.openxmlformats.org/spreadsheetml/2006/main" count="660" uniqueCount="228">
  <si>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</si>
  <si>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</si>
  <si>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</si>
  <si>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</si>
  <si>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</si>
  <si>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</si>
  <si>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</si>
  <si>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</si>
  <si>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</si>
  <si>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</si>
  <si>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</si>
  <si>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</si>
  <si>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</si>
  <si>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</si>
  <si>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</si>
  <si>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</si>
  <si>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</si>
  <si>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</si>
  <si>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</si>
  <si>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</si>
  <si>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</si>
  <si>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</si>
  <si>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</si>
  <si>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</si>
  <si>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</si>
  <si>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</si>
  <si>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</si>
  <si>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</si>
  <si>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</si>
  <si>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</si>
  <si>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</si>
  <si>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</si>
  <si>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</si>
  <si>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</si>
  <si>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</si>
  <si>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</si>
  <si>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</si>
  <si>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</si>
  <si>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</si>
  <si>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</si>
  <si>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</si>
  <si>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</si>
  <si>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</si>
  <si>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</si>
  <si>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</si>
  <si>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</si>
  <si>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</si>
  <si>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</si>
  <si>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</si>
  <si>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</si>
  <si>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</si>
  <si>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</si>
  <si>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</si>
  <si>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</si>
  <si>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</si>
  <si>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</si>
  <si>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</si>
  <si>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</si>
  <si>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</si>
  <si>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</si>
  <si>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</si>
  <si>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</si>
  <si>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</si>
  <si>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</si>
  <si>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</si>
  <si>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</si>
  <si>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</si>
  <si>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</si>
  <si>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</si>
  <si>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</si>
  <si>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</si>
  <si>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</si>
  <si>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</si>
  <si>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</si>
  <si>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</si>
  <si>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</si>
  <si>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</si>
  <si>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</si>
  <si>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</si>
  <si>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</si>
  <si>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</si>
  <si>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</si>
  <si>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</si>
  <si>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</si>
  <si>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</si>
  <si>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</si>
  <si>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</si>
  <si>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</si>
  <si>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</si>
  <si>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</si>
  <si>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</si>
  <si>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</si>
  <si>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</si>
  <si>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</si>
  <si>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</si>
  <si>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</si>
  <si>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</si>
  <si>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</si>
  <si>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</si>
  <si>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</si>
  <si>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</si>
  <si>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</si>
  <si>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</si>
  <si>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</si>
  <si>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</si>
  <si>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</si>
  <si>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</si>
  <si>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</si>
  <si>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</si>
  <si>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</si>
  <si>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</si>
  <si>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</si>
  <si>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</si>
  <si>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</si>
  <si>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</si>
  <si>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</si>
  <si>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</si>
  <si>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</si>
  <si>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</si>
  <si>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</si>
  <si>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</si>
  <si>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</si>
  <si>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</si>
  <si>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</si>
  <si>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</si>
  <si>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</si>
  <si>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</si>
  <si>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</si>
  <si>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</si>
  <si>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</si>
  <si>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</si>
  <si>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</si>
  <si>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</si>
  <si>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</si>
  <si>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</si>
  <si>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</si>
  <si>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</si>
  <si>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</si>
  <si>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</si>
  <si>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</si>
  <si>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</si>
  <si>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</si>
  <si>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</si>
  <si>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</si>
  <si>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</si>
  <si>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</si>
  <si>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</si>
  <si>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</si>
  <si>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</si>
  <si>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</si>
  <si>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</si>
  <si>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</si>
  <si>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</si>
  <si>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</si>
  <si>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</si>
  <si>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</si>
  <si>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</si>
  <si>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</si>
  <si>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</si>
  <si>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</si>
  <si>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</si>
  <si>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</si>
  <si>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</si>
  <si>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</si>
  <si>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</si>
  <si>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</si>
  <si>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</si>
  <si>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</si>
  <si>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</si>
  <si>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</si>
  <si>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</si>
  <si>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</si>
  <si>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</si>
  <si>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</si>
  <si>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</si>
  <si>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</si>
  <si>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</si>
  <si>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</si>
  <si>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</si>
  <si>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</si>
  <si>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</si>
  <si>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</si>
  <si>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</si>
  <si>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</si>
  <si>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</si>
  <si>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</si>
  <si>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</si>
  <si>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</si>
  <si>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</si>
  <si>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</si>
  <si>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</si>
  <si>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</si>
  <si>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</si>
  <si>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</si>
  <si>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</si>
  <si>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</si>
  <si>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</si>
  <si>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</si>
  <si>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</si>
  <si>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</si>
  <si>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</si>
  <si>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</si>
  <si>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</si>
  <si>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</si>
  <si>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</si>
  <si>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</si>
  <si>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</si>
  <si>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</si>
  <si>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</si>
  <si>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</si>
  <si>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</si>
  <si>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</si>
  <si>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</si>
  <si>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</si>
  <si>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</si>
  <si>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</si>
  <si>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</si>
  <si>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</si>
  <si>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</si>
  <si>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</si>
  <si>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</si>
  <si>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</si>
  <si>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Nómina de Empleados Temporales</t>
  </si>
  <si>
    <t>ANALISTA DE ESTADISTICAS AMBIENTALES</t>
  </si>
  <si>
    <t xml:space="preserve">    </t>
  </si>
  <si>
    <t xml:space="preserve">  </t>
  </si>
  <si>
    <t>Mes de Julio 2023</t>
  </si>
  <si>
    <t>COORDINADOR DE OPERACIONES DE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</si>
</sst>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164" fontId="0" fillId="0" borderId="0" xfId="1" applyFont="1" applyAlignment="1"/>
    <xf numFmtId="164" fontId="19" fillId="35" borderId="0" xfId="1" applyFont="1" applyFill="1" applyAlignment="1"/>
    <xf numFmtId="164" fontId="24" fillId="0" borderId="0" xfId="1" applyFont="1" applyBorder="1" applyAlignment="1"/>
    <xf numFmtId="164" fontId="0" fillId="0" borderId="0" xfId="1" applyFont="1" applyFill="1" applyAlignment="1"/>
    <xf numFmtId="164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164" fontId="0" fillId="37" borderId="0" xfId="1" applyFont="1" applyFill="1" applyAlignment="1">
      <alignment wrapText="1"/>
    </xf>
    <xf numFmtId="164" fontId="0" fillId="0" borderId="0" xfId="1" applyFont="1" applyFill="1" applyAlignment="1">
      <alignment wrapText="1"/>
    </xf>
    <xf numFmtId="164" fontId="0" fillId="37" borderId="0" xfId="1" applyFont="1" applyFill="1" applyAlignment="1">
      <alignment horizontal="center" wrapText="1"/>
    </xf>
    <xf numFmtId="164" fontId="0" fillId="0" borderId="0" xfId="1" applyFont="1" applyBorder="1" applyAlignment="1">
      <alignment horizontal="center" wrapText="1"/>
    </xf>
    <xf numFmtId="164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164" fontId="16" fillId="0" borderId="0" xfId="1" applyFont="1" applyBorder="1" applyAlignment="1"/>
    <xf numFmtId="164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164" fontId="0" fillId="0" borderId="0" xfId="1" applyFont="1" applyFill="1" applyAlignment="1">
      <alignment horizontal="center" wrapText="1"/>
    </xf>
    <xf numFmtId="164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164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164" fontId="16" fillId="33" borderId="0" xfId="1" applyFont="1" applyFill="1" applyAlignment="1"/>
    <xf numFmtId="164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164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164" fontId="16" fillId="37" borderId="0" xfId="1" applyFont="1" applyFill="1" applyAlignment="1"/>
    <xf numFmtId="164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164" fontId="1" fillId="0" borderId="0" xfId="1" applyFont="1" applyFill="1" applyAlignment="1">
      <alignment vertical="top" wrapText="1"/>
    </xf>
    <xf numFmtId="164" fontId="1" fillId="38" borderId="0" xfId="1" applyFont="1" applyFill="1" applyAlignment="1">
      <alignment vertical="top" wrapText="1"/>
    </xf>
    <xf numFmtId="164" fontId="16" fillId="0" borderId="0" xfId="1" applyFont="1" applyFill="1" applyAlignment="1">
      <alignment vertical="top" wrapText="1"/>
    </xf>
    <xf numFmtId="164" fontId="24" fillId="0" borderId="0" xfId="1" applyFont="1" applyBorder="1" applyAlignment="1">
      <alignment vertical="top"/>
    </xf>
    <xf numFmtId="164" fontId="0" fillId="0" borderId="0" xfId="1" applyFont="1" applyFill="1" applyAlignment="1">
      <alignment vertical="top"/>
    </xf>
    <xf numFmtId="164" fontId="16" fillId="0" borderId="0" xfId="1" applyFont="1" applyFill="1" applyBorder="1" applyAlignment="1">
      <alignment vertical="top"/>
    </xf>
    <xf numFmtId="164" fontId="0" fillId="0" borderId="0" xfId="1" applyFont="1" applyAlignment="1">
      <alignment vertical="top" wrapText="1"/>
    </xf>
    <xf numFmtId="164" fontId="16" fillId="37" borderId="0" xfId="1" applyFont="1" applyFill="1" applyAlignment="1">
      <alignment vertical="top" wrapText="1"/>
    </xf>
    <xf numFmtId="164" fontId="16" fillId="33" borderId="0" xfId="1" applyFont="1" applyFill="1" applyAlignment="1">
      <alignment vertical="top" wrapText="1"/>
    </xf>
    <xf numFmtId="164" fontId="25" fillId="35" borderId="0" xfId="1" applyFont="1" applyFill="1" applyAlignment="1">
      <alignment vertical="top" wrapText="1"/>
    </xf>
    <xf numFmtId="164" fontId="24" fillId="0" borderId="0" xfId="1" applyFont="1" applyBorder="1" applyAlignment="1">
      <alignment vertical="top" wrapText="1"/>
    </xf>
    <xf numFmtId="164" fontId="0" fillId="0" borderId="0" xfId="1" applyFont="1" applyFill="1" applyAlignment="1">
      <alignment vertical="top" wrapText="1"/>
    </xf>
    <xf numFmtId="164" fontId="16" fillId="0" borderId="0" xfId="1" applyFont="1" applyFill="1" applyBorder="1" applyAlignment="1">
      <alignment vertical="top" wrapText="1"/>
    </xf>
    <xf numFmtId="164" fontId="16" fillId="0" borderId="0" xfId="1" applyFont="1" applyAlignment="1">
      <alignment vertical="top" wrapText="1"/>
    </xf>
    <xf numFmtId="164" fontId="16" fillId="0" borderId="0" xfId="1" applyFont="1" applyAlignment="1">
      <alignment vertical="top"/>
    </xf>
    <xf numFmtId="0" fontId="16" fillId="39" borderId="0" xfId="0" applyFont="1" applyFill="1"/>
    <xf numFmtId="164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164" fontId="16" fillId="38" borderId="0" xfId="1" applyFont="1" applyFill="1" applyAlignment="1">
      <alignment vertical="top" wrapText="1"/>
    </xf>
    <xf numFmtId="164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164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164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164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164" fontId="16" fillId="0" borderId="0" xfId="1" applyFont="1" applyFill="1" applyAlignment="1">
      <alignment horizontal="center" wrapText="1"/>
    </xf>
    <xf numFmtId="164" fontId="16" fillId="0" borderId="0" xfId="1" applyFont="1" applyFill="1" applyAlignment="1">
      <alignment wrapText="1"/>
    </xf>
    <xf numFmtId="164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164" fontId="16" fillId="37" borderId="0" xfId="1" applyFont="1" applyFill="1" applyAlignment="1">
      <alignment vertical="top"/>
    </xf>
    <xf numFmtId="164" fontId="16" fillId="38" borderId="0" xfId="1" applyFont="1" applyFill="1" applyAlignment="1">
      <alignment vertical="top"/>
    </xf>
    <xf numFmtId="164" fontId="0" fillId="0" borderId="0" xfId="1" applyFont="1" applyAlignment="1">
      <alignment vertical="top"/>
    </xf>
    <xf numFmtId="164" fontId="16" fillId="37" borderId="0" xfId="1" applyFont="1" applyFill="1"/>
    <xf numFmtId="164" fontId="16" fillId="33" borderId="0" xfId="1" applyFont="1" applyFill="1" applyAlignment="1">
      <alignment vertical="top"/>
    </xf>
    <xf numFmtId="164" fontId="0" fillId="38" borderId="0" xfId="1" applyFont="1" applyFill="1" applyAlignment="1">
      <alignment vertical="top"/>
    </xf>
    <xf numFmtId="164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164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164" fontId="16" fillId="37" borderId="0" xfId="1" applyFont="1" applyFill="1" applyAlignment="1">
      <alignment wrapText="1"/>
    </xf>
    <xf numFmtId="164" fontId="0" fillId="38" borderId="0" xfId="1" applyFont="1" applyFill="1"/>
    <xf numFmtId="164" fontId="0" fillId="36" borderId="20" xfId="1" applyFont="1" applyFill="1" applyBorder="1" applyAlignment="1">
      <alignment vertical="top"/>
    </xf>
    <xf numFmtId="164" fontId="0" fillId="36" borderId="20" xfId="1" applyFont="1" applyFill="1" applyBorder="1" applyAlignment="1">
      <alignment vertical="top" wrapText="1"/>
    </xf>
    <xf numFmtId="164" fontId="19" fillId="38" borderId="0" xfId="1" applyFont="1" applyFill="1"/>
    <xf numFmtId="164" fontId="0" fillId="36" borderId="21" xfId="1" applyFont="1" applyFill="1" applyBorder="1" applyAlignment="1">
      <alignment vertical="top" wrapText="1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 wrapText="1"/>
    </xf>
    <xf numFmtId="164" fontId="18" fillId="34" borderId="18" xfId="1" applyFont="1" applyFill="1" applyBorder="1" applyAlignment="1">
      <alignment horizontal="center" vertical="center" wrapText="1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218735</xdr:colOff>
      <xdr:row>1</xdr:row>
      <xdr:rowOff>59103</xdr:rowOff>
    </xdr:from>
    <xdr:to>
      <xdr:col>13</xdr:col>
      <xdr:colOff>3101</xdr:colOff>
      <xdr:row>5</xdr:row>
      <xdr:rowOff>52782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7660" y="240078"/>
          <a:ext cx="2382309" cy="115572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1500187</xdr:colOff>
      <xdr:row>258</xdr:row>
      <xdr:rowOff>50131</xdr:rowOff>
    </xdr:from>
    <xdr:to>
      <xdr:col>13</xdr:col>
      <xdr:colOff>0</xdr:colOff>
      <xdr:row>282</xdr:row>
      <xdr:rowOff>23811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0187" y="51330350"/>
          <a:ext cx="18609469" cy="506955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S637"/>
  <sheetViews>
    <sheetView showGridLines="0" tabSelected="1" showWhiteSpace="0" zoomScale="80" zoomScaleNormal="80" zoomScaleSheetLayoutView="57" zoomScalePageLayoutView="70" workbookViewId="0">
      <pane ySplit="8" topLeftCell="A239" activePane="bottomLeft" state="frozen"/>
      <selection pane="bottomLeft" activeCell="M258" sqref="M258"/>
    </sheetView>
  </sheetViews>
  <sheetFormatPr baseColWidth="10" defaultColWidth="11.42578125" defaultRowHeight="15" x14ac:dyDescent="0.25"/>
  <cols>
    <col min="1" max="1" width="66" customWidth="1"/>
    <col min="2" max="2" width="48.5703125" style="2" customWidth="1"/>
    <col min="3" max="4" width="11.42578125" style="2" customWidth="1"/>
    <col min="5" max="5" width="19.140625" customWidth="1"/>
    <col min="6" max="6" width="18" customWidth="1"/>
    <col min="7" max="7" width="20.7109375" style="132" customWidth="1"/>
    <col min="8" max="8" width="16.85546875" style="97" customWidth="1"/>
    <col min="9" max="9" width="17.42578125" style="132" customWidth="1"/>
    <col min="10" max="10" width="17.28515625" style="132" customWidth="1"/>
    <col min="11" max="11" width="16.42578125" style="132" customWidth="1"/>
    <col min="12" max="12" width="18.42578125" style="132" customWidth="1"/>
    <col min="13" max="13" width="19.85546875" style="97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2"/>
      <c r="B1" s="23"/>
      <c r="C1" s="23"/>
      <c r="D1" s="23"/>
      <c r="E1" s="23"/>
      <c r="F1" s="23"/>
      <c r="G1" s="145"/>
      <c r="H1" s="146"/>
      <c r="I1" s="145"/>
      <c r="J1" s="145"/>
      <c r="K1" s="145"/>
      <c r="L1" s="145"/>
      <c r="M1" s="148"/>
    </row>
    <row r="2" spans="1:237" ht="26.25" x14ac:dyDescent="0.4">
      <c r="A2" s="155" t="s">
        <v>10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C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  <c r="EK2" s="27"/>
      <c r="EL2" s="27"/>
      <c r="EM2" s="27"/>
      <c r="EN2" s="27"/>
      <c r="EO2" s="27"/>
      <c r="EP2" s="27"/>
      <c r="EQ2" s="27"/>
      <c r="ER2" s="27"/>
      <c r="ES2" s="27"/>
      <c r="ET2" s="27"/>
      <c r="EU2" s="27"/>
      <c r="EV2" s="27"/>
      <c r="EW2" s="27"/>
      <c r="EX2" s="27"/>
      <c r="EY2" s="27"/>
      <c r="EZ2" s="27"/>
      <c r="FA2" s="27"/>
      <c r="FB2" s="27"/>
      <c r="FC2" s="27"/>
      <c r="FD2" s="27"/>
      <c r="FE2" s="27"/>
      <c r="FF2" s="27"/>
      <c r="FG2" s="27"/>
      <c r="FH2" s="27"/>
      <c r="FI2" s="27"/>
      <c r="FJ2" s="27"/>
      <c r="FK2" s="27"/>
      <c r="FL2" s="27"/>
      <c r="FM2" s="27"/>
      <c r="FN2" s="27"/>
      <c r="FO2" s="27"/>
      <c r="FP2" s="27"/>
      <c r="FQ2" s="27"/>
      <c r="FR2" s="27"/>
      <c r="FS2" s="27"/>
      <c r="FT2" s="27"/>
      <c r="FU2" s="27"/>
      <c r="FV2" s="27"/>
      <c r="FW2" s="27"/>
      <c r="FX2" s="27"/>
      <c r="FY2" s="27"/>
      <c r="FZ2" s="27"/>
      <c r="GA2" s="27"/>
      <c r="GB2" s="27"/>
      <c r="GC2" s="27"/>
      <c r="GD2" s="27"/>
      <c r="GE2" s="27"/>
      <c r="GF2" s="27"/>
      <c r="GG2" s="27"/>
      <c r="GH2" s="27"/>
      <c r="GI2" s="27"/>
      <c r="GJ2" s="27"/>
      <c r="GK2" s="27"/>
      <c r="GL2" s="27"/>
      <c r="GM2" s="27"/>
      <c r="GN2" s="27"/>
      <c r="GO2" s="27"/>
      <c r="GP2" s="27"/>
      <c r="GQ2" s="27"/>
      <c r="GR2" s="27"/>
      <c r="GS2" s="27"/>
      <c r="GT2" s="27"/>
      <c r="GU2" s="27"/>
      <c r="GV2" s="27"/>
      <c r="GW2" s="27"/>
      <c r="GX2" s="27"/>
      <c r="GY2" s="27"/>
      <c r="GZ2" s="27"/>
      <c r="HA2" s="27"/>
      <c r="HB2" s="27"/>
      <c r="HC2" s="27"/>
      <c r="HD2" s="27"/>
      <c r="HE2" s="27"/>
      <c r="HF2" s="27"/>
      <c r="HG2" s="27"/>
      <c r="HH2" s="27"/>
      <c r="HI2" s="27"/>
      <c r="HJ2" s="27"/>
      <c r="HK2" s="27"/>
      <c r="HL2" s="27"/>
      <c r="HM2" s="27"/>
      <c r="HN2" s="27"/>
      <c r="HO2" s="27"/>
      <c r="HP2" s="27"/>
      <c r="HQ2" s="27"/>
      <c r="HR2" s="27"/>
      <c r="HS2" s="27"/>
      <c r="HT2" s="27"/>
      <c r="HU2" s="27"/>
      <c r="HV2" s="27"/>
      <c r="HW2" s="27"/>
      <c r="HX2" s="27"/>
      <c r="HY2" s="27"/>
      <c r="HZ2" s="27"/>
      <c r="IA2" s="27"/>
      <c r="IB2" s="27"/>
      <c r="IC2" s="27"/>
    </row>
    <row r="3" spans="1:237" ht="26.25" x14ac:dyDescent="0.4">
      <c r="A3" s="155" t="s">
        <v>8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  <c r="EK3" s="27"/>
      <c r="EL3" s="27"/>
      <c r="EM3" s="27"/>
      <c r="EN3" s="27"/>
      <c r="EO3" s="27"/>
      <c r="EP3" s="27"/>
      <c r="EQ3" s="27"/>
      <c r="ER3" s="27"/>
      <c r="ES3" s="27"/>
      <c r="ET3" s="27"/>
      <c r="EU3" s="27"/>
      <c r="EV3" s="27"/>
      <c r="EW3" s="27"/>
      <c r="EX3" s="27"/>
      <c r="EY3" s="27"/>
      <c r="EZ3" s="27"/>
      <c r="FA3" s="27"/>
      <c r="FB3" s="27"/>
      <c r="FC3" s="27"/>
      <c r="FD3" s="27"/>
      <c r="FE3" s="27"/>
      <c r="FF3" s="27"/>
      <c r="FG3" s="27"/>
      <c r="FH3" s="27"/>
      <c r="FI3" s="27"/>
      <c r="FJ3" s="27"/>
      <c r="FK3" s="27"/>
      <c r="FL3" s="27"/>
      <c r="FM3" s="27"/>
      <c r="FN3" s="27"/>
      <c r="FO3" s="27"/>
      <c r="FP3" s="27"/>
      <c r="FQ3" s="27"/>
      <c r="FR3" s="27"/>
      <c r="FS3" s="27"/>
      <c r="FT3" s="27"/>
      <c r="FU3" s="27"/>
      <c r="FV3" s="27"/>
      <c r="FW3" s="27"/>
      <c r="FX3" s="27"/>
      <c r="FY3" s="27"/>
      <c r="FZ3" s="27"/>
      <c r="GA3" s="27"/>
      <c r="GB3" s="27"/>
      <c r="GC3" s="27"/>
      <c r="GD3" s="27"/>
      <c r="GE3" s="27"/>
      <c r="GF3" s="27"/>
      <c r="GG3" s="27"/>
      <c r="GH3" s="27"/>
      <c r="GI3" s="27"/>
      <c r="GJ3" s="27"/>
      <c r="GK3" s="27"/>
      <c r="GL3" s="27"/>
      <c r="GM3" s="27"/>
      <c r="GN3" s="27"/>
      <c r="GO3" s="27"/>
      <c r="GP3" s="27"/>
      <c r="GQ3" s="27"/>
      <c r="GR3" s="27"/>
      <c r="GS3" s="27"/>
      <c r="GT3" s="27"/>
      <c r="GU3" s="27"/>
      <c r="GV3" s="27"/>
      <c r="GW3" s="27"/>
      <c r="GX3" s="27"/>
      <c r="GY3" s="27"/>
      <c r="GZ3" s="27"/>
      <c r="HA3" s="27"/>
      <c r="HB3" s="27"/>
      <c r="HC3" s="27"/>
      <c r="HD3" s="27"/>
      <c r="HE3" s="27"/>
      <c r="HF3" s="27"/>
      <c r="HG3" s="27"/>
      <c r="HH3" s="27"/>
      <c r="HI3" s="27"/>
      <c r="HJ3" s="27"/>
      <c r="HK3" s="27"/>
      <c r="HL3" s="27"/>
      <c r="HM3" s="27"/>
      <c r="HN3" s="27"/>
      <c r="HO3" s="27"/>
      <c r="HP3" s="27"/>
      <c r="HQ3" s="27"/>
      <c r="HR3" s="27"/>
      <c r="HS3" s="27"/>
      <c r="HT3" s="27"/>
      <c r="HU3" s="27"/>
      <c r="HV3" s="27"/>
      <c r="HW3" s="27"/>
      <c r="HX3" s="27"/>
      <c r="HY3" s="27"/>
      <c r="HZ3" s="27"/>
      <c r="IA3" s="27"/>
      <c r="IB3" s="27"/>
      <c r="IC3" s="27"/>
    </row>
    <row r="4" spans="1:237" ht="20.25" x14ac:dyDescent="0.3">
      <c r="A4" s="158" t="s">
        <v>9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60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  <c r="EL4" s="27"/>
      <c r="EM4" s="27"/>
      <c r="EN4" s="27"/>
      <c r="EO4" s="27"/>
      <c r="EP4" s="27"/>
      <c r="EQ4" s="27"/>
      <c r="ER4" s="27"/>
      <c r="ES4" s="27"/>
      <c r="ET4" s="27"/>
      <c r="EU4" s="27"/>
      <c r="EV4" s="27"/>
      <c r="EW4" s="27"/>
      <c r="EX4" s="27"/>
      <c r="EY4" s="27"/>
      <c r="EZ4" s="27"/>
      <c r="FA4" s="27"/>
      <c r="FB4" s="27"/>
      <c r="FC4" s="27"/>
      <c r="FD4" s="27"/>
      <c r="FE4" s="27"/>
      <c r="FF4" s="27"/>
      <c r="FG4" s="27"/>
      <c r="FH4" s="27"/>
      <c r="FI4" s="27"/>
      <c r="FJ4" s="27"/>
      <c r="FK4" s="27"/>
      <c r="FL4" s="27"/>
      <c r="FM4" s="27"/>
      <c r="FN4" s="27"/>
      <c r="FO4" s="27"/>
      <c r="FP4" s="27"/>
      <c r="FQ4" s="27"/>
      <c r="FR4" s="27"/>
      <c r="FS4" s="27"/>
      <c r="FT4" s="27"/>
      <c r="FU4" s="27"/>
      <c r="FV4" s="27"/>
      <c r="FW4" s="27"/>
      <c r="FX4" s="27"/>
      <c r="FY4" s="27"/>
      <c r="FZ4" s="27"/>
      <c r="GA4" s="27"/>
      <c r="GB4" s="27"/>
      <c r="GC4" s="27"/>
      <c r="GD4" s="27"/>
      <c r="GE4" s="27"/>
      <c r="GF4" s="27"/>
      <c r="GG4" s="27"/>
      <c r="GH4" s="27"/>
      <c r="GI4" s="27"/>
      <c r="GJ4" s="27"/>
      <c r="GK4" s="27"/>
      <c r="GL4" s="27"/>
      <c r="GM4" s="27"/>
      <c r="GN4" s="27"/>
      <c r="GO4" s="27"/>
      <c r="GP4" s="27"/>
      <c r="GQ4" s="27"/>
      <c r="GR4" s="27"/>
      <c r="GS4" s="27"/>
      <c r="GT4" s="27"/>
      <c r="GU4" s="27"/>
      <c r="GV4" s="27"/>
      <c r="GW4" s="27"/>
      <c r="GX4" s="27"/>
      <c r="GY4" s="27"/>
      <c r="GZ4" s="27"/>
      <c r="HA4" s="27"/>
      <c r="HB4" s="27"/>
      <c r="HC4" s="27"/>
      <c r="HD4" s="27"/>
      <c r="HE4" s="27"/>
      <c r="HF4" s="27"/>
      <c r="HG4" s="27"/>
      <c r="HH4" s="27"/>
      <c r="HI4" s="27"/>
      <c r="HJ4" s="27"/>
      <c r="HK4" s="27"/>
      <c r="HL4" s="27"/>
      <c r="HM4" s="27"/>
      <c r="HN4" s="27"/>
      <c r="HO4" s="27"/>
      <c r="HP4" s="27"/>
      <c r="HQ4" s="27"/>
      <c r="HR4" s="27"/>
      <c r="HS4" s="27"/>
      <c r="HT4" s="27"/>
      <c r="HU4" s="27"/>
      <c r="HV4" s="27"/>
      <c r="HW4" s="27"/>
      <c r="HX4" s="27"/>
      <c r="HY4" s="27"/>
      <c r="HZ4" s="27"/>
      <c r="IA4" s="27"/>
      <c r="IB4" s="27"/>
      <c r="IC4" s="27"/>
    </row>
    <row r="5" spans="1:237" ht="20.25" x14ac:dyDescent="0.3">
      <c r="A5" s="161" t="s">
        <v>222</v>
      </c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3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27"/>
      <c r="GE5" s="27"/>
      <c r="GF5" s="27"/>
      <c r="GG5" s="27"/>
      <c r="GH5" s="27"/>
      <c r="GI5" s="27"/>
      <c r="GJ5" s="27"/>
      <c r="GK5" s="27"/>
      <c r="GL5" s="27"/>
      <c r="GM5" s="27"/>
      <c r="GN5" s="27"/>
      <c r="GO5" s="27"/>
      <c r="GP5" s="27"/>
      <c r="GQ5" s="27"/>
      <c r="GR5" s="27"/>
      <c r="GS5" s="27"/>
      <c r="GT5" s="27"/>
      <c r="GU5" s="27"/>
      <c r="GV5" s="27"/>
      <c r="GW5" s="27"/>
      <c r="GX5" s="27"/>
      <c r="GY5" s="27"/>
      <c r="GZ5" s="27"/>
      <c r="HA5" s="27"/>
      <c r="HB5" s="27"/>
      <c r="HC5" s="27"/>
      <c r="HD5" s="27"/>
      <c r="HE5" s="27"/>
      <c r="HF5" s="27"/>
      <c r="HG5" s="27"/>
      <c r="HH5" s="27"/>
      <c r="HI5" s="27"/>
      <c r="HJ5" s="27"/>
      <c r="HK5" s="27"/>
      <c r="HL5" s="27"/>
      <c r="HM5" s="27"/>
      <c r="HN5" s="27"/>
      <c r="HO5" s="27"/>
      <c r="HP5" s="27"/>
      <c r="HQ5" s="27"/>
      <c r="HR5" s="27"/>
      <c r="HS5" s="27"/>
      <c r="HT5" s="27"/>
      <c r="HU5" s="27"/>
      <c r="HV5" s="27"/>
      <c r="HW5" s="27"/>
      <c r="HX5" s="27"/>
      <c r="HY5" s="27"/>
      <c r="HZ5" s="27"/>
      <c r="IA5" s="27"/>
      <c r="IB5" s="27"/>
      <c r="IC5" s="27"/>
    </row>
    <row r="6" spans="1:237" ht="21" thickBot="1" x14ac:dyDescent="0.35">
      <c r="A6" s="164" t="s">
        <v>226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6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  <c r="GN6" s="27"/>
      <c r="GO6" s="27"/>
      <c r="GP6" s="27"/>
      <c r="GQ6" s="27"/>
      <c r="GR6" s="27"/>
      <c r="GS6" s="27"/>
      <c r="GT6" s="27"/>
      <c r="GU6" s="27"/>
      <c r="GV6" s="27"/>
      <c r="GW6" s="27"/>
      <c r="GX6" s="27"/>
      <c r="GY6" s="27"/>
      <c r="GZ6" s="27"/>
      <c r="HA6" s="27"/>
      <c r="HB6" s="27"/>
      <c r="HC6" s="27"/>
      <c r="HD6" s="27"/>
      <c r="HE6" s="27"/>
      <c r="HF6" s="27"/>
      <c r="HG6" s="27"/>
      <c r="HH6" s="27"/>
      <c r="HI6" s="27"/>
      <c r="HJ6" s="27"/>
      <c r="HK6" s="27"/>
      <c r="HL6" s="27"/>
      <c r="HM6" s="27"/>
      <c r="HN6" s="27"/>
      <c r="HO6" s="27"/>
      <c r="HP6" s="27"/>
      <c r="HQ6" s="27"/>
      <c r="HR6" s="27"/>
      <c r="HS6" s="27"/>
      <c r="HT6" s="27"/>
      <c r="HU6" s="27"/>
      <c r="HV6" s="27"/>
      <c r="HW6" s="27"/>
      <c r="HX6" s="27"/>
      <c r="HY6" s="27"/>
      <c r="HZ6" s="27"/>
      <c r="IA6" s="27"/>
      <c r="IB6" s="27"/>
      <c r="IC6" s="27"/>
    </row>
    <row r="7" spans="1:237" x14ac:dyDescent="0.25">
      <c r="A7" s="167" t="s">
        <v>12</v>
      </c>
      <c r="B7" s="151" t="s">
        <v>0</v>
      </c>
      <c r="C7" s="151" t="s">
        <v>88</v>
      </c>
      <c r="D7" s="149" t="s">
        <v>193</v>
      </c>
      <c r="E7" s="149" t="s">
        <v>11</v>
      </c>
      <c r="F7" s="149" t="s">
        <v>221</v>
      </c>
      <c r="G7" s="151" t="s">
        <v>7</v>
      </c>
      <c r="H7" s="169" t="s">
        <v>1</v>
      </c>
      <c r="I7" s="151" t="s">
        <v>2</v>
      </c>
      <c r="J7" s="149" t="s">
        <v>3</v>
      </c>
      <c r="K7" s="151" t="s">
        <v>4</v>
      </c>
      <c r="L7" s="151" t="s">
        <v>5</v>
      </c>
      <c r="M7" s="153" t="s">
        <v>6</v>
      </c>
      <c r="P7" s="27"/>
      <c r="Q7" s="28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  <c r="EL7" s="27"/>
      <c r="EM7" s="27"/>
      <c r="EN7" s="27"/>
      <c r="EO7" s="27"/>
      <c r="EP7" s="27"/>
      <c r="EQ7" s="27"/>
      <c r="ER7" s="27"/>
      <c r="ES7" s="27"/>
      <c r="ET7" s="27"/>
      <c r="EU7" s="27"/>
      <c r="EV7" s="27"/>
      <c r="EW7" s="27"/>
      <c r="EX7" s="27"/>
      <c r="EY7" s="27"/>
      <c r="EZ7" s="27"/>
      <c r="FA7" s="27"/>
      <c r="FB7" s="27"/>
      <c r="FC7" s="27"/>
      <c r="FD7" s="27"/>
      <c r="FE7" s="27"/>
      <c r="FF7" s="27"/>
      <c r="FG7" s="27"/>
      <c r="FH7" s="27"/>
      <c r="FI7" s="27"/>
      <c r="FJ7" s="27"/>
      <c r="FK7" s="27"/>
      <c r="FL7" s="27"/>
      <c r="FM7" s="27"/>
      <c r="FN7" s="27"/>
      <c r="FO7" s="27"/>
      <c r="FP7" s="27"/>
      <c r="FQ7" s="27"/>
      <c r="FR7" s="27"/>
      <c r="FS7" s="27"/>
      <c r="FT7" s="27"/>
      <c r="FU7" s="27"/>
      <c r="FV7" s="27"/>
      <c r="FW7" s="27"/>
      <c r="FX7" s="27"/>
      <c r="FY7" s="27"/>
      <c r="FZ7" s="27"/>
      <c r="GA7" s="27"/>
      <c r="GB7" s="27"/>
      <c r="GC7" s="27"/>
      <c r="GD7" s="27"/>
      <c r="GE7" s="27"/>
      <c r="GF7" s="27"/>
      <c r="GG7" s="27"/>
      <c r="GH7" s="27"/>
      <c r="GI7" s="27"/>
      <c r="GJ7" s="27"/>
      <c r="GK7" s="27"/>
      <c r="GL7" s="27"/>
      <c r="GM7" s="27"/>
      <c r="GN7" s="27"/>
      <c r="GO7" s="27"/>
      <c r="GP7" s="27"/>
      <c r="GQ7" s="27"/>
      <c r="GR7" s="27"/>
      <c r="GS7" s="27"/>
      <c r="GT7" s="27"/>
      <c r="GU7" s="27"/>
      <c r="GV7" s="27"/>
      <c r="GW7" s="27"/>
      <c r="GX7" s="27"/>
      <c r="GY7" s="27"/>
      <c r="GZ7" s="27"/>
      <c r="HA7" s="27"/>
      <c r="HB7" s="27"/>
      <c r="HC7" s="27"/>
      <c r="HD7" s="27"/>
      <c r="HE7" s="27"/>
      <c r="HF7" s="27"/>
      <c r="HG7" s="27"/>
      <c r="HH7" s="27"/>
      <c r="HI7" s="27"/>
      <c r="HJ7" s="27"/>
      <c r="HK7" s="27"/>
      <c r="HL7" s="27"/>
      <c r="HM7" s="27"/>
      <c r="HN7" s="27"/>
      <c r="HO7" s="27"/>
      <c r="HP7" s="27"/>
      <c r="HQ7" s="27"/>
      <c r="HR7" s="27"/>
      <c r="HS7" s="27"/>
      <c r="HT7" s="27"/>
      <c r="HU7" s="27"/>
      <c r="HV7" s="27"/>
      <c r="HW7" s="27"/>
      <c r="HX7" s="27"/>
      <c r="HY7" s="27"/>
      <c r="HZ7" s="27"/>
      <c r="IA7" s="27"/>
      <c r="IB7" s="27"/>
      <c r="IC7" s="27"/>
    </row>
    <row r="8" spans="1:237" ht="15.75" thickBot="1" x14ac:dyDescent="0.3">
      <c r="A8" s="168"/>
      <c r="B8" s="152"/>
      <c r="C8" s="152"/>
      <c r="D8" s="150"/>
      <c r="E8" s="150"/>
      <c r="F8" s="150"/>
      <c r="G8" s="152"/>
      <c r="H8" s="170"/>
      <c r="I8" s="152"/>
      <c r="J8" s="150"/>
      <c r="K8" s="152"/>
      <c r="L8" s="152"/>
      <c r="M8" s="154"/>
    </row>
    <row r="9" spans="1:237" x14ac:dyDescent="0.25">
      <c r="A9" s="27" t="s">
        <v>108</v>
      </c>
      <c r="B9" s="10"/>
      <c r="C9" s="8"/>
      <c r="D9" s="8"/>
      <c r="E9" s="27"/>
      <c r="F9" s="27"/>
      <c r="G9" s="105"/>
      <c r="H9" s="104"/>
      <c r="I9" s="105"/>
      <c r="J9" s="105"/>
      <c r="K9" s="105"/>
      <c r="L9" s="105"/>
      <c r="M9" s="104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  <c r="DR9" s="27"/>
      <c r="DS9" s="27"/>
      <c r="DT9" s="27"/>
      <c r="DU9" s="27"/>
      <c r="DV9" s="27"/>
      <c r="DW9" s="27"/>
      <c r="DX9" s="27"/>
      <c r="DY9" s="27"/>
      <c r="DZ9" s="27"/>
      <c r="EA9" s="27"/>
      <c r="EB9" s="27"/>
      <c r="EC9" s="27"/>
      <c r="ED9" s="27"/>
      <c r="EE9" s="27"/>
      <c r="EF9" s="27"/>
      <c r="EG9" s="27"/>
      <c r="EH9" s="27"/>
      <c r="EI9" s="27"/>
      <c r="EJ9" s="27"/>
      <c r="EK9" s="27"/>
      <c r="EL9" s="27"/>
      <c r="EM9" s="27"/>
      <c r="EN9" s="27"/>
      <c r="EO9" s="27"/>
      <c r="EP9" s="27"/>
      <c r="EQ9" s="27"/>
      <c r="ER9" s="27"/>
      <c r="ES9" s="27"/>
      <c r="ET9" s="27"/>
      <c r="EU9" s="27"/>
      <c r="EV9" s="27"/>
      <c r="EW9" s="27"/>
      <c r="EX9" s="27"/>
      <c r="EY9" s="27"/>
      <c r="EZ9" s="27"/>
      <c r="FA9" s="27"/>
      <c r="FB9" s="27"/>
      <c r="FC9" s="27"/>
      <c r="FD9" s="27"/>
      <c r="FE9" s="27"/>
      <c r="FF9" s="27"/>
      <c r="FG9" s="27"/>
      <c r="FH9" s="27"/>
      <c r="FI9" s="27"/>
      <c r="FJ9" s="27"/>
      <c r="FK9" s="27"/>
      <c r="FL9" s="27"/>
      <c r="FM9" s="27"/>
      <c r="FN9" s="27"/>
      <c r="FO9" s="27"/>
      <c r="FP9" s="27"/>
      <c r="FQ9" s="27"/>
      <c r="FR9" s="27"/>
      <c r="FS9" s="27"/>
      <c r="FT9" s="27"/>
      <c r="FU9" s="27"/>
      <c r="FV9" s="27"/>
      <c r="FW9" s="27"/>
      <c r="FX9" s="27"/>
      <c r="FY9" s="27"/>
      <c r="FZ9" s="27"/>
      <c r="GA9" s="27"/>
      <c r="GB9" s="27"/>
      <c r="GC9" s="27"/>
      <c r="GD9" s="27"/>
      <c r="GE9" s="27"/>
      <c r="GF9" s="27"/>
      <c r="GG9" s="27"/>
      <c r="GH9" s="27"/>
      <c r="GI9" s="27"/>
      <c r="GJ9" s="27"/>
      <c r="GK9" s="27"/>
      <c r="GL9" s="27"/>
      <c r="GM9" s="27"/>
      <c r="GN9" s="27"/>
      <c r="GO9" s="27"/>
      <c r="GP9" s="27"/>
      <c r="GQ9" s="27"/>
      <c r="GR9" s="27"/>
      <c r="GS9" s="27"/>
      <c r="GT9" s="27"/>
      <c r="GU9" s="27"/>
      <c r="GV9" s="27"/>
      <c r="GW9" s="27"/>
      <c r="GX9" s="27"/>
      <c r="GY9" s="27"/>
      <c r="GZ9" s="27"/>
      <c r="HA9" s="27"/>
      <c r="HB9" s="27"/>
      <c r="HC9" s="27"/>
      <c r="HD9" s="27"/>
      <c r="HE9" s="27"/>
      <c r="HF9" s="27"/>
      <c r="HG9" s="27"/>
      <c r="HH9" s="27"/>
      <c r="HI9" s="27"/>
      <c r="HJ9" s="27"/>
      <c r="HK9" s="27"/>
      <c r="HL9" s="27"/>
      <c r="HM9" s="27"/>
      <c r="HN9" s="27"/>
      <c r="HO9" s="27"/>
      <c r="HP9" s="27"/>
      <c r="HQ9" s="27"/>
      <c r="HR9" s="27"/>
      <c r="HS9" s="27"/>
      <c r="HT9" s="27"/>
      <c r="HU9" s="27"/>
      <c r="HV9" s="27"/>
      <c r="HW9" s="27"/>
      <c r="HX9" s="27"/>
      <c r="HY9" s="27"/>
      <c r="HZ9" s="27"/>
      <c r="IA9" s="27"/>
      <c r="IB9" s="27"/>
      <c r="IC9" s="27"/>
    </row>
    <row r="10" spans="1:237" x14ac:dyDescent="0.25">
      <c r="A10" t="s">
        <v>109</v>
      </c>
      <c r="B10" s="137" t="s">
        <v>49</v>
      </c>
      <c r="C10" s="4" t="s">
        <v>66</v>
      </c>
      <c r="D10" s="4" t="s">
        <v>194</v>
      </c>
      <c r="E10" s="6">
        <v>44409</v>
      </c>
      <c r="F10" s="1" t="s">
        <v>97</v>
      </c>
      <c r="G10" s="127">
        <v>133000</v>
      </c>
      <c r="H10" s="127">
        <v>3817.1</v>
      </c>
      <c r="I10" s="127">
        <v>19867.79</v>
      </c>
      <c r="J10" s="127">
        <v>4043.2</v>
      </c>
      <c r="K10" s="127">
        <v>24866.31</v>
      </c>
      <c r="L10" s="127">
        <v>52594.400000000001</v>
      </c>
      <c r="M10" s="127">
        <f>G10-L10</f>
        <v>80405.600000000006</v>
      </c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  <c r="DA10" s="31"/>
      <c r="DB10" s="31"/>
      <c r="DC10" s="31"/>
      <c r="DD10" s="31"/>
      <c r="DE10" s="31"/>
      <c r="DF10" s="31"/>
      <c r="DG10" s="31"/>
      <c r="DH10" s="31"/>
      <c r="DI10" s="31"/>
      <c r="DJ10" s="31"/>
      <c r="DK10" s="31"/>
      <c r="DL10" s="31"/>
      <c r="DM10" s="31"/>
      <c r="DN10" s="31"/>
      <c r="DO10" s="31"/>
      <c r="DP10" s="31"/>
      <c r="DQ10" s="31"/>
      <c r="DR10" s="31"/>
      <c r="DS10" s="31"/>
      <c r="DT10" s="31"/>
      <c r="DU10" s="31"/>
      <c r="DV10" s="31"/>
      <c r="DW10" s="31"/>
      <c r="DX10" s="31"/>
      <c r="DY10" s="31"/>
      <c r="DZ10" s="31"/>
      <c r="EA10" s="31"/>
      <c r="EB10" s="31"/>
      <c r="EC10" s="31"/>
      <c r="ED10" s="31"/>
      <c r="EE10" s="31"/>
      <c r="EF10" s="31"/>
      <c r="EG10" s="31"/>
      <c r="EH10" s="31"/>
      <c r="EI10" s="31"/>
      <c r="EJ10" s="31"/>
      <c r="EK10" s="31"/>
      <c r="EL10" s="31"/>
      <c r="EM10" s="31"/>
      <c r="EN10" s="31"/>
      <c r="EO10" s="31"/>
      <c r="EP10" s="31"/>
      <c r="EQ10" s="31"/>
      <c r="ER10" s="31"/>
      <c r="ES10" s="31"/>
      <c r="ET10" s="31"/>
      <c r="EU10" s="31"/>
      <c r="EV10" s="31"/>
      <c r="EW10" s="31"/>
      <c r="EX10" s="31"/>
      <c r="EY10" s="31"/>
      <c r="EZ10" s="31"/>
      <c r="FA10" s="31"/>
      <c r="FB10" s="31"/>
      <c r="FC10" s="31"/>
      <c r="FD10" s="31"/>
      <c r="FE10" s="31"/>
      <c r="FF10" s="31"/>
      <c r="FG10" s="31"/>
      <c r="FH10" s="31"/>
      <c r="FI10" s="31"/>
      <c r="FJ10" s="31"/>
      <c r="FK10" s="31"/>
      <c r="FL10" s="31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</row>
    <row r="11" spans="1:237" s="29" customFormat="1" x14ac:dyDescent="0.25">
      <c r="A11" s="45" t="s">
        <v>13</v>
      </c>
      <c r="B11" s="65">
        <v>1</v>
      </c>
      <c r="C11" s="51"/>
      <c r="D11" s="51"/>
      <c r="E11" s="35"/>
      <c r="F11" s="45"/>
      <c r="G11" s="130">
        <f>G10</f>
        <v>133000</v>
      </c>
      <c r="H11" s="98">
        <f t="shared" ref="H11:M11" si="0">H10</f>
        <v>3817.1</v>
      </c>
      <c r="I11" s="130">
        <f>I10</f>
        <v>19867.79</v>
      </c>
      <c r="J11" s="130">
        <f t="shared" si="0"/>
        <v>4043.2</v>
      </c>
      <c r="K11" s="130">
        <f>K10</f>
        <v>24866.31</v>
      </c>
      <c r="L11" s="130">
        <f>L10</f>
        <v>52594.400000000001</v>
      </c>
      <c r="M11" s="143">
        <f t="shared" si="0"/>
        <v>80405.600000000006</v>
      </c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</row>
    <row r="12" spans="1:237" x14ac:dyDescent="0.25"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</row>
    <row r="13" spans="1:237" ht="11.25" customHeight="1" x14ac:dyDescent="0.25">
      <c r="A13" s="26" t="s">
        <v>39</v>
      </c>
      <c r="B13" s="26"/>
      <c r="C13" s="26"/>
      <c r="D13" s="26"/>
      <c r="E13" s="26"/>
      <c r="F13" s="26"/>
      <c r="G13" s="105"/>
      <c r="H13" s="104"/>
      <c r="I13" s="105"/>
      <c r="J13" s="105"/>
      <c r="K13" s="127"/>
      <c r="L13" s="105"/>
      <c r="M13" s="104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  <c r="CU13" s="27"/>
      <c r="CV13" s="27"/>
      <c r="CW13" s="27"/>
      <c r="CX13" s="27"/>
      <c r="CY13" s="27"/>
      <c r="CZ13" s="27"/>
      <c r="DA13" s="27"/>
      <c r="DB13" s="27"/>
      <c r="DC13" s="27"/>
      <c r="DD13" s="27"/>
      <c r="DE13" s="27"/>
      <c r="DF13" s="27"/>
      <c r="DG13" s="27"/>
      <c r="DH13" s="27"/>
      <c r="DI13" s="27"/>
      <c r="DJ13" s="27"/>
      <c r="DK13" s="27"/>
      <c r="DL13" s="27"/>
      <c r="DM13" s="27"/>
      <c r="DN13" s="27"/>
      <c r="DO13" s="27"/>
      <c r="DP13" s="27"/>
      <c r="DQ13" s="27"/>
      <c r="DR13" s="27"/>
      <c r="DS13" s="27"/>
      <c r="DT13" s="27"/>
      <c r="DU13" s="27"/>
      <c r="DV13" s="27"/>
      <c r="DW13" s="27"/>
      <c r="DX13" s="27"/>
      <c r="DY13" s="27"/>
      <c r="DZ13" s="27"/>
      <c r="EA13" s="27"/>
      <c r="EB13" s="27"/>
      <c r="EC13" s="27"/>
      <c r="ED13" s="27"/>
      <c r="EE13" s="27"/>
      <c r="EF13" s="27"/>
      <c r="EG13" s="27"/>
      <c r="EH13" s="27"/>
      <c r="EI13" s="27"/>
      <c r="EJ13" s="27"/>
      <c r="EK13" s="27"/>
      <c r="EL13" s="27"/>
      <c r="EM13" s="27"/>
      <c r="EN13" s="27"/>
      <c r="EO13" s="27"/>
      <c r="EP13" s="27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  <c r="FF13" s="27"/>
      <c r="FG13" s="27"/>
      <c r="FH13" s="27"/>
      <c r="FI13" s="27"/>
      <c r="FJ13" s="27"/>
      <c r="FK13" s="27"/>
      <c r="FL13" s="27"/>
      <c r="FM13" s="27"/>
      <c r="FN13" s="27"/>
      <c r="FO13" s="27"/>
      <c r="FP13" s="27"/>
      <c r="FQ13" s="27"/>
      <c r="FR13" s="27"/>
      <c r="FS13" s="27"/>
      <c r="FT13" s="27"/>
      <c r="FU13" s="27"/>
      <c r="FV13" s="27"/>
      <c r="FW13" s="27"/>
      <c r="FX13" s="27"/>
      <c r="FY13" s="27"/>
      <c r="FZ13" s="27"/>
      <c r="GA13" s="27"/>
      <c r="GB13" s="27"/>
      <c r="GC13" s="27"/>
      <c r="GD13" s="27"/>
      <c r="GE13" s="27"/>
      <c r="GF13" s="27"/>
      <c r="GG13" s="27"/>
      <c r="GH13" s="27"/>
      <c r="GI13" s="27"/>
      <c r="GJ13" s="27"/>
      <c r="GK13" s="27"/>
      <c r="GL13" s="27"/>
      <c r="GM13" s="27"/>
      <c r="GN13" s="27"/>
      <c r="GO13" s="27"/>
      <c r="GP13" s="27"/>
      <c r="GQ13" s="27"/>
      <c r="GR13" s="27"/>
      <c r="GS13" s="27"/>
      <c r="GT13" s="27"/>
      <c r="GU13" s="27"/>
      <c r="GV13" s="27"/>
      <c r="GW13" s="27"/>
      <c r="GX13" s="27"/>
      <c r="GY13" s="27"/>
      <c r="GZ13" s="27"/>
      <c r="HA13" s="27"/>
      <c r="HB13" s="27"/>
      <c r="HC13" s="27"/>
      <c r="HD13" s="27"/>
      <c r="HE13" s="27"/>
      <c r="HF13" s="27"/>
      <c r="HG13" s="27"/>
      <c r="HH13" s="27"/>
      <c r="HI13" s="27"/>
      <c r="HJ13" s="27"/>
      <c r="HK13" s="27"/>
      <c r="HL13" s="27"/>
      <c r="HM13" s="27"/>
      <c r="HN13" s="27"/>
      <c r="HO13" s="27"/>
      <c r="HP13" s="27"/>
      <c r="HQ13" s="27"/>
      <c r="HR13" s="27"/>
      <c r="HS13" s="27"/>
      <c r="HT13" s="27"/>
      <c r="HU13" s="27"/>
      <c r="HV13" s="27"/>
      <c r="HW13" s="27"/>
      <c r="HX13" s="27"/>
      <c r="HY13" s="27"/>
      <c r="HZ13" s="27"/>
      <c r="IA13" s="27"/>
      <c r="IB13" s="27"/>
      <c r="IC13" s="27"/>
    </row>
    <row r="14" spans="1:237" x14ac:dyDescent="0.25">
      <c r="A14" s="3" t="s">
        <v>63</v>
      </c>
      <c r="B14" s="3" t="s">
        <v>64</v>
      </c>
      <c r="C14" s="4" t="s">
        <v>65</v>
      </c>
      <c r="D14" s="4" t="s">
        <v>194</v>
      </c>
      <c r="E14" s="3" t="s">
        <v>87</v>
      </c>
      <c r="F14" s="7" t="s">
        <v>97</v>
      </c>
      <c r="G14" s="127">
        <v>75000</v>
      </c>
      <c r="H14" s="127">
        <v>2152.5</v>
      </c>
      <c r="I14" s="127">
        <v>6309.38</v>
      </c>
      <c r="J14" s="127">
        <v>2280</v>
      </c>
      <c r="K14" s="127">
        <v>25</v>
      </c>
      <c r="L14" s="127">
        <v>10766.88</v>
      </c>
      <c r="M14" s="127">
        <f>G14-L14</f>
        <v>64233.120000000003</v>
      </c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  <c r="CV14" s="27"/>
      <c r="CW14" s="27"/>
      <c r="CX14" s="27"/>
      <c r="CY14" s="27"/>
      <c r="CZ14" s="27"/>
      <c r="DA14" s="27"/>
      <c r="DB14" s="27"/>
      <c r="DC14" s="27"/>
      <c r="DD14" s="27"/>
      <c r="DE14" s="27"/>
      <c r="DF14" s="27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/>
      <c r="DR14" s="27"/>
      <c r="DS14" s="27"/>
      <c r="DT14" s="27"/>
      <c r="DU14" s="27"/>
      <c r="DV14" s="27"/>
      <c r="DW14" s="27"/>
      <c r="DX14" s="27"/>
      <c r="DY14" s="27"/>
      <c r="DZ14" s="27"/>
      <c r="EA14" s="27"/>
      <c r="EB14" s="27"/>
      <c r="EC14" s="27"/>
      <c r="ED14" s="27"/>
      <c r="EE14" s="27"/>
      <c r="EF14" s="27"/>
      <c r="EG14" s="27"/>
      <c r="EH14" s="27"/>
      <c r="EI14" s="27"/>
      <c r="EJ14" s="27"/>
      <c r="EK14" s="27"/>
      <c r="EL14" s="27"/>
      <c r="EM14" s="27"/>
      <c r="EN14" s="27"/>
      <c r="EO14" s="27"/>
      <c r="EP14" s="27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  <c r="FF14" s="27"/>
      <c r="FG14" s="27"/>
      <c r="FH14" s="27"/>
      <c r="FI14" s="27"/>
      <c r="FJ14" s="27"/>
      <c r="FK14" s="27"/>
      <c r="FL14" s="27"/>
      <c r="FM14" s="27"/>
      <c r="FN14" s="27"/>
      <c r="FO14" s="27"/>
      <c r="FP14" s="27"/>
      <c r="FQ14" s="27"/>
      <c r="FR14" s="27"/>
      <c r="FS14" s="27"/>
      <c r="FT14" s="27"/>
      <c r="FU14" s="27"/>
      <c r="FV14" s="27"/>
      <c r="FW14" s="27"/>
      <c r="FX14" s="27"/>
      <c r="FY14" s="27"/>
      <c r="FZ14" s="27"/>
      <c r="GA14" s="27"/>
      <c r="GB14" s="27"/>
      <c r="GC14" s="27"/>
      <c r="GD14" s="27"/>
      <c r="GE14" s="27"/>
      <c r="GF14" s="27"/>
      <c r="GG14" s="27"/>
      <c r="GH14" s="27"/>
      <c r="GI14" s="27"/>
      <c r="GJ14" s="27"/>
      <c r="GK14" s="27"/>
      <c r="GL14" s="27"/>
      <c r="GM14" s="27"/>
      <c r="GN14" s="27"/>
      <c r="GO14" s="27"/>
      <c r="GP14" s="27"/>
      <c r="GQ14" s="27"/>
      <c r="GR14" s="27"/>
      <c r="GS14" s="27"/>
      <c r="GT14" s="27"/>
      <c r="GU14" s="27"/>
      <c r="GV14" s="27"/>
      <c r="GW14" s="27"/>
      <c r="GX14" s="27"/>
      <c r="GY14" s="27"/>
      <c r="GZ14" s="27"/>
      <c r="HA14" s="27"/>
      <c r="HB14" s="27"/>
      <c r="HC14" s="27"/>
      <c r="HD14" s="27"/>
      <c r="HE14" s="27"/>
      <c r="HF14" s="27"/>
      <c r="HG14" s="27"/>
      <c r="HH14" s="27"/>
      <c r="HI14" s="27"/>
      <c r="HJ14" s="27"/>
      <c r="HK14" s="27"/>
      <c r="HL14" s="27"/>
      <c r="HM14" s="27"/>
      <c r="HN14" s="27"/>
      <c r="HO14" s="27"/>
      <c r="HP14" s="27"/>
      <c r="HQ14" s="27"/>
      <c r="HR14" s="27"/>
      <c r="HS14" s="27"/>
      <c r="HT14" s="27"/>
      <c r="HU14" s="27"/>
      <c r="HV14" s="27"/>
      <c r="HW14" s="27"/>
      <c r="HX14" s="27"/>
      <c r="HY14" s="27"/>
      <c r="HZ14" s="27"/>
      <c r="IA14" s="27"/>
      <c r="IB14" s="27"/>
      <c r="IC14" s="27"/>
    </row>
    <row r="15" spans="1:237" s="1" customFormat="1" ht="11.25" customHeight="1" x14ac:dyDescent="0.25">
      <c r="A15" s="3" t="s">
        <v>68</v>
      </c>
      <c r="B15" s="3" t="s">
        <v>56</v>
      </c>
      <c r="C15" s="1" t="s">
        <v>66</v>
      </c>
      <c r="D15" s="1" t="s">
        <v>194</v>
      </c>
      <c r="E15" s="3" t="s">
        <v>86</v>
      </c>
      <c r="F15" s="7" t="s">
        <v>97</v>
      </c>
      <c r="G15" s="127">
        <v>40000</v>
      </c>
      <c r="H15" s="127">
        <v>1148</v>
      </c>
      <c r="I15" s="127">
        <v>442.65</v>
      </c>
      <c r="J15" s="127">
        <v>1216</v>
      </c>
      <c r="K15" s="127">
        <v>5009</v>
      </c>
      <c r="L15" s="127">
        <v>7815.65</v>
      </c>
      <c r="M15" s="127">
        <f>G15-L15</f>
        <v>32184.35</v>
      </c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7"/>
      <c r="EA15" s="27"/>
      <c r="EB15" s="27"/>
      <c r="EC15" s="27"/>
      <c r="ED15" s="27"/>
      <c r="EE15" s="27"/>
      <c r="EF15" s="27"/>
      <c r="EG15" s="27"/>
      <c r="EH15" s="27"/>
      <c r="EI15" s="27"/>
      <c r="EJ15" s="27"/>
      <c r="EK15" s="27"/>
      <c r="EL15" s="27"/>
      <c r="EM15" s="27"/>
      <c r="EN15" s="27"/>
      <c r="EO15" s="27"/>
      <c r="EP15" s="27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  <c r="FF15" s="27"/>
      <c r="FG15" s="27"/>
      <c r="FH15" s="27"/>
      <c r="FI15" s="27"/>
      <c r="FJ15" s="27"/>
      <c r="FK15" s="27"/>
      <c r="FL15" s="27"/>
      <c r="FM15" s="27"/>
      <c r="FN15" s="27"/>
      <c r="FO15" s="27"/>
      <c r="FP15" s="27"/>
      <c r="FQ15" s="27"/>
      <c r="FR15" s="27"/>
      <c r="FS15" s="27"/>
      <c r="FT15" s="27"/>
      <c r="FU15" s="27"/>
      <c r="FV15" s="27"/>
      <c r="FW15" s="27"/>
      <c r="FX15" s="27"/>
      <c r="FY15" s="27"/>
      <c r="FZ15" s="27"/>
      <c r="GA15" s="27"/>
      <c r="GB15" s="27"/>
      <c r="GC15" s="27"/>
      <c r="GD15" s="27"/>
      <c r="GE15" s="27"/>
      <c r="GF15" s="27"/>
      <c r="GG15" s="27"/>
      <c r="GH15" s="27"/>
      <c r="GI15" s="27"/>
      <c r="GJ15" s="27"/>
      <c r="GK15" s="27"/>
      <c r="GL15" s="27"/>
      <c r="GM15" s="27"/>
      <c r="GN15" s="27"/>
      <c r="GO15" s="27"/>
      <c r="GP15" s="27"/>
      <c r="GQ15" s="27"/>
      <c r="GR15" s="27"/>
      <c r="GS15" s="27"/>
      <c r="GT15" s="27"/>
      <c r="GU15" s="27"/>
      <c r="GV15" s="27"/>
      <c r="GW15" s="27"/>
      <c r="GX15" s="27"/>
      <c r="GY15" s="27"/>
      <c r="GZ15" s="27"/>
      <c r="HA15" s="27"/>
      <c r="HB15" s="27"/>
      <c r="HC15" s="27"/>
      <c r="HD15" s="27"/>
      <c r="HE15" s="27"/>
      <c r="HF15" s="27"/>
      <c r="HG15" s="27"/>
      <c r="HH15" s="27"/>
      <c r="HI15" s="27"/>
      <c r="HJ15" s="27"/>
      <c r="HK15" s="27"/>
      <c r="HL15" s="27"/>
      <c r="HM15" s="27"/>
      <c r="HN15" s="27"/>
      <c r="HO15" s="27"/>
      <c r="HP15" s="27"/>
      <c r="HQ15" s="27"/>
      <c r="HR15" s="27"/>
      <c r="HS15" s="27"/>
      <c r="HT15" s="27"/>
      <c r="HU15" s="27"/>
      <c r="HV15" s="27"/>
      <c r="HW15" s="27"/>
      <c r="HX15" s="27"/>
      <c r="HY15" s="27"/>
      <c r="HZ15" s="27"/>
      <c r="IA15" s="27"/>
      <c r="IB15" s="27"/>
      <c r="IC15" s="27"/>
    </row>
    <row r="16" spans="1:237" s="1" customFormat="1" ht="11.25" customHeight="1" x14ac:dyDescent="0.25">
      <c r="A16" s="3" t="s">
        <v>114</v>
      </c>
      <c r="B16" s="3" t="s">
        <v>116</v>
      </c>
      <c r="C16" s="1" t="s">
        <v>66</v>
      </c>
      <c r="D16" s="1" t="s">
        <v>194</v>
      </c>
      <c r="E16" s="3" t="s">
        <v>115</v>
      </c>
      <c r="F16" s="7" t="s">
        <v>97</v>
      </c>
      <c r="G16" s="127">
        <v>87500</v>
      </c>
      <c r="H16" s="127">
        <v>2511.25</v>
      </c>
      <c r="I16" s="127">
        <v>8770.69</v>
      </c>
      <c r="J16" s="127">
        <v>2660</v>
      </c>
      <c r="K16" s="127">
        <v>10142.450000000001</v>
      </c>
      <c r="L16" s="127">
        <v>24084.39</v>
      </c>
      <c r="M16" s="127">
        <f>G16-L16</f>
        <v>63415.61</v>
      </c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  <c r="EZ16" s="27"/>
      <c r="FA16" s="27"/>
      <c r="FB16" s="27"/>
      <c r="FC16" s="27"/>
      <c r="FD16" s="27"/>
      <c r="FE16" s="27"/>
      <c r="FF16" s="27"/>
      <c r="FG16" s="27"/>
      <c r="FH16" s="27"/>
      <c r="FI16" s="27"/>
      <c r="FJ16" s="27"/>
      <c r="FK16" s="27"/>
      <c r="FL16" s="27"/>
      <c r="FM16" s="27"/>
      <c r="FN16" s="27"/>
      <c r="FO16" s="27"/>
      <c r="FP16" s="27"/>
      <c r="FQ16" s="27"/>
      <c r="FR16" s="27"/>
      <c r="FS16" s="27"/>
      <c r="FT16" s="27"/>
      <c r="FU16" s="27"/>
      <c r="FV16" s="27"/>
      <c r="FW16" s="27"/>
      <c r="FX16" s="27"/>
      <c r="FY16" s="27"/>
      <c r="FZ16" s="27"/>
      <c r="GA16" s="27"/>
      <c r="GB16" s="27"/>
      <c r="GC16" s="27"/>
      <c r="GD16" s="27"/>
      <c r="GE16" s="27"/>
      <c r="GF16" s="27"/>
      <c r="GG16" s="27"/>
      <c r="GH16" s="27"/>
      <c r="GI16" s="27"/>
      <c r="GJ16" s="27"/>
      <c r="GK16" s="27"/>
      <c r="GL16" s="27"/>
      <c r="GM16" s="27"/>
      <c r="GN16" s="27"/>
      <c r="GO16" s="27"/>
      <c r="GP16" s="27"/>
      <c r="GQ16" s="27"/>
      <c r="GR16" s="27"/>
      <c r="GS16" s="27"/>
      <c r="GT16" s="27"/>
      <c r="GU16" s="27"/>
      <c r="GV16" s="27"/>
      <c r="GW16" s="27"/>
      <c r="GX16" s="27"/>
      <c r="GY16" s="27"/>
      <c r="GZ16" s="27"/>
      <c r="HA16" s="27"/>
      <c r="HB16" s="27"/>
      <c r="HC16" s="27"/>
      <c r="HD16" s="27"/>
      <c r="HE16" s="27"/>
      <c r="HF16" s="27"/>
      <c r="HG16" s="27"/>
      <c r="HH16" s="27"/>
      <c r="HI16" s="27"/>
      <c r="HJ16" s="27"/>
      <c r="HK16" s="27"/>
      <c r="HL16" s="27"/>
      <c r="HM16" s="27"/>
      <c r="HN16" s="27"/>
      <c r="HO16" s="27"/>
      <c r="HP16" s="27"/>
      <c r="HQ16" s="27"/>
      <c r="HR16" s="27"/>
      <c r="HS16" s="27"/>
      <c r="HT16" s="27"/>
      <c r="HU16" s="27"/>
      <c r="HV16" s="27"/>
      <c r="HW16" s="27"/>
      <c r="HX16" s="27"/>
      <c r="HY16" s="27"/>
      <c r="HZ16" s="27"/>
      <c r="IA16" s="27"/>
      <c r="IB16" s="27"/>
      <c r="IC16" s="27"/>
    </row>
    <row r="17" spans="1:237" x14ac:dyDescent="0.25">
      <c r="A17" s="45" t="s">
        <v>13</v>
      </c>
      <c r="B17" s="65">
        <v>3</v>
      </c>
      <c r="C17" s="51"/>
      <c r="D17" s="51"/>
      <c r="E17" s="45"/>
      <c r="F17" s="45"/>
      <c r="G17" s="130">
        <f t="shared" ref="G17:J17" si="1">SUM(G14:G16)</f>
        <v>202500</v>
      </c>
      <c r="H17" s="98">
        <f t="shared" si="1"/>
        <v>5811.75</v>
      </c>
      <c r="I17" s="130">
        <f t="shared" si="1"/>
        <v>15522.720000000001</v>
      </c>
      <c r="J17" s="130">
        <f t="shared" si="1"/>
        <v>6156</v>
      </c>
      <c r="K17" s="130">
        <f>SUM(K14:K16)</f>
        <v>15176.45</v>
      </c>
      <c r="L17" s="130">
        <f>SUM(L14:L16)</f>
        <v>42666.92</v>
      </c>
      <c r="M17" s="98">
        <f>M16+M15+M14</f>
        <v>159833.07999999999</v>
      </c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G17" s="27"/>
      <c r="GH17" s="27"/>
      <c r="GI17" s="27"/>
      <c r="GJ17" s="27"/>
      <c r="GK17" s="27"/>
      <c r="GL17" s="27"/>
      <c r="GM17" s="27"/>
      <c r="GN17" s="27"/>
      <c r="GO17" s="27"/>
      <c r="GP17" s="27"/>
      <c r="GQ17" s="27"/>
      <c r="GR17" s="27"/>
      <c r="GS17" s="27"/>
      <c r="GT17" s="27"/>
      <c r="GU17" s="27"/>
      <c r="GV17" s="27"/>
      <c r="GW17" s="27"/>
      <c r="GX17" s="27"/>
      <c r="GY17" s="27"/>
      <c r="GZ17" s="27"/>
      <c r="HA17" s="27"/>
      <c r="HB17" s="27"/>
      <c r="HC17" s="27"/>
      <c r="HD17" s="27"/>
      <c r="HE17" s="27"/>
      <c r="HF17" s="27"/>
      <c r="HG17" s="27"/>
      <c r="HH17" s="27"/>
      <c r="HI17" s="27"/>
      <c r="HJ17" s="27"/>
      <c r="HK17" s="27"/>
      <c r="HL17" s="27"/>
      <c r="HM17" s="27"/>
      <c r="HN17" s="27"/>
      <c r="HO17" s="27"/>
      <c r="HP17" s="27"/>
      <c r="HQ17" s="27"/>
      <c r="HR17" s="27"/>
      <c r="HS17" s="27"/>
      <c r="HT17" s="27"/>
      <c r="HU17" s="27"/>
      <c r="HV17" s="27"/>
      <c r="HW17" s="27"/>
      <c r="HX17" s="27"/>
      <c r="HY17" s="27"/>
      <c r="HZ17" s="27"/>
      <c r="IA17" s="27"/>
      <c r="IB17" s="27"/>
      <c r="IC17" s="27"/>
    </row>
    <row r="18" spans="1:237" s="31" customFormat="1" x14ac:dyDescent="0.25">
      <c r="A18" s="28"/>
      <c r="B18" s="12"/>
      <c r="C18" s="13"/>
      <c r="D18" s="13"/>
      <c r="E18" s="28"/>
      <c r="F18" s="28"/>
      <c r="G18" s="131"/>
      <c r="H18" s="110"/>
      <c r="I18" s="131"/>
      <c r="J18" s="131"/>
      <c r="K18" s="131"/>
      <c r="L18" s="131"/>
      <c r="M18" s="110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  <c r="GN18" s="28"/>
      <c r="GO18" s="28"/>
      <c r="GP18" s="28"/>
      <c r="GQ18" s="28"/>
      <c r="GR18" s="28"/>
      <c r="GS18" s="28"/>
      <c r="GT18" s="28"/>
      <c r="GU18" s="28"/>
      <c r="GV18" s="28"/>
      <c r="GW18" s="28"/>
      <c r="GX18" s="28"/>
      <c r="GY18" s="28"/>
      <c r="GZ18" s="28"/>
      <c r="HA18" s="28"/>
      <c r="HB18" s="28"/>
      <c r="HC18" s="28"/>
      <c r="HD18" s="28"/>
      <c r="HE18" s="28"/>
      <c r="HF18" s="28"/>
      <c r="HG18" s="28"/>
      <c r="HH18" s="28"/>
      <c r="HI18" s="28"/>
      <c r="HJ18" s="28"/>
      <c r="HK18" s="28"/>
      <c r="HL18" s="28"/>
      <c r="HM18" s="28"/>
      <c r="HN18" s="28"/>
      <c r="HO18" s="28"/>
      <c r="HP18" s="28"/>
      <c r="HQ18" s="28"/>
      <c r="HR18" s="28"/>
      <c r="HS18" s="28"/>
      <c r="HT18" s="28"/>
      <c r="HU18" s="28"/>
      <c r="HV18" s="28"/>
      <c r="HW18" s="28"/>
      <c r="HX18" s="28"/>
      <c r="HY18" s="28"/>
      <c r="HZ18" s="28"/>
      <c r="IA18" s="28"/>
      <c r="IB18" s="28"/>
      <c r="IC18" s="28"/>
    </row>
    <row r="19" spans="1:237" x14ac:dyDescent="0.25">
      <c r="A19" s="27" t="s">
        <v>192</v>
      </c>
      <c r="B19" s="10"/>
      <c r="C19" s="8"/>
      <c r="D19" s="8"/>
      <c r="E19" s="27"/>
      <c r="F19" s="27"/>
    </row>
    <row r="20" spans="1:237" x14ac:dyDescent="0.25">
      <c r="A20" t="s">
        <v>102</v>
      </c>
      <c r="B20" s="138" t="s">
        <v>212</v>
      </c>
      <c r="C20" s="4" t="s">
        <v>65</v>
      </c>
      <c r="D20" s="4" t="s">
        <v>194</v>
      </c>
      <c r="E20" s="6">
        <v>44542</v>
      </c>
      <c r="F20" s="7" t="s">
        <v>97</v>
      </c>
      <c r="G20" s="127">
        <v>60000</v>
      </c>
      <c r="H20" s="127">
        <v>1722</v>
      </c>
      <c r="I20" s="127">
        <v>3486.68</v>
      </c>
      <c r="J20" s="127">
        <v>1824</v>
      </c>
      <c r="K20" s="127">
        <v>2681.1</v>
      </c>
      <c r="L20" s="127">
        <v>9713.7800000000007</v>
      </c>
      <c r="M20" s="127">
        <f>G20-L20</f>
        <v>50286.22</v>
      </c>
    </row>
    <row r="21" spans="1:237" s="27" customFormat="1" x14ac:dyDescent="0.25">
      <c r="A21" s="45" t="s">
        <v>13</v>
      </c>
      <c r="B21" s="65">
        <v>1</v>
      </c>
      <c r="C21" s="51"/>
      <c r="D21" s="51"/>
      <c r="E21" s="45"/>
      <c r="F21" s="45"/>
      <c r="G21" s="130">
        <f>+G20</f>
        <v>60000</v>
      </c>
      <c r="H21" s="98">
        <f>+H20</f>
        <v>1722</v>
      </c>
      <c r="I21" s="130">
        <f>+I20</f>
        <v>3486.68</v>
      </c>
      <c r="J21" s="130">
        <f>+J20</f>
        <v>1824</v>
      </c>
      <c r="K21" s="130">
        <f>+K20</f>
        <v>2681.1</v>
      </c>
      <c r="L21" s="130">
        <f>L20</f>
        <v>9713.7800000000007</v>
      </c>
      <c r="M21" s="98">
        <f>+M20</f>
        <v>50286.22</v>
      </c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  <c r="CO21" s="31"/>
      <c r="CP21" s="31"/>
      <c r="CQ21" s="31"/>
      <c r="CR21" s="31"/>
      <c r="CS21" s="31"/>
      <c r="CT21" s="31"/>
      <c r="CU21" s="31"/>
      <c r="CV21" s="31"/>
      <c r="CW21" s="31"/>
      <c r="CX21" s="31"/>
      <c r="CY21" s="31"/>
      <c r="CZ21" s="31"/>
      <c r="DA21" s="31"/>
      <c r="DB21" s="31"/>
      <c r="DC21" s="31"/>
      <c r="DD21" s="31"/>
      <c r="DE21" s="31"/>
      <c r="DF21" s="31"/>
      <c r="DG21" s="31"/>
      <c r="DH21" s="31"/>
      <c r="DI21" s="31"/>
      <c r="DJ21" s="31"/>
      <c r="DK21" s="31"/>
      <c r="DL21" s="31"/>
      <c r="DM21" s="31"/>
      <c r="DN21" s="31"/>
      <c r="DO21" s="31"/>
      <c r="DP21" s="31"/>
      <c r="DQ21" s="31"/>
      <c r="DR21" s="31"/>
      <c r="DS21" s="31"/>
      <c r="DT21" s="31"/>
      <c r="DU21" s="31"/>
      <c r="DV21" s="31"/>
      <c r="DW21" s="31"/>
      <c r="DX21" s="31"/>
      <c r="DY21" s="31"/>
      <c r="DZ21" s="31"/>
      <c r="EA21" s="31"/>
      <c r="EB21" s="31"/>
      <c r="EC21" s="31"/>
      <c r="ED21" s="31"/>
      <c r="EE21" s="31"/>
      <c r="EF21" s="31"/>
      <c r="EG21" s="31"/>
      <c r="EH21" s="31"/>
      <c r="EI21" s="31"/>
      <c r="EJ21" s="31"/>
      <c r="EK21" s="31"/>
      <c r="EL21" s="31"/>
      <c r="EM21" s="31"/>
      <c r="EN21" s="31"/>
      <c r="EO21" s="31"/>
      <c r="EP21" s="31"/>
      <c r="EQ21" s="31"/>
      <c r="ER21" s="31"/>
      <c r="ES21" s="31"/>
      <c r="ET21" s="31"/>
      <c r="EU21" s="31"/>
      <c r="EV21" s="31"/>
      <c r="EW21" s="31"/>
      <c r="EX21" s="31"/>
      <c r="EY21" s="31"/>
      <c r="EZ21" s="31"/>
      <c r="FA21" s="31"/>
      <c r="FB21" s="31"/>
      <c r="FC21" s="31"/>
      <c r="FD21" s="31"/>
      <c r="FE21" s="31"/>
      <c r="FF21" s="31"/>
      <c r="FG21" s="31"/>
      <c r="FH21" s="31"/>
      <c r="FI21" s="31"/>
      <c r="FJ21" s="31"/>
      <c r="FK21" s="31"/>
      <c r="FL21" s="31"/>
      <c r="FM21" s="31"/>
      <c r="FN21" s="31"/>
      <c r="FO21" s="31"/>
      <c r="FP21" s="31"/>
      <c r="FQ21" s="31"/>
      <c r="FR21" s="31"/>
      <c r="FS21" s="31"/>
      <c r="FT21" s="31"/>
      <c r="FU21" s="31"/>
      <c r="FV21" s="31"/>
      <c r="FW21" s="31"/>
      <c r="FX21" s="31"/>
      <c r="FY21" s="31"/>
      <c r="FZ21" s="31"/>
      <c r="GA21" s="31"/>
      <c r="GB21" s="31"/>
      <c r="GC21" s="31"/>
      <c r="GD21" s="31"/>
      <c r="GE21" s="31"/>
      <c r="GF21" s="31"/>
      <c r="GG21" s="31"/>
      <c r="GH21" s="31"/>
      <c r="GI21" s="31"/>
      <c r="GJ21" s="31"/>
      <c r="GK21" s="31"/>
      <c r="GL21" s="31"/>
      <c r="GM21" s="31"/>
      <c r="GN21" s="31"/>
      <c r="GO21" s="31"/>
      <c r="GP21" s="31"/>
      <c r="GQ21" s="31"/>
      <c r="GR21" s="31"/>
      <c r="GS21" s="31"/>
      <c r="GT21" s="31"/>
      <c r="GU21" s="31"/>
      <c r="GV21" s="31"/>
      <c r="GW21" s="31"/>
      <c r="GX21" s="31"/>
      <c r="GY21" s="31"/>
      <c r="GZ21" s="31"/>
      <c r="HA21" s="31"/>
      <c r="HB21" s="31"/>
      <c r="HC21" s="31"/>
      <c r="HD21" s="31"/>
      <c r="HE21" s="31"/>
      <c r="HF21" s="31"/>
      <c r="HG21" s="31"/>
      <c r="HH21" s="31"/>
      <c r="HI21" s="31"/>
      <c r="HJ21" s="31"/>
      <c r="HK21" s="31"/>
      <c r="HL21" s="31"/>
      <c r="HM21" s="31"/>
      <c r="HN21" s="31"/>
      <c r="HO21" s="31"/>
      <c r="HP21" s="31"/>
      <c r="HQ21" s="31"/>
      <c r="HR21" s="31"/>
      <c r="HS21" s="31"/>
      <c r="HT21" s="31"/>
      <c r="HU21" s="31"/>
      <c r="HV21" s="31"/>
      <c r="HW21" s="31"/>
      <c r="HX21" s="31"/>
      <c r="HY21" s="31"/>
      <c r="HZ21" s="31"/>
      <c r="IA21" s="31"/>
      <c r="IB21" s="31"/>
      <c r="IC21" s="31"/>
    </row>
    <row r="22" spans="1:237" x14ac:dyDescent="0.25">
      <c r="B22"/>
      <c r="C22"/>
      <c r="D22"/>
      <c r="G22" s="127"/>
      <c r="H22" s="127"/>
      <c r="I22" s="127"/>
      <c r="J22" s="127"/>
      <c r="K22" s="127"/>
      <c r="L22" s="127"/>
      <c r="M22" s="127"/>
    </row>
    <row r="23" spans="1:237" x14ac:dyDescent="0.25">
      <c r="A23" s="27" t="s">
        <v>209</v>
      </c>
      <c r="B23"/>
      <c r="C23"/>
      <c r="D23"/>
      <c r="G23" s="127"/>
      <c r="H23" s="127"/>
      <c r="I23" s="127"/>
      <c r="J23" s="127"/>
      <c r="K23" s="127"/>
      <c r="L23" s="127"/>
      <c r="M23" s="127"/>
    </row>
    <row r="24" spans="1:237" x14ac:dyDescent="0.25">
      <c r="A24" t="s">
        <v>210</v>
      </c>
      <c r="B24" s="137" t="s">
        <v>49</v>
      </c>
      <c r="C24" s="1" t="s">
        <v>65</v>
      </c>
      <c r="D24" s="1" t="s">
        <v>194</v>
      </c>
      <c r="E24" s="6">
        <v>44844</v>
      </c>
      <c r="F24" s="1" t="s">
        <v>97</v>
      </c>
      <c r="G24" s="127">
        <v>133000</v>
      </c>
      <c r="H24" s="127">
        <v>3817.1</v>
      </c>
      <c r="I24" s="127">
        <v>19867.79</v>
      </c>
      <c r="J24" s="127">
        <v>4043.2</v>
      </c>
      <c r="K24" s="127">
        <v>2225</v>
      </c>
      <c r="L24" s="127">
        <v>29953.09</v>
      </c>
      <c r="M24" s="127">
        <f>G24-L24</f>
        <v>103046.91</v>
      </c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1"/>
      <c r="BQ24" s="31"/>
      <c r="BR24" s="31"/>
      <c r="BS24" s="31"/>
      <c r="BT24" s="31"/>
      <c r="BU24" s="31"/>
      <c r="BV24" s="31"/>
      <c r="BW24" s="31"/>
      <c r="BX24" s="31"/>
      <c r="BY24" s="31"/>
      <c r="BZ24" s="31"/>
      <c r="CA24" s="31"/>
      <c r="CB24" s="31"/>
      <c r="CC24" s="31"/>
      <c r="CD24" s="31"/>
      <c r="CE24" s="31"/>
      <c r="CF24" s="31"/>
      <c r="CG24" s="31"/>
      <c r="CH24" s="31"/>
      <c r="CI24" s="31"/>
      <c r="CJ24" s="31"/>
      <c r="CK24" s="31"/>
      <c r="CL24" s="31"/>
      <c r="CM24" s="31"/>
      <c r="CN24" s="31"/>
      <c r="CO24" s="31"/>
      <c r="CP24" s="31"/>
      <c r="CQ24" s="31"/>
    </row>
    <row r="25" spans="1:237" s="35" customFormat="1" x14ac:dyDescent="0.25">
      <c r="A25" s="45" t="s">
        <v>93</v>
      </c>
      <c r="B25" s="65">
        <v>1</v>
      </c>
      <c r="G25" s="133">
        <f t="shared" ref="G25:M25" si="2">SUM(G24)</f>
        <v>133000</v>
      </c>
      <c r="H25" s="133">
        <f t="shared" si="2"/>
        <v>3817.1</v>
      </c>
      <c r="I25" s="133">
        <f t="shared" si="2"/>
        <v>19867.79</v>
      </c>
      <c r="J25" s="133">
        <f t="shared" si="2"/>
        <v>4043.2</v>
      </c>
      <c r="K25" s="133">
        <f>SUM(K24)</f>
        <v>2225</v>
      </c>
      <c r="L25" s="133">
        <f>SUM(L24)</f>
        <v>29953.09</v>
      </c>
      <c r="M25" s="133">
        <f t="shared" si="2"/>
        <v>103046.91</v>
      </c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  <c r="BQ25" s="31"/>
      <c r="BR25" s="31"/>
      <c r="BS25" s="31"/>
      <c r="BT25" s="31"/>
      <c r="BU25" s="31"/>
      <c r="BV25" s="31"/>
      <c r="BW25" s="31"/>
      <c r="BX25" s="31"/>
      <c r="BY25" s="31"/>
      <c r="BZ25" s="31"/>
      <c r="CA25" s="31"/>
      <c r="CB25" s="31"/>
      <c r="CC25" s="31"/>
      <c r="CD25" s="31"/>
      <c r="CE25" s="31"/>
      <c r="CF25" s="31"/>
      <c r="CG25" s="31"/>
      <c r="CH25" s="31"/>
      <c r="CI25" s="31"/>
      <c r="CJ25" s="31"/>
      <c r="CK25" s="31"/>
      <c r="CL25" s="31"/>
      <c r="CM25" s="31"/>
      <c r="CN25" s="31"/>
      <c r="CO25" s="31"/>
      <c r="CP25" s="31"/>
      <c r="CQ25" s="31"/>
    </row>
    <row r="26" spans="1:237" s="28" customFormat="1" x14ac:dyDescent="0.25">
      <c r="B26" s="12"/>
      <c r="C26" s="13"/>
      <c r="D26" s="13"/>
      <c r="G26" s="131"/>
      <c r="H26" s="110"/>
      <c r="I26" s="131"/>
      <c r="J26" s="131"/>
      <c r="K26" s="131"/>
      <c r="L26" s="131"/>
      <c r="M26" s="110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1"/>
      <c r="BQ26" s="31"/>
      <c r="BR26" s="31"/>
      <c r="BS26" s="31"/>
      <c r="BT26" s="31"/>
      <c r="BU26" s="31"/>
      <c r="BV26" s="31"/>
      <c r="BW26" s="31"/>
      <c r="BX26" s="31"/>
      <c r="BY26" s="31"/>
      <c r="BZ26" s="31"/>
      <c r="CA26" s="31"/>
      <c r="CB26" s="31"/>
      <c r="CC26" s="31"/>
      <c r="CD26" s="31"/>
      <c r="CE26" s="31"/>
      <c r="CF26" s="31"/>
      <c r="CG26" s="31"/>
      <c r="CH26" s="31"/>
      <c r="CI26" s="31"/>
      <c r="CJ26" s="31"/>
      <c r="CK26" s="31"/>
      <c r="CL26" s="31"/>
      <c r="CM26" s="31"/>
      <c r="CN26" s="31"/>
      <c r="CO26" s="31"/>
      <c r="CP26" s="31"/>
      <c r="CQ26" s="31"/>
      <c r="CR26" s="31"/>
      <c r="CS26" s="31"/>
      <c r="CT26" s="31"/>
      <c r="CU26" s="31"/>
      <c r="CV26" s="31"/>
      <c r="CW26" s="31"/>
      <c r="CX26" s="31"/>
      <c r="CY26" s="31"/>
      <c r="CZ26" s="31"/>
      <c r="DA26" s="31"/>
      <c r="DB26" s="31"/>
      <c r="DC26" s="31"/>
      <c r="DD26" s="31"/>
      <c r="DE26" s="31"/>
      <c r="DF26" s="31"/>
      <c r="DG26" s="31"/>
      <c r="DH26" s="31"/>
      <c r="DI26" s="31"/>
      <c r="DJ26" s="31"/>
      <c r="DK26" s="31"/>
      <c r="DL26" s="31"/>
      <c r="DM26" s="31"/>
      <c r="DN26" s="31"/>
      <c r="DO26" s="31"/>
      <c r="DP26" s="31"/>
      <c r="DQ26" s="31"/>
      <c r="DR26" s="31"/>
      <c r="DS26" s="31"/>
      <c r="DT26" s="31"/>
      <c r="DU26" s="31"/>
      <c r="DV26" s="31"/>
      <c r="DW26" s="31"/>
      <c r="DX26" s="31"/>
      <c r="DY26" s="31"/>
      <c r="DZ26" s="31"/>
      <c r="EA26" s="31"/>
      <c r="EB26" s="31"/>
      <c r="EC26" s="31"/>
      <c r="ED26" s="31"/>
      <c r="EE26" s="31"/>
      <c r="EF26" s="31"/>
      <c r="EG26" s="31"/>
      <c r="EH26" s="31"/>
      <c r="EI26" s="31"/>
      <c r="EJ26" s="31"/>
      <c r="EK26" s="31"/>
      <c r="EL26" s="31"/>
      <c r="EM26" s="31"/>
      <c r="EN26" s="31"/>
      <c r="EO26" s="31"/>
      <c r="EP26" s="31"/>
      <c r="EQ26" s="31"/>
      <c r="ER26" s="31"/>
      <c r="ES26" s="31"/>
      <c r="ET26" s="31"/>
      <c r="EU26" s="31"/>
      <c r="EV26" s="31"/>
      <c r="EW26" s="31"/>
      <c r="EX26" s="31"/>
      <c r="EY26" s="31"/>
      <c r="EZ26" s="31"/>
      <c r="FA26" s="31"/>
      <c r="FB26" s="31"/>
      <c r="FC26" s="31"/>
      <c r="FD26" s="31"/>
      <c r="FE26" s="31"/>
      <c r="FF26" s="31"/>
      <c r="FG26" s="31"/>
      <c r="FH26" s="31"/>
      <c r="FI26" s="31"/>
      <c r="FJ26" s="31"/>
      <c r="FK26" s="31"/>
      <c r="FL26" s="31"/>
      <c r="FM26" s="31"/>
      <c r="FN26" s="31"/>
      <c r="FO26" s="31"/>
      <c r="FP26" s="31"/>
      <c r="FQ26" s="31"/>
      <c r="FR26" s="31"/>
      <c r="FS26" s="31"/>
      <c r="FT26" s="31"/>
      <c r="FU26" s="31"/>
      <c r="FV26" s="31"/>
      <c r="FW26" s="31"/>
      <c r="FX26" s="31"/>
      <c r="FY26" s="31"/>
      <c r="FZ26" s="31"/>
      <c r="GA26" s="31"/>
      <c r="GB26" s="31"/>
      <c r="GC26" s="31"/>
      <c r="GD26" s="31"/>
      <c r="GE26" s="31"/>
      <c r="GF26" s="31"/>
      <c r="GG26" s="31"/>
      <c r="GH26" s="31"/>
      <c r="GI26" s="31"/>
      <c r="GJ26" s="31"/>
      <c r="GK26" s="31"/>
      <c r="GL26" s="31"/>
      <c r="GM26" s="31"/>
      <c r="GN26" s="31"/>
      <c r="GO26" s="31"/>
      <c r="GP26" s="31"/>
      <c r="GQ26" s="31"/>
      <c r="GR26" s="31"/>
      <c r="GS26" s="31"/>
      <c r="GT26" s="31"/>
      <c r="GU26" s="31"/>
      <c r="GV26" s="31"/>
      <c r="GW26" s="31"/>
      <c r="GX26" s="31"/>
      <c r="GY26" s="31"/>
      <c r="GZ26" s="31"/>
      <c r="HA26" s="31"/>
      <c r="HB26" s="31"/>
      <c r="HC26" s="31"/>
      <c r="HD26" s="31"/>
      <c r="HE26" s="31"/>
      <c r="HF26" s="31"/>
      <c r="HG26" s="31"/>
      <c r="HH26" s="31"/>
      <c r="HI26" s="31"/>
      <c r="HJ26" s="31"/>
      <c r="HK26" s="31"/>
      <c r="HL26" s="31"/>
      <c r="HM26" s="31"/>
      <c r="HN26" s="31"/>
      <c r="HO26" s="31"/>
      <c r="HP26" s="31"/>
      <c r="HQ26" s="31"/>
      <c r="HR26" s="31"/>
      <c r="HS26" s="31"/>
      <c r="HT26" s="31"/>
      <c r="HU26" s="31"/>
      <c r="HV26" s="31"/>
      <c r="HW26" s="31"/>
      <c r="HX26" s="31"/>
      <c r="HY26" s="31"/>
      <c r="HZ26" s="31"/>
      <c r="IA26" s="31"/>
      <c r="IB26" s="31"/>
      <c r="IC26" s="31"/>
    </row>
    <row r="27" spans="1:237" s="28" customFormat="1" x14ac:dyDescent="0.25">
      <c r="A27" s="28" t="s">
        <v>203</v>
      </c>
      <c r="B27" s="12"/>
      <c r="C27" s="13"/>
      <c r="D27" s="13"/>
      <c r="G27" s="131"/>
      <c r="H27" s="110"/>
      <c r="I27" s="131"/>
      <c r="J27" s="131"/>
      <c r="K27" s="131"/>
      <c r="L27" s="131"/>
      <c r="M27" s="110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  <c r="BQ27" s="31"/>
      <c r="BR27" s="31"/>
      <c r="BS27" s="31"/>
      <c r="BT27" s="31"/>
      <c r="BU27" s="31"/>
      <c r="BV27" s="31"/>
      <c r="BW27" s="31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1"/>
      <c r="CI27" s="31"/>
      <c r="CJ27" s="31"/>
      <c r="CK27" s="31"/>
      <c r="CL27" s="31"/>
      <c r="CM27" s="31"/>
      <c r="CN27" s="31"/>
      <c r="CO27" s="31"/>
      <c r="CP27" s="31"/>
      <c r="CQ27" s="31"/>
      <c r="CR27" s="31"/>
      <c r="CS27" s="31"/>
      <c r="CT27" s="31"/>
      <c r="CU27" s="31"/>
      <c r="CV27" s="31"/>
      <c r="CW27" s="31"/>
      <c r="CX27" s="31"/>
      <c r="CY27" s="31"/>
      <c r="CZ27" s="31"/>
      <c r="DA27" s="31"/>
      <c r="DB27" s="31"/>
      <c r="DC27" s="31"/>
      <c r="DD27" s="31"/>
      <c r="DE27" s="31"/>
      <c r="DF27" s="31"/>
      <c r="DG27" s="31"/>
      <c r="DH27" s="31"/>
      <c r="DI27" s="31"/>
      <c r="DJ27" s="31"/>
      <c r="DK27" s="31"/>
      <c r="DL27" s="31"/>
      <c r="DM27" s="31"/>
      <c r="DN27" s="31"/>
      <c r="DO27" s="31"/>
      <c r="DP27" s="31"/>
      <c r="DQ27" s="31"/>
      <c r="DR27" s="31"/>
      <c r="DS27" s="31"/>
      <c r="DT27" s="31"/>
      <c r="DU27" s="31"/>
      <c r="DV27" s="31"/>
      <c r="DW27" s="31"/>
      <c r="DX27" s="31"/>
      <c r="DY27" s="31"/>
      <c r="DZ27" s="31"/>
      <c r="EA27" s="31"/>
      <c r="EB27" s="31"/>
      <c r="EC27" s="31"/>
      <c r="ED27" s="31"/>
      <c r="EE27" s="31"/>
      <c r="EF27" s="31"/>
      <c r="EG27" s="31"/>
      <c r="EH27" s="31"/>
      <c r="EI27" s="31"/>
      <c r="EJ27" s="31"/>
      <c r="EK27" s="31"/>
      <c r="EL27" s="31"/>
      <c r="EM27" s="31"/>
      <c r="EN27" s="31"/>
      <c r="EO27" s="31"/>
      <c r="EP27" s="31"/>
      <c r="EQ27" s="31"/>
      <c r="ER27" s="31"/>
      <c r="ES27" s="31"/>
      <c r="ET27" s="31"/>
      <c r="EU27" s="31"/>
      <c r="EV27" s="31"/>
      <c r="EW27" s="31"/>
      <c r="EX27" s="31"/>
      <c r="EY27" s="31"/>
      <c r="EZ27" s="31"/>
      <c r="FA27" s="31"/>
      <c r="FB27" s="31"/>
      <c r="FC27" s="31"/>
      <c r="FD27" s="31"/>
      <c r="FE27" s="31"/>
      <c r="FF27" s="31"/>
      <c r="FG27" s="31"/>
      <c r="FH27" s="31"/>
      <c r="FI27" s="31"/>
      <c r="FJ27" s="31"/>
      <c r="FK27" s="31"/>
      <c r="FL27" s="31"/>
      <c r="FM27" s="31"/>
      <c r="FN27" s="31"/>
      <c r="FO27" s="31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31"/>
      <c r="GI27" s="31"/>
      <c r="GJ27" s="31"/>
      <c r="GK27" s="31"/>
      <c r="GL27" s="31"/>
      <c r="GM27" s="31"/>
      <c r="GN27" s="31"/>
      <c r="GO27" s="31"/>
      <c r="GP27" s="31"/>
      <c r="GQ27" s="31"/>
      <c r="GR27" s="31"/>
      <c r="GS27" s="31"/>
      <c r="GT27" s="31"/>
      <c r="GU27" s="31"/>
      <c r="GV27" s="31"/>
      <c r="GW27" s="31"/>
      <c r="GX27" s="31"/>
      <c r="GY27" s="31"/>
      <c r="GZ27" s="31"/>
      <c r="HA27" s="31"/>
      <c r="HB27" s="31"/>
      <c r="HC27" s="31"/>
      <c r="HD27" s="31"/>
      <c r="HE27" s="31"/>
      <c r="HF27" s="31"/>
      <c r="HG27" s="31"/>
      <c r="HH27" s="31"/>
      <c r="HI27" s="31"/>
      <c r="HJ27" s="31"/>
      <c r="HK27" s="31"/>
      <c r="HL27" s="31"/>
      <c r="HM27" s="31"/>
      <c r="HN27" s="31"/>
      <c r="HO27" s="31"/>
      <c r="HP27" s="31"/>
      <c r="HQ27" s="31"/>
      <c r="HR27" s="31"/>
      <c r="HS27" s="31"/>
      <c r="HT27" s="31"/>
      <c r="HU27" s="31"/>
      <c r="HV27" s="31"/>
      <c r="HW27" s="31"/>
      <c r="HX27" s="31"/>
      <c r="HY27" s="31"/>
      <c r="HZ27" s="31"/>
      <c r="IA27" s="31"/>
      <c r="IB27" s="31"/>
      <c r="IC27" s="31"/>
    </row>
    <row r="28" spans="1:237" s="31" customFormat="1" x14ac:dyDescent="0.25">
      <c r="A28" s="31" t="s">
        <v>204</v>
      </c>
      <c r="B28" s="72" t="s">
        <v>49</v>
      </c>
      <c r="C28" s="14" t="s">
        <v>66</v>
      </c>
      <c r="D28" s="14" t="s">
        <v>194</v>
      </c>
      <c r="E28" s="15">
        <v>44805</v>
      </c>
      <c r="F28" s="78" t="s">
        <v>97</v>
      </c>
      <c r="G28" s="127">
        <v>89500</v>
      </c>
      <c r="H28" s="127">
        <v>2568.65</v>
      </c>
      <c r="I28" s="127">
        <v>9635.51</v>
      </c>
      <c r="J28" s="127">
        <v>2720.8</v>
      </c>
      <c r="K28" s="127">
        <v>25</v>
      </c>
      <c r="L28" s="127">
        <v>14949.96</v>
      </c>
      <c r="M28" s="127">
        <f>G28-L28</f>
        <v>74550.040000000008</v>
      </c>
    </row>
    <row r="29" spans="1:237" s="29" customFormat="1" x14ac:dyDescent="0.25">
      <c r="A29" s="45" t="s">
        <v>13</v>
      </c>
      <c r="B29" s="65">
        <v>1</v>
      </c>
      <c r="C29" s="65"/>
      <c r="D29" s="65"/>
      <c r="E29" s="45"/>
      <c r="F29" s="45"/>
      <c r="G29" s="130">
        <f t="shared" ref="G29:M29" si="3">G28</f>
        <v>89500</v>
      </c>
      <c r="H29" s="98">
        <f t="shared" si="3"/>
        <v>2568.65</v>
      </c>
      <c r="I29" s="130">
        <f>I28</f>
        <v>9635.51</v>
      </c>
      <c r="J29" s="130">
        <f t="shared" si="3"/>
        <v>2720.8</v>
      </c>
      <c r="K29" s="130">
        <f>K28</f>
        <v>25</v>
      </c>
      <c r="L29" s="130">
        <f>L28</f>
        <v>14949.96</v>
      </c>
      <c r="M29" s="98">
        <f t="shared" si="3"/>
        <v>74550.040000000008</v>
      </c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</row>
    <row r="30" spans="1:237" s="28" customFormat="1" x14ac:dyDescent="0.25">
      <c r="B30" s="12"/>
      <c r="C30" s="12"/>
      <c r="D30" s="12"/>
      <c r="G30" s="131"/>
      <c r="H30" s="110"/>
      <c r="I30" s="131"/>
      <c r="J30" s="131"/>
      <c r="K30" s="131"/>
      <c r="L30" s="131"/>
      <c r="M30" s="110"/>
    </row>
    <row r="31" spans="1:237" s="28" customFormat="1" x14ac:dyDescent="0.25">
      <c r="A31" s="28" t="s">
        <v>21</v>
      </c>
      <c r="B31" s="12"/>
      <c r="C31" s="13"/>
      <c r="D31" s="13"/>
      <c r="G31" s="131"/>
      <c r="H31" s="110"/>
      <c r="I31" s="131"/>
      <c r="J31" s="131"/>
      <c r="K31" s="131"/>
      <c r="L31" s="131"/>
      <c r="M31" s="110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</row>
    <row r="32" spans="1:237" s="31" customFormat="1" x14ac:dyDescent="0.25">
      <c r="A32" s="31" t="s">
        <v>48</v>
      </c>
      <c r="B32" s="72" t="s">
        <v>49</v>
      </c>
      <c r="C32" s="14" t="s">
        <v>66</v>
      </c>
      <c r="D32" s="14" t="s">
        <v>194</v>
      </c>
      <c r="E32" s="6">
        <v>44244</v>
      </c>
      <c r="F32" s="6" t="s">
        <v>97</v>
      </c>
      <c r="G32" s="127">
        <v>133000</v>
      </c>
      <c r="H32" s="127">
        <v>3817.1</v>
      </c>
      <c r="I32" s="127">
        <v>19079.07</v>
      </c>
      <c r="J32" s="127">
        <v>4043.2</v>
      </c>
      <c r="K32" s="127">
        <v>24052.080000000002</v>
      </c>
      <c r="L32" s="127">
        <v>50991.45</v>
      </c>
      <c r="M32" s="127">
        <f>G32-L32</f>
        <v>82008.55</v>
      </c>
    </row>
    <row r="33" spans="1:237" x14ac:dyDescent="0.25">
      <c r="A33" s="45" t="s">
        <v>13</v>
      </c>
      <c r="B33" s="65">
        <v>1</v>
      </c>
      <c r="C33" s="51"/>
      <c r="D33" s="51"/>
      <c r="E33" s="45"/>
      <c r="F33" s="45" t="s">
        <v>175</v>
      </c>
      <c r="G33" s="130">
        <f>G32</f>
        <v>133000</v>
      </c>
      <c r="H33" s="98">
        <f t="shared" ref="H33:M33" si="4">H32</f>
        <v>3817.1</v>
      </c>
      <c r="I33" s="130">
        <f>I32</f>
        <v>19079.07</v>
      </c>
      <c r="J33" s="130">
        <f t="shared" si="4"/>
        <v>4043.2</v>
      </c>
      <c r="K33" s="130">
        <f>K32</f>
        <v>24052.080000000002</v>
      </c>
      <c r="L33" s="130">
        <f>L32</f>
        <v>50991.45</v>
      </c>
      <c r="M33" s="98">
        <f t="shared" si="4"/>
        <v>82008.55</v>
      </c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7"/>
      <c r="HB33" s="27"/>
      <c r="HC33" s="27"/>
      <c r="HD33" s="27"/>
      <c r="HE33" s="27"/>
      <c r="HF33" s="27"/>
      <c r="HG33" s="27"/>
      <c r="HH33" s="27"/>
      <c r="HI33" s="27"/>
      <c r="HJ33" s="27"/>
      <c r="HK33" s="27"/>
      <c r="HL33" s="27"/>
      <c r="HM33" s="27"/>
      <c r="HN33" s="27"/>
      <c r="HO33" s="27"/>
      <c r="HP33" s="27"/>
      <c r="HQ33" s="27"/>
      <c r="HR33" s="27"/>
      <c r="HS33" s="27"/>
      <c r="HT33" s="27"/>
      <c r="HU33" s="27"/>
      <c r="HV33" s="27"/>
      <c r="HW33" s="27"/>
      <c r="HX33" s="27"/>
      <c r="HY33" s="27"/>
      <c r="HZ33" s="27"/>
      <c r="IA33" s="27"/>
      <c r="IB33" s="27"/>
      <c r="IC33" s="27"/>
    </row>
    <row r="35" spans="1:237" s="31" customFormat="1" x14ac:dyDescent="0.25">
      <c r="A35" s="28" t="s">
        <v>140</v>
      </c>
      <c r="B35" s="12"/>
      <c r="C35" s="13"/>
      <c r="D35" s="13"/>
      <c r="E35" s="28"/>
      <c r="F35" s="28"/>
      <c r="G35" s="131"/>
      <c r="H35" s="110"/>
      <c r="I35" s="131"/>
      <c r="J35" s="131"/>
      <c r="K35" s="131"/>
      <c r="L35" s="131"/>
      <c r="M35" s="110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V35" s="28"/>
      <c r="HW35" s="28"/>
      <c r="HX35" s="28"/>
      <c r="HY35" s="28"/>
      <c r="HZ35" s="28"/>
      <c r="IA35" s="28"/>
      <c r="IB35" s="28"/>
      <c r="IC35" s="28"/>
    </row>
    <row r="36" spans="1:237" s="31" customFormat="1" x14ac:dyDescent="0.25">
      <c r="A36" s="31" t="s">
        <v>30</v>
      </c>
      <c r="B36" s="72" t="s">
        <v>216</v>
      </c>
      <c r="C36" s="14" t="s">
        <v>66</v>
      </c>
      <c r="D36" s="14" t="s">
        <v>194</v>
      </c>
      <c r="E36" s="15">
        <v>44276</v>
      </c>
      <c r="F36" s="75" t="s">
        <v>97</v>
      </c>
      <c r="G36" s="144">
        <v>40000</v>
      </c>
      <c r="H36" s="144">
        <v>1148</v>
      </c>
      <c r="I36" s="144">
        <v>442.65</v>
      </c>
      <c r="J36" s="144">
        <v>1216</v>
      </c>
      <c r="K36" s="144">
        <v>2806</v>
      </c>
      <c r="L36" s="144">
        <v>5612.65</v>
      </c>
      <c r="M36" s="144">
        <v>34387.35</v>
      </c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</row>
    <row r="37" spans="1:237" s="28" customFormat="1" x14ac:dyDescent="0.25">
      <c r="A37" s="24" t="s">
        <v>80</v>
      </c>
      <c r="B37" s="72" t="s">
        <v>216</v>
      </c>
      <c r="C37" s="78" t="s">
        <v>66</v>
      </c>
      <c r="D37" s="78" t="s">
        <v>194</v>
      </c>
      <c r="E37" s="75">
        <v>44348</v>
      </c>
      <c r="F37" s="75" t="s">
        <v>97</v>
      </c>
      <c r="G37" s="144">
        <v>40000</v>
      </c>
      <c r="H37" s="144">
        <v>1148</v>
      </c>
      <c r="I37" s="144">
        <v>442.65</v>
      </c>
      <c r="J37" s="144">
        <v>1216</v>
      </c>
      <c r="K37" s="144">
        <v>5529</v>
      </c>
      <c r="L37" s="144">
        <v>8335.65</v>
      </c>
      <c r="M37" s="144">
        <v>31664.35</v>
      </c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</row>
    <row r="38" spans="1:237" x14ac:dyDescent="0.25">
      <c r="A38" t="s">
        <v>69</v>
      </c>
      <c r="B38" s="137" t="s">
        <v>70</v>
      </c>
      <c r="C38" s="4" t="s">
        <v>65</v>
      </c>
      <c r="D38" s="4" t="s">
        <v>194</v>
      </c>
      <c r="E38" s="6">
        <v>44287</v>
      </c>
      <c r="F38" s="7" t="s">
        <v>97</v>
      </c>
      <c r="G38" s="127">
        <v>44000</v>
      </c>
      <c r="H38" s="127">
        <v>1262.8</v>
      </c>
      <c r="I38" s="127">
        <v>1007.19</v>
      </c>
      <c r="J38" s="127">
        <v>1337.6</v>
      </c>
      <c r="K38" s="127">
        <v>25</v>
      </c>
      <c r="L38" s="127">
        <v>3632.59</v>
      </c>
      <c r="M38" s="127">
        <f>G38-L38</f>
        <v>40367.410000000003</v>
      </c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</row>
    <row r="39" spans="1:237" s="27" customFormat="1" x14ac:dyDescent="0.25">
      <c r="A39" s="45" t="s">
        <v>13</v>
      </c>
      <c r="B39" s="65">
        <v>3</v>
      </c>
      <c r="C39" s="51"/>
      <c r="D39" s="51"/>
      <c r="E39" s="45"/>
      <c r="F39" s="45"/>
      <c r="G39" s="130">
        <f t="shared" ref="G39:M39" si="5">SUM(G36:G38)</f>
        <v>124000</v>
      </c>
      <c r="H39" s="98">
        <f t="shared" si="5"/>
        <v>3558.8</v>
      </c>
      <c r="I39" s="130">
        <f t="shared" si="5"/>
        <v>1892.49</v>
      </c>
      <c r="J39" s="130">
        <f t="shared" si="5"/>
        <v>3769.6</v>
      </c>
      <c r="K39" s="130">
        <f t="shared" si="5"/>
        <v>8360</v>
      </c>
      <c r="L39" s="130">
        <f>SUM(L36:L38)</f>
        <v>17580.89</v>
      </c>
      <c r="M39" s="98">
        <f t="shared" si="5"/>
        <v>106419.11</v>
      </c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</row>
    <row r="40" spans="1:237" s="27" customFormat="1" x14ac:dyDescent="0.25">
      <c r="B40" s="10"/>
      <c r="C40" s="8"/>
      <c r="D40" s="8"/>
      <c r="G40" s="105"/>
      <c r="H40" s="104"/>
      <c r="I40" s="105"/>
      <c r="J40" s="105"/>
      <c r="K40" s="105"/>
      <c r="L40" s="105"/>
      <c r="M40" s="104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</row>
    <row r="41" spans="1:237" s="27" customFormat="1" x14ac:dyDescent="0.25">
      <c r="A41" s="26" t="s">
        <v>47</v>
      </c>
      <c r="B41" s="26"/>
      <c r="C41" s="26"/>
      <c r="D41" s="26"/>
      <c r="E41" s="26"/>
      <c r="F41" s="26"/>
      <c r="G41" s="105"/>
      <c r="H41" s="104"/>
      <c r="I41" s="105"/>
      <c r="J41" s="105"/>
      <c r="K41" s="105"/>
      <c r="L41" s="105"/>
      <c r="M41" s="104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</row>
    <row r="42" spans="1:237" s="27" customFormat="1" x14ac:dyDescent="0.25">
      <c r="A42" s="3" t="s">
        <v>33</v>
      </c>
      <c r="B42" s="3" t="s">
        <v>219</v>
      </c>
      <c r="C42" s="4" t="s">
        <v>65</v>
      </c>
      <c r="D42" s="4" t="s">
        <v>194</v>
      </c>
      <c r="E42" s="6">
        <v>44276</v>
      </c>
      <c r="F42" s="7" t="s">
        <v>97</v>
      </c>
      <c r="G42" s="127">
        <v>40000</v>
      </c>
      <c r="H42" s="127">
        <v>1148</v>
      </c>
      <c r="I42" s="127">
        <v>442.65</v>
      </c>
      <c r="J42" s="127">
        <v>1216</v>
      </c>
      <c r="K42" s="127">
        <v>951</v>
      </c>
      <c r="L42" s="127">
        <v>3757.65</v>
      </c>
      <c r="M42" s="127">
        <f>G42-L42</f>
        <v>36242.35</v>
      </c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7" customFormat="1" x14ac:dyDescent="0.25">
      <c r="A43" s="45" t="s">
        <v>13</v>
      </c>
      <c r="B43" s="65">
        <v>1</v>
      </c>
      <c r="C43" s="51"/>
      <c r="D43" s="51"/>
      <c r="E43" s="45"/>
      <c r="F43" s="45"/>
      <c r="G43" s="130">
        <f>SUM(G42:G42)</f>
        <v>40000</v>
      </c>
      <c r="H43" s="98">
        <f>SUM(H42:H42)</f>
        <v>1148</v>
      </c>
      <c r="I43" s="130">
        <f>SUM(I42:I42)</f>
        <v>442.65</v>
      </c>
      <c r="J43" s="130">
        <f>SUM(J42:J42)</f>
        <v>1216</v>
      </c>
      <c r="K43" s="130">
        <f>+K42</f>
        <v>951</v>
      </c>
      <c r="L43" s="130">
        <f>SUM(L42:L42)</f>
        <v>3757.65</v>
      </c>
      <c r="M43" s="98">
        <f>SUM(M42:M42)</f>
        <v>36242.35</v>
      </c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7" customFormat="1" x14ac:dyDescent="0.25">
      <c r="B44" s="10"/>
      <c r="G44" s="105"/>
      <c r="H44" s="104"/>
      <c r="I44" s="105"/>
      <c r="J44" s="105"/>
      <c r="K44" s="105"/>
      <c r="L44" s="105"/>
      <c r="M44" s="104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</row>
    <row r="45" spans="1:237" s="2" customFormat="1" x14ac:dyDescent="0.25">
      <c r="A45" s="26" t="s">
        <v>50</v>
      </c>
      <c r="B45" s="1"/>
      <c r="C45" s="1"/>
      <c r="D45" s="1"/>
      <c r="E45" s="1"/>
      <c r="F45" s="1"/>
      <c r="G45" s="132"/>
      <c r="H45" s="97"/>
      <c r="I45" s="132"/>
      <c r="J45" s="132"/>
      <c r="K45" s="132"/>
      <c r="L45" s="132"/>
      <c r="M45" s="97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7" customFormat="1" x14ac:dyDescent="0.25">
      <c r="A46" s="3" t="s">
        <v>31</v>
      </c>
      <c r="B46" s="3" t="s">
        <v>32</v>
      </c>
      <c r="C46" s="4" t="s">
        <v>66</v>
      </c>
      <c r="D46" s="4" t="s">
        <v>194</v>
      </c>
      <c r="E46" s="6">
        <v>44276</v>
      </c>
      <c r="F46" s="7" t="s">
        <v>97</v>
      </c>
      <c r="G46" s="127">
        <v>40000</v>
      </c>
      <c r="H46" s="127">
        <v>1148</v>
      </c>
      <c r="I46" s="127">
        <v>206.03</v>
      </c>
      <c r="J46" s="127">
        <v>1216</v>
      </c>
      <c r="K46" s="127">
        <v>3112.45</v>
      </c>
      <c r="L46" s="127">
        <v>5682.48</v>
      </c>
      <c r="M46" s="127">
        <f>G46-L46</f>
        <v>34317.520000000004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7" customFormat="1" x14ac:dyDescent="0.25">
      <c r="A47" s="45" t="s">
        <v>13</v>
      </c>
      <c r="B47" s="65">
        <v>1</v>
      </c>
      <c r="C47" s="51"/>
      <c r="D47" s="51"/>
      <c r="E47" s="45"/>
      <c r="F47" s="45"/>
      <c r="G47" s="130">
        <f>SUM(G46)</f>
        <v>40000</v>
      </c>
      <c r="H47" s="98">
        <f>SUM(H46)</f>
        <v>1148</v>
      </c>
      <c r="I47" s="130">
        <f>SUM(I46)</f>
        <v>206.03</v>
      </c>
      <c r="J47" s="130">
        <f>SUM(J46)</f>
        <v>1216</v>
      </c>
      <c r="K47" s="130">
        <f>K46</f>
        <v>3112.45</v>
      </c>
      <c r="L47" s="130">
        <f>SUM(L46)</f>
        <v>5682.48</v>
      </c>
      <c r="M47" s="98">
        <f>SUM(M46:M46)</f>
        <v>34317.520000000004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7" customFormat="1" x14ac:dyDescent="0.25">
      <c r="B48" s="10"/>
      <c r="G48" s="105"/>
      <c r="H48" s="104"/>
      <c r="I48" s="105"/>
      <c r="J48" s="105"/>
      <c r="K48" s="105"/>
      <c r="L48" s="105"/>
      <c r="M48" s="104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7" customFormat="1" x14ac:dyDescent="0.25">
      <c r="A49" s="26" t="s">
        <v>51</v>
      </c>
      <c r="B49" s="26"/>
      <c r="C49" s="26"/>
      <c r="D49" s="26"/>
      <c r="E49" s="26"/>
      <c r="F49" s="26"/>
      <c r="G49" s="105"/>
      <c r="H49" s="104"/>
      <c r="I49" s="105"/>
      <c r="J49" s="105"/>
      <c r="K49" s="105"/>
      <c r="L49" s="105"/>
      <c r="M49" s="104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7" customFormat="1" x14ac:dyDescent="0.25">
      <c r="A50" s="3" t="s">
        <v>17</v>
      </c>
      <c r="B50" s="3" t="s">
        <v>202</v>
      </c>
      <c r="C50" s="4" t="s">
        <v>66</v>
      </c>
      <c r="D50" s="4" t="s">
        <v>194</v>
      </c>
      <c r="E50" s="7">
        <v>44256</v>
      </c>
      <c r="F50" s="7" t="s">
        <v>97</v>
      </c>
      <c r="G50" s="127">
        <v>40000</v>
      </c>
      <c r="H50" s="127">
        <v>1148</v>
      </c>
      <c r="I50" s="127">
        <v>442.65</v>
      </c>
      <c r="J50" s="127">
        <v>1216</v>
      </c>
      <c r="K50" s="127">
        <v>11020.74</v>
      </c>
      <c r="L50" s="127">
        <v>13827.39</v>
      </c>
      <c r="M50" s="127">
        <f>G50-L50</f>
        <v>26172.61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7" customFormat="1" ht="14.25" customHeight="1" x14ac:dyDescent="0.25">
      <c r="A51" s="45" t="s">
        <v>13</v>
      </c>
      <c r="B51" s="65">
        <v>1</v>
      </c>
      <c r="C51" s="51"/>
      <c r="D51" s="51"/>
      <c r="E51" s="45"/>
      <c r="F51" s="45"/>
      <c r="G51" s="130">
        <f>SUM(G50:G50)</f>
        <v>40000</v>
      </c>
      <c r="H51" s="98">
        <f t="shared" ref="H51:J51" si="6">SUM(H50:H50)</f>
        <v>1148</v>
      </c>
      <c r="I51" s="130">
        <f>SUM(I50:I50)</f>
        <v>442.65</v>
      </c>
      <c r="J51" s="130">
        <f t="shared" si="6"/>
        <v>1216</v>
      </c>
      <c r="K51" s="130">
        <f>SUM(K50:K50)</f>
        <v>11020.74</v>
      </c>
      <c r="L51" s="130">
        <f>SUM(L50:L50)</f>
        <v>13827.39</v>
      </c>
      <c r="M51" s="98">
        <f>SUM(M50:M50)</f>
        <v>26172.61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7" customFormat="1" x14ac:dyDescent="0.25">
      <c r="B52" s="10"/>
      <c r="C52" s="8"/>
      <c r="D52" s="8"/>
      <c r="G52" s="105"/>
      <c r="H52" s="104"/>
      <c r="I52" s="105"/>
      <c r="J52" s="105"/>
      <c r="K52" s="105"/>
      <c r="L52" s="105"/>
      <c r="M52" s="104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7" customFormat="1" x14ac:dyDescent="0.25">
      <c r="A53" s="26" t="s">
        <v>53</v>
      </c>
      <c r="B53" s="10"/>
      <c r="C53" s="8"/>
      <c r="D53" s="8"/>
      <c r="G53" s="105"/>
      <c r="H53" s="104"/>
      <c r="I53" s="105"/>
      <c r="J53" s="105"/>
      <c r="K53" s="127"/>
      <c r="L53" s="105"/>
      <c r="M53" s="104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7" customFormat="1" x14ac:dyDescent="0.25">
      <c r="A54" s="3" t="s">
        <v>22</v>
      </c>
      <c r="B54" s="3" t="s">
        <v>215</v>
      </c>
      <c r="C54" s="4" t="s">
        <v>66</v>
      </c>
      <c r="D54" s="4" t="s">
        <v>194</v>
      </c>
      <c r="E54" s="7">
        <v>44245</v>
      </c>
      <c r="F54" s="7" t="s">
        <v>97</v>
      </c>
      <c r="G54" s="127">
        <v>165000</v>
      </c>
      <c r="H54" s="127">
        <v>4735.5</v>
      </c>
      <c r="I54" s="127">
        <v>27394.99</v>
      </c>
      <c r="J54" s="127">
        <v>5016</v>
      </c>
      <c r="K54" s="127">
        <v>25</v>
      </c>
      <c r="L54" s="127">
        <v>37171.49</v>
      </c>
      <c r="M54" s="127">
        <f>G54-L54</f>
        <v>127828.51000000001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5" t="s">
        <v>13</v>
      </c>
      <c r="B55" s="65">
        <v>1</v>
      </c>
      <c r="C55" s="51"/>
      <c r="D55" s="51"/>
      <c r="E55" s="45"/>
      <c r="F55" s="45"/>
      <c r="G55" s="130">
        <f>SUM(G54:G54)</f>
        <v>165000</v>
      </c>
      <c r="H55" s="98">
        <f t="shared" ref="H55" si="7">SUM(H54:H54)</f>
        <v>4735.5</v>
      </c>
      <c r="I55" s="130">
        <f>SUM(I54)</f>
        <v>27394.99</v>
      </c>
      <c r="J55" s="130">
        <f t="shared" ref="J55" si="8">SUM(J54:J54)</f>
        <v>5016</v>
      </c>
      <c r="K55" s="130">
        <f>SUM(K54:K54)</f>
        <v>25</v>
      </c>
      <c r="L55" s="130">
        <f>SUM(L54:L54)</f>
        <v>37171.49</v>
      </c>
      <c r="M55" s="98">
        <f>SUM(M54:M54)</f>
        <v>127828.51000000001</v>
      </c>
    </row>
    <row r="56" spans="1:237" x14ac:dyDescent="0.25">
      <c r="A56" s="27"/>
      <c r="B56" s="10"/>
      <c r="C56" s="8"/>
      <c r="D56" s="8"/>
      <c r="E56" s="27"/>
      <c r="F56" s="27"/>
      <c r="G56" s="105"/>
      <c r="H56" s="104"/>
      <c r="I56" s="105"/>
      <c r="J56" s="105"/>
      <c r="K56" s="105"/>
      <c r="L56" s="105"/>
      <c r="M56" s="104"/>
    </row>
    <row r="57" spans="1:237" s="27" customFormat="1" x14ac:dyDescent="0.25">
      <c r="A57" s="26" t="s">
        <v>54</v>
      </c>
      <c r="B57" s="10"/>
      <c r="C57" s="8"/>
      <c r="D57" s="8"/>
      <c r="G57" s="105"/>
      <c r="H57" s="104"/>
      <c r="I57" s="105"/>
      <c r="J57" s="105"/>
      <c r="K57" s="105"/>
      <c r="L57" s="105"/>
      <c r="M57" s="104"/>
      <c r="P57"/>
      <c r="Q57"/>
      <c r="R57"/>
      <c r="S57"/>
      <c r="T57"/>
      <c r="U57"/>
      <c r="V57"/>
      <c r="W57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</row>
    <row r="58" spans="1:237" s="27" customFormat="1" x14ac:dyDescent="0.25">
      <c r="A58" s="3" t="s">
        <v>23</v>
      </c>
      <c r="B58" s="3" t="s">
        <v>19</v>
      </c>
      <c r="C58" s="4" t="s">
        <v>66</v>
      </c>
      <c r="D58" s="4" t="s">
        <v>194</v>
      </c>
      <c r="E58" s="7">
        <v>44268</v>
      </c>
      <c r="F58" s="7" t="s">
        <v>97</v>
      </c>
      <c r="G58" s="127">
        <v>133000</v>
      </c>
      <c r="H58" s="127">
        <v>3817.1</v>
      </c>
      <c r="I58" s="127">
        <v>19473.43</v>
      </c>
      <c r="J58" s="127">
        <v>4043.2</v>
      </c>
      <c r="K58" s="127">
        <v>4084.45</v>
      </c>
      <c r="L58" s="127">
        <v>31418.18</v>
      </c>
      <c r="M58" s="127">
        <f>G58-L58</f>
        <v>101581.82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7" customFormat="1" x14ac:dyDescent="0.25">
      <c r="A59" s="3" t="s">
        <v>55</v>
      </c>
      <c r="B59" s="3" t="s">
        <v>56</v>
      </c>
      <c r="C59" s="4" t="s">
        <v>66</v>
      </c>
      <c r="D59" s="4" t="s">
        <v>194</v>
      </c>
      <c r="E59" s="7">
        <v>44242</v>
      </c>
      <c r="F59" s="7" t="s">
        <v>97</v>
      </c>
      <c r="G59" s="127">
        <v>37000</v>
      </c>
      <c r="H59" s="127">
        <v>1061.9000000000001</v>
      </c>
      <c r="I59" s="127">
        <v>19.25</v>
      </c>
      <c r="J59" s="127">
        <v>1124.8</v>
      </c>
      <c r="K59" s="127">
        <v>165</v>
      </c>
      <c r="L59" s="127">
        <v>2370.9499999999998</v>
      </c>
      <c r="M59" s="127">
        <f>G59-L59</f>
        <v>34629.050000000003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8" customFormat="1" ht="15.75" customHeight="1" x14ac:dyDescent="0.25">
      <c r="A60" s="45" t="s">
        <v>13</v>
      </c>
      <c r="B60" s="65">
        <v>2</v>
      </c>
      <c r="C60" s="51"/>
      <c r="D60" s="51"/>
      <c r="E60" s="45"/>
      <c r="F60" s="45"/>
      <c r="G60" s="130">
        <f>SUM(G58:G59)</f>
        <v>170000</v>
      </c>
      <c r="H60" s="98">
        <f t="shared" ref="H60" si="9">SUM(H58:H59)</f>
        <v>4879</v>
      </c>
      <c r="I60" s="130">
        <f>SUM(I58:I59)</f>
        <v>19492.68</v>
      </c>
      <c r="J60" s="130">
        <f t="shared" ref="J60" si="10">SUM(J58:J59)</f>
        <v>5168</v>
      </c>
      <c r="K60" s="130">
        <f>SUM(K58:K59)</f>
        <v>4249.45</v>
      </c>
      <c r="L60" s="130">
        <f>SUM(L58:L59)</f>
        <v>33789.129999999997</v>
      </c>
      <c r="M60" s="98">
        <f>SUM(M58:M59)</f>
        <v>136210.87</v>
      </c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</row>
    <row r="61" spans="1:237" ht="18" customHeight="1" x14ac:dyDescent="0.25">
      <c r="A61" s="27"/>
      <c r="B61" s="10"/>
      <c r="C61" s="8"/>
      <c r="D61" s="8"/>
      <c r="E61" s="27"/>
      <c r="F61" s="27"/>
      <c r="G61" s="105"/>
      <c r="H61" s="104"/>
      <c r="I61" s="105"/>
      <c r="J61" s="105"/>
      <c r="K61" s="105"/>
      <c r="L61" s="105"/>
      <c r="M61" s="104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8"/>
      <c r="AR61" s="28"/>
      <c r="AS61" s="28"/>
      <c r="AT61" s="28"/>
      <c r="AU61" s="31"/>
      <c r="AV61" s="31"/>
      <c r="AW61" s="31"/>
      <c r="AX61" s="31"/>
      <c r="AY61" s="31"/>
      <c r="AZ61" s="31"/>
      <c r="BA61" s="31"/>
      <c r="BB61" s="31"/>
      <c r="BC61" s="31"/>
      <c r="BD61" s="31"/>
      <c r="BE61" s="31"/>
      <c r="BF61" s="31"/>
      <c r="BG61" s="31"/>
      <c r="BH61" s="31"/>
      <c r="BI61" s="31"/>
      <c r="BJ61" s="31"/>
      <c r="BK61" s="31"/>
      <c r="BL61" s="31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</row>
    <row r="62" spans="1:237" ht="12.75" customHeight="1" x14ac:dyDescent="0.25">
      <c r="A62" s="27" t="s">
        <v>107</v>
      </c>
      <c r="B62" s="26"/>
      <c r="C62" s="26"/>
      <c r="D62" s="26"/>
      <c r="E62" s="26"/>
      <c r="F62" s="26"/>
      <c r="G62" s="105"/>
      <c r="H62" s="104"/>
      <c r="I62" s="105"/>
      <c r="J62" s="105"/>
      <c r="K62" s="105"/>
      <c r="L62" s="105"/>
      <c r="M62" s="104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8"/>
      <c r="AR62" s="28"/>
      <c r="AS62" s="28"/>
      <c r="AT62" s="28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  <c r="BG62" s="31"/>
      <c r="BH62" s="31"/>
      <c r="BI62" s="31"/>
      <c r="BJ62" s="31"/>
      <c r="BK62" s="31"/>
      <c r="BL62" s="3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</row>
    <row r="63" spans="1:237" ht="18" customHeight="1" x14ac:dyDescent="0.25">
      <c r="A63" s="3" t="s">
        <v>24</v>
      </c>
      <c r="B63" s="3" t="s">
        <v>49</v>
      </c>
      <c r="C63" s="4" t="s">
        <v>66</v>
      </c>
      <c r="D63" s="4" t="s">
        <v>194</v>
      </c>
      <c r="E63" s="7">
        <v>44268</v>
      </c>
      <c r="F63" s="7" t="s">
        <v>97</v>
      </c>
      <c r="G63" s="127">
        <v>75000</v>
      </c>
      <c r="H63" s="127">
        <v>2152.5</v>
      </c>
      <c r="I63" s="127">
        <v>6309.38</v>
      </c>
      <c r="J63" s="127">
        <v>2280</v>
      </c>
      <c r="K63" s="127">
        <v>125</v>
      </c>
      <c r="L63" s="127">
        <v>10866.88</v>
      </c>
      <c r="M63" s="127">
        <f>G63-L63</f>
        <v>64133.120000000003</v>
      </c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</row>
    <row r="64" spans="1:237" ht="18" customHeight="1" x14ac:dyDescent="0.25">
      <c r="A64" s="45" t="s">
        <v>13</v>
      </c>
      <c r="B64" s="65">
        <v>1</v>
      </c>
      <c r="C64" s="51"/>
      <c r="D64" s="51"/>
      <c r="E64" s="45"/>
      <c r="F64" s="45"/>
      <c r="G64" s="130">
        <f>SUM(G63:G63)</f>
        <v>75000</v>
      </c>
      <c r="H64" s="98">
        <f t="shared" ref="H64" si="11">SUM(H63:H63)</f>
        <v>2152.5</v>
      </c>
      <c r="I64" s="130">
        <f>SUM(I63:I63)</f>
        <v>6309.38</v>
      </c>
      <c r="J64" s="130">
        <f t="shared" ref="J64" si="12">SUM(J63:J63)</f>
        <v>2280</v>
      </c>
      <c r="K64" s="130">
        <f>K63</f>
        <v>125</v>
      </c>
      <c r="L64" s="130">
        <f>SUM(L63:L63)</f>
        <v>10866.88</v>
      </c>
      <c r="M64" s="98">
        <f>SUM(M63:M63)</f>
        <v>64133.120000000003</v>
      </c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8"/>
      <c r="AR64" s="28"/>
      <c r="AS64" s="28"/>
      <c r="AT64" s="28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</row>
    <row r="65" spans="1:669" ht="18" customHeight="1" x14ac:dyDescent="0.25">
      <c r="A65" s="27"/>
      <c r="B65" s="10"/>
      <c r="C65" s="8"/>
      <c r="D65" s="8"/>
      <c r="E65" s="27"/>
      <c r="F65" s="27"/>
      <c r="G65" s="105"/>
      <c r="H65" s="104"/>
      <c r="I65" s="105"/>
      <c r="J65" s="105"/>
      <c r="K65" s="105"/>
      <c r="L65" s="105"/>
      <c r="M65" s="104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</row>
    <row r="66" spans="1:669" s="28" customFormat="1" x14ac:dyDescent="0.25">
      <c r="A66" s="26" t="s">
        <v>57</v>
      </c>
      <c r="B66" s="10"/>
      <c r="C66" s="8"/>
      <c r="D66" s="8"/>
      <c r="E66" s="27"/>
      <c r="F66" s="27"/>
      <c r="G66" s="105"/>
      <c r="H66" s="104"/>
      <c r="I66" s="105"/>
      <c r="J66" s="105"/>
      <c r="K66" s="105"/>
      <c r="L66" s="105"/>
      <c r="M66" s="104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</row>
    <row r="67" spans="1:669" s="28" customFormat="1" x14ac:dyDescent="0.25">
      <c r="A67" s="24" t="s">
        <v>18</v>
      </c>
      <c r="B67" s="3" t="s">
        <v>19</v>
      </c>
      <c r="C67" s="4" t="s">
        <v>66</v>
      </c>
      <c r="D67" s="4" t="s">
        <v>194</v>
      </c>
      <c r="E67" s="7">
        <v>44256</v>
      </c>
      <c r="F67" s="7" t="s">
        <v>97</v>
      </c>
      <c r="G67" s="127">
        <v>133000</v>
      </c>
      <c r="H67" s="127">
        <v>3817.1</v>
      </c>
      <c r="I67" s="127">
        <v>19867.79</v>
      </c>
      <c r="J67" s="127">
        <v>4043.2</v>
      </c>
      <c r="K67" s="127">
        <v>25</v>
      </c>
      <c r="L67" s="127">
        <v>27753.09</v>
      </c>
      <c r="M67" s="127">
        <f>G67-L67</f>
        <v>105246.91</v>
      </c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</row>
    <row r="68" spans="1:669" s="28" customFormat="1" x14ac:dyDescent="0.25">
      <c r="A68" s="45" t="s">
        <v>13</v>
      </c>
      <c r="B68" s="65">
        <v>1</v>
      </c>
      <c r="C68" s="51"/>
      <c r="D68" s="51"/>
      <c r="E68" s="45"/>
      <c r="F68" s="45"/>
      <c r="G68" s="130">
        <f>SUM(G67:G67)</f>
        <v>133000</v>
      </c>
      <c r="H68" s="98">
        <f t="shared" ref="H68" si="13">SUM(H67:H67)</f>
        <v>3817.1</v>
      </c>
      <c r="I68" s="130">
        <f>SUM(I67:I67)</f>
        <v>19867.79</v>
      </c>
      <c r="J68" s="130">
        <f t="shared" ref="J68" si="14">SUM(J67:J67)</f>
        <v>4043.2</v>
      </c>
      <c r="K68" s="130">
        <f>SUM(K67:K67)</f>
        <v>25</v>
      </c>
      <c r="L68" s="130">
        <f>SUM(L67:L67)</f>
        <v>27753.09</v>
      </c>
      <c r="M68" s="98">
        <f>G68-L68</f>
        <v>105246.91</v>
      </c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</row>
    <row r="69" spans="1:669" x14ac:dyDescent="0.25">
      <c r="A69" s="27"/>
      <c r="B69" s="10"/>
      <c r="C69" s="8"/>
      <c r="D69" s="8"/>
      <c r="E69" s="27"/>
      <c r="F69" s="27"/>
      <c r="G69" s="105"/>
      <c r="H69" s="104"/>
      <c r="I69" s="105"/>
      <c r="J69" s="105"/>
      <c r="K69" s="105"/>
      <c r="L69" s="105"/>
      <c r="M69" s="104"/>
    </row>
    <row r="70" spans="1:669" x14ac:dyDescent="0.25">
      <c r="A70" s="27" t="s">
        <v>198</v>
      </c>
      <c r="B70" s="10"/>
      <c r="C70" s="8"/>
      <c r="D70" s="8"/>
      <c r="E70" s="27"/>
      <c r="F70" s="27"/>
      <c r="G70" s="105"/>
      <c r="H70" s="104"/>
      <c r="I70" s="105"/>
      <c r="J70" s="105"/>
      <c r="K70" s="105"/>
      <c r="L70" s="105"/>
      <c r="M70" s="104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1"/>
      <c r="BQ70" s="31"/>
      <c r="BR70" s="31"/>
      <c r="BS70" s="31"/>
    </row>
    <row r="71" spans="1:669" s="31" customFormat="1" ht="18" customHeight="1" x14ac:dyDescent="0.25">
      <c r="A71" t="s">
        <v>199</v>
      </c>
      <c r="B71" s="137" t="s">
        <v>200</v>
      </c>
      <c r="C71" s="4" t="s">
        <v>65</v>
      </c>
      <c r="D71" s="4" t="s">
        <v>194</v>
      </c>
      <c r="E71" s="6">
        <v>43617</v>
      </c>
      <c r="F71" s="2" t="s">
        <v>97</v>
      </c>
      <c r="G71" s="127">
        <v>57000</v>
      </c>
      <c r="H71" s="127">
        <v>1635.9</v>
      </c>
      <c r="I71" s="127">
        <v>2922.14</v>
      </c>
      <c r="J71" s="127">
        <v>1732.8</v>
      </c>
      <c r="K71" s="127">
        <v>1125</v>
      </c>
      <c r="L71" s="127">
        <v>7415.84</v>
      </c>
      <c r="M71" s="127">
        <f>G71-L71</f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4"/>
      <c r="IC71" s="34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178</v>
      </c>
      <c r="B72" s="137" t="s">
        <v>179</v>
      </c>
      <c r="C72" s="4" t="s">
        <v>66</v>
      </c>
      <c r="D72" s="4" t="s">
        <v>194</v>
      </c>
      <c r="E72" s="6">
        <v>44713</v>
      </c>
      <c r="F72" s="2" t="s">
        <v>97</v>
      </c>
      <c r="G72" s="127">
        <v>40000</v>
      </c>
      <c r="H72" s="127">
        <v>1148</v>
      </c>
      <c r="I72" s="127">
        <v>442.65</v>
      </c>
      <c r="J72" s="127">
        <v>1216</v>
      </c>
      <c r="K72" s="127">
        <v>25</v>
      </c>
      <c r="L72" s="127">
        <v>2831.65</v>
      </c>
      <c r="M72" s="127">
        <f>G72-L72</f>
        <v>37168.35</v>
      </c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1"/>
      <c r="BQ72" s="31"/>
      <c r="BR72" s="31"/>
      <c r="BS72" s="31"/>
      <c r="IB72" s="34"/>
      <c r="IC72" s="34"/>
    </row>
    <row r="73" spans="1:669" s="35" customFormat="1" ht="18" customHeight="1" x14ac:dyDescent="0.25">
      <c r="A73" s="45" t="s">
        <v>13</v>
      </c>
      <c r="B73" s="67">
        <v>2</v>
      </c>
      <c r="C73" s="46"/>
      <c r="D73" s="46"/>
      <c r="E73" s="47"/>
      <c r="F73" s="47"/>
      <c r="G73" s="130">
        <f t="shared" ref="G73:J73" si="15">G71+G72</f>
        <v>97000</v>
      </c>
      <c r="H73" s="98">
        <f t="shared" si="15"/>
        <v>2783.9</v>
      </c>
      <c r="I73" s="130">
        <f>I71+I72</f>
        <v>3364.79</v>
      </c>
      <c r="J73" s="130">
        <f t="shared" si="15"/>
        <v>2948.8</v>
      </c>
      <c r="K73" s="130">
        <f>SUM(K71:K72)</f>
        <v>1150</v>
      </c>
      <c r="L73" s="130">
        <f>L71+L72</f>
        <v>10247.49</v>
      </c>
      <c r="M73" s="98">
        <f>M71+M72</f>
        <v>86752.510000000009</v>
      </c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  <c r="BC73" s="31"/>
      <c r="BD73" s="31"/>
      <c r="BE73" s="31"/>
      <c r="BF73" s="31"/>
      <c r="BG73" s="31"/>
      <c r="BH73" s="31"/>
      <c r="BI73" s="31"/>
      <c r="BJ73" s="31"/>
      <c r="BK73" s="31"/>
      <c r="BL73" s="31"/>
      <c r="BM73" s="31"/>
      <c r="BN73" s="31"/>
      <c r="BO73" s="31"/>
      <c r="BP73" s="31"/>
      <c r="BQ73" s="31"/>
      <c r="BR73" s="31"/>
      <c r="BS73" s="31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4"/>
      <c r="IC73" s="34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8"/>
      <c r="B74" s="112"/>
      <c r="C74" s="14"/>
      <c r="D74" s="14"/>
      <c r="E74" s="75"/>
      <c r="F74" s="75"/>
      <c r="G74" s="131"/>
      <c r="H74" s="110"/>
      <c r="I74" s="131"/>
      <c r="J74" s="131"/>
      <c r="K74" s="131"/>
      <c r="L74" s="131"/>
      <c r="M74" s="110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1"/>
      <c r="BB74" s="31"/>
      <c r="BC74" s="31"/>
      <c r="BD74" s="31"/>
      <c r="BE74" s="31"/>
      <c r="BF74" s="31"/>
      <c r="BG74" s="31"/>
      <c r="BH74" s="31"/>
      <c r="BI74" s="31"/>
      <c r="BJ74" s="31"/>
      <c r="BK74" s="31"/>
      <c r="BL74" s="31"/>
      <c r="BM74" s="31"/>
      <c r="BN74" s="31"/>
      <c r="BO74" s="31"/>
      <c r="BP74" s="31"/>
      <c r="BQ74" s="31"/>
      <c r="BR74" s="31"/>
      <c r="BS74" s="31"/>
    </row>
    <row r="75" spans="1:669" s="27" customFormat="1" ht="15.75" x14ac:dyDescent="0.25">
      <c r="A75" s="28" t="s">
        <v>79</v>
      </c>
      <c r="B75" s="10"/>
      <c r="C75" s="8"/>
      <c r="D75" s="8"/>
      <c r="G75" s="132"/>
      <c r="H75" s="97"/>
      <c r="I75" s="132"/>
      <c r="J75" s="132"/>
      <c r="K75" s="132"/>
      <c r="L75" s="132"/>
      <c r="M75" s="132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  <c r="BH75" s="31"/>
      <c r="BI75" s="31"/>
      <c r="BJ75" s="31"/>
      <c r="BK75" s="31"/>
      <c r="BL75" s="31"/>
      <c r="BM75" s="31"/>
      <c r="BN75" s="31"/>
      <c r="BO75" s="31"/>
      <c r="BP75" s="31"/>
      <c r="BQ75" s="31"/>
      <c r="BR75" s="31"/>
      <c r="BS75" s="31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4"/>
      <c r="IC75" s="34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7" customFormat="1" ht="15.75" x14ac:dyDescent="0.25">
      <c r="A76" s="31" t="s">
        <v>73</v>
      </c>
      <c r="B76" s="72" t="s">
        <v>19</v>
      </c>
      <c r="C76" s="14" t="s">
        <v>66</v>
      </c>
      <c r="D76" s="14" t="s">
        <v>194</v>
      </c>
      <c r="E76" s="15">
        <v>44348</v>
      </c>
      <c r="F76" s="7" t="s">
        <v>97</v>
      </c>
      <c r="G76" s="127">
        <v>110000</v>
      </c>
      <c r="H76" s="127">
        <v>3157</v>
      </c>
      <c r="I76" s="127">
        <v>14457.62</v>
      </c>
      <c r="J76" s="127">
        <v>3344</v>
      </c>
      <c r="K76" s="127">
        <v>25</v>
      </c>
      <c r="L76" s="127">
        <v>20983.62</v>
      </c>
      <c r="M76" s="127">
        <f>G76-L76</f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  <c r="BQ76" s="31"/>
      <c r="BR76" s="31"/>
      <c r="BS76" s="31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4"/>
      <c r="IC76" s="34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7" customFormat="1" ht="15.75" x14ac:dyDescent="0.25">
      <c r="A77" s="29" t="s">
        <v>13</v>
      </c>
      <c r="B77" s="16">
        <v>1</v>
      </c>
      <c r="C77" s="5"/>
      <c r="D77" s="5"/>
      <c r="E77" s="29"/>
      <c r="F77" s="29"/>
      <c r="G77" s="134">
        <f t="shared" ref="G77:L77" si="16">SUM(G76:G76)</f>
        <v>110000</v>
      </c>
      <c r="H77" s="99">
        <f t="shared" si="16"/>
        <v>3157</v>
      </c>
      <c r="I77" s="134">
        <f>SUM(I76:I76)</f>
        <v>14457.62</v>
      </c>
      <c r="J77" s="134">
        <f t="shared" si="16"/>
        <v>3344</v>
      </c>
      <c r="K77" s="134">
        <f>SUM(K76:K76)</f>
        <v>25</v>
      </c>
      <c r="L77" s="134">
        <f t="shared" si="16"/>
        <v>20983.62</v>
      </c>
      <c r="M77" s="99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4"/>
      <c r="IC77" s="34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7" customFormat="1" ht="15.75" x14ac:dyDescent="0.25">
      <c r="B78" s="76"/>
      <c r="C78" s="4"/>
      <c r="D78" s="4"/>
      <c r="E78" s="7"/>
      <c r="F78" s="7"/>
      <c r="G78" s="105"/>
      <c r="H78" s="104"/>
      <c r="I78" s="105"/>
      <c r="J78" s="105"/>
      <c r="K78" s="105"/>
      <c r="L78" s="105"/>
      <c r="M78" s="104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4"/>
      <c r="IC78" s="34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7" customFormat="1" ht="15.75" x14ac:dyDescent="0.25">
      <c r="A79" s="26" t="s">
        <v>58</v>
      </c>
      <c r="B79" s="26"/>
      <c r="C79" s="26"/>
      <c r="D79" s="26"/>
      <c r="E79" s="26"/>
      <c r="F79" s="26"/>
      <c r="G79" s="105"/>
      <c r="H79" s="104"/>
      <c r="I79" s="105"/>
      <c r="J79" s="105"/>
      <c r="K79" s="105"/>
      <c r="L79" s="105"/>
      <c r="M79" s="10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  <c r="BQ79" s="31"/>
      <c r="BR79" s="31"/>
      <c r="BS79" s="31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4"/>
      <c r="IC79" s="34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3" t="s">
        <v>34</v>
      </c>
      <c r="B80" s="3" t="s">
        <v>35</v>
      </c>
      <c r="C80" s="4" t="s">
        <v>66</v>
      </c>
      <c r="D80" s="4" t="s">
        <v>194</v>
      </c>
      <c r="E80" s="7">
        <v>44286</v>
      </c>
      <c r="F80" s="7" t="s">
        <v>97</v>
      </c>
      <c r="G80" s="127">
        <v>50000</v>
      </c>
      <c r="H80" s="127">
        <v>1435</v>
      </c>
      <c r="I80" s="127">
        <v>1854</v>
      </c>
      <c r="J80" s="127">
        <v>1520</v>
      </c>
      <c r="K80" s="127">
        <v>25</v>
      </c>
      <c r="L80" s="127">
        <v>4834</v>
      </c>
      <c r="M80" s="127">
        <f>G80-L80</f>
        <v>45166</v>
      </c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1"/>
      <c r="BQ80" s="31"/>
      <c r="BR80" s="31"/>
      <c r="BS80" s="31"/>
      <c r="IB80" s="34"/>
      <c r="IC80" s="34"/>
    </row>
    <row r="81" spans="1:669" ht="12.75" customHeight="1" x14ac:dyDescent="0.25">
      <c r="A81" s="3" t="s">
        <v>67</v>
      </c>
      <c r="B81" s="3" t="s">
        <v>35</v>
      </c>
      <c r="C81" s="4" t="s">
        <v>65</v>
      </c>
      <c r="D81" s="4" t="s">
        <v>194</v>
      </c>
      <c r="E81" s="7">
        <v>44256</v>
      </c>
      <c r="F81" s="7" t="s">
        <v>97</v>
      </c>
      <c r="G81" s="127">
        <v>44000</v>
      </c>
      <c r="H81" s="127">
        <v>1262.8</v>
      </c>
      <c r="I81" s="127">
        <v>1007.19</v>
      </c>
      <c r="J81" s="127">
        <v>1337.6</v>
      </c>
      <c r="K81" s="127">
        <v>9457.48</v>
      </c>
      <c r="L81" s="127">
        <v>13065.07</v>
      </c>
      <c r="M81" s="127">
        <f>G81-L81</f>
        <v>30934.93</v>
      </c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</row>
    <row r="82" spans="1:669" s="31" customFormat="1" ht="17.25" customHeight="1" x14ac:dyDescent="0.25">
      <c r="A82" s="29" t="s">
        <v>13</v>
      </c>
      <c r="B82" s="9">
        <v>2</v>
      </c>
      <c r="C82" s="5"/>
      <c r="D82" s="5"/>
      <c r="E82" s="29"/>
      <c r="F82" s="29"/>
      <c r="G82" s="134">
        <f>SUM(G80:G80)+G81</f>
        <v>94000</v>
      </c>
      <c r="H82" s="99">
        <f>SUM(H80:H80)+H81</f>
        <v>2697.8</v>
      </c>
      <c r="I82" s="134">
        <f>SUM(I80:I80)+I81</f>
        <v>2861.19</v>
      </c>
      <c r="J82" s="134">
        <f>SUM(J80:J80)+J81</f>
        <v>2857.6</v>
      </c>
      <c r="K82" s="134">
        <f>SUM(K80:K81)</f>
        <v>9482.48</v>
      </c>
      <c r="L82" s="134">
        <f>SUM(L80:L80)+L81</f>
        <v>17899.07</v>
      </c>
      <c r="M82" s="99">
        <f>SUM(M80:M80)+M81</f>
        <v>76100.929999999993</v>
      </c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62"/>
      <c r="BG82" s="62"/>
      <c r="BH82" s="62"/>
      <c r="BI82" s="62"/>
      <c r="BJ82" s="62"/>
      <c r="BK82" s="62"/>
      <c r="BL82" s="62"/>
      <c r="BM82" s="62"/>
      <c r="BN82" s="62"/>
      <c r="BO82" s="62"/>
      <c r="BP82" s="62"/>
      <c r="BQ82" s="62"/>
      <c r="BR82" s="62"/>
      <c r="BS82" s="62"/>
      <c r="BT82" s="34"/>
      <c r="BU82" s="34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4"/>
      <c r="DF82" s="34"/>
      <c r="DG82" s="34"/>
      <c r="DH82" s="34"/>
      <c r="DI82" s="34"/>
      <c r="DJ82" s="34"/>
      <c r="DK82" s="34"/>
      <c r="DL82" s="34"/>
      <c r="DM82" s="34"/>
      <c r="DN82" s="34"/>
      <c r="DO82" s="34"/>
      <c r="DP82" s="34"/>
      <c r="DQ82" s="34"/>
      <c r="DR82" s="34"/>
      <c r="DS82" s="34"/>
      <c r="DT82" s="34"/>
      <c r="DU82" s="34"/>
      <c r="DV82" s="34"/>
      <c r="DW82" s="34"/>
      <c r="DX82" s="34"/>
      <c r="DY82" s="34"/>
      <c r="DZ82" s="34"/>
      <c r="EA82" s="34"/>
      <c r="EB82" s="34"/>
      <c r="EC82" s="34"/>
      <c r="ED82" s="34"/>
      <c r="EE82" s="34"/>
      <c r="EF82" s="34"/>
      <c r="EG82" s="34"/>
      <c r="EH82" s="34"/>
      <c r="EI82" s="34"/>
      <c r="EJ82" s="34"/>
      <c r="EK82" s="34"/>
      <c r="EL82" s="34"/>
      <c r="EM82" s="34"/>
      <c r="EN82" s="34"/>
      <c r="EO82" s="34"/>
      <c r="EP82" s="34"/>
      <c r="EQ82" s="34"/>
      <c r="ER82" s="34"/>
      <c r="ES82" s="34"/>
      <c r="ET82" s="34"/>
      <c r="EU82" s="34"/>
      <c r="EV82" s="34"/>
      <c r="EW82" s="34"/>
      <c r="EX82" s="34"/>
      <c r="EY82" s="34"/>
      <c r="EZ82" s="34"/>
      <c r="FA82" s="34"/>
      <c r="FB82" s="34"/>
      <c r="FC82" s="34"/>
      <c r="FD82" s="34"/>
      <c r="FE82" s="34"/>
      <c r="FF82" s="34"/>
      <c r="FG82" s="34"/>
      <c r="FH82" s="34"/>
      <c r="FI82" s="34"/>
      <c r="FJ82" s="34"/>
      <c r="FK82" s="34"/>
      <c r="FL82" s="34"/>
      <c r="FM82" s="34"/>
      <c r="FN82" s="34"/>
      <c r="FO82" s="34"/>
      <c r="FP82" s="34"/>
      <c r="FQ82" s="34"/>
      <c r="FR82" s="34"/>
      <c r="FS82" s="34"/>
      <c r="FT82" s="34"/>
      <c r="FU82" s="34"/>
      <c r="FV82" s="34"/>
      <c r="FW82" s="34"/>
      <c r="FX82" s="34"/>
      <c r="FY82" s="34"/>
      <c r="FZ82" s="34"/>
      <c r="GA82" s="34"/>
      <c r="GB82" s="34"/>
      <c r="GC82" s="34"/>
      <c r="GD82" s="34"/>
      <c r="GE82" s="34"/>
      <c r="GF82" s="34"/>
      <c r="GG82" s="34"/>
      <c r="GH82" s="34"/>
      <c r="GI82" s="34"/>
      <c r="GJ82" s="34"/>
      <c r="GK82" s="34"/>
      <c r="GL82" s="34"/>
      <c r="GM82" s="34"/>
      <c r="GN82" s="34"/>
      <c r="GO82" s="34"/>
      <c r="GP82" s="34"/>
      <c r="GQ82" s="34"/>
      <c r="GR82" s="34"/>
      <c r="GS82" s="34"/>
      <c r="GT82" s="34"/>
      <c r="GU82" s="34"/>
      <c r="GV82" s="34"/>
      <c r="GW82" s="34"/>
      <c r="GX82" s="34"/>
      <c r="GY82" s="34"/>
      <c r="GZ82" s="34"/>
      <c r="HA82" s="34"/>
      <c r="HB82" s="34"/>
      <c r="HC82" s="34"/>
      <c r="HD82" s="34"/>
      <c r="HE82" s="34"/>
      <c r="HF82" s="34"/>
      <c r="HG82" s="34"/>
      <c r="HH82" s="34"/>
      <c r="HI82" s="34"/>
      <c r="HJ82" s="34"/>
      <c r="HK82" s="34"/>
      <c r="HL82" s="34"/>
      <c r="HM82" s="34"/>
      <c r="HN82" s="34"/>
      <c r="HO82" s="34"/>
      <c r="HP82" s="34"/>
      <c r="HQ82" s="34"/>
      <c r="HR82" s="34"/>
      <c r="HS82" s="34"/>
      <c r="HT82" s="34"/>
      <c r="HU82" s="34"/>
      <c r="HV82" s="34"/>
      <c r="HW82" s="34"/>
      <c r="HX82" s="34"/>
      <c r="HY82" s="34"/>
      <c r="HZ82" s="34"/>
      <c r="IA82" s="34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1" customFormat="1" ht="15.75" x14ac:dyDescent="0.25">
      <c r="A83"/>
      <c r="B83" s="2"/>
      <c r="C83" s="2"/>
      <c r="D83" s="2"/>
      <c r="E83"/>
      <c r="F83"/>
      <c r="G83" s="132"/>
      <c r="H83" s="97"/>
      <c r="I83" s="132"/>
      <c r="J83" s="132"/>
      <c r="K83" s="132"/>
      <c r="L83" s="132"/>
      <c r="M83" s="97"/>
      <c r="AU83" s="62"/>
      <c r="AV83" s="62"/>
      <c r="AW83" s="62"/>
      <c r="AX83" s="62"/>
      <c r="AY83" s="62"/>
      <c r="AZ83" s="62"/>
      <c r="BA83" s="62"/>
      <c r="BB83" s="62"/>
      <c r="BC83" s="62"/>
      <c r="BD83" s="62"/>
      <c r="BE83" s="62"/>
      <c r="BF83" s="62"/>
      <c r="BG83" s="62"/>
      <c r="BH83" s="62"/>
      <c r="BI83" s="62"/>
      <c r="BJ83" s="62"/>
      <c r="BK83" s="62"/>
      <c r="BL83" s="62"/>
      <c r="BM83" s="62"/>
      <c r="BN83" s="62"/>
      <c r="BO83" s="62"/>
      <c r="BP83" s="62"/>
      <c r="BQ83" s="62"/>
      <c r="BR83" s="62"/>
      <c r="BS83" s="62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4"/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4"/>
      <c r="DT83" s="34"/>
      <c r="DU83" s="34"/>
      <c r="DV83" s="34"/>
      <c r="DW83" s="34"/>
      <c r="DX83" s="34"/>
      <c r="DY83" s="34"/>
      <c r="DZ83" s="34"/>
      <c r="EA83" s="34"/>
      <c r="EB83" s="34"/>
      <c r="EC83" s="34"/>
      <c r="ED83" s="34"/>
      <c r="EE83" s="34"/>
      <c r="EF83" s="34"/>
      <c r="EG83" s="34"/>
      <c r="EH83" s="34"/>
      <c r="EI83" s="34"/>
      <c r="EJ83" s="34"/>
      <c r="EK83" s="34"/>
      <c r="EL83" s="34"/>
      <c r="EM83" s="34"/>
      <c r="EN83" s="34"/>
      <c r="EO83" s="34"/>
      <c r="EP83" s="34"/>
      <c r="EQ83" s="34"/>
      <c r="ER83" s="34"/>
      <c r="ES83" s="34"/>
      <c r="ET83" s="34"/>
      <c r="EU83" s="34"/>
      <c r="EV83" s="34"/>
      <c r="EW83" s="34"/>
      <c r="EX83" s="34"/>
      <c r="EY83" s="34"/>
      <c r="EZ83" s="34"/>
      <c r="FA83" s="34"/>
      <c r="FB83" s="34"/>
      <c r="FC83" s="34"/>
      <c r="FD83" s="34"/>
      <c r="FE83" s="34"/>
      <c r="FF83" s="34"/>
      <c r="FG83" s="34"/>
      <c r="FH83" s="34"/>
      <c r="FI83" s="34"/>
      <c r="FJ83" s="34"/>
      <c r="FK83" s="34"/>
      <c r="FL83" s="34"/>
      <c r="FM83" s="34"/>
      <c r="FN83" s="34"/>
      <c r="FO83" s="34"/>
      <c r="FP83" s="34"/>
      <c r="FQ83" s="34"/>
      <c r="FR83" s="34"/>
      <c r="FS83" s="34"/>
      <c r="FT83" s="34"/>
      <c r="FU83" s="34"/>
      <c r="FV83" s="34"/>
      <c r="FW83" s="34"/>
      <c r="FX83" s="34"/>
      <c r="FY83" s="34"/>
      <c r="FZ83" s="34"/>
      <c r="GA83" s="34"/>
      <c r="GB83" s="34"/>
      <c r="GC83" s="34"/>
      <c r="GD83" s="34"/>
      <c r="GE83" s="34"/>
      <c r="GF83" s="34"/>
      <c r="GG83" s="34"/>
      <c r="GH83" s="34"/>
      <c r="GI83" s="34"/>
      <c r="GJ83" s="34"/>
      <c r="GK83" s="34"/>
      <c r="GL83" s="34"/>
      <c r="GM83" s="34"/>
      <c r="GN83" s="34"/>
      <c r="GO83" s="34"/>
      <c r="GP83" s="34"/>
      <c r="GQ83" s="34"/>
      <c r="GR83" s="34"/>
      <c r="GS83" s="34"/>
      <c r="GT83" s="34"/>
      <c r="GU83" s="34"/>
      <c r="GV83" s="34"/>
      <c r="GW83" s="34"/>
      <c r="GX83" s="34"/>
      <c r="GY83" s="34"/>
      <c r="GZ83" s="34"/>
      <c r="HA83" s="34"/>
      <c r="HB83" s="34"/>
      <c r="HC83" s="34"/>
      <c r="HD83" s="34"/>
      <c r="HE83" s="34"/>
      <c r="HF83" s="34"/>
      <c r="HG83" s="34"/>
      <c r="HH83" s="34"/>
      <c r="HI83" s="34"/>
      <c r="HJ83" s="34"/>
      <c r="HK83" s="34"/>
      <c r="HL83" s="34"/>
      <c r="HM83" s="34"/>
      <c r="HN83" s="34"/>
      <c r="HO83" s="34"/>
      <c r="HP83" s="34"/>
      <c r="HQ83" s="34"/>
      <c r="HR83" s="34"/>
      <c r="HS83" s="34"/>
      <c r="HT83" s="34"/>
      <c r="HU83" s="34"/>
      <c r="HV83" s="34"/>
      <c r="HW83" s="34"/>
      <c r="HX83" s="34"/>
      <c r="HY83" s="34"/>
      <c r="HZ83" s="34"/>
      <c r="IA83" s="34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5" customFormat="1" ht="15.75" x14ac:dyDescent="0.25">
      <c r="A84" s="28" t="s">
        <v>103</v>
      </c>
      <c r="B84" s="12"/>
      <c r="C84" s="13"/>
      <c r="D84" s="13"/>
      <c r="E84" s="28"/>
      <c r="F84" s="28"/>
      <c r="G84" s="131"/>
      <c r="H84" s="110"/>
      <c r="I84" s="131"/>
      <c r="J84" s="131"/>
      <c r="K84" s="131"/>
      <c r="L84" s="131"/>
      <c r="M84" s="110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  <c r="AO84" s="31"/>
      <c r="AP84" s="31"/>
      <c r="AQ84" s="31"/>
      <c r="AR84" s="31"/>
      <c r="AS84" s="31"/>
      <c r="AT84" s="31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/>
      <c r="BF84" s="62"/>
      <c r="BG84" s="62"/>
      <c r="BH84" s="62"/>
      <c r="BI84" s="62"/>
      <c r="BJ84" s="62"/>
      <c r="BK84" s="62"/>
      <c r="BL84" s="62"/>
      <c r="BM84" s="62"/>
      <c r="BN84" s="62"/>
      <c r="BO84" s="62"/>
      <c r="BP84" s="62"/>
      <c r="BQ84" s="62"/>
      <c r="BR84" s="62"/>
      <c r="BS84" s="62"/>
      <c r="BT84" s="34"/>
      <c r="BU84" s="34"/>
      <c r="BV84" s="34"/>
      <c r="BW84" s="34"/>
      <c r="BX84" s="34"/>
      <c r="BY84" s="34"/>
      <c r="BZ84" s="34"/>
      <c r="CA84" s="34"/>
      <c r="CB84" s="34"/>
      <c r="CC84" s="34"/>
      <c r="CD84" s="34"/>
      <c r="CE84" s="34"/>
      <c r="CF84" s="34"/>
      <c r="CG84" s="34"/>
      <c r="CH84" s="34"/>
      <c r="CI84" s="34"/>
      <c r="CJ84" s="34"/>
      <c r="CK84" s="34"/>
      <c r="CL84" s="34"/>
      <c r="CM84" s="34"/>
      <c r="CN84" s="34"/>
      <c r="CO84" s="34"/>
      <c r="CP84" s="34"/>
      <c r="CQ84" s="34"/>
      <c r="CR84" s="34"/>
      <c r="CS84" s="34"/>
      <c r="CT84" s="34"/>
      <c r="CU84" s="34"/>
      <c r="CV84" s="34"/>
      <c r="CW84" s="34"/>
      <c r="CX84" s="34"/>
      <c r="CY84" s="34"/>
      <c r="CZ84" s="34"/>
      <c r="DA84" s="34"/>
      <c r="DB84" s="34"/>
      <c r="DC84" s="34"/>
      <c r="DD84" s="34"/>
      <c r="DE84" s="34"/>
      <c r="DF84" s="34"/>
      <c r="DG84" s="34"/>
      <c r="DH84" s="34"/>
      <c r="DI84" s="34"/>
      <c r="DJ84" s="34"/>
      <c r="DK84" s="34"/>
      <c r="DL84" s="34"/>
      <c r="DM84" s="34"/>
      <c r="DN84" s="34"/>
      <c r="DO84" s="34"/>
      <c r="DP84" s="34"/>
      <c r="DQ84" s="34"/>
      <c r="DR84" s="34"/>
      <c r="DS84" s="34"/>
      <c r="DT84" s="34"/>
      <c r="DU84" s="34"/>
      <c r="DV84" s="34"/>
      <c r="DW84" s="34"/>
      <c r="DX84" s="34"/>
      <c r="DY84" s="34"/>
      <c r="DZ84" s="34"/>
      <c r="EA84" s="34"/>
      <c r="EB84" s="34"/>
      <c r="EC84" s="34"/>
      <c r="ED84" s="34"/>
      <c r="EE84" s="34"/>
      <c r="EF84" s="34"/>
      <c r="EG84" s="34"/>
      <c r="EH84" s="34"/>
      <c r="EI84" s="34"/>
      <c r="EJ84" s="34"/>
      <c r="EK84" s="34"/>
      <c r="EL84" s="34"/>
      <c r="EM84" s="34"/>
      <c r="EN84" s="34"/>
      <c r="EO84" s="34"/>
      <c r="EP84" s="34"/>
      <c r="EQ84" s="34"/>
      <c r="ER84" s="34"/>
      <c r="ES84" s="34"/>
      <c r="ET84" s="34"/>
      <c r="EU84" s="34"/>
      <c r="EV84" s="34"/>
      <c r="EW84" s="34"/>
      <c r="EX84" s="34"/>
      <c r="EY84" s="34"/>
      <c r="EZ84" s="34"/>
      <c r="FA84" s="34"/>
      <c r="FB84" s="34"/>
      <c r="FC84" s="34"/>
      <c r="FD84" s="34"/>
      <c r="FE84" s="34"/>
      <c r="FF84" s="34"/>
      <c r="FG84" s="34"/>
      <c r="FH84" s="34"/>
      <c r="FI84" s="34"/>
      <c r="FJ84" s="34"/>
      <c r="FK84" s="34"/>
      <c r="FL84" s="34"/>
      <c r="FM84" s="34"/>
      <c r="FN84" s="34"/>
      <c r="FO84" s="34"/>
      <c r="FP84" s="34"/>
      <c r="FQ84" s="34"/>
      <c r="FR84" s="34"/>
      <c r="FS84" s="34"/>
      <c r="FT84" s="34"/>
      <c r="FU84" s="34"/>
      <c r="FV84" s="34"/>
      <c r="FW84" s="34"/>
      <c r="FX84" s="34"/>
      <c r="FY84" s="34"/>
      <c r="FZ84" s="34"/>
      <c r="GA84" s="34"/>
      <c r="GB84" s="34"/>
      <c r="GC84" s="34"/>
      <c r="GD84" s="34"/>
      <c r="GE84" s="34"/>
      <c r="GF84" s="34"/>
      <c r="GG84" s="34"/>
      <c r="GH84" s="34"/>
      <c r="GI84" s="34"/>
      <c r="GJ84" s="34"/>
      <c r="GK84" s="34"/>
      <c r="GL84" s="34"/>
      <c r="GM84" s="34"/>
      <c r="GN84" s="34"/>
      <c r="GO84" s="34"/>
      <c r="GP84" s="34"/>
      <c r="GQ84" s="34"/>
      <c r="GR84" s="34"/>
      <c r="GS84" s="34"/>
      <c r="GT84" s="34"/>
      <c r="GU84" s="34"/>
      <c r="GV84" s="34"/>
      <c r="GW84" s="34"/>
      <c r="GX84" s="34"/>
      <c r="GY84" s="34"/>
      <c r="GZ84" s="34"/>
      <c r="HA84" s="34"/>
      <c r="HB84" s="34"/>
      <c r="HC84" s="34"/>
      <c r="HD84" s="34"/>
      <c r="HE84" s="34"/>
      <c r="HF84" s="34"/>
      <c r="HG84" s="34"/>
      <c r="HH84" s="34"/>
      <c r="HI84" s="34"/>
      <c r="HJ84" s="34"/>
      <c r="HK84" s="34"/>
      <c r="HL84" s="34"/>
      <c r="HM84" s="34"/>
      <c r="HN84" s="34"/>
      <c r="HO84" s="34"/>
      <c r="HP84" s="34"/>
      <c r="HQ84" s="34"/>
      <c r="HR84" s="34"/>
      <c r="HS84" s="34"/>
      <c r="HT84" s="34"/>
      <c r="HU84" s="34"/>
      <c r="HV84" s="34"/>
      <c r="HW84" s="34"/>
      <c r="HX84" s="34"/>
      <c r="HY84" s="34"/>
      <c r="HZ84" s="34"/>
      <c r="IA84" s="3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3" t="s">
        <v>90</v>
      </c>
      <c r="B85" s="3" t="s">
        <v>184</v>
      </c>
      <c r="C85" s="4" t="s">
        <v>65</v>
      </c>
      <c r="D85" s="4" t="s">
        <v>194</v>
      </c>
      <c r="E85" s="7">
        <v>44440</v>
      </c>
      <c r="F85" s="7" t="s">
        <v>97</v>
      </c>
      <c r="G85" s="127">
        <v>165000</v>
      </c>
      <c r="H85" s="127">
        <v>4735.5</v>
      </c>
      <c r="I85" s="127">
        <v>27394.99</v>
      </c>
      <c r="J85" s="127">
        <v>5016</v>
      </c>
      <c r="K85" s="127">
        <v>25</v>
      </c>
      <c r="L85" s="127">
        <v>37171.49</v>
      </c>
      <c r="M85" s="127">
        <f>G85-L85</f>
        <v>127828.51000000001</v>
      </c>
      <c r="N85" s="114"/>
      <c r="O85" s="114"/>
      <c r="P85" s="114"/>
      <c r="Q85" s="114"/>
      <c r="R85" s="114"/>
      <c r="S85" s="114"/>
      <c r="T85" s="114"/>
      <c r="U85" s="114"/>
      <c r="V85" s="114"/>
      <c r="W85" s="114"/>
      <c r="X85" s="114"/>
      <c r="Y85" s="114"/>
      <c r="Z85" s="114"/>
      <c r="AA85" s="114"/>
      <c r="AB85" s="114"/>
      <c r="AC85" s="114"/>
      <c r="AD85" s="114"/>
      <c r="AE85" s="114"/>
      <c r="AF85" s="114"/>
      <c r="AG85" s="114"/>
      <c r="AH85" s="114"/>
      <c r="AI85" s="114"/>
      <c r="AJ85" s="114"/>
      <c r="AK85" s="114"/>
      <c r="AL85" s="114"/>
      <c r="AM85" s="114"/>
      <c r="AN85" s="11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CR85" s="34"/>
      <c r="CS85" s="34"/>
      <c r="CT85" s="34"/>
      <c r="CU85" s="34"/>
      <c r="CV85" s="34"/>
      <c r="CW85" s="34"/>
      <c r="CX85" s="34"/>
      <c r="CY85" s="34"/>
      <c r="CZ85" s="34"/>
      <c r="DA85" s="34"/>
      <c r="DB85" s="34"/>
      <c r="DC85" s="34"/>
      <c r="DD85" s="34"/>
      <c r="DE85" s="34"/>
      <c r="DF85" s="34"/>
      <c r="DG85" s="34"/>
      <c r="DH85" s="34"/>
      <c r="DI85" s="34"/>
      <c r="DJ85" s="34"/>
      <c r="DK85" s="34"/>
      <c r="DL85" s="34"/>
      <c r="DM85" s="34"/>
      <c r="DN85" s="34"/>
      <c r="DO85" s="34"/>
      <c r="DP85" s="34"/>
      <c r="DQ85" s="34"/>
      <c r="DR85" s="34"/>
      <c r="DS85" s="34"/>
      <c r="DT85" s="34"/>
      <c r="DU85" s="34"/>
      <c r="DV85" s="34"/>
      <c r="DW85" s="34"/>
      <c r="DX85" s="34"/>
      <c r="DY85" s="34"/>
      <c r="DZ85" s="34"/>
      <c r="EA85" s="34"/>
      <c r="EB85" s="34"/>
      <c r="EC85" s="34"/>
      <c r="ED85" s="34"/>
      <c r="EE85" s="34"/>
      <c r="EF85" s="34"/>
      <c r="EG85" s="34"/>
      <c r="EH85" s="34"/>
      <c r="EI85" s="34"/>
      <c r="EJ85" s="34"/>
      <c r="EK85" s="34"/>
      <c r="EL85" s="34"/>
      <c r="EM85" s="34"/>
      <c r="EN85" s="34"/>
      <c r="EO85" s="34"/>
      <c r="EP85" s="34"/>
      <c r="EQ85" s="34"/>
      <c r="ER85" s="34"/>
      <c r="ES85" s="34"/>
      <c r="ET85" s="34"/>
      <c r="EU85" s="34"/>
      <c r="EV85" s="34"/>
      <c r="EW85" s="34"/>
      <c r="EX85" s="34"/>
      <c r="EY85" s="34"/>
      <c r="EZ85" s="34"/>
      <c r="FA85" s="34"/>
      <c r="FB85" s="34"/>
      <c r="FC85" s="34"/>
      <c r="FD85" s="34"/>
      <c r="FE85" s="34"/>
      <c r="FF85" s="34"/>
      <c r="FG85" s="34"/>
      <c r="FH85" s="34"/>
      <c r="FI85" s="34"/>
      <c r="FJ85" s="34"/>
      <c r="FK85" s="34"/>
      <c r="FL85" s="34"/>
      <c r="FM85" s="34"/>
      <c r="FN85" s="34"/>
      <c r="FO85" s="34"/>
      <c r="FP85" s="34"/>
      <c r="FQ85" s="34"/>
      <c r="FR85" s="34"/>
      <c r="FS85" s="34"/>
      <c r="FT85" s="34"/>
      <c r="FU85" s="34"/>
      <c r="FV85" s="34"/>
      <c r="FW85" s="34"/>
      <c r="FX85" s="34"/>
      <c r="FY85" s="34"/>
      <c r="FZ85" s="34"/>
      <c r="GA85" s="34"/>
      <c r="GB85" s="34"/>
      <c r="GC85" s="34"/>
      <c r="GD85" s="34"/>
      <c r="GE85" s="34"/>
      <c r="GF85" s="34"/>
      <c r="GG85" s="34"/>
      <c r="GH85" s="34"/>
      <c r="GI85" s="34"/>
      <c r="GJ85" s="34"/>
      <c r="GK85" s="34"/>
      <c r="GL85" s="34"/>
      <c r="GM85" s="34"/>
      <c r="GN85" s="34"/>
      <c r="GO85" s="34"/>
      <c r="GP85" s="34"/>
      <c r="GQ85" s="34"/>
      <c r="GR85" s="34"/>
      <c r="GS85" s="34"/>
      <c r="GT85" s="34"/>
      <c r="GU85" s="34"/>
      <c r="GV85" s="34"/>
      <c r="GW85" s="34"/>
      <c r="GX85" s="34"/>
      <c r="GY85" s="34"/>
      <c r="GZ85" s="34"/>
      <c r="HA85" s="34"/>
      <c r="HB85" s="34"/>
      <c r="HC85" s="34"/>
      <c r="HD85" s="34"/>
      <c r="HE85" s="34"/>
      <c r="HF85" s="34"/>
      <c r="HG85" s="34"/>
      <c r="HH85" s="34"/>
      <c r="HI85" s="34"/>
      <c r="HJ85" s="34"/>
      <c r="HK85" s="34"/>
      <c r="HL85" s="34"/>
      <c r="HM85" s="34"/>
      <c r="HN85" s="34"/>
      <c r="HO85" s="34"/>
      <c r="HP85" s="34"/>
      <c r="HQ85" s="34"/>
      <c r="HR85" s="34"/>
      <c r="HS85" s="34"/>
      <c r="HT85" s="34"/>
      <c r="HU85" s="34"/>
      <c r="HV85" s="34"/>
      <c r="HW85" s="34"/>
      <c r="HX85" s="34"/>
      <c r="HY85" s="34"/>
      <c r="HZ85" s="34"/>
      <c r="IA85" s="34"/>
    </row>
    <row r="86" spans="1:669" ht="15.75" x14ac:dyDescent="0.25">
      <c r="A86" s="45" t="s">
        <v>13</v>
      </c>
      <c r="B86" s="65">
        <v>1</v>
      </c>
      <c r="C86" s="51"/>
      <c r="D86" s="51"/>
      <c r="E86" s="45"/>
      <c r="F86" s="45"/>
      <c r="G86" s="130">
        <f t="shared" ref="G86:M86" si="17">G85</f>
        <v>165000</v>
      </c>
      <c r="H86" s="98">
        <f t="shared" si="17"/>
        <v>4735.5</v>
      </c>
      <c r="I86" s="130">
        <f>I85</f>
        <v>27394.99</v>
      </c>
      <c r="J86" s="130">
        <f t="shared" si="17"/>
        <v>5016</v>
      </c>
      <c r="K86" s="130">
        <f>K85</f>
        <v>25</v>
      </c>
      <c r="L86" s="130">
        <f>L85</f>
        <v>37171.49</v>
      </c>
      <c r="M86" s="98">
        <f t="shared" si="17"/>
        <v>127828.51000000001</v>
      </c>
      <c r="N86" s="114"/>
      <c r="O86" s="114"/>
      <c r="P86" s="114"/>
      <c r="Q86" s="114"/>
      <c r="R86" s="114"/>
      <c r="S86" s="114"/>
      <c r="T86" s="114"/>
      <c r="U86" s="114"/>
      <c r="V86" s="114"/>
      <c r="W86" s="114"/>
      <c r="X86" s="114"/>
      <c r="Y86" s="114"/>
      <c r="Z86" s="114"/>
      <c r="AA86" s="114"/>
      <c r="AB86" s="114"/>
      <c r="AC86" s="114"/>
      <c r="AD86" s="114"/>
      <c r="AE86" s="114"/>
      <c r="AF86" s="114"/>
      <c r="AG86" s="114"/>
      <c r="AH86" s="114"/>
      <c r="AI86" s="114"/>
      <c r="AJ86" s="114"/>
      <c r="AK86" s="114"/>
      <c r="AL86" s="114"/>
      <c r="AM86" s="114"/>
      <c r="AN86" s="11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34"/>
      <c r="CT86" s="34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4"/>
      <c r="DF86" s="34"/>
      <c r="DG86" s="34"/>
      <c r="DH86" s="34"/>
      <c r="DI86" s="34"/>
      <c r="DJ86" s="34"/>
      <c r="DK86" s="34"/>
      <c r="DL86" s="34"/>
      <c r="DM86" s="34"/>
      <c r="DN86" s="34"/>
      <c r="DO86" s="34"/>
      <c r="DP86" s="34"/>
      <c r="DQ86" s="34"/>
      <c r="DR86" s="34"/>
      <c r="DS86" s="34"/>
      <c r="DT86" s="34"/>
      <c r="DU86" s="34"/>
      <c r="DV86" s="34"/>
      <c r="DW86" s="34"/>
      <c r="DX86" s="34"/>
      <c r="DY86" s="34"/>
      <c r="DZ86" s="34"/>
      <c r="EA86" s="34"/>
      <c r="EB86" s="34"/>
      <c r="EC86" s="34"/>
      <c r="ED86" s="34"/>
      <c r="EE86" s="34"/>
      <c r="EF86" s="34"/>
      <c r="EG86" s="34"/>
      <c r="EH86" s="34"/>
      <c r="EI86" s="34"/>
      <c r="EJ86" s="34"/>
      <c r="EK86" s="34"/>
      <c r="EL86" s="34"/>
      <c r="EM86" s="34"/>
      <c r="EN86" s="34"/>
      <c r="EO86" s="34"/>
      <c r="EP86" s="34"/>
      <c r="EQ86" s="34"/>
      <c r="ER86" s="34"/>
      <c r="ES86" s="34"/>
      <c r="ET86" s="34"/>
      <c r="EU86" s="34"/>
      <c r="EV86" s="34"/>
      <c r="EW86" s="34"/>
      <c r="EX86" s="34"/>
      <c r="EY86" s="34"/>
      <c r="EZ86" s="34"/>
      <c r="FA86" s="34"/>
      <c r="FB86" s="34"/>
      <c r="FC86" s="34"/>
      <c r="FD86" s="34"/>
      <c r="FE86" s="34"/>
      <c r="FF86" s="34"/>
      <c r="FG86" s="34"/>
      <c r="FH86" s="34"/>
      <c r="FI86" s="34"/>
      <c r="FJ86" s="34"/>
      <c r="FK86" s="34"/>
      <c r="FL86" s="34"/>
      <c r="FM86" s="34"/>
      <c r="FN86" s="34"/>
      <c r="FO86" s="34"/>
      <c r="FP86" s="34"/>
      <c r="FQ86" s="34"/>
      <c r="FR86" s="34"/>
      <c r="FS86" s="34"/>
      <c r="FT86" s="34"/>
      <c r="FU86" s="34"/>
      <c r="FV86" s="34"/>
      <c r="FW86" s="34"/>
      <c r="FX86" s="34"/>
      <c r="FY86" s="34"/>
      <c r="FZ86" s="34"/>
      <c r="GA86" s="34"/>
      <c r="GB86" s="34"/>
      <c r="GC86" s="34"/>
      <c r="GD86" s="34"/>
      <c r="GE86" s="34"/>
      <c r="GF86" s="34"/>
      <c r="GG86" s="34"/>
      <c r="GH86" s="34"/>
      <c r="GI86" s="34"/>
      <c r="GJ86" s="34"/>
      <c r="GK86" s="34"/>
      <c r="GL86" s="34"/>
      <c r="GM86" s="34"/>
      <c r="GN86" s="34"/>
      <c r="GO86" s="34"/>
      <c r="GP86" s="34"/>
      <c r="GQ86" s="34"/>
      <c r="GR86" s="34"/>
      <c r="GS86" s="34"/>
      <c r="GT86" s="34"/>
      <c r="GU86" s="34"/>
      <c r="GV86" s="34"/>
      <c r="GW86" s="34"/>
      <c r="GX86" s="34"/>
      <c r="GY86" s="34"/>
      <c r="GZ86" s="34"/>
      <c r="HA86" s="34"/>
      <c r="HB86" s="34"/>
      <c r="HC86" s="34"/>
      <c r="HD86" s="34"/>
      <c r="HE86" s="34"/>
      <c r="HF86" s="34"/>
      <c r="HG86" s="34"/>
      <c r="HH86" s="34"/>
      <c r="HI86" s="34"/>
      <c r="HJ86" s="34"/>
      <c r="HK86" s="34"/>
      <c r="HL86" s="34"/>
      <c r="HM86" s="34"/>
      <c r="HN86" s="34"/>
      <c r="HO86" s="34"/>
      <c r="HP86" s="34"/>
      <c r="HQ86" s="34"/>
      <c r="HR86" s="34"/>
      <c r="HS86" s="34"/>
      <c r="HT86" s="34"/>
      <c r="HU86" s="34"/>
      <c r="HV86" s="34"/>
      <c r="HW86" s="34"/>
      <c r="HX86" s="34"/>
      <c r="HY86" s="34"/>
      <c r="HZ86" s="34"/>
      <c r="IA86" s="34"/>
    </row>
    <row r="87" spans="1:669" s="31" customFormat="1" ht="15.75" x14ac:dyDescent="0.25">
      <c r="A87"/>
      <c r="B87" s="2"/>
      <c r="C87" s="2"/>
      <c r="D87" s="2"/>
      <c r="E87"/>
      <c r="F87"/>
      <c r="G87" s="132"/>
      <c r="H87" s="97"/>
      <c r="I87" s="132"/>
      <c r="J87" s="132"/>
      <c r="K87" s="132"/>
      <c r="L87" s="132"/>
      <c r="M87" s="97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114"/>
      <c r="AH87" s="114"/>
      <c r="AI87" s="114"/>
      <c r="AJ87" s="114"/>
      <c r="AK87" s="114"/>
      <c r="AL87" s="114"/>
      <c r="AM87" s="114"/>
      <c r="AN87" s="114"/>
      <c r="AO87"/>
      <c r="AP87"/>
      <c r="AQ87"/>
      <c r="AR87"/>
      <c r="AS87"/>
      <c r="AT87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CR87" s="34"/>
      <c r="CS87" s="34"/>
      <c r="CT87" s="34"/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4"/>
      <c r="DI87" s="34"/>
      <c r="DJ87" s="34"/>
      <c r="DK87" s="34"/>
      <c r="DL87" s="34"/>
      <c r="DM87" s="34"/>
      <c r="DN87" s="34"/>
      <c r="DO87" s="34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4"/>
      <c r="ED87" s="34"/>
      <c r="EE87" s="34"/>
      <c r="EF87" s="34"/>
      <c r="EG87" s="34"/>
      <c r="EH87" s="34"/>
      <c r="EI87" s="34"/>
      <c r="EJ87" s="34"/>
      <c r="EK87" s="34"/>
      <c r="EL87" s="34"/>
      <c r="EM87" s="34"/>
      <c r="EN87" s="34"/>
      <c r="EO87" s="34"/>
      <c r="EP87" s="34"/>
      <c r="EQ87" s="34"/>
      <c r="ER87" s="34"/>
      <c r="ES87" s="34"/>
      <c r="ET87" s="34"/>
      <c r="EU87" s="34"/>
      <c r="EV87" s="34"/>
      <c r="EW87" s="34"/>
      <c r="EX87" s="34"/>
      <c r="EY87" s="34"/>
      <c r="EZ87" s="34"/>
      <c r="FA87" s="34"/>
      <c r="FB87" s="34"/>
      <c r="FC87" s="34"/>
      <c r="FD87" s="34"/>
      <c r="FE87" s="34"/>
      <c r="FF87" s="34"/>
      <c r="FG87" s="34"/>
      <c r="FH87" s="34"/>
      <c r="FI87" s="34"/>
      <c r="FJ87" s="34"/>
      <c r="FK87" s="34"/>
      <c r="FL87" s="34"/>
      <c r="FM87" s="34"/>
      <c r="FN87" s="34"/>
      <c r="FO87" s="34"/>
      <c r="FP87" s="34"/>
      <c r="FQ87" s="34"/>
      <c r="FR87" s="34"/>
      <c r="FS87" s="34"/>
      <c r="FT87" s="34"/>
      <c r="FU87" s="34"/>
      <c r="FV87" s="34"/>
      <c r="FW87" s="34"/>
      <c r="FX87" s="34"/>
      <c r="FY87" s="34"/>
      <c r="FZ87" s="34"/>
      <c r="GA87" s="34"/>
      <c r="GB87" s="34"/>
      <c r="GC87" s="34"/>
      <c r="GD87" s="34"/>
      <c r="GE87" s="34"/>
      <c r="GF87" s="34"/>
      <c r="GG87" s="34"/>
      <c r="GH87" s="34"/>
      <c r="GI87" s="34"/>
      <c r="GJ87" s="34"/>
      <c r="GK87" s="34"/>
      <c r="GL87" s="34"/>
      <c r="GM87" s="34"/>
      <c r="GN87" s="34"/>
      <c r="GO87" s="34"/>
      <c r="GP87" s="34"/>
      <c r="GQ87" s="34"/>
      <c r="GR87" s="34"/>
      <c r="GS87" s="34"/>
      <c r="GT87" s="34"/>
      <c r="GU87" s="34"/>
      <c r="GV87" s="34"/>
      <c r="GW87" s="34"/>
      <c r="GX87" s="34"/>
      <c r="GY87" s="34"/>
      <c r="GZ87" s="34"/>
      <c r="HA87" s="34"/>
      <c r="HB87" s="34"/>
      <c r="HC87" s="34"/>
      <c r="HD87" s="34"/>
      <c r="HE87" s="34"/>
      <c r="HF87" s="34"/>
      <c r="HG87" s="34"/>
      <c r="HH87" s="34"/>
      <c r="HI87" s="34"/>
      <c r="HJ87" s="34"/>
      <c r="HK87" s="34"/>
      <c r="HL87" s="34"/>
      <c r="HM87" s="34"/>
      <c r="HN87" s="34"/>
      <c r="HO87" s="34"/>
      <c r="HP87" s="34"/>
      <c r="HQ87" s="34"/>
      <c r="HR87" s="34"/>
      <c r="HS87" s="34"/>
      <c r="HT87" s="34"/>
      <c r="HU87" s="34"/>
      <c r="HV87" s="34"/>
      <c r="HW87" s="34"/>
      <c r="HX87" s="34"/>
      <c r="HY87" s="34"/>
      <c r="HZ87" s="34"/>
      <c r="IA87" s="34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5" customFormat="1" ht="12.75" customHeight="1" x14ac:dyDescent="0.25">
      <c r="A88" s="26" t="s">
        <v>89</v>
      </c>
      <c r="B88" s="26"/>
      <c r="C88" s="26"/>
      <c r="D88" s="26"/>
      <c r="E88" s="26"/>
      <c r="F88" s="26"/>
      <c r="G88" s="105"/>
      <c r="H88" s="104"/>
      <c r="I88" s="105"/>
      <c r="J88" s="105"/>
      <c r="K88" s="105"/>
      <c r="L88" s="105"/>
      <c r="M88" s="104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1" customFormat="1" ht="12.75" customHeight="1" x14ac:dyDescent="0.25">
      <c r="A89" s="3" t="s">
        <v>81</v>
      </c>
      <c r="B89" s="3" t="s">
        <v>82</v>
      </c>
      <c r="C89" s="1" t="s">
        <v>65</v>
      </c>
      <c r="D89" s="1" t="s">
        <v>194</v>
      </c>
      <c r="E89" s="7">
        <v>44317</v>
      </c>
      <c r="F89" s="7" t="s">
        <v>97</v>
      </c>
      <c r="G89" s="127">
        <v>32000</v>
      </c>
      <c r="H89" s="127">
        <v>918.4</v>
      </c>
      <c r="I89" s="127">
        <v>0</v>
      </c>
      <c r="J89" s="127">
        <v>972.8</v>
      </c>
      <c r="K89" s="127">
        <v>25</v>
      </c>
      <c r="L89" s="127">
        <v>1916.2</v>
      </c>
      <c r="M89" s="127">
        <f>G89-L89</f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1" customFormat="1" ht="17.25" customHeight="1" x14ac:dyDescent="0.25">
      <c r="A90" s="3" t="s">
        <v>83</v>
      </c>
      <c r="B90" s="3" t="s">
        <v>82</v>
      </c>
      <c r="C90" s="1" t="s">
        <v>65</v>
      </c>
      <c r="D90" s="1" t="s">
        <v>194</v>
      </c>
      <c r="E90" s="7">
        <v>44318</v>
      </c>
      <c r="F90" s="7" t="s">
        <v>97</v>
      </c>
      <c r="G90" s="127">
        <v>32000</v>
      </c>
      <c r="H90" s="127">
        <v>918.4</v>
      </c>
      <c r="I90" s="127">
        <v>0</v>
      </c>
      <c r="J90" s="127">
        <v>972.8</v>
      </c>
      <c r="K90" s="127">
        <v>25</v>
      </c>
      <c r="L90" s="127">
        <v>1916.2</v>
      </c>
      <c r="M90" s="127">
        <f t="shared" ref="M90:M92" si="18">G90-L90</f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  <c r="BV90" s="34"/>
      <c r="BW90" s="34"/>
      <c r="BX90" s="34"/>
      <c r="BY90" s="34"/>
      <c r="BZ90" s="34"/>
      <c r="CA90" s="34"/>
      <c r="CB90" s="34"/>
      <c r="CC90" s="34"/>
      <c r="CD90" s="34"/>
      <c r="CE90" s="34"/>
      <c r="CF90" s="34"/>
      <c r="CG90" s="34"/>
      <c r="CH90" s="34"/>
      <c r="CI90" s="34"/>
      <c r="CJ90" s="34"/>
      <c r="CK90" s="34"/>
      <c r="CL90" s="34"/>
      <c r="CM90" s="34"/>
      <c r="CN90" s="34"/>
      <c r="CO90" s="34"/>
      <c r="CP90" s="34"/>
      <c r="CQ90" s="34"/>
      <c r="CR90" s="34"/>
      <c r="CS90" s="34"/>
      <c r="CT90" s="34"/>
      <c r="CU90" s="34"/>
      <c r="CV90" s="34"/>
      <c r="CW90" s="34"/>
      <c r="CX90" s="34"/>
      <c r="CY90" s="34"/>
      <c r="CZ90" s="34"/>
      <c r="DA90" s="34"/>
      <c r="DB90" s="34"/>
      <c r="DC90" s="34"/>
      <c r="DD90" s="34"/>
      <c r="DE90" s="34"/>
      <c r="DF90" s="34"/>
      <c r="DG90" s="34"/>
      <c r="DH90" s="34"/>
      <c r="DI90" s="34"/>
      <c r="DJ90" s="34"/>
      <c r="DK90" s="34"/>
      <c r="DL90" s="34"/>
      <c r="DM90" s="34"/>
      <c r="DN90" s="34"/>
      <c r="DO90" s="34"/>
      <c r="DP90" s="34"/>
      <c r="DQ90" s="34"/>
      <c r="DR90" s="34"/>
      <c r="DS90" s="34"/>
      <c r="DT90" s="34"/>
      <c r="DU90" s="34"/>
      <c r="DV90" s="34"/>
      <c r="DW90" s="34"/>
      <c r="DX90" s="34"/>
      <c r="DY90" s="34"/>
      <c r="DZ90" s="34"/>
      <c r="EA90" s="34"/>
      <c r="EB90" s="34"/>
      <c r="EC90" s="34"/>
      <c r="ED90" s="34"/>
      <c r="EE90" s="34"/>
      <c r="EF90" s="34"/>
      <c r="EG90" s="34"/>
      <c r="EH90" s="34"/>
      <c r="EI90" s="34"/>
      <c r="EJ90" s="34"/>
      <c r="EK90" s="34"/>
      <c r="EL90" s="34"/>
      <c r="EM90" s="34"/>
      <c r="EN90" s="34"/>
      <c r="EO90" s="34"/>
      <c r="EP90" s="34"/>
      <c r="EQ90" s="34"/>
      <c r="ER90" s="34"/>
      <c r="ES90" s="34"/>
      <c r="ET90" s="34"/>
      <c r="EU90" s="34"/>
      <c r="EV90" s="34"/>
      <c r="EW90" s="34"/>
      <c r="EX90" s="34"/>
      <c r="EY90" s="34"/>
      <c r="EZ90" s="34"/>
      <c r="FA90" s="34"/>
      <c r="FB90" s="34"/>
      <c r="FC90" s="34"/>
      <c r="FD90" s="34"/>
      <c r="FE90" s="34"/>
      <c r="FF90" s="34"/>
      <c r="FG90" s="34"/>
      <c r="FH90" s="34"/>
      <c r="FI90" s="34"/>
      <c r="FJ90" s="34"/>
      <c r="FK90" s="34"/>
      <c r="FL90" s="34"/>
      <c r="FM90" s="34"/>
      <c r="FN90" s="34"/>
      <c r="FO90" s="34"/>
      <c r="FP90" s="34"/>
      <c r="FQ90" s="34"/>
      <c r="FR90" s="34"/>
      <c r="FS90" s="34"/>
      <c r="FT90" s="34"/>
      <c r="FU90" s="34"/>
      <c r="FV90" s="34"/>
      <c r="FW90" s="34"/>
      <c r="FX90" s="34"/>
      <c r="FY90" s="34"/>
      <c r="FZ90" s="34"/>
      <c r="GA90" s="34"/>
      <c r="GB90" s="34"/>
      <c r="GC90" s="34"/>
      <c r="GD90" s="34"/>
      <c r="GE90" s="34"/>
      <c r="GF90" s="34"/>
      <c r="GG90" s="34"/>
      <c r="GH90" s="34"/>
      <c r="GI90" s="34"/>
      <c r="GJ90" s="34"/>
      <c r="GK90" s="34"/>
      <c r="GL90" s="34"/>
      <c r="GM90" s="34"/>
      <c r="GN90" s="34"/>
      <c r="GO90" s="34"/>
      <c r="GP90" s="34"/>
      <c r="GQ90" s="34"/>
      <c r="GR90" s="34"/>
      <c r="GS90" s="34"/>
      <c r="GT90" s="34"/>
      <c r="GU90" s="34"/>
      <c r="GV90" s="34"/>
      <c r="GW90" s="34"/>
      <c r="GX90" s="34"/>
      <c r="GY90" s="34"/>
      <c r="GZ90" s="34"/>
      <c r="HA90" s="34"/>
      <c r="HB90" s="34"/>
      <c r="HC90" s="34"/>
      <c r="HD90" s="34"/>
      <c r="HE90" s="34"/>
      <c r="HF90" s="34"/>
      <c r="HG90" s="34"/>
      <c r="HH90" s="34"/>
      <c r="HI90" s="34"/>
      <c r="HJ90" s="34"/>
      <c r="HK90" s="34"/>
      <c r="HL90" s="34"/>
      <c r="HM90" s="34"/>
      <c r="HN90" s="34"/>
      <c r="HO90" s="34"/>
      <c r="HP90" s="34"/>
      <c r="HQ90" s="34"/>
      <c r="HR90" s="34"/>
      <c r="HS90" s="34"/>
      <c r="HT90" s="34"/>
      <c r="HU90" s="34"/>
      <c r="HV90" s="34"/>
      <c r="HW90" s="34"/>
      <c r="HX90" s="34"/>
      <c r="HY90" s="34"/>
      <c r="HZ90" s="34"/>
      <c r="IA90" s="34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3" t="s">
        <v>84</v>
      </c>
      <c r="B91" s="3" t="s">
        <v>82</v>
      </c>
      <c r="C91" s="1" t="s">
        <v>65</v>
      </c>
      <c r="D91" s="1" t="s">
        <v>194</v>
      </c>
      <c r="E91" s="7">
        <v>44317</v>
      </c>
      <c r="F91" s="7" t="s">
        <v>97</v>
      </c>
      <c r="G91" s="127">
        <v>32000</v>
      </c>
      <c r="H91" s="127">
        <v>918.4</v>
      </c>
      <c r="I91" s="127">
        <v>0</v>
      </c>
      <c r="J91" s="127">
        <v>972.8</v>
      </c>
      <c r="K91" s="127">
        <v>175</v>
      </c>
      <c r="L91" s="127">
        <v>2066.1999999999998</v>
      </c>
      <c r="M91" s="127">
        <f t="shared" si="18"/>
        <v>29933.8</v>
      </c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</row>
    <row r="92" spans="1:669" s="35" customFormat="1" ht="15.75" x14ac:dyDescent="0.25">
      <c r="A92" s="3" t="s">
        <v>161</v>
      </c>
      <c r="B92" s="3" t="s">
        <v>183</v>
      </c>
      <c r="C92" s="1" t="s">
        <v>65</v>
      </c>
      <c r="D92" s="1" t="s">
        <v>194</v>
      </c>
      <c r="E92" s="7">
        <v>44652</v>
      </c>
      <c r="F92" s="7" t="s">
        <v>97</v>
      </c>
      <c r="G92" s="127">
        <v>32000</v>
      </c>
      <c r="H92" s="127">
        <v>918.4</v>
      </c>
      <c r="I92" s="127">
        <v>0</v>
      </c>
      <c r="J92" s="127">
        <v>972.8</v>
      </c>
      <c r="K92" s="127">
        <v>25</v>
      </c>
      <c r="L92" s="127">
        <v>1916.2</v>
      </c>
      <c r="M92" s="127">
        <f t="shared" si="18"/>
        <v>30083.8</v>
      </c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114"/>
      <c r="AH92" s="114"/>
      <c r="AI92" s="114"/>
      <c r="AJ92" s="114"/>
      <c r="AK92" s="114"/>
      <c r="AL92" s="114"/>
      <c r="AM92" s="114"/>
      <c r="AN92" s="114"/>
      <c r="AO92"/>
      <c r="AP92"/>
      <c r="AQ92"/>
      <c r="AR92"/>
      <c r="AS92"/>
      <c r="AT92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4"/>
      <c r="DF92" s="34"/>
      <c r="DG92" s="34"/>
      <c r="DH92" s="34"/>
      <c r="DI92" s="34"/>
      <c r="DJ92" s="34"/>
      <c r="DK92" s="34"/>
      <c r="DL92" s="34"/>
      <c r="DM92" s="34"/>
      <c r="DN92" s="34"/>
      <c r="DO92" s="34"/>
      <c r="DP92" s="34"/>
      <c r="DQ92" s="34"/>
      <c r="DR92" s="34"/>
      <c r="DS92" s="34"/>
      <c r="DT92" s="34"/>
      <c r="DU92" s="34"/>
      <c r="DV92" s="34"/>
      <c r="DW92" s="34"/>
      <c r="DX92" s="34"/>
      <c r="DY92" s="34"/>
      <c r="DZ92" s="34"/>
      <c r="EA92" s="34"/>
      <c r="EB92" s="34"/>
      <c r="EC92" s="34"/>
      <c r="ED92" s="34"/>
      <c r="EE92" s="34"/>
      <c r="EF92" s="34"/>
      <c r="EG92" s="34"/>
      <c r="EH92" s="34"/>
      <c r="EI92" s="34"/>
      <c r="EJ92" s="34"/>
      <c r="EK92" s="34"/>
      <c r="EL92" s="34"/>
      <c r="EM92" s="34"/>
      <c r="EN92" s="34"/>
      <c r="EO92" s="34"/>
      <c r="EP92" s="34"/>
      <c r="EQ92" s="34"/>
      <c r="ER92" s="34"/>
      <c r="ES92" s="34"/>
      <c r="ET92" s="34"/>
      <c r="EU92" s="34"/>
      <c r="EV92" s="34"/>
      <c r="EW92" s="34"/>
      <c r="EX92" s="34"/>
      <c r="EY92" s="34"/>
      <c r="EZ92" s="34"/>
      <c r="FA92" s="34"/>
      <c r="FB92" s="34"/>
      <c r="FC92" s="34"/>
      <c r="FD92" s="34"/>
      <c r="FE92" s="34"/>
      <c r="FF92" s="34"/>
      <c r="FG92" s="34"/>
      <c r="FH92" s="34"/>
      <c r="FI92" s="34"/>
      <c r="FJ92" s="34"/>
      <c r="FK92" s="34"/>
      <c r="FL92" s="34"/>
      <c r="FM92" s="34"/>
      <c r="FN92" s="34"/>
      <c r="FO92" s="34"/>
      <c r="FP92" s="34"/>
      <c r="FQ92" s="34"/>
      <c r="FR92" s="34"/>
      <c r="FS92" s="34"/>
      <c r="FT92" s="34"/>
      <c r="FU92" s="34"/>
      <c r="FV92" s="34"/>
      <c r="FW92" s="34"/>
      <c r="FX92" s="34"/>
      <c r="FY92" s="34"/>
      <c r="FZ92" s="34"/>
      <c r="GA92" s="34"/>
      <c r="GB92" s="34"/>
      <c r="GC92" s="34"/>
      <c r="GD92" s="34"/>
      <c r="GE92" s="34"/>
      <c r="GF92" s="34"/>
      <c r="GG92" s="34"/>
      <c r="GH92" s="34"/>
      <c r="GI92" s="34"/>
      <c r="GJ92" s="34"/>
      <c r="GK92" s="34"/>
      <c r="GL92" s="34"/>
      <c r="GM92" s="34"/>
      <c r="GN92" s="34"/>
      <c r="GO92" s="34"/>
      <c r="GP92" s="34"/>
      <c r="GQ92" s="34"/>
      <c r="GR92" s="34"/>
      <c r="GS92" s="34"/>
      <c r="GT92" s="34"/>
      <c r="GU92" s="34"/>
      <c r="GV92" s="34"/>
      <c r="GW92" s="34"/>
      <c r="GX92" s="34"/>
      <c r="GY92" s="34"/>
      <c r="GZ92" s="34"/>
      <c r="HA92" s="34"/>
      <c r="HB92" s="34"/>
      <c r="HC92" s="34"/>
      <c r="HD92" s="34"/>
      <c r="HE92" s="34"/>
      <c r="HF92" s="34"/>
      <c r="HG92" s="34"/>
      <c r="HH92" s="34"/>
      <c r="HI92" s="34"/>
      <c r="HJ92" s="34"/>
      <c r="HK92" s="34"/>
      <c r="HL92" s="34"/>
      <c r="HM92" s="34"/>
      <c r="HN92" s="34"/>
      <c r="HO92" s="34"/>
      <c r="HP92" s="34"/>
      <c r="HQ92" s="34"/>
      <c r="HR92" s="34"/>
      <c r="HS92" s="34"/>
      <c r="HT92" s="34"/>
      <c r="HU92" s="34"/>
      <c r="HV92" s="34"/>
      <c r="HW92" s="34"/>
      <c r="HX92" s="34"/>
      <c r="HY92" s="34"/>
      <c r="HZ92" s="34"/>
      <c r="IA92" s="34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29" t="s">
        <v>13</v>
      </c>
      <c r="B93" s="9">
        <v>4</v>
      </c>
      <c r="C93" s="5"/>
      <c r="D93" s="5"/>
      <c r="E93" s="29"/>
      <c r="F93" s="29"/>
      <c r="G93" s="134">
        <f t="shared" ref="G93:L93" si="19">SUM(G89:G92)</f>
        <v>128000</v>
      </c>
      <c r="H93" s="99">
        <f t="shared" si="19"/>
        <v>3673.6</v>
      </c>
      <c r="I93" s="134">
        <f t="shared" si="19"/>
        <v>0</v>
      </c>
      <c r="J93" s="134">
        <f t="shared" si="19"/>
        <v>3891.2</v>
      </c>
      <c r="K93" s="134">
        <f t="shared" si="19"/>
        <v>250</v>
      </c>
      <c r="L93" s="134">
        <f t="shared" si="19"/>
        <v>7814.8</v>
      </c>
      <c r="M93" s="99">
        <f t="shared" ref="M93" si="20">SUM(M89:M92)</f>
        <v>120185.2</v>
      </c>
    </row>
    <row r="94" spans="1:669" s="35" customFormat="1" ht="18" customHeight="1" x14ac:dyDescent="0.25">
      <c r="A94" s="27"/>
      <c r="B94" s="76"/>
      <c r="C94" s="4"/>
      <c r="D94" s="4"/>
      <c r="E94" s="7"/>
      <c r="F94" s="7"/>
      <c r="G94" s="105"/>
      <c r="H94" s="104"/>
      <c r="I94" s="105"/>
      <c r="J94" s="105"/>
      <c r="K94" s="105"/>
      <c r="L94" s="105"/>
      <c r="M94" s="104"/>
      <c r="N94" s="31"/>
      <c r="O94" s="31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4"/>
      <c r="IE94" s="34"/>
      <c r="IF94" s="34"/>
      <c r="IG94" s="34"/>
      <c r="IH94" s="34"/>
      <c r="II94" s="34"/>
      <c r="IJ94" s="34"/>
      <c r="IK94" s="34"/>
      <c r="IL94" s="34"/>
      <c r="IM94" s="34"/>
      <c r="IN94" s="34"/>
      <c r="IO94" s="34"/>
      <c r="IP94" s="34"/>
      <c r="IQ94" s="34"/>
      <c r="IR94" s="34"/>
      <c r="IS94" s="34"/>
      <c r="IT94" s="34"/>
      <c r="IU94" s="34"/>
      <c r="IV94" s="34"/>
      <c r="IW94" s="34"/>
      <c r="IX94" s="34"/>
      <c r="IY94" s="34"/>
      <c r="IZ94" s="34"/>
      <c r="JA94" s="34"/>
      <c r="JB94" s="34"/>
      <c r="JC94" s="34"/>
      <c r="JD94" s="34"/>
      <c r="JE94" s="34"/>
      <c r="JF94" s="34"/>
      <c r="JG94" s="34"/>
      <c r="JH94" s="34"/>
      <c r="JI94" s="34"/>
      <c r="JJ94" s="34"/>
      <c r="JK94" s="34"/>
      <c r="JL94" s="34"/>
      <c r="JM94" s="34"/>
      <c r="JN94" s="34"/>
      <c r="JO94" s="34"/>
      <c r="JP94" s="34"/>
      <c r="JQ94" s="34"/>
      <c r="JR94" s="34"/>
      <c r="JS94" s="34"/>
      <c r="JT94" s="34"/>
      <c r="JU94" s="34"/>
      <c r="JV94" s="34"/>
      <c r="JW94" s="34"/>
      <c r="JX94" s="34"/>
      <c r="JY94" s="34"/>
      <c r="JZ94" s="34"/>
      <c r="KA94" s="34"/>
      <c r="KB94" s="34"/>
      <c r="KC94" s="34"/>
      <c r="KD94" s="34"/>
      <c r="KE94" s="34"/>
      <c r="KF94" s="34"/>
      <c r="KG94" s="34"/>
      <c r="KH94" s="34"/>
      <c r="KI94" s="34"/>
      <c r="KJ94" s="34"/>
      <c r="KK94" s="34"/>
      <c r="KL94" s="34"/>
      <c r="KM94" s="34"/>
      <c r="KN94" s="34"/>
      <c r="KO94" s="34"/>
      <c r="KP94" s="34"/>
      <c r="KQ94" s="34"/>
      <c r="KR94" s="34"/>
      <c r="KS94" s="34"/>
      <c r="KT94" s="34"/>
      <c r="KU94" s="34"/>
      <c r="KV94" s="34"/>
      <c r="KW94" s="34"/>
      <c r="KX94" s="34"/>
      <c r="KY94" s="34"/>
      <c r="KZ94" s="34"/>
      <c r="LA94" s="34"/>
      <c r="LB94" s="34"/>
      <c r="LC94" s="34"/>
      <c r="LD94" s="34"/>
      <c r="LE94" s="34"/>
      <c r="LF94" s="34"/>
      <c r="LG94" s="34"/>
      <c r="LH94" s="34"/>
      <c r="LI94" s="34"/>
      <c r="LJ94" s="34"/>
      <c r="LK94" s="34"/>
      <c r="LL94" s="34"/>
      <c r="LM94" s="34"/>
      <c r="LN94" s="34"/>
      <c r="LO94" s="34"/>
      <c r="LP94" s="34"/>
      <c r="LQ94" s="34"/>
      <c r="LR94" s="34"/>
      <c r="LS94" s="34"/>
      <c r="LT94" s="34"/>
      <c r="LU94" s="34"/>
      <c r="LV94" s="34"/>
      <c r="LW94" s="34"/>
      <c r="LX94" s="34"/>
      <c r="LY94" s="34"/>
      <c r="LZ94" s="34"/>
      <c r="MA94" s="34"/>
      <c r="MB94" s="34"/>
      <c r="MC94" s="34"/>
      <c r="MD94" s="34"/>
      <c r="ME94" s="34"/>
      <c r="MF94" s="34"/>
      <c r="MG94" s="34"/>
      <c r="MH94" s="34"/>
      <c r="MI94" s="34"/>
      <c r="MJ94" s="34"/>
      <c r="MK94" s="34"/>
      <c r="ML94" s="34"/>
      <c r="MM94" s="34"/>
      <c r="MN94" s="34"/>
      <c r="MO94" s="34"/>
      <c r="MP94" s="34"/>
      <c r="MQ94" s="34"/>
      <c r="MR94" s="34"/>
      <c r="MS94" s="34"/>
      <c r="MT94" s="34"/>
      <c r="MU94" s="34"/>
      <c r="MV94" s="34"/>
      <c r="MW94" s="34"/>
      <c r="MX94" s="34"/>
      <c r="MY94" s="34"/>
      <c r="MZ94" s="34"/>
      <c r="NA94" s="34"/>
      <c r="NB94" s="34"/>
      <c r="NC94" s="34"/>
      <c r="ND94" s="34"/>
      <c r="NE94" s="34"/>
      <c r="NF94" s="34"/>
      <c r="NG94" s="34"/>
      <c r="NH94" s="34"/>
      <c r="NI94" s="34"/>
      <c r="NJ94" s="34"/>
      <c r="NK94" s="34"/>
      <c r="NL94" s="34"/>
      <c r="NM94" s="34"/>
      <c r="NN94" s="34"/>
      <c r="NO94" s="34"/>
      <c r="NP94" s="34"/>
      <c r="NQ94" s="34"/>
      <c r="NR94" s="34"/>
      <c r="NS94" s="34"/>
      <c r="NT94" s="34"/>
      <c r="NU94" s="34"/>
      <c r="NV94" s="34"/>
      <c r="NW94" s="34"/>
      <c r="NX94" s="34"/>
      <c r="NY94" s="34"/>
      <c r="NZ94" s="34"/>
      <c r="OA94" s="34"/>
      <c r="OB94" s="34"/>
      <c r="OC94" s="34"/>
      <c r="OD94" s="34"/>
      <c r="OE94" s="34"/>
      <c r="OF94" s="34"/>
      <c r="OG94" s="34"/>
      <c r="OH94" s="34"/>
      <c r="OI94" s="34"/>
      <c r="OJ94" s="34"/>
      <c r="OK94" s="34"/>
      <c r="OL94" s="34"/>
      <c r="OM94" s="34"/>
      <c r="ON94" s="34"/>
      <c r="OO94" s="34"/>
      <c r="OP94" s="34"/>
      <c r="OQ94" s="34"/>
      <c r="OR94" s="34"/>
      <c r="OS94" s="34"/>
      <c r="OT94" s="34"/>
      <c r="OU94" s="34"/>
      <c r="OV94" s="34"/>
      <c r="OW94" s="34"/>
      <c r="OX94" s="34"/>
      <c r="OY94" s="34"/>
      <c r="OZ94" s="34"/>
      <c r="PA94" s="34"/>
      <c r="PB94" s="34"/>
      <c r="PC94" s="34"/>
      <c r="PD94" s="34"/>
      <c r="PE94" s="34"/>
      <c r="PF94" s="34"/>
      <c r="PG94" s="34"/>
      <c r="PH94" s="34"/>
      <c r="PI94" s="34"/>
      <c r="PJ94" s="34"/>
      <c r="PK94" s="34"/>
      <c r="PL94" s="34"/>
      <c r="PM94" s="34"/>
      <c r="PN94" s="34"/>
      <c r="PO94" s="34"/>
      <c r="PP94" s="34"/>
      <c r="PQ94" s="34"/>
      <c r="PR94" s="34"/>
      <c r="PS94" s="34"/>
      <c r="PT94" s="34"/>
      <c r="PU94" s="34"/>
      <c r="PV94" s="34"/>
      <c r="PW94" s="34"/>
      <c r="PX94" s="34"/>
      <c r="PY94" s="34"/>
      <c r="PZ94" s="34"/>
      <c r="QA94" s="34"/>
      <c r="QB94" s="34"/>
      <c r="QC94" s="34"/>
      <c r="QD94" s="34"/>
      <c r="QE94" s="34"/>
      <c r="QF94" s="34"/>
      <c r="QG94" s="34"/>
      <c r="QH94" s="34"/>
      <c r="QI94" s="34"/>
      <c r="QJ94" s="34"/>
      <c r="QK94" s="34"/>
      <c r="QL94" s="34"/>
      <c r="QM94" s="34"/>
      <c r="QN94" s="34"/>
      <c r="QO94" s="34"/>
      <c r="QP94" s="34"/>
      <c r="QQ94" s="34"/>
      <c r="QR94" s="34"/>
      <c r="QS94" s="34"/>
      <c r="QT94" s="34"/>
      <c r="QU94" s="34"/>
      <c r="QV94" s="34"/>
      <c r="QW94" s="34"/>
      <c r="QX94" s="34"/>
      <c r="QY94" s="34"/>
      <c r="QZ94" s="34"/>
      <c r="RA94" s="34"/>
      <c r="RB94" s="34"/>
      <c r="RC94" s="34"/>
      <c r="RD94" s="34"/>
      <c r="RE94" s="34"/>
      <c r="RF94" s="34"/>
      <c r="RG94" s="34"/>
      <c r="RH94" s="34"/>
      <c r="RI94" s="34"/>
      <c r="RJ94" s="34"/>
      <c r="RK94" s="34"/>
      <c r="RL94" s="34"/>
      <c r="RM94" s="34"/>
      <c r="RN94" s="34"/>
      <c r="RO94" s="34"/>
      <c r="RP94" s="34"/>
      <c r="RQ94" s="34"/>
      <c r="RR94" s="34"/>
      <c r="RS94" s="34"/>
      <c r="RT94" s="34"/>
      <c r="RU94" s="34"/>
      <c r="RV94" s="34"/>
      <c r="RW94" s="34"/>
      <c r="RX94" s="34"/>
      <c r="RY94" s="34"/>
      <c r="RZ94" s="34"/>
      <c r="SA94" s="34"/>
      <c r="SB94" s="34"/>
      <c r="SC94" s="34"/>
      <c r="SD94" s="34"/>
      <c r="SE94" s="34"/>
      <c r="SF94" s="34"/>
      <c r="SG94" s="34"/>
      <c r="SH94" s="34"/>
      <c r="SI94" s="34"/>
      <c r="SJ94" s="34"/>
      <c r="SK94" s="34"/>
      <c r="SL94" s="34"/>
      <c r="SM94" s="34"/>
      <c r="SN94" s="34"/>
      <c r="SO94" s="34"/>
      <c r="SP94" s="34"/>
      <c r="SQ94" s="34"/>
      <c r="SR94" s="34"/>
      <c r="SS94" s="34"/>
      <c r="ST94" s="34"/>
      <c r="SU94" s="34"/>
      <c r="SV94" s="34"/>
      <c r="SW94" s="34"/>
      <c r="SX94" s="34"/>
      <c r="SY94" s="34"/>
      <c r="SZ94" s="34"/>
      <c r="TA94" s="34"/>
      <c r="TB94" s="34"/>
      <c r="TC94" s="34"/>
      <c r="TD94" s="34"/>
      <c r="TE94" s="34"/>
      <c r="TF94" s="34"/>
      <c r="TG94" s="34"/>
      <c r="TH94" s="34"/>
      <c r="TI94" s="34"/>
      <c r="TJ94" s="34"/>
      <c r="TK94" s="34"/>
      <c r="TL94" s="34"/>
      <c r="TM94" s="34"/>
      <c r="TN94" s="34"/>
      <c r="TO94" s="34"/>
      <c r="TP94" s="34"/>
      <c r="TQ94" s="34"/>
      <c r="TR94" s="34"/>
      <c r="TS94" s="34"/>
      <c r="TT94" s="34"/>
      <c r="TU94" s="34"/>
      <c r="TV94" s="34"/>
      <c r="TW94" s="34"/>
      <c r="TX94" s="34"/>
      <c r="TY94" s="34"/>
      <c r="TZ94" s="34"/>
      <c r="UA94" s="34"/>
      <c r="UB94" s="34"/>
      <c r="UC94" s="34"/>
      <c r="UD94" s="34"/>
      <c r="UE94" s="34"/>
      <c r="UF94" s="34"/>
      <c r="UG94" s="34"/>
      <c r="UH94" s="34"/>
      <c r="UI94" s="34"/>
      <c r="UJ94" s="34"/>
      <c r="UK94" s="34"/>
      <c r="UL94" s="34"/>
      <c r="UM94" s="34"/>
      <c r="UN94" s="34"/>
      <c r="UO94" s="34"/>
      <c r="UP94" s="34"/>
      <c r="UQ94" s="34"/>
      <c r="UR94" s="34"/>
      <c r="US94" s="34"/>
      <c r="UT94" s="34"/>
      <c r="UU94" s="34"/>
      <c r="UV94" s="34"/>
      <c r="UW94" s="34"/>
      <c r="UX94" s="34"/>
      <c r="UY94" s="34"/>
      <c r="UZ94" s="34"/>
      <c r="VA94" s="34"/>
      <c r="VB94" s="34"/>
      <c r="VC94" s="34"/>
      <c r="VD94" s="34"/>
      <c r="VE94" s="34"/>
      <c r="VF94" s="34"/>
      <c r="VG94" s="34"/>
      <c r="VH94" s="34"/>
      <c r="VI94" s="34"/>
      <c r="VJ94" s="34"/>
      <c r="VK94" s="34"/>
      <c r="VL94" s="34"/>
      <c r="VM94" s="34"/>
      <c r="VN94" s="34"/>
      <c r="VO94" s="34"/>
      <c r="VP94" s="34"/>
      <c r="VQ94" s="34"/>
      <c r="VR94" s="34"/>
      <c r="VS94" s="34"/>
      <c r="VT94" s="34"/>
      <c r="VU94" s="34"/>
      <c r="VV94" s="34"/>
      <c r="VW94" s="34"/>
      <c r="VX94" s="34"/>
      <c r="VY94" s="34"/>
      <c r="VZ94" s="34"/>
      <c r="WA94" s="34"/>
      <c r="WB94" s="34"/>
      <c r="WC94" s="34"/>
      <c r="WD94" s="34"/>
      <c r="WE94" s="34"/>
      <c r="WF94" s="34"/>
      <c r="WG94" s="34"/>
      <c r="WH94" s="34"/>
      <c r="WI94" s="34"/>
      <c r="WJ94" s="34"/>
      <c r="WK94" s="34"/>
      <c r="WL94" s="34"/>
      <c r="WM94" s="34"/>
      <c r="WN94" s="34"/>
      <c r="WO94" s="34"/>
      <c r="WP94" s="34"/>
      <c r="WQ94" s="34"/>
      <c r="WR94" s="34"/>
      <c r="WS94" s="34"/>
      <c r="WT94" s="34"/>
      <c r="WU94" s="34"/>
      <c r="WV94" s="34"/>
      <c r="WW94" s="34"/>
      <c r="WX94" s="34"/>
      <c r="WY94" s="34"/>
      <c r="WZ94" s="34"/>
      <c r="XA94" s="34"/>
      <c r="XB94" s="34"/>
      <c r="XC94" s="34"/>
      <c r="XD94" s="34"/>
      <c r="XE94" s="34"/>
      <c r="XF94" s="34"/>
      <c r="XG94" s="34"/>
      <c r="XH94" s="34"/>
      <c r="XI94" s="34"/>
      <c r="XJ94" s="34"/>
      <c r="XK94" s="34"/>
      <c r="XL94" s="34"/>
      <c r="XM94" s="34"/>
      <c r="XN94" s="34"/>
      <c r="XO94" s="34"/>
      <c r="XP94" s="34"/>
      <c r="XQ94" s="34"/>
      <c r="XR94" s="34"/>
      <c r="XS94" s="34"/>
      <c r="XT94" s="34"/>
      <c r="XU94" s="34"/>
      <c r="XV94" s="34"/>
      <c r="XW94" s="34"/>
      <c r="XX94" s="34"/>
      <c r="XY94" s="34"/>
      <c r="XZ94" s="34"/>
      <c r="YA94" s="34"/>
      <c r="YB94" s="34"/>
      <c r="YC94" s="34"/>
      <c r="YD94" s="34"/>
      <c r="YE94" s="34"/>
      <c r="YF94" s="34"/>
      <c r="YG94" s="34"/>
      <c r="YH94" s="34"/>
      <c r="YI94" s="34"/>
      <c r="YJ94" s="34"/>
      <c r="YK94" s="34"/>
      <c r="YL94" s="34"/>
      <c r="YM94" s="34"/>
      <c r="YN94" s="34"/>
      <c r="YO94" s="34"/>
      <c r="YP94" s="34"/>
      <c r="YQ94" s="34"/>
      <c r="YR94" s="34"/>
      <c r="YS94" s="34"/>
    </row>
    <row r="95" spans="1:669" ht="18" customHeight="1" x14ac:dyDescent="0.25">
      <c r="A95" s="28" t="s">
        <v>100</v>
      </c>
      <c r="B95" s="12"/>
      <c r="C95" s="13"/>
      <c r="D95" s="13"/>
      <c r="E95" s="28"/>
      <c r="F95" s="28"/>
      <c r="G95" s="110"/>
      <c r="H95" s="110"/>
      <c r="I95" s="131"/>
      <c r="J95" s="131"/>
      <c r="K95" s="110"/>
      <c r="L95" s="131"/>
      <c r="M95" s="110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ID95" s="34"/>
      <c r="IE95" s="34"/>
      <c r="IF95" s="34"/>
      <c r="IG95" s="34"/>
      <c r="IH95" s="34"/>
      <c r="II95" s="34"/>
      <c r="IJ95" s="34"/>
      <c r="IK95" s="34"/>
      <c r="IL95" s="34"/>
      <c r="IM95" s="34"/>
      <c r="IN95" s="34"/>
      <c r="IO95" s="34"/>
      <c r="IP95" s="34"/>
      <c r="IQ95" s="34"/>
      <c r="IR95" s="34"/>
      <c r="IS95" s="34"/>
      <c r="IT95" s="34"/>
      <c r="IU95" s="34"/>
      <c r="IV95" s="34"/>
      <c r="IW95" s="34"/>
      <c r="IX95" s="34"/>
      <c r="IY95" s="34"/>
      <c r="IZ95" s="34"/>
      <c r="JA95" s="34"/>
      <c r="JB95" s="34"/>
      <c r="JC95" s="34"/>
      <c r="JD95" s="34"/>
      <c r="JE95" s="34"/>
      <c r="JF95" s="34"/>
      <c r="JG95" s="34"/>
      <c r="JH95" s="34"/>
      <c r="JI95" s="34"/>
      <c r="JJ95" s="34"/>
      <c r="JK95" s="34"/>
      <c r="JL95" s="34"/>
      <c r="JM95" s="34"/>
      <c r="JN95" s="34"/>
      <c r="JO95" s="34"/>
      <c r="JP95" s="34"/>
      <c r="JQ95" s="34"/>
      <c r="JR95" s="34"/>
      <c r="JS95" s="34"/>
      <c r="JT95" s="34"/>
      <c r="JU95" s="34"/>
      <c r="JV95" s="34"/>
      <c r="JW95" s="34"/>
      <c r="JX95" s="34"/>
      <c r="JY95" s="34"/>
      <c r="JZ95" s="34"/>
      <c r="KA95" s="34"/>
      <c r="KB95" s="34"/>
      <c r="KC95" s="34"/>
      <c r="KD95" s="34"/>
      <c r="KE95" s="34"/>
      <c r="KF95" s="34"/>
      <c r="KG95" s="34"/>
      <c r="KH95" s="34"/>
      <c r="KI95" s="34"/>
      <c r="KJ95" s="34"/>
      <c r="KK95" s="34"/>
      <c r="KL95" s="34"/>
      <c r="KM95" s="34"/>
      <c r="KN95" s="34"/>
      <c r="KO95" s="34"/>
      <c r="KP95" s="34"/>
      <c r="KQ95" s="34"/>
      <c r="KR95" s="34"/>
      <c r="KS95" s="34"/>
      <c r="KT95" s="34"/>
      <c r="KU95" s="34"/>
      <c r="KV95" s="34"/>
      <c r="KW95" s="34"/>
      <c r="KX95" s="34"/>
      <c r="KY95" s="34"/>
      <c r="KZ95" s="34"/>
      <c r="LA95" s="34"/>
      <c r="LB95" s="34"/>
      <c r="LC95" s="34"/>
      <c r="LD95" s="34"/>
      <c r="LE95" s="34"/>
      <c r="LF95" s="34"/>
      <c r="LG95" s="34"/>
      <c r="LH95" s="34"/>
      <c r="LI95" s="34"/>
      <c r="LJ95" s="34"/>
      <c r="LK95" s="34"/>
      <c r="LL95" s="34"/>
      <c r="LM95" s="34"/>
      <c r="LN95" s="34"/>
      <c r="LO95" s="34"/>
      <c r="LP95" s="34"/>
      <c r="LQ95" s="34"/>
      <c r="LR95" s="34"/>
      <c r="LS95" s="34"/>
      <c r="LT95" s="34"/>
      <c r="LU95" s="34"/>
      <c r="LV95" s="34"/>
      <c r="LW95" s="34"/>
      <c r="LX95" s="34"/>
      <c r="LY95" s="34"/>
      <c r="LZ95" s="34"/>
      <c r="MA95" s="34"/>
      <c r="MB95" s="34"/>
      <c r="MC95" s="34"/>
      <c r="MD95" s="34"/>
      <c r="ME95" s="34"/>
      <c r="MF95" s="34"/>
      <c r="MG95" s="34"/>
      <c r="MH95" s="34"/>
      <c r="MI95" s="34"/>
      <c r="MJ95" s="34"/>
      <c r="MK95" s="34"/>
      <c r="ML95" s="34"/>
      <c r="MM95" s="34"/>
      <c r="MN95" s="34"/>
      <c r="MO95" s="34"/>
      <c r="MP95" s="34"/>
      <c r="MQ95" s="34"/>
      <c r="MR95" s="34"/>
      <c r="MS95" s="34"/>
      <c r="MT95" s="34"/>
      <c r="MU95" s="34"/>
      <c r="MV95" s="34"/>
      <c r="MW95" s="34"/>
      <c r="MX95" s="34"/>
      <c r="MY95" s="34"/>
      <c r="MZ95" s="34"/>
      <c r="NA95" s="34"/>
      <c r="NB95" s="34"/>
      <c r="NC95" s="34"/>
      <c r="ND95" s="34"/>
      <c r="NE95" s="34"/>
      <c r="NF95" s="34"/>
      <c r="NG95" s="34"/>
      <c r="NH95" s="34"/>
      <c r="NI95" s="34"/>
      <c r="NJ95" s="34"/>
      <c r="NK95" s="34"/>
      <c r="NL95" s="34"/>
      <c r="NM95" s="34"/>
      <c r="NN95" s="34"/>
      <c r="NO95" s="34"/>
      <c r="NP95" s="34"/>
      <c r="NQ95" s="34"/>
      <c r="NR95" s="34"/>
      <c r="NS95" s="34"/>
      <c r="NT95" s="34"/>
      <c r="NU95" s="34"/>
      <c r="NV95" s="34"/>
      <c r="NW95" s="34"/>
      <c r="NX95" s="34"/>
      <c r="NY95" s="34"/>
      <c r="NZ95" s="34"/>
      <c r="OA95" s="34"/>
      <c r="OB95" s="34"/>
      <c r="OC95" s="34"/>
      <c r="OD95" s="34"/>
      <c r="OE95" s="34"/>
      <c r="OF95" s="34"/>
      <c r="OG95" s="34"/>
      <c r="OH95" s="34"/>
      <c r="OI95" s="34"/>
      <c r="OJ95" s="34"/>
      <c r="OK95" s="34"/>
      <c r="OL95" s="34"/>
      <c r="OM95" s="34"/>
      <c r="ON95" s="34"/>
      <c r="OO95" s="34"/>
      <c r="OP95" s="34"/>
      <c r="OQ95" s="34"/>
      <c r="OR95" s="34"/>
      <c r="OS95" s="34"/>
      <c r="OT95" s="34"/>
      <c r="OU95" s="34"/>
      <c r="OV95" s="34"/>
      <c r="OW95" s="34"/>
      <c r="OX95" s="34"/>
      <c r="OY95" s="34"/>
      <c r="OZ95" s="34"/>
      <c r="PA95" s="34"/>
      <c r="PB95" s="34"/>
      <c r="PC95" s="34"/>
      <c r="PD95" s="34"/>
      <c r="PE95" s="34"/>
      <c r="PF95" s="34"/>
      <c r="PG95" s="34"/>
      <c r="PH95" s="34"/>
      <c r="PI95" s="34"/>
      <c r="PJ95" s="34"/>
      <c r="PK95" s="34"/>
      <c r="PL95" s="34"/>
      <c r="PM95" s="34"/>
      <c r="PN95" s="34"/>
      <c r="PO95" s="34"/>
      <c r="PP95" s="34"/>
      <c r="PQ95" s="34"/>
      <c r="PR95" s="34"/>
      <c r="PS95" s="34"/>
      <c r="PT95" s="34"/>
      <c r="PU95" s="34"/>
      <c r="PV95" s="34"/>
      <c r="PW95" s="34"/>
      <c r="PX95" s="34"/>
      <c r="PY95" s="34"/>
      <c r="PZ95" s="34"/>
      <c r="QA95" s="34"/>
      <c r="QB95" s="34"/>
      <c r="QC95" s="34"/>
      <c r="QD95" s="34"/>
      <c r="QE95" s="34"/>
      <c r="QF95" s="34"/>
      <c r="QG95" s="34"/>
      <c r="QH95" s="34"/>
      <c r="QI95" s="34"/>
      <c r="QJ95" s="34"/>
      <c r="QK95" s="34"/>
      <c r="QL95" s="34"/>
      <c r="QM95" s="34"/>
      <c r="QN95" s="34"/>
      <c r="QO95" s="34"/>
      <c r="QP95" s="34"/>
      <c r="QQ95" s="34"/>
      <c r="QR95" s="34"/>
      <c r="QS95" s="34"/>
      <c r="QT95" s="34"/>
      <c r="QU95" s="34"/>
      <c r="QV95" s="34"/>
      <c r="QW95" s="34"/>
      <c r="QX95" s="34"/>
      <c r="QY95" s="34"/>
      <c r="QZ95" s="34"/>
      <c r="RA95" s="34"/>
      <c r="RB95" s="34"/>
      <c r="RC95" s="34"/>
      <c r="RD95" s="34"/>
      <c r="RE95" s="34"/>
      <c r="RF95" s="34"/>
      <c r="RG95" s="34"/>
      <c r="RH95" s="34"/>
      <c r="RI95" s="34"/>
      <c r="RJ95" s="34"/>
      <c r="RK95" s="34"/>
      <c r="RL95" s="34"/>
      <c r="RM95" s="34"/>
      <c r="RN95" s="34"/>
      <c r="RO95" s="34"/>
      <c r="RP95" s="34"/>
      <c r="RQ95" s="34"/>
      <c r="RR95" s="34"/>
      <c r="RS95" s="34"/>
      <c r="RT95" s="34"/>
      <c r="RU95" s="34"/>
      <c r="RV95" s="34"/>
      <c r="RW95" s="34"/>
      <c r="RX95" s="34"/>
      <c r="RY95" s="34"/>
      <c r="RZ95" s="34"/>
      <c r="SA95" s="34"/>
      <c r="SB95" s="34"/>
      <c r="SC95" s="34"/>
      <c r="SD95" s="34"/>
      <c r="SE95" s="34"/>
      <c r="SF95" s="34"/>
      <c r="SG95" s="34"/>
      <c r="SH95" s="34"/>
      <c r="SI95" s="34"/>
      <c r="SJ95" s="34"/>
      <c r="SK95" s="34"/>
      <c r="SL95" s="34"/>
      <c r="SM95" s="34"/>
      <c r="SN95" s="34"/>
      <c r="SO95" s="34"/>
      <c r="SP95" s="34"/>
      <c r="SQ95" s="34"/>
      <c r="SR95" s="34"/>
      <c r="SS95" s="34"/>
      <c r="ST95" s="34"/>
      <c r="SU95" s="34"/>
      <c r="SV95" s="34"/>
      <c r="SW95" s="34"/>
      <c r="SX95" s="34"/>
      <c r="SY95" s="34"/>
      <c r="SZ95" s="34"/>
      <c r="TA95" s="34"/>
      <c r="TB95" s="34"/>
      <c r="TC95" s="34"/>
      <c r="TD95" s="34"/>
      <c r="TE95" s="34"/>
      <c r="TF95" s="34"/>
      <c r="TG95" s="34"/>
      <c r="TH95" s="34"/>
      <c r="TI95" s="34"/>
      <c r="TJ95" s="34"/>
      <c r="TK95" s="34"/>
      <c r="TL95" s="34"/>
      <c r="TM95" s="34"/>
      <c r="TN95" s="34"/>
      <c r="TO95" s="34"/>
      <c r="TP95" s="34"/>
      <c r="TQ95" s="34"/>
      <c r="TR95" s="34"/>
      <c r="TS95" s="34"/>
      <c r="TT95" s="34"/>
      <c r="TU95" s="34"/>
      <c r="TV95" s="34"/>
      <c r="TW95" s="34"/>
      <c r="TX95" s="34"/>
      <c r="TY95" s="34"/>
      <c r="TZ95" s="34"/>
      <c r="UA95" s="34"/>
      <c r="UB95" s="34"/>
      <c r="UC95" s="34"/>
      <c r="UD95" s="34"/>
      <c r="UE95" s="34"/>
      <c r="UF95" s="34"/>
      <c r="UG95" s="34"/>
      <c r="UH95" s="34"/>
      <c r="UI95" s="34"/>
      <c r="UJ95" s="34"/>
      <c r="UK95" s="34"/>
      <c r="UL95" s="34"/>
      <c r="UM95" s="34"/>
      <c r="UN95" s="34"/>
      <c r="UO95" s="34"/>
      <c r="UP95" s="34"/>
      <c r="UQ95" s="34"/>
      <c r="UR95" s="34"/>
      <c r="US95" s="34"/>
      <c r="UT95" s="34"/>
      <c r="UU95" s="34"/>
      <c r="UV95" s="34"/>
      <c r="UW95" s="34"/>
      <c r="UX95" s="34"/>
      <c r="UY95" s="34"/>
      <c r="UZ95" s="34"/>
      <c r="VA95" s="34"/>
      <c r="VB95" s="34"/>
      <c r="VC95" s="34"/>
      <c r="VD95" s="34"/>
      <c r="VE95" s="34"/>
      <c r="VF95" s="34"/>
      <c r="VG95" s="34"/>
      <c r="VH95" s="34"/>
      <c r="VI95" s="34"/>
      <c r="VJ95" s="34"/>
      <c r="VK95" s="34"/>
      <c r="VL95" s="34"/>
      <c r="VM95" s="34"/>
      <c r="VN95" s="34"/>
      <c r="VO95" s="34"/>
      <c r="VP95" s="34"/>
      <c r="VQ95" s="34"/>
      <c r="VR95" s="34"/>
      <c r="VS95" s="34"/>
      <c r="VT95" s="34"/>
      <c r="VU95" s="34"/>
      <c r="VV95" s="34"/>
      <c r="VW95" s="34"/>
      <c r="VX95" s="34"/>
      <c r="VY95" s="34"/>
      <c r="VZ95" s="34"/>
      <c r="WA95" s="34"/>
      <c r="WB95" s="34"/>
      <c r="WC95" s="34"/>
      <c r="WD95" s="34"/>
      <c r="WE95" s="34"/>
      <c r="WF95" s="34"/>
      <c r="WG95" s="34"/>
      <c r="WH95" s="34"/>
      <c r="WI95" s="34"/>
      <c r="WJ95" s="34"/>
      <c r="WK95" s="34"/>
      <c r="WL95" s="34"/>
      <c r="WM95" s="34"/>
      <c r="WN95" s="34"/>
      <c r="WO95" s="34"/>
      <c r="WP95" s="34"/>
      <c r="WQ95" s="34"/>
      <c r="WR95" s="34"/>
      <c r="WS95" s="34"/>
      <c r="WT95" s="34"/>
      <c r="WU95" s="34"/>
      <c r="WV95" s="34"/>
      <c r="WW95" s="34"/>
      <c r="WX95" s="34"/>
      <c r="WY95" s="34"/>
      <c r="WZ95" s="34"/>
      <c r="XA95" s="34"/>
      <c r="XB95" s="34"/>
      <c r="XC95" s="34"/>
      <c r="XD95" s="34"/>
      <c r="XE95" s="34"/>
      <c r="XF95" s="34"/>
      <c r="XG95" s="34"/>
      <c r="XH95" s="34"/>
      <c r="XI95" s="34"/>
      <c r="XJ95" s="34"/>
      <c r="XK95" s="34"/>
      <c r="XL95" s="34"/>
      <c r="XM95" s="34"/>
      <c r="XN95" s="34"/>
      <c r="XO95" s="34"/>
      <c r="XP95" s="34"/>
      <c r="XQ95" s="34"/>
      <c r="XR95" s="34"/>
      <c r="XS95" s="34"/>
      <c r="XT95" s="34"/>
      <c r="XU95" s="34"/>
      <c r="XV95" s="34"/>
      <c r="XW95" s="34"/>
      <c r="XX95" s="34"/>
      <c r="XY95" s="34"/>
      <c r="XZ95" s="34"/>
      <c r="YA95" s="34"/>
      <c r="YB95" s="34"/>
      <c r="YC95" s="34"/>
      <c r="YD95" s="34"/>
      <c r="YE95" s="34"/>
      <c r="YF95" s="34"/>
      <c r="YG95" s="34"/>
      <c r="YH95" s="34"/>
      <c r="YI95" s="34"/>
      <c r="YJ95" s="34"/>
      <c r="YK95" s="34"/>
      <c r="YL95" s="34"/>
      <c r="YM95" s="34"/>
      <c r="YN95" s="34"/>
      <c r="YO95" s="34"/>
      <c r="YP95" s="34"/>
      <c r="YQ95" s="34"/>
      <c r="YR95" s="34"/>
      <c r="YS95" s="34"/>
    </row>
    <row r="96" spans="1:669" ht="15.75" x14ac:dyDescent="0.25">
      <c r="A96" s="31" t="s">
        <v>101</v>
      </c>
      <c r="B96" s="72" t="s">
        <v>182</v>
      </c>
      <c r="C96" s="14" t="s">
        <v>65</v>
      </c>
      <c r="D96" s="14" t="s">
        <v>194</v>
      </c>
      <c r="E96" s="15">
        <v>44487</v>
      </c>
      <c r="F96" s="11" t="s">
        <v>97</v>
      </c>
      <c r="G96" s="127">
        <v>90000</v>
      </c>
      <c r="H96" s="127">
        <v>2583</v>
      </c>
      <c r="I96" s="127">
        <v>9753.1200000000008</v>
      </c>
      <c r="J96" s="127">
        <v>2736</v>
      </c>
      <c r="K96" s="127">
        <v>25</v>
      </c>
      <c r="L96" s="127">
        <v>15097.12</v>
      </c>
      <c r="M96" s="127">
        <f>G96-L96</f>
        <v>74902.880000000005</v>
      </c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ID96" s="34"/>
      <c r="IE96" s="34"/>
      <c r="IF96" s="34"/>
      <c r="IG96" s="34"/>
      <c r="IH96" s="34"/>
      <c r="II96" s="34"/>
      <c r="IJ96" s="34"/>
      <c r="IK96" s="34"/>
      <c r="IL96" s="34"/>
      <c r="IM96" s="34"/>
      <c r="IN96" s="34"/>
      <c r="IO96" s="34"/>
      <c r="IP96" s="34"/>
      <c r="IQ96" s="34"/>
      <c r="IR96" s="34"/>
      <c r="IS96" s="34"/>
      <c r="IT96" s="34"/>
      <c r="IU96" s="34"/>
      <c r="IV96" s="34"/>
      <c r="IW96" s="34"/>
      <c r="IX96" s="34"/>
      <c r="IY96" s="34"/>
      <c r="IZ96" s="34"/>
      <c r="JA96" s="34"/>
      <c r="JB96" s="34"/>
      <c r="JC96" s="34"/>
      <c r="JD96" s="34"/>
      <c r="JE96" s="34"/>
      <c r="JF96" s="34"/>
      <c r="JG96" s="34"/>
      <c r="JH96" s="34"/>
      <c r="JI96" s="34"/>
      <c r="JJ96" s="34"/>
      <c r="JK96" s="34"/>
      <c r="JL96" s="34"/>
      <c r="JM96" s="34"/>
      <c r="JN96" s="34"/>
      <c r="JO96" s="34"/>
      <c r="JP96" s="34"/>
      <c r="JQ96" s="34"/>
      <c r="JR96" s="34"/>
      <c r="JS96" s="34"/>
      <c r="JT96" s="34"/>
      <c r="JU96" s="34"/>
      <c r="JV96" s="34"/>
      <c r="JW96" s="34"/>
      <c r="JX96" s="34"/>
      <c r="JY96" s="34"/>
      <c r="JZ96" s="34"/>
      <c r="KA96" s="34"/>
      <c r="KB96" s="34"/>
      <c r="KC96" s="34"/>
      <c r="KD96" s="34"/>
      <c r="KE96" s="34"/>
      <c r="KF96" s="34"/>
      <c r="KG96" s="34"/>
      <c r="KH96" s="34"/>
      <c r="KI96" s="34"/>
      <c r="KJ96" s="34"/>
      <c r="KK96" s="34"/>
      <c r="KL96" s="34"/>
      <c r="KM96" s="34"/>
      <c r="KN96" s="34"/>
      <c r="KO96" s="34"/>
      <c r="KP96" s="34"/>
      <c r="KQ96" s="34"/>
      <c r="KR96" s="34"/>
      <c r="KS96" s="34"/>
      <c r="KT96" s="34"/>
      <c r="KU96" s="34"/>
      <c r="KV96" s="34"/>
      <c r="KW96" s="34"/>
      <c r="KX96" s="34"/>
      <c r="KY96" s="34"/>
      <c r="KZ96" s="34"/>
      <c r="LA96" s="34"/>
      <c r="LB96" s="34"/>
      <c r="LC96" s="34"/>
      <c r="LD96" s="34"/>
      <c r="LE96" s="34"/>
      <c r="LF96" s="34"/>
      <c r="LG96" s="34"/>
      <c r="LH96" s="34"/>
      <c r="LI96" s="34"/>
      <c r="LJ96" s="34"/>
      <c r="LK96" s="34"/>
      <c r="LL96" s="34"/>
      <c r="LM96" s="34"/>
      <c r="LN96" s="34"/>
      <c r="LO96" s="34"/>
      <c r="LP96" s="34"/>
      <c r="LQ96" s="34"/>
      <c r="LR96" s="34"/>
      <c r="LS96" s="34"/>
      <c r="LT96" s="34"/>
      <c r="LU96" s="34"/>
      <c r="LV96" s="34"/>
      <c r="LW96" s="34"/>
      <c r="LX96" s="34"/>
      <c r="LY96" s="34"/>
      <c r="LZ96" s="34"/>
      <c r="MA96" s="34"/>
      <c r="MB96" s="34"/>
      <c r="MC96" s="34"/>
      <c r="MD96" s="34"/>
      <c r="ME96" s="34"/>
      <c r="MF96" s="34"/>
      <c r="MG96" s="34"/>
      <c r="MH96" s="34"/>
      <c r="MI96" s="34"/>
      <c r="MJ96" s="34"/>
      <c r="MK96" s="34"/>
      <c r="ML96" s="34"/>
      <c r="MM96" s="34"/>
      <c r="MN96" s="34"/>
      <c r="MO96" s="34"/>
      <c r="MP96" s="34"/>
      <c r="MQ96" s="34"/>
      <c r="MR96" s="34"/>
      <c r="MS96" s="34"/>
      <c r="MT96" s="34"/>
      <c r="MU96" s="34"/>
      <c r="MV96" s="34"/>
      <c r="MW96" s="34"/>
      <c r="MX96" s="34"/>
      <c r="MY96" s="34"/>
      <c r="MZ96" s="34"/>
      <c r="NA96" s="34"/>
      <c r="NB96" s="34"/>
      <c r="NC96" s="34"/>
      <c r="ND96" s="34"/>
      <c r="NE96" s="34"/>
      <c r="NF96" s="34"/>
      <c r="NG96" s="34"/>
      <c r="NH96" s="34"/>
      <c r="NI96" s="34"/>
      <c r="NJ96" s="34"/>
      <c r="NK96" s="34"/>
      <c r="NL96" s="34"/>
      <c r="NM96" s="34"/>
      <c r="NN96" s="34"/>
      <c r="NO96" s="34"/>
      <c r="NP96" s="34"/>
      <c r="NQ96" s="34"/>
      <c r="NR96" s="34"/>
      <c r="NS96" s="34"/>
      <c r="NT96" s="34"/>
      <c r="NU96" s="34"/>
      <c r="NV96" s="34"/>
      <c r="NW96" s="34"/>
      <c r="NX96" s="34"/>
      <c r="NY96" s="34"/>
      <c r="NZ96" s="34"/>
      <c r="OA96" s="34"/>
      <c r="OB96" s="34"/>
      <c r="OC96" s="34"/>
      <c r="OD96" s="34"/>
      <c r="OE96" s="34"/>
      <c r="OF96" s="34"/>
      <c r="OG96" s="34"/>
      <c r="OH96" s="34"/>
      <c r="OI96" s="34"/>
      <c r="OJ96" s="34"/>
      <c r="OK96" s="34"/>
      <c r="OL96" s="34"/>
      <c r="OM96" s="34"/>
      <c r="ON96" s="34"/>
      <c r="OO96" s="34"/>
      <c r="OP96" s="34"/>
      <c r="OQ96" s="34"/>
      <c r="OR96" s="34"/>
      <c r="OS96" s="34"/>
      <c r="OT96" s="34"/>
      <c r="OU96" s="34"/>
      <c r="OV96" s="34"/>
      <c r="OW96" s="34"/>
      <c r="OX96" s="34"/>
      <c r="OY96" s="34"/>
      <c r="OZ96" s="34"/>
      <c r="PA96" s="34"/>
      <c r="PB96" s="34"/>
      <c r="PC96" s="34"/>
      <c r="PD96" s="34"/>
      <c r="PE96" s="34"/>
      <c r="PF96" s="34"/>
      <c r="PG96" s="34"/>
      <c r="PH96" s="34"/>
      <c r="PI96" s="34"/>
      <c r="PJ96" s="34"/>
      <c r="PK96" s="34"/>
      <c r="PL96" s="34"/>
      <c r="PM96" s="34"/>
      <c r="PN96" s="34"/>
      <c r="PO96" s="34"/>
      <c r="PP96" s="34"/>
      <c r="PQ96" s="34"/>
      <c r="PR96" s="34"/>
      <c r="PS96" s="34"/>
      <c r="PT96" s="34"/>
      <c r="PU96" s="34"/>
      <c r="PV96" s="34"/>
      <c r="PW96" s="34"/>
      <c r="PX96" s="34"/>
      <c r="PY96" s="34"/>
      <c r="PZ96" s="34"/>
      <c r="QA96" s="34"/>
      <c r="QB96" s="34"/>
      <c r="QC96" s="34"/>
      <c r="QD96" s="34"/>
      <c r="QE96" s="34"/>
      <c r="QF96" s="34"/>
      <c r="QG96" s="34"/>
      <c r="QH96" s="34"/>
      <c r="QI96" s="34"/>
      <c r="QJ96" s="34"/>
      <c r="QK96" s="34"/>
      <c r="QL96" s="34"/>
      <c r="QM96" s="34"/>
      <c r="QN96" s="34"/>
      <c r="QO96" s="34"/>
      <c r="QP96" s="34"/>
      <c r="QQ96" s="34"/>
      <c r="QR96" s="34"/>
      <c r="QS96" s="34"/>
      <c r="QT96" s="34"/>
      <c r="QU96" s="34"/>
      <c r="QV96" s="34"/>
      <c r="QW96" s="34"/>
      <c r="QX96" s="34"/>
      <c r="QY96" s="34"/>
      <c r="QZ96" s="34"/>
      <c r="RA96" s="34"/>
      <c r="RB96" s="34"/>
      <c r="RC96" s="34"/>
      <c r="RD96" s="34"/>
      <c r="RE96" s="34"/>
      <c r="RF96" s="34"/>
      <c r="RG96" s="34"/>
      <c r="RH96" s="34"/>
      <c r="RI96" s="34"/>
      <c r="RJ96" s="34"/>
      <c r="RK96" s="34"/>
      <c r="RL96" s="34"/>
      <c r="RM96" s="34"/>
      <c r="RN96" s="34"/>
      <c r="RO96" s="34"/>
      <c r="RP96" s="34"/>
      <c r="RQ96" s="34"/>
      <c r="RR96" s="34"/>
      <c r="RS96" s="34"/>
      <c r="RT96" s="34"/>
      <c r="RU96" s="34"/>
      <c r="RV96" s="34"/>
      <c r="RW96" s="34"/>
      <c r="RX96" s="34"/>
      <c r="RY96" s="34"/>
      <c r="RZ96" s="34"/>
      <c r="SA96" s="34"/>
      <c r="SB96" s="34"/>
      <c r="SC96" s="34"/>
      <c r="SD96" s="34"/>
      <c r="SE96" s="34"/>
      <c r="SF96" s="34"/>
      <c r="SG96" s="34"/>
      <c r="SH96" s="34"/>
      <c r="SI96" s="34"/>
      <c r="SJ96" s="34"/>
      <c r="SK96" s="34"/>
      <c r="SL96" s="34"/>
      <c r="SM96" s="34"/>
      <c r="SN96" s="34"/>
      <c r="SO96" s="34"/>
      <c r="SP96" s="34"/>
      <c r="SQ96" s="34"/>
      <c r="SR96" s="34"/>
      <c r="SS96" s="34"/>
      <c r="ST96" s="34"/>
      <c r="SU96" s="34"/>
      <c r="SV96" s="34"/>
      <c r="SW96" s="34"/>
      <c r="SX96" s="34"/>
      <c r="SY96" s="34"/>
      <c r="SZ96" s="34"/>
      <c r="TA96" s="34"/>
      <c r="TB96" s="34"/>
      <c r="TC96" s="34"/>
      <c r="TD96" s="34"/>
      <c r="TE96" s="34"/>
      <c r="TF96" s="34"/>
      <c r="TG96" s="34"/>
      <c r="TH96" s="34"/>
      <c r="TI96" s="34"/>
      <c r="TJ96" s="34"/>
      <c r="TK96" s="34"/>
      <c r="TL96" s="34"/>
      <c r="TM96" s="34"/>
      <c r="TN96" s="34"/>
      <c r="TO96" s="34"/>
      <c r="TP96" s="34"/>
      <c r="TQ96" s="34"/>
      <c r="TR96" s="34"/>
      <c r="TS96" s="34"/>
      <c r="TT96" s="34"/>
      <c r="TU96" s="34"/>
      <c r="TV96" s="34"/>
      <c r="TW96" s="34"/>
      <c r="TX96" s="34"/>
      <c r="TY96" s="34"/>
      <c r="TZ96" s="34"/>
      <c r="UA96" s="34"/>
      <c r="UB96" s="34"/>
      <c r="UC96" s="34"/>
      <c r="UD96" s="34"/>
      <c r="UE96" s="34"/>
      <c r="UF96" s="34"/>
      <c r="UG96" s="34"/>
      <c r="UH96" s="34"/>
      <c r="UI96" s="34"/>
      <c r="UJ96" s="34"/>
      <c r="UK96" s="34"/>
      <c r="UL96" s="34"/>
      <c r="UM96" s="34"/>
      <c r="UN96" s="34"/>
      <c r="UO96" s="34"/>
      <c r="UP96" s="34"/>
      <c r="UQ96" s="34"/>
      <c r="UR96" s="34"/>
      <c r="US96" s="34"/>
      <c r="UT96" s="34"/>
      <c r="UU96" s="34"/>
      <c r="UV96" s="34"/>
      <c r="UW96" s="34"/>
      <c r="UX96" s="34"/>
      <c r="UY96" s="34"/>
      <c r="UZ96" s="34"/>
      <c r="VA96" s="34"/>
      <c r="VB96" s="34"/>
      <c r="VC96" s="34"/>
      <c r="VD96" s="34"/>
      <c r="VE96" s="34"/>
      <c r="VF96" s="34"/>
      <c r="VG96" s="34"/>
      <c r="VH96" s="34"/>
      <c r="VI96" s="34"/>
      <c r="VJ96" s="34"/>
      <c r="VK96" s="34"/>
      <c r="VL96" s="34"/>
      <c r="VM96" s="34"/>
      <c r="VN96" s="34"/>
      <c r="VO96" s="34"/>
      <c r="VP96" s="34"/>
      <c r="VQ96" s="34"/>
      <c r="VR96" s="34"/>
      <c r="VS96" s="34"/>
      <c r="VT96" s="34"/>
      <c r="VU96" s="34"/>
      <c r="VV96" s="34"/>
      <c r="VW96" s="34"/>
      <c r="VX96" s="34"/>
      <c r="VY96" s="34"/>
      <c r="VZ96" s="34"/>
      <c r="WA96" s="34"/>
      <c r="WB96" s="34"/>
      <c r="WC96" s="34"/>
      <c r="WD96" s="34"/>
      <c r="WE96" s="34"/>
      <c r="WF96" s="34"/>
      <c r="WG96" s="34"/>
      <c r="WH96" s="34"/>
      <c r="WI96" s="34"/>
      <c r="WJ96" s="34"/>
      <c r="WK96" s="34"/>
      <c r="WL96" s="34"/>
      <c r="WM96" s="34"/>
      <c r="WN96" s="34"/>
      <c r="WO96" s="34"/>
      <c r="WP96" s="34"/>
      <c r="WQ96" s="34"/>
      <c r="WR96" s="34"/>
      <c r="WS96" s="34"/>
      <c r="WT96" s="34"/>
      <c r="WU96" s="34"/>
      <c r="WV96" s="34"/>
      <c r="WW96" s="34"/>
      <c r="WX96" s="34"/>
      <c r="WY96" s="34"/>
      <c r="WZ96" s="34"/>
      <c r="XA96" s="34"/>
      <c r="XB96" s="34"/>
      <c r="XC96" s="34"/>
      <c r="XD96" s="34"/>
      <c r="XE96" s="34"/>
      <c r="XF96" s="34"/>
      <c r="XG96" s="34"/>
      <c r="XH96" s="34"/>
      <c r="XI96" s="34"/>
      <c r="XJ96" s="34"/>
      <c r="XK96" s="34"/>
      <c r="XL96" s="34"/>
      <c r="XM96" s="34"/>
      <c r="XN96" s="34"/>
      <c r="XO96" s="34"/>
      <c r="XP96" s="34"/>
      <c r="XQ96" s="34"/>
      <c r="XR96" s="34"/>
      <c r="XS96" s="34"/>
      <c r="XT96" s="34"/>
      <c r="XU96" s="34"/>
      <c r="XV96" s="34"/>
      <c r="XW96" s="34"/>
      <c r="XX96" s="34"/>
      <c r="XY96" s="34"/>
      <c r="XZ96" s="34"/>
      <c r="YA96" s="34"/>
      <c r="YB96" s="34"/>
      <c r="YC96" s="34"/>
      <c r="YD96" s="34"/>
      <c r="YE96" s="34"/>
      <c r="YF96" s="34"/>
      <c r="YG96" s="34"/>
      <c r="YH96" s="34"/>
      <c r="YI96" s="34"/>
      <c r="YJ96" s="34"/>
      <c r="YK96" s="34"/>
      <c r="YL96" s="34"/>
      <c r="YM96" s="34"/>
      <c r="YN96" s="34"/>
      <c r="YO96" s="34"/>
      <c r="YP96" s="34"/>
      <c r="YQ96" s="34"/>
      <c r="YR96" s="34"/>
      <c r="YS96" s="34"/>
    </row>
    <row r="97" spans="1:669" ht="15.75" x14ac:dyDescent="0.25">
      <c r="A97" s="45" t="s">
        <v>13</v>
      </c>
      <c r="B97" s="65">
        <v>1</v>
      </c>
      <c r="C97" s="46"/>
      <c r="D97" s="46"/>
      <c r="E97" s="64"/>
      <c r="F97" s="63"/>
      <c r="G97" s="98">
        <f>G96</f>
        <v>90000</v>
      </c>
      <c r="H97" s="98">
        <f t="shared" ref="H97:J97" si="21">H96</f>
        <v>2583</v>
      </c>
      <c r="I97" s="133">
        <f>I96</f>
        <v>9753.1200000000008</v>
      </c>
      <c r="J97" s="130">
        <f t="shared" si="21"/>
        <v>2736</v>
      </c>
      <c r="K97" s="98">
        <f>K96</f>
        <v>25</v>
      </c>
      <c r="L97" s="130">
        <f>L96</f>
        <v>15097.12</v>
      </c>
      <c r="M97" s="98">
        <f>M96</f>
        <v>74902.880000000005</v>
      </c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ID97" s="34"/>
      <c r="IE97" s="34"/>
      <c r="IF97" s="34"/>
      <c r="IG97" s="34"/>
      <c r="IH97" s="34"/>
      <c r="II97" s="34"/>
      <c r="IJ97" s="34"/>
      <c r="IK97" s="34"/>
      <c r="IL97" s="34"/>
      <c r="IM97" s="34"/>
      <c r="IN97" s="34"/>
      <c r="IO97" s="34"/>
      <c r="IP97" s="34"/>
      <c r="IQ97" s="34"/>
      <c r="IR97" s="34"/>
      <c r="IS97" s="34"/>
      <c r="IT97" s="34"/>
      <c r="IU97" s="34"/>
      <c r="IV97" s="34"/>
      <c r="IW97" s="34"/>
      <c r="IX97" s="34"/>
      <c r="IY97" s="34"/>
      <c r="IZ97" s="34"/>
      <c r="JA97" s="34"/>
      <c r="JB97" s="34"/>
      <c r="JC97" s="34"/>
      <c r="JD97" s="34"/>
      <c r="JE97" s="34"/>
      <c r="JF97" s="34"/>
      <c r="JG97" s="34"/>
      <c r="JH97" s="34"/>
      <c r="JI97" s="34"/>
      <c r="JJ97" s="34"/>
      <c r="JK97" s="34"/>
      <c r="JL97" s="34"/>
      <c r="JM97" s="34"/>
      <c r="JN97" s="34"/>
      <c r="JO97" s="34"/>
      <c r="JP97" s="34"/>
      <c r="JQ97" s="34"/>
      <c r="JR97" s="34"/>
      <c r="JS97" s="34"/>
      <c r="JT97" s="34"/>
      <c r="JU97" s="34"/>
      <c r="JV97" s="34"/>
      <c r="JW97" s="34"/>
      <c r="JX97" s="34"/>
      <c r="JY97" s="34"/>
      <c r="JZ97" s="34"/>
      <c r="KA97" s="34"/>
      <c r="KB97" s="34"/>
      <c r="KC97" s="34"/>
      <c r="KD97" s="34"/>
      <c r="KE97" s="34"/>
      <c r="KF97" s="34"/>
      <c r="KG97" s="34"/>
      <c r="KH97" s="34"/>
      <c r="KI97" s="34"/>
      <c r="KJ97" s="34"/>
      <c r="KK97" s="34"/>
      <c r="KL97" s="34"/>
      <c r="KM97" s="34"/>
      <c r="KN97" s="34"/>
      <c r="KO97" s="34"/>
      <c r="KP97" s="34"/>
      <c r="KQ97" s="34"/>
      <c r="KR97" s="34"/>
      <c r="KS97" s="34"/>
      <c r="KT97" s="34"/>
      <c r="KU97" s="34"/>
      <c r="KV97" s="34"/>
      <c r="KW97" s="34"/>
      <c r="KX97" s="34"/>
      <c r="KY97" s="34"/>
      <c r="KZ97" s="34"/>
      <c r="LA97" s="34"/>
      <c r="LB97" s="34"/>
      <c r="LC97" s="34"/>
      <c r="LD97" s="34"/>
      <c r="LE97" s="34"/>
      <c r="LF97" s="34"/>
      <c r="LG97" s="34"/>
      <c r="LH97" s="34"/>
      <c r="LI97" s="34"/>
      <c r="LJ97" s="34"/>
      <c r="LK97" s="34"/>
      <c r="LL97" s="34"/>
      <c r="LM97" s="34"/>
      <c r="LN97" s="34"/>
      <c r="LO97" s="34"/>
      <c r="LP97" s="34"/>
      <c r="LQ97" s="34"/>
      <c r="LR97" s="34"/>
      <c r="LS97" s="34"/>
      <c r="LT97" s="34"/>
      <c r="LU97" s="34"/>
      <c r="LV97" s="34"/>
      <c r="LW97" s="34"/>
      <c r="LX97" s="34"/>
      <c r="LY97" s="34"/>
      <c r="LZ97" s="34"/>
      <c r="MA97" s="34"/>
      <c r="MB97" s="34"/>
      <c r="MC97" s="34"/>
      <c r="MD97" s="34"/>
      <c r="ME97" s="34"/>
      <c r="MF97" s="34"/>
      <c r="MG97" s="34"/>
      <c r="MH97" s="34"/>
      <c r="MI97" s="34"/>
      <c r="MJ97" s="34"/>
      <c r="MK97" s="34"/>
      <c r="ML97" s="34"/>
      <c r="MM97" s="34"/>
      <c r="MN97" s="34"/>
      <c r="MO97" s="34"/>
      <c r="MP97" s="34"/>
      <c r="MQ97" s="34"/>
      <c r="MR97" s="34"/>
      <c r="MS97" s="34"/>
      <c r="MT97" s="34"/>
      <c r="MU97" s="34"/>
      <c r="MV97" s="34"/>
      <c r="MW97" s="34"/>
      <c r="MX97" s="34"/>
      <c r="MY97" s="34"/>
      <c r="MZ97" s="34"/>
      <c r="NA97" s="34"/>
      <c r="NB97" s="34"/>
      <c r="NC97" s="34"/>
      <c r="ND97" s="34"/>
      <c r="NE97" s="34"/>
      <c r="NF97" s="34"/>
      <c r="NG97" s="34"/>
      <c r="NH97" s="34"/>
      <c r="NI97" s="34"/>
      <c r="NJ97" s="34"/>
      <c r="NK97" s="34"/>
      <c r="NL97" s="34"/>
      <c r="NM97" s="34"/>
      <c r="NN97" s="34"/>
      <c r="NO97" s="34"/>
      <c r="NP97" s="34"/>
      <c r="NQ97" s="34"/>
      <c r="NR97" s="34"/>
      <c r="NS97" s="34"/>
      <c r="NT97" s="34"/>
      <c r="NU97" s="34"/>
      <c r="NV97" s="34"/>
      <c r="NW97" s="34"/>
      <c r="NX97" s="34"/>
      <c r="NY97" s="34"/>
      <c r="NZ97" s="34"/>
      <c r="OA97" s="34"/>
      <c r="OB97" s="34"/>
      <c r="OC97" s="34"/>
      <c r="OD97" s="34"/>
      <c r="OE97" s="34"/>
      <c r="OF97" s="34"/>
      <c r="OG97" s="34"/>
      <c r="OH97" s="34"/>
      <c r="OI97" s="34"/>
      <c r="OJ97" s="34"/>
      <c r="OK97" s="34"/>
      <c r="OL97" s="34"/>
      <c r="OM97" s="34"/>
      <c r="ON97" s="34"/>
      <c r="OO97" s="34"/>
      <c r="OP97" s="34"/>
      <c r="OQ97" s="34"/>
      <c r="OR97" s="34"/>
      <c r="OS97" s="34"/>
      <c r="OT97" s="34"/>
      <c r="OU97" s="34"/>
      <c r="OV97" s="34"/>
      <c r="OW97" s="34"/>
      <c r="OX97" s="34"/>
      <c r="OY97" s="34"/>
      <c r="OZ97" s="34"/>
      <c r="PA97" s="34"/>
      <c r="PB97" s="34"/>
      <c r="PC97" s="34"/>
      <c r="PD97" s="34"/>
      <c r="PE97" s="34"/>
      <c r="PF97" s="34"/>
      <c r="PG97" s="34"/>
      <c r="PH97" s="34"/>
      <c r="PI97" s="34"/>
      <c r="PJ97" s="34"/>
      <c r="PK97" s="34"/>
      <c r="PL97" s="34"/>
      <c r="PM97" s="34"/>
      <c r="PN97" s="34"/>
      <c r="PO97" s="34"/>
      <c r="PP97" s="34"/>
      <c r="PQ97" s="34"/>
      <c r="PR97" s="34"/>
      <c r="PS97" s="34"/>
      <c r="PT97" s="34"/>
      <c r="PU97" s="34"/>
      <c r="PV97" s="34"/>
      <c r="PW97" s="34"/>
      <c r="PX97" s="34"/>
      <c r="PY97" s="34"/>
      <c r="PZ97" s="34"/>
      <c r="QA97" s="34"/>
      <c r="QB97" s="34"/>
      <c r="QC97" s="34"/>
      <c r="QD97" s="34"/>
      <c r="QE97" s="34"/>
      <c r="QF97" s="34"/>
      <c r="QG97" s="34"/>
      <c r="QH97" s="34"/>
      <c r="QI97" s="34"/>
      <c r="QJ97" s="34"/>
      <c r="QK97" s="34"/>
      <c r="QL97" s="34"/>
      <c r="QM97" s="34"/>
      <c r="QN97" s="34"/>
      <c r="QO97" s="34"/>
      <c r="QP97" s="34"/>
      <c r="QQ97" s="34"/>
      <c r="QR97" s="34"/>
      <c r="QS97" s="34"/>
      <c r="QT97" s="34"/>
      <c r="QU97" s="34"/>
      <c r="QV97" s="34"/>
      <c r="QW97" s="34"/>
      <c r="QX97" s="34"/>
      <c r="QY97" s="34"/>
      <c r="QZ97" s="34"/>
      <c r="RA97" s="34"/>
      <c r="RB97" s="34"/>
      <c r="RC97" s="34"/>
      <c r="RD97" s="34"/>
      <c r="RE97" s="34"/>
      <c r="RF97" s="34"/>
      <c r="RG97" s="34"/>
      <c r="RH97" s="34"/>
      <c r="RI97" s="34"/>
      <c r="RJ97" s="34"/>
      <c r="RK97" s="34"/>
      <c r="RL97" s="34"/>
      <c r="RM97" s="34"/>
      <c r="RN97" s="34"/>
      <c r="RO97" s="34"/>
      <c r="RP97" s="34"/>
      <c r="RQ97" s="34"/>
      <c r="RR97" s="34"/>
      <c r="RS97" s="34"/>
      <c r="RT97" s="34"/>
      <c r="RU97" s="34"/>
      <c r="RV97" s="34"/>
      <c r="RW97" s="34"/>
      <c r="RX97" s="34"/>
      <c r="RY97" s="34"/>
      <c r="RZ97" s="34"/>
      <c r="SA97" s="34"/>
      <c r="SB97" s="34"/>
      <c r="SC97" s="34"/>
      <c r="SD97" s="34"/>
      <c r="SE97" s="34"/>
      <c r="SF97" s="34"/>
      <c r="SG97" s="34"/>
      <c r="SH97" s="34"/>
      <c r="SI97" s="34"/>
      <c r="SJ97" s="34"/>
      <c r="SK97" s="34"/>
      <c r="SL97" s="34"/>
      <c r="SM97" s="34"/>
      <c r="SN97" s="34"/>
      <c r="SO97" s="34"/>
      <c r="SP97" s="34"/>
      <c r="SQ97" s="34"/>
      <c r="SR97" s="34"/>
      <c r="SS97" s="34"/>
      <c r="ST97" s="34"/>
      <c r="SU97" s="34"/>
      <c r="SV97" s="34"/>
      <c r="SW97" s="34"/>
      <c r="SX97" s="34"/>
      <c r="SY97" s="34"/>
      <c r="SZ97" s="34"/>
      <c r="TA97" s="34"/>
      <c r="TB97" s="34"/>
      <c r="TC97" s="34"/>
      <c r="TD97" s="34"/>
      <c r="TE97" s="34"/>
      <c r="TF97" s="34"/>
      <c r="TG97" s="34"/>
      <c r="TH97" s="34"/>
      <c r="TI97" s="34"/>
      <c r="TJ97" s="34"/>
      <c r="TK97" s="34"/>
      <c r="TL97" s="34"/>
      <c r="TM97" s="34"/>
      <c r="TN97" s="34"/>
      <c r="TO97" s="34"/>
      <c r="TP97" s="34"/>
      <c r="TQ97" s="34"/>
      <c r="TR97" s="34"/>
      <c r="TS97" s="34"/>
      <c r="TT97" s="34"/>
      <c r="TU97" s="34"/>
      <c r="TV97" s="34"/>
      <c r="TW97" s="34"/>
      <c r="TX97" s="34"/>
      <c r="TY97" s="34"/>
      <c r="TZ97" s="34"/>
      <c r="UA97" s="34"/>
      <c r="UB97" s="34"/>
      <c r="UC97" s="34"/>
      <c r="UD97" s="34"/>
      <c r="UE97" s="34"/>
      <c r="UF97" s="34"/>
      <c r="UG97" s="34"/>
      <c r="UH97" s="34"/>
      <c r="UI97" s="34"/>
      <c r="UJ97" s="34"/>
      <c r="UK97" s="34"/>
      <c r="UL97" s="34"/>
      <c r="UM97" s="34"/>
      <c r="UN97" s="34"/>
      <c r="UO97" s="34"/>
      <c r="UP97" s="34"/>
      <c r="UQ97" s="34"/>
      <c r="UR97" s="34"/>
      <c r="US97" s="34"/>
      <c r="UT97" s="34"/>
      <c r="UU97" s="34"/>
      <c r="UV97" s="34"/>
      <c r="UW97" s="34"/>
      <c r="UX97" s="34"/>
      <c r="UY97" s="34"/>
      <c r="UZ97" s="34"/>
      <c r="VA97" s="34"/>
      <c r="VB97" s="34"/>
      <c r="VC97" s="34"/>
      <c r="VD97" s="34"/>
      <c r="VE97" s="34"/>
      <c r="VF97" s="34"/>
      <c r="VG97" s="34"/>
      <c r="VH97" s="34"/>
      <c r="VI97" s="34"/>
      <c r="VJ97" s="34"/>
      <c r="VK97" s="34"/>
      <c r="VL97" s="34"/>
      <c r="VM97" s="34"/>
      <c r="VN97" s="34"/>
      <c r="VO97" s="34"/>
      <c r="VP97" s="34"/>
      <c r="VQ97" s="34"/>
      <c r="VR97" s="34"/>
      <c r="VS97" s="34"/>
      <c r="VT97" s="34"/>
      <c r="VU97" s="34"/>
      <c r="VV97" s="34"/>
      <c r="VW97" s="34"/>
      <c r="VX97" s="34"/>
      <c r="VY97" s="34"/>
      <c r="VZ97" s="34"/>
      <c r="WA97" s="34"/>
      <c r="WB97" s="34"/>
      <c r="WC97" s="34"/>
      <c r="WD97" s="34"/>
      <c r="WE97" s="34"/>
      <c r="WF97" s="34"/>
      <c r="WG97" s="34"/>
      <c r="WH97" s="34"/>
      <c r="WI97" s="34"/>
      <c r="WJ97" s="34"/>
      <c r="WK97" s="34"/>
      <c r="WL97" s="34"/>
      <c r="WM97" s="34"/>
      <c r="WN97" s="34"/>
      <c r="WO97" s="34"/>
      <c r="WP97" s="34"/>
      <c r="WQ97" s="34"/>
      <c r="WR97" s="34"/>
      <c r="WS97" s="34"/>
      <c r="WT97" s="34"/>
      <c r="WU97" s="34"/>
      <c r="WV97" s="34"/>
      <c r="WW97" s="34"/>
      <c r="WX97" s="34"/>
      <c r="WY97" s="34"/>
      <c r="WZ97" s="34"/>
      <c r="XA97" s="34"/>
      <c r="XB97" s="34"/>
      <c r="XC97" s="34"/>
      <c r="XD97" s="34"/>
      <c r="XE97" s="34"/>
      <c r="XF97" s="34"/>
      <c r="XG97" s="34"/>
      <c r="XH97" s="34"/>
      <c r="XI97" s="34"/>
      <c r="XJ97" s="34"/>
      <c r="XK97" s="34"/>
      <c r="XL97" s="34"/>
      <c r="XM97" s="34"/>
      <c r="XN97" s="34"/>
      <c r="XO97" s="34"/>
      <c r="XP97" s="34"/>
      <c r="XQ97" s="34"/>
      <c r="XR97" s="34"/>
      <c r="XS97" s="34"/>
      <c r="XT97" s="34"/>
      <c r="XU97" s="34"/>
      <c r="XV97" s="34"/>
      <c r="XW97" s="34"/>
      <c r="XX97" s="34"/>
      <c r="XY97" s="34"/>
      <c r="XZ97" s="34"/>
      <c r="YA97" s="34"/>
      <c r="YB97" s="34"/>
      <c r="YC97" s="34"/>
      <c r="YD97" s="34"/>
      <c r="YE97" s="34"/>
      <c r="YF97" s="34"/>
      <c r="YG97" s="34"/>
      <c r="YH97" s="34"/>
      <c r="YI97" s="34"/>
      <c r="YJ97" s="34"/>
      <c r="YK97" s="34"/>
      <c r="YL97" s="34"/>
      <c r="YM97" s="34"/>
      <c r="YN97" s="34"/>
      <c r="YO97" s="34"/>
      <c r="YP97" s="34"/>
      <c r="YQ97" s="34"/>
      <c r="YR97" s="34"/>
      <c r="YS97" s="34"/>
    </row>
    <row r="98" spans="1:669" ht="15.75" x14ac:dyDescent="0.25">
      <c r="A98" s="27"/>
      <c r="B98" s="10"/>
      <c r="C98" s="4"/>
      <c r="D98" s="4"/>
      <c r="E98" s="6"/>
      <c r="F98" s="2"/>
      <c r="G98" s="104"/>
      <c r="H98" s="104"/>
      <c r="I98" s="105"/>
      <c r="J98" s="105"/>
      <c r="K98" s="104"/>
      <c r="L98" s="105"/>
      <c r="M98" s="10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ID98" s="34"/>
      <c r="IE98" s="34"/>
      <c r="IF98" s="34"/>
      <c r="IG98" s="34"/>
      <c r="IH98" s="34"/>
      <c r="II98" s="34"/>
      <c r="IJ98" s="34"/>
      <c r="IK98" s="34"/>
      <c r="IL98" s="34"/>
      <c r="IM98" s="34"/>
      <c r="IN98" s="34"/>
      <c r="IO98" s="34"/>
      <c r="IP98" s="34"/>
      <c r="IQ98" s="34"/>
      <c r="IR98" s="34"/>
      <c r="IS98" s="34"/>
      <c r="IT98" s="34"/>
      <c r="IU98" s="34"/>
      <c r="IV98" s="34"/>
      <c r="IW98" s="34"/>
      <c r="IX98" s="34"/>
      <c r="IY98" s="34"/>
      <c r="IZ98" s="34"/>
      <c r="JA98" s="34"/>
      <c r="JB98" s="34"/>
      <c r="JC98" s="34"/>
      <c r="JD98" s="34"/>
      <c r="JE98" s="34"/>
      <c r="JF98" s="34"/>
      <c r="JG98" s="34"/>
      <c r="JH98" s="34"/>
      <c r="JI98" s="34"/>
      <c r="JJ98" s="34"/>
      <c r="JK98" s="34"/>
      <c r="JL98" s="34"/>
      <c r="JM98" s="34"/>
      <c r="JN98" s="34"/>
      <c r="JO98" s="34"/>
      <c r="JP98" s="34"/>
      <c r="JQ98" s="34"/>
      <c r="JR98" s="34"/>
      <c r="JS98" s="34"/>
      <c r="JT98" s="34"/>
      <c r="JU98" s="34"/>
      <c r="JV98" s="34"/>
      <c r="JW98" s="34"/>
      <c r="JX98" s="34"/>
      <c r="JY98" s="34"/>
      <c r="JZ98" s="34"/>
      <c r="KA98" s="34"/>
      <c r="KB98" s="34"/>
      <c r="KC98" s="34"/>
      <c r="KD98" s="34"/>
      <c r="KE98" s="34"/>
      <c r="KF98" s="34"/>
      <c r="KG98" s="34"/>
      <c r="KH98" s="34"/>
      <c r="KI98" s="34"/>
      <c r="KJ98" s="34"/>
      <c r="KK98" s="34"/>
      <c r="KL98" s="34"/>
      <c r="KM98" s="34"/>
      <c r="KN98" s="34"/>
      <c r="KO98" s="34"/>
      <c r="KP98" s="34"/>
      <c r="KQ98" s="34"/>
      <c r="KR98" s="34"/>
      <c r="KS98" s="34"/>
      <c r="KT98" s="34"/>
      <c r="KU98" s="34"/>
      <c r="KV98" s="34"/>
      <c r="KW98" s="34"/>
      <c r="KX98" s="34"/>
      <c r="KY98" s="34"/>
      <c r="KZ98" s="34"/>
      <c r="LA98" s="34"/>
      <c r="LB98" s="34"/>
      <c r="LC98" s="34"/>
      <c r="LD98" s="34"/>
      <c r="LE98" s="34"/>
      <c r="LF98" s="34"/>
      <c r="LG98" s="34"/>
      <c r="LH98" s="34"/>
      <c r="LI98" s="34"/>
      <c r="LJ98" s="34"/>
      <c r="LK98" s="34"/>
      <c r="LL98" s="34"/>
      <c r="LM98" s="34"/>
      <c r="LN98" s="34"/>
      <c r="LO98" s="34"/>
      <c r="LP98" s="34"/>
      <c r="LQ98" s="34"/>
      <c r="LR98" s="34"/>
      <c r="LS98" s="34"/>
      <c r="LT98" s="34"/>
      <c r="LU98" s="34"/>
      <c r="LV98" s="34"/>
      <c r="LW98" s="34"/>
      <c r="LX98" s="34"/>
      <c r="LY98" s="34"/>
      <c r="LZ98" s="34"/>
      <c r="MA98" s="34"/>
      <c r="MB98" s="34"/>
      <c r="MC98" s="34"/>
      <c r="MD98" s="34"/>
      <c r="ME98" s="34"/>
      <c r="MF98" s="34"/>
      <c r="MG98" s="34"/>
      <c r="MH98" s="34"/>
      <c r="MI98" s="34"/>
      <c r="MJ98" s="34"/>
      <c r="MK98" s="34"/>
      <c r="ML98" s="34"/>
      <c r="MM98" s="34"/>
      <c r="MN98" s="34"/>
      <c r="MO98" s="34"/>
      <c r="MP98" s="34"/>
      <c r="MQ98" s="34"/>
      <c r="MR98" s="34"/>
      <c r="MS98" s="34"/>
      <c r="MT98" s="34"/>
      <c r="MU98" s="34"/>
      <c r="MV98" s="34"/>
      <c r="MW98" s="34"/>
      <c r="MX98" s="34"/>
      <c r="MY98" s="34"/>
      <c r="MZ98" s="34"/>
      <c r="NA98" s="34"/>
      <c r="NB98" s="34"/>
      <c r="NC98" s="34"/>
      <c r="ND98" s="34"/>
      <c r="NE98" s="34"/>
      <c r="NF98" s="34"/>
      <c r="NG98" s="34"/>
      <c r="NH98" s="34"/>
      <c r="NI98" s="34"/>
      <c r="NJ98" s="34"/>
      <c r="NK98" s="34"/>
      <c r="NL98" s="34"/>
      <c r="NM98" s="34"/>
      <c r="NN98" s="34"/>
      <c r="NO98" s="34"/>
      <c r="NP98" s="34"/>
      <c r="NQ98" s="34"/>
      <c r="NR98" s="34"/>
      <c r="NS98" s="34"/>
      <c r="NT98" s="34"/>
      <c r="NU98" s="34"/>
      <c r="NV98" s="34"/>
      <c r="NW98" s="34"/>
      <c r="NX98" s="34"/>
      <c r="NY98" s="34"/>
      <c r="NZ98" s="34"/>
      <c r="OA98" s="34"/>
      <c r="OB98" s="34"/>
      <c r="OC98" s="34"/>
      <c r="OD98" s="34"/>
      <c r="OE98" s="34"/>
      <c r="OF98" s="34"/>
      <c r="OG98" s="34"/>
      <c r="OH98" s="34"/>
      <c r="OI98" s="34"/>
      <c r="OJ98" s="34"/>
      <c r="OK98" s="34"/>
      <c r="OL98" s="34"/>
      <c r="OM98" s="34"/>
      <c r="ON98" s="34"/>
      <c r="OO98" s="34"/>
      <c r="OP98" s="34"/>
      <c r="OQ98" s="34"/>
      <c r="OR98" s="34"/>
      <c r="OS98" s="34"/>
      <c r="OT98" s="34"/>
      <c r="OU98" s="34"/>
      <c r="OV98" s="34"/>
      <c r="OW98" s="34"/>
      <c r="OX98" s="34"/>
      <c r="OY98" s="34"/>
      <c r="OZ98" s="34"/>
      <c r="PA98" s="34"/>
      <c r="PB98" s="34"/>
      <c r="PC98" s="34"/>
      <c r="PD98" s="34"/>
      <c r="PE98" s="34"/>
      <c r="PF98" s="34"/>
      <c r="PG98" s="34"/>
      <c r="PH98" s="34"/>
      <c r="PI98" s="34"/>
      <c r="PJ98" s="34"/>
      <c r="PK98" s="34"/>
      <c r="PL98" s="34"/>
      <c r="PM98" s="34"/>
      <c r="PN98" s="34"/>
      <c r="PO98" s="34"/>
      <c r="PP98" s="34"/>
      <c r="PQ98" s="34"/>
      <c r="PR98" s="34"/>
      <c r="PS98" s="34"/>
      <c r="PT98" s="34"/>
      <c r="PU98" s="34"/>
      <c r="PV98" s="34"/>
      <c r="PW98" s="34"/>
      <c r="PX98" s="34"/>
      <c r="PY98" s="34"/>
      <c r="PZ98" s="34"/>
      <c r="QA98" s="34"/>
      <c r="QB98" s="34"/>
      <c r="QC98" s="34"/>
      <c r="QD98" s="34"/>
      <c r="QE98" s="34"/>
      <c r="QF98" s="34"/>
      <c r="QG98" s="34"/>
      <c r="QH98" s="34"/>
      <c r="QI98" s="34"/>
      <c r="QJ98" s="34"/>
      <c r="QK98" s="34"/>
      <c r="QL98" s="34"/>
      <c r="QM98" s="34"/>
      <c r="QN98" s="34"/>
      <c r="QO98" s="34"/>
      <c r="QP98" s="34"/>
      <c r="QQ98" s="34"/>
      <c r="QR98" s="34"/>
      <c r="QS98" s="34"/>
      <c r="QT98" s="34"/>
      <c r="QU98" s="34"/>
      <c r="QV98" s="34"/>
      <c r="QW98" s="34"/>
      <c r="QX98" s="34"/>
      <c r="QY98" s="34"/>
      <c r="QZ98" s="34"/>
      <c r="RA98" s="34"/>
      <c r="RB98" s="34"/>
      <c r="RC98" s="34"/>
      <c r="RD98" s="34"/>
      <c r="RE98" s="34"/>
      <c r="RF98" s="34"/>
      <c r="RG98" s="34"/>
      <c r="RH98" s="34"/>
      <c r="RI98" s="34"/>
      <c r="RJ98" s="34"/>
      <c r="RK98" s="34"/>
      <c r="RL98" s="34"/>
      <c r="RM98" s="34"/>
      <c r="RN98" s="34"/>
      <c r="RO98" s="34"/>
      <c r="RP98" s="34"/>
      <c r="RQ98" s="34"/>
      <c r="RR98" s="34"/>
      <c r="RS98" s="34"/>
      <c r="RT98" s="34"/>
      <c r="RU98" s="34"/>
      <c r="RV98" s="34"/>
      <c r="RW98" s="34"/>
      <c r="RX98" s="34"/>
      <c r="RY98" s="34"/>
      <c r="RZ98" s="34"/>
      <c r="SA98" s="34"/>
      <c r="SB98" s="34"/>
      <c r="SC98" s="34"/>
      <c r="SD98" s="34"/>
      <c r="SE98" s="34"/>
      <c r="SF98" s="34"/>
      <c r="SG98" s="34"/>
      <c r="SH98" s="34"/>
      <c r="SI98" s="34"/>
      <c r="SJ98" s="34"/>
      <c r="SK98" s="34"/>
      <c r="SL98" s="34"/>
      <c r="SM98" s="34"/>
      <c r="SN98" s="34"/>
      <c r="SO98" s="34"/>
      <c r="SP98" s="34"/>
      <c r="SQ98" s="34"/>
      <c r="SR98" s="34"/>
      <c r="SS98" s="34"/>
      <c r="ST98" s="34"/>
      <c r="SU98" s="34"/>
      <c r="SV98" s="34"/>
      <c r="SW98" s="34"/>
      <c r="SX98" s="34"/>
      <c r="SY98" s="34"/>
      <c r="SZ98" s="34"/>
      <c r="TA98" s="34"/>
      <c r="TB98" s="34"/>
      <c r="TC98" s="34"/>
      <c r="TD98" s="34"/>
      <c r="TE98" s="34"/>
      <c r="TF98" s="34"/>
      <c r="TG98" s="34"/>
      <c r="TH98" s="34"/>
      <c r="TI98" s="34"/>
      <c r="TJ98" s="34"/>
      <c r="TK98" s="34"/>
      <c r="TL98" s="34"/>
      <c r="TM98" s="34"/>
      <c r="TN98" s="34"/>
      <c r="TO98" s="34"/>
      <c r="TP98" s="34"/>
      <c r="TQ98" s="34"/>
      <c r="TR98" s="34"/>
      <c r="TS98" s="34"/>
      <c r="TT98" s="34"/>
      <c r="TU98" s="34"/>
      <c r="TV98" s="34"/>
      <c r="TW98" s="34"/>
      <c r="TX98" s="34"/>
      <c r="TY98" s="34"/>
      <c r="TZ98" s="34"/>
      <c r="UA98" s="34"/>
      <c r="UB98" s="34"/>
      <c r="UC98" s="34"/>
      <c r="UD98" s="34"/>
      <c r="UE98" s="34"/>
      <c r="UF98" s="34"/>
      <c r="UG98" s="34"/>
      <c r="UH98" s="34"/>
      <c r="UI98" s="34"/>
      <c r="UJ98" s="34"/>
      <c r="UK98" s="34"/>
      <c r="UL98" s="34"/>
      <c r="UM98" s="34"/>
      <c r="UN98" s="34"/>
      <c r="UO98" s="34"/>
      <c r="UP98" s="34"/>
      <c r="UQ98" s="34"/>
      <c r="UR98" s="34"/>
      <c r="US98" s="34"/>
      <c r="UT98" s="34"/>
      <c r="UU98" s="34"/>
      <c r="UV98" s="34"/>
      <c r="UW98" s="34"/>
      <c r="UX98" s="34"/>
      <c r="UY98" s="34"/>
      <c r="UZ98" s="34"/>
      <c r="VA98" s="34"/>
      <c r="VB98" s="34"/>
      <c r="VC98" s="34"/>
      <c r="VD98" s="34"/>
      <c r="VE98" s="34"/>
      <c r="VF98" s="34"/>
      <c r="VG98" s="34"/>
      <c r="VH98" s="34"/>
      <c r="VI98" s="34"/>
      <c r="VJ98" s="34"/>
      <c r="VK98" s="34"/>
      <c r="VL98" s="34"/>
      <c r="VM98" s="34"/>
      <c r="VN98" s="34"/>
      <c r="VO98" s="34"/>
      <c r="VP98" s="34"/>
      <c r="VQ98" s="34"/>
      <c r="VR98" s="34"/>
      <c r="VS98" s="34"/>
      <c r="VT98" s="34"/>
      <c r="VU98" s="34"/>
      <c r="VV98" s="34"/>
      <c r="VW98" s="34"/>
      <c r="VX98" s="34"/>
      <c r="VY98" s="34"/>
      <c r="VZ98" s="34"/>
      <c r="WA98" s="34"/>
      <c r="WB98" s="34"/>
      <c r="WC98" s="34"/>
      <c r="WD98" s="34"/>
      <c r="WE98" s="34"/>
      <c r="WF98" s="34"/>
      <c r="WG98" s="34"/>
      <c r="WH98" s="34"/>
      <c r="WI98" s="34"/>
      <c r="WJ98" s="34"/>
      <c r="WK98" s="34"/>
      <c r="WL98" s="34"/>
      <c r="WM98" s="34"/>
      <c r="WN98" s="34"/>
      <c r="WO98" s="34"/>
      <c r="WP98" s="34"/>
      <c r="WQ98" s="34"/>
      <c r="WR98" s="34"/>
      <c r="WS98" s="34"/>
      <c r="WT98" s="34"/>
      <c r="WU98" s="34"/>
      <c r="WV98" s="34"/>
      <c r="WW98" s="34"/>
      <c r="WX98" s="34"/>
      <c r="WY98" s="34"/>
      <c r="WZ98" s="34"/>
      <c r="XA98" s="34"/>
      <c r="XB98" s="34"/>
      <c r="XC98" s="34"/>
      <c r="XD98" s="34"/>
      <c r="XE98" s="34"/>
      <c r="XF98" s="34"/>
      <c r="XG98" s="34"/>
      <c r="XH98" s="34"/>
      <c r="XI98" s="34"/>
      <c r="XJ98" s="34"/>
      <c r="XK98" s="34"/>
      <c r="XL98" s="34"/>
      <c r="XM98" s="34"/>
      <c r="XN98" s="34"/>
      <c r="XO98" s="34"/>
      <c r="XP98" s="34"/>
      <c r="XQ98" s="34"/>
      <c r="XR98" s="34"/>
      <c r="XS98" s="34"/>
      <c r="XT98" s="34"/>
      <c r="XU98" s="34"/>
      <c r="XV98" s="34"/>
      <c r="XW98" s="34"/>
      <c r="XX98" s="34"/>
      <c r="XY98" s="34"/>
      <c r="XZ98" s="34"/>
      <c r="YA98" s="34"/>
      <c r="YB98" s="34"/>
      <c r="YC98" s="34"/>
      <c r="YD98" s="34"/>
      <c r="YE98" s="34"/>
      <c r="YF98" s="34"/>
      <c r="YG98" s="34"/>
      <c r="YH98" s="34"/>
      <c r="YI98" s="34"/>
      <c r="YJ98" s="34"/>
      <c r="YK98" s="34"/>
      <c r="YL98" s="34"/>
      <c r="YM98" s="34"/>
      <c r="YN98" s="34"/>
      <c r="YO98" s="34"/>
      <c r="YP98" s="34"/>
      <c r="YQ98" s="34"/>
      <c r="YR98" s="34"/>
      <c r="YS98" s="34"/>
    </row>
    <row r="99" spans="1:669" ht="15" customHeight="1" x14ac:dyDescent="0.25">
      <c r="A99" s="27" t="s">
        <v>201</v>
      </c>
      <c r="B99" s="10"/>
      <c r="C99" s="4"/>
      <c r="D99" s="4"/>
      <c r="E99" s="6"/>
      <c r="F99" s="2"/>
      <c r="G99" s="104"/>
      <c r="H99" s="104"/>
      <c r="I99" s="105"/>
      <c r="J99" s="105"/>
      <c r="K99" s="104"/>
      <c r="L99" s="105"/>
      <c r="M99" s="10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ID99" s="34"/>
      <c r="IE99" s="34"/>
      <c r="IF99" s="34"/>
      <c r="IG99" s="34"/>
      <c r="IH99" s="34"/>
      <c r="II99" s="34"/>
      <c r="IJ99" s="34"/>
      <c r="IK99" s="34"/>
      <c r="IL99" s="34"/>
      <c r="IM99" s="34"/>
      <c r="IN99" s="34"/>
      <c r="IO99" s="34"/>
      <c r="IP99" s="34"/>
      <c r="IQ99" s="34"/>
      <c r="IR99" s="34"/>
      <c r="IS99" s="34"/>
      <c r="IT99" s="34"/>
      <c r="IU99" s="34"/>
      <c r="IV99" s="34"/>
      <c r="IW99" s="34"/>
      <c r="IX99" s="34"/>
      <c r="IY99" s="34"/>
      <c r="IZ99" s="34"/>
      <c r="JA99" s="34"/>
      <c r="JB99" s="34"/>
      <c r="JC99" s="34"/>
      <c r="JD99" s="34"/>
      <c r="JE99" s="34"/>
      <c r="JF99" s="34"/>
      <c r="JG99" s="34"/>
      <c r="JH99" s="34"/>
      <c r="JI99" s="34"/>
      <c r="JJ99" s="34"/>
      <c r="JK99" s="34"/>
      <c r="JL99" s="34"/>
      <c r="JM99" s="34"/>
      <c r="JN99" s="34"/>
      <c r="JO99" s="34"/>
      <c r="JP99" s="34"/>
      <c r="JQ99" s="34"/>
      <c r="JR99" s="34"/>
      <c r="JS99" s="34"/>
      <c r="JT99" s="34"/>
      <c r="JU99" s="34"/>
      <c r="JV99" s="34"/>
      <c r="JW99" s="34"/>
      <c r="JX99" s="34"/>
      <c r="JY99" s="34"/>
      <c r="JZ99" s="34"/>
      <c r="KA99" s="34"/>
      <c r="KB99" s="34"/>
      <c r="KC99" s="34"/>
      <c r="KD99" s="34"/>
      <c r="KE99" s="34"/>
      <c r="KF99" s="34"/>
      <c r="KG99" s="34"/>
      <c r="KH99" s="34"/>
      <c r="KI99" s="34"/>
      <c r="KJ99" s="34"/>
      <c r="KK99" s="34"/>
      <c r="KL99" s="34"/>
      <c r="KM99" s="34"/>
      <c r="KN99" s="34"/>
      <c r="KO99" s="34"/>
      <c r="KP99" s="34"/>
      <c r="KQ99" s="34"/>
      <c r="KR99" s="34"/>
      <c r="KS99" s="34"/>
      <c r="KT99" s="34"/>
      <c r="KU99" s="34"/>
      <c r="KV99" s="34"/>
      <c r="KW99" s="34"/>
      <c r="KX99" s="34"/>
      <c r="KY99" s="34"/>
      <c r="KZ99" s="34"/>
      <c r="LA99" s="34"/>
      <c r="LB99" s="34"/>
      <c r="LC99" s="34"/>
      <c r="LD99" s="34"/>
      <c r="LE99" s="34"/>
      <c r="LF99" s="34"/>
      <c r="LG99" s="34"/>
      <c r="LH99" s="34"/>
      <c r="LI99" s="34"/>
      <c r="LJ99" s="34"/>
      <c r="LK99" s="34"/>
      <c r="LL99" s="34"/>
      <c r="LM99" s="34"/>
      <c r="LN99" s="34"/>
      <c r="LO99" s="34"/>
      <c r="LP99" s="34"/>
      <c r="LQ99" s="34"/>
      <c r="LR99" s="34"/>
      <c r="LS99" s="34"/>
      <c r="LT99" s="34"/>
      <c r="LU99" s="34"/>
      <c r="LV99" s="34"/>
      <c r="LW99" s="34"/>
      <c r="LX99" s="34"/>
      <c r="LY99" s="34"/>
      <c r="LZ99" s="34"/>
      <c r="MA99" s="34"/>
      <c r="MB99" s="34"/>
      <c r="MC99" s="34"/>
      <c r="MD99" s="34"/>
      <c r="ME99" s="34"/>
      <c r="MF99" s="34"/>
      <c r="MG99" s="34"/>
      <c r="MH99" s="34"/>
      <c r="MI99" s="34"/>
      <c r="MJ99" s="34"/>
      <c r="MK99" s="34"/>
      <c r="ML99" s="34"/>
      <c r="MM99" s="34"/>
      <c r="MN99" s="34"/>
      <c r="MO99" s="34"/>
      <c r="MP99" s="34"/>
      <c r="MQ99" s="34"/>
      <c r="MR99" s="34"/>
      <c r="MS99" s="34"/>
      <c r="MT99" s="34"/>
      <c r="MU99" s="34"/>
      <c r="MV99" s="34"/>
      <c r="MW99" s="34"/>
      <c r="MX99" s="34"/>
      <c r="MY99" s="34"/>
      <c r="MZ99" s="34"/>
      <c r="NA99" s="34"/>
      <c r="NB99" s="34"/>
      <c r="NC99" s="34"/>
      <c r="ND99" s="34"/>
      <c r="NE99" s="34"/>
      <c r="NF99" s="34"/>
      <c r="NG99" s="34"/>
      <c r="NH99" s="34"/>
      <c r="NI99" s="34"/>
      <c r="NJ99" s="34"/>
      <c r="NK99" s="34"/>
      <c r="NL99" s="34"/>
      <c r="NM99" s="34"/>
      <c r="NN99" s="34"/>
      <c r="NO99" s="34"/>
      <c r="NP99" s="34"/>
      <c r="NQ99" s="34"/>
      <c r="NR99" s="34"/>
      <c r="NS99" s="34"/>
      <c r="NT99" s="34"/>
      <c r="NU99" s="34"/>
      <c r="NV99" s="34"/>
      <c r="NW99" s="34"/>
      <c r="NX99" s="34"/>
      <c r="NY99" s="34"/>
      <c r="NZ99" s="34"/>
      <c r="OA99" s="34"/>
      <c r="OB99" s="34"/>
      <c r="OC99" s="34"/>
      <c r="OD99" s="34"/>
      <c r="OE99" s="34"/>
      <c r="OF99" s="34"/>
      <c r="OG99" s="34"/>
      <c r="OH99" s="34"/>
      <c r="OI99" s="34"/>
      <c r="OJ99" s="34"/>
      <c r="OK99" s="34"/>
      <c r="OL99" s="34"/>
      <c r="OM99" s="34"/>
      <c r="ON99" s="34"/>
      <c r="OO99" s="34"/>
      <c r="OP99" s="34"/>
      <c r="OQ99" s="34"/>
      <c r="OR99" s="34"/>
      <c r="OS99" s="34"/>
      <c r="OT99" s="34"/>
      <c r="OU99" s="34"/>
      <c r="OV99" s="34"/>
      <c r="OW99" s="34"/>
      <c r="OX99" s="34"/>
      <c r="OY99" s="34"/>
      <c r="OZ99" s="34"/>
      <c r="PA99" s="34"/>
      <c r="PB99" s="34"/>
      <c r="PC99" s="34"/>
      <c r="PD99" s="34"/>
      <c r="PE99" s="34"/>
      <c r="PF99" s="34"/>
      <c r="PG99" s="34"/>
      <c r="PH99" s="34"/>
      <c r="PI99" s="34"/>
      <c r="PJ99" s="34"/>
      <c r="PK99" s="34"/>
      <c r="PL99" s="34"/>
      <c r="PM99" s="34"/>
      <c r="PN99" s="34"/>
      <c r="PO99" s="34"/>
      <c r="PP99" s="34"/>
      <c r="PQ99" s="34"/>
      <c r="PR99" s="34"/>
      <c r="PS99" s="34"/>
      <c r="PT99" s="34"/>
      <c r="PU99" s="34"/>
      <c r="PV99" s="34"/>
      <c r="PW99" s="34"/>
      <c r="PX99" s="34"/>
      <c r="PY99" s="34"/>
      <c r="PZ99" s="34"/>
      <c r="QA99" s="34"/>
      <c r="QB99" s="34"/>
      <c r="QC99" s="34"/>
      <c r="QD99" s="34"/>
      <c r="QE99" s="34"/>
      <c r="QF99" s="34"/>
      <c r="QG99" s="34"/>
      <c r="QH99" s="34"/>
      <c r="QI99" s="34"/>
      <c r="QJ99" s="34"/>
      <c r="QK99" s="34"/>
      <c r="QL99" s="34"/>
      <c r="QM99" s="34"/>
      <c r="QN99" s="34"/>
      <c r="QO99" s="34"/>
      <c r="QP99" s="34"/>
      <c r="QQ99" s="34"/>
      <c r="QR99" s="34"/>
      <c r="QS99" s="34"/>
      <c r="QT99" s="34"/>
      <c r="QU99" s="34"/>
      <c r="QV99" s="34"/>
      <c r="QW99" s="34"/>
      <c r="QX99" s="34"/>
      <c r="QY99" s="34"/>
      <c r="QZ99" s="34"/>
      <c r="RA99" s="34"/>
      <c r="RB99" s="34"/>
      <c r="RC99" s="34"/>
      <c r="RD99" s="34"/>
      <c r="RE99" s="34"/>
      <c r="RF99" s="34"/>
      <c r="RG99" s="34"/>
      <c r="RH99" s="34"/>
      <c r="RI99" s="34"/>
      <c r="RJ99" s="34"/>
      <c r="RK99" s="34"/>
      <c r="RL99" s="34"/>
      <c r="RM99" s="34"/>
      <c r="RN99" s="34"/>
      <c r="RO99" s="34"/>
      <c r="RP99" s="34"/>
      <c r="RQ99" s="34"/>
      <c r="RR99" s="34"/>
      <c r="RS99" s="34"/>
      <c r="RT99" s="34"/>
      <c r="RU99" s="34"/>
      <c r="RV99" s="34"/>
      <c r="RW99" s="34"/>
      <c r="RX99" s="34"/>
      <c r="RY99" s="34"/>
      <c r="RZ99" s="34"/>
      <c r="SA99" s="34"/>
      <c r="SB99" s="34"/>
      <c r="SC99" s="34"/>
      <c r="SD99" s="34"/>
      <c r="SE99" s="34"/>
      <c r="SF99" s="34"/>
      <c r="SG99" s="34"/>
      <c r="SH99" s="34"/>
      <c r="SI99" s="34"/>
      <c r="SJ99" s="34"/>
      <c r="SK99" s="34"/>
      <c r="SL99" s="34"/>
      <c r="SM99" s="34"/>
      <c r="SN99" s="34"/>
      <c r="SO99" s="34"/>
      <c r="SP99" s="34"/>
      <c r="SQ99" s="34"/>
      <c r="SR99" s="34"/>
      <c r="SS99" s="34"/>
      <c r="ST99" s="34"/>
      <c r="SU99" s="34"/>
      <c r="SV99" s="34"/>
      <c r="SW99" s="34"/>
      <c r="SX99" s="34"/>
      <c r="SY99" s="34"/>
      <c r="SZ99" s="34"/>
      <c r="TA99" s="34"/>
      <c r="TB99" s="34"/>
      <c r="TC99" s="34"/>
      <c r="TD99" s="34"/>
      <c r="TE99" s="34"/>
      <c r="TF99" s="34"/>
      <c r="TG99" s="34"/>
      <c r="TH99" s="34"/>
      <c r="TI99" s="34"/>
      <c r="TJ99" s="34"/>
      <c r="TK99" s="34"/>
      <c r="TL99" s="34"/>
      <c r="TM99" s="34"/>
      <c r="TN99" s="34"/>
      <c r="TO99" s="34"/>
      <c r="TP99" s="34"/>
      <c r="TQ99" s="34"/>
      <c r="TR99" s="34"/>
      <c r="TS99" s="34"/>
      <c r="TT99" s="34"/>
      <c r="TU99" s="34"/>
      <c r="TV99" s="34"/>
      <c r="TW99" s="34"/>
      <c r="TX99" s="34"/>
      <c r="TY99" s="34"/>
      <c r="TZ99" s="34"/>
      <c r="UA99" s="34"/>
      <c r="UB99" s="34"/>
      <c r="UC99" s="34"/>
      <c r="UD99" s="34"/>
      <c r="UE99" s="34"/>
      <c r="UF99" s="34"/>
      <c r="UG99" s="34"/>
      <c r="UH99" s="34"/>
      <c r="UI99" s="34"/>
      <c r="UJ99" s="34"/>
      <c r="UK99" s="34"/>
      <c r="UL99" s="34"/>
      <c r="UM99" s="34"/>
      <c r="UN99" s="34"/>
      <c r="UO99" s="34"/>
      <c r="UP99" s="34"/>
      <c r="UQ99" s="34"/>
      <c r="UR99" s="34"/>
      <c r="US99" s="34"/>
      <c r="UT99" s="34"/>
      <c r="UU99" s="34"/>
      <c r="UV99" s="34"/>
      <c r="UW99" s="34"/>
      <c r="UX99" s="34"/>
      <c r="UY99" s="34"/>
      <c r="UZ99" s="34"/>
      <c r="VA99" s="34"/>
      <c r="VB99" s="34"/>
      <c r="VC99" s="34"/>
      <c r="VD99" s="34"/>
      <c r="VE99" s="34"/>
      <c r="VF99" s="34"/>
      <c r="VG99" s="34"/>
      <c r="VH99" s="34"/>
      <c r="VI99" s="34"/>
      <c r="VJ99" s="34"/>
      <c r="VK99" s="34"/>
      <c r="VL99" s="34"/>
      <c r="VM99" s="34"/>
      <c r="VN99" s="34"/>
      <c r="VO99" s="34"/>
      <c r="VP99" s="34"/>
      <c r="VQ99" s="34"/>
      <c r="VR99" s="34"/>
      <c r="VS99" s="34"/>
      <c r="VT99" s="34"/>
      <c r="VU99" s="34"/>
      <c r="VV99" s="34"/>
      <c r="VW99" s="34"/>
      <c r="VX99" s="34"/>
      <c r="VY99" s="34"/>
      <c r="VZ99" s="34"/>
      <c r="WA99" s="34"/>
      <c r="WB99" s="34"/>
      <c r="WC99" s="34"/>
      <c r="WD99" s="34"/>
      <c r="WE99" s="34"/>
      <c r="WF99" s="34"/>
      <c r="WG99" s="34"/>
      <c r="WH99" s="34"/>
      <c r="WI99" s="34"/>
      <c r="WJ99" s="34"/>
      <c r="WK99" s="34"/>
      <c r="WL99" s="34"/>
      <c r="WM99" s="34"/>
      <c r="WN99" s="34"/>
      <c r="WO99" s="34"/>
      <c r="WP99" s="34"/>
      <c r="WQ99" s="34"/>
      <c r="WR99" s="34"/>
      <c r="WS99" s="34"/>
      <c r="WT99" s="34"/>
      <c r="WU99" s="34"/>
      <c r="WV99" s="34"/>
      <c r="WW99" s="34"/>
      <c r="WX99" s="34"/>
      <c r="WY99" s="34"/>
      <c r="WZ99" s="34"/>
      <c r="XA99" s="34"/>
      <c r="XB99" s="34"/>
      <c r="XC99" s="34"/>
      <c r="XD99" s="34"/>
      <c r="XE99" s="34"/>
      <c r="XF99" s="34"/>
      <c r="XG99" s="34"/>
      <c r="XH99" s="34"/>
      <c r="XI99" s="34"/>
      <c r="XJ99" s="34"/>
      <c r="XK99" s="34"/>
      <c r="XL99" s="34"/>
      <c r="XM99" s="34"/>
      <c r="XN99" s="34"/>
      <c r="XO99" s="34"/>
      <c r="XP99" s="34"/>
      <c r="XQ99" s="34"/>
      <c r="XR99" s="34"/>
      <c r="XS99" s="34"/>
      <c r="XT99" s="34"/>
      <c r="XU99" s="34"/>
      <c r="XV99" s="34"/>
      <c r="XW99" s="34"/>
      <c r="XX99" s="34"/>
      <c r="XY99" s="34"/>
      <c r="XZ99" s="34"/>
      <c r="YA99" s="34"/>
      <c r="YB99" s="34"/>
      <c r="YC99" s="34"/>
      <c r="YD99" s="34"/>
      <c r="YE99" s="34"/>
      <c r="YF99" s="34"/>
      <c r="YG99" s="34"/>
      <c r="YH99" s="34"/>
      <c r="YI99" s="34"/>
      <c r="YJ99" s="34"/>
      <c r="YK99" s="34"/>
      <c r="YL99" s="34"/>
      <c r="YM99" s="34"/>
      <c r="YN99" s="34"/>
      <c r="YO99" s="34"/>
      <c r="YP99" s="34"/>
      <c r="YQ99" s="34"/>
      <c r="YR99" s="34"/>
      <c r="YS99" s="34"/>
    </row>
    <row r="100" spans="1:669" ht="12.75" customHeight="1" x14ac:dyDescent="0.25">
      <c r="A100" s="31" t="s">
        <v>28</v>
      </c>
      <c r="B100" s="72" t="s">
        <v>16</v>
      </c>
      <c r="C100" s="14" t="s">
        <v>65</v>
      </c>
      <c r="D100" s="14" t="s">
        <v>194</v>
      </c>
      <c r="E100" s="15">
        <v>41275</v>
      </c>
      <c r="F100" s="11" t="s">
        <v>97</v>
      </c>
      <c r="G100" s="127">
        <v>42500</v>
      </c>
      <c r="H100" s="127">
        <v>1219.75</v>
      </c>
      <c r="I100" s="127">
        <v>795.49</v>
      </c>
      <c r="J100" s="127">
        <v>1292</v>
      </c>
      <c r="K100" s="127">
        <v>937.5</v>
      </c>
      <c r="L100" s="127">
        <v>4244.74</v>
      </c>
      <c r="M100" s="127">
        <f>G100-L100</f>
        <v>38255.26</v>
      </c>
    </row>
    <row r="101" spans="1:669" ht="12.75" customHeight="1" x14ac:dyDescent="0.25">
      <c r="A101" s="45" t="s">
        <v>13</v>
      </c>
      <c r="B101" s="67">
        <v>1</v>
      </c>
      <c r="C101" s="46"/>
      <c r="D101" s="46"/>
      <c r="E101" s="47"/>
      <c r="F101" s="47"/>
      <c r="G101" s="130">
        <f t="shared" ref="G101:M101" si="22">G100</f>
        <v>42500</v>
      </c>
      <c r="H101" s="98">
        <f t="shared" si="22"/>
        <v>1219.75</v>
      </c>
      <c r="I101" s="133">
        <f>I100</f>
        <v>795.49</v>
      </c>
      <c r="J101" s="130">
        <f t="shared" si="22"/>
        <v>1292</v>
      </c>
      <c r="K101" s="130">
        <f>K100</f>
        <v>937.5</v>
      </c>
      <c r="L101" s="130">
        <f>L100</f>
        <v>4244.74</v>
      </c>
      <c r="M101" s="98">
        <f t="shared" si="22"/>
        <v>38255.26</v>
      </c>
    </row>
    <row r="102" spans="1:669" ht="18" customHeight="1" x14ac:dyDescent="0.25">
      <c r="A102" s="28"/>
      <c r="B102" s="112"/>
      <c r="C102" s="14"/>
      <c r="D102" s="14"/>
      <c r="E102" s="75"/>
      <c r="F102" s="75"/>
      <c r="G102" s="131"/>
      <c r="H102" s="110"/>
      <c r="I102" s="131"/>
      <c r="J102" s="131"/>
      <c r="K102" s="131"/>
      <c r="L102" s="131"/>
      <c r="M102" s="110"/>
    </row>
    <row r="103" spans="1:669" ht="14.25" customHeight="1" x14ac:dyDescent="0.25">
      <c r="A103" s="28" t="s">
        <v>141</v>
      </c>
      <c r="B103" s="12"/>
      <c r="C103" s="13"/>
      <c r="D103" s="13"/>
      <c r="E103" s="28"/>
      <c r="F103" s="28"/>
      <c r="G103" s="110"/>
      <c r="H103" s="110"/>
      <c r="I103" s="131"/>
      <c r="J103" s="131"/>
      <c r="K103" s="110"/>
      <c r="L103" s="131"/>
      <c r="M103" s="110"/>
    </row>
    <row r="104" spans="1:669" s="45" customFormat="1" ht="18.75" customHeight="1" x14ac:dyDescent="0.25">
      <c r="A104" t="s">
        <v>124</v>
      </c>
      <c r="B104" s="3" t="s">
        <v>125</v>
      </c>
      <c r="C104" s="4" t="s">
        <v>65</v>
      </c>
      <c r="D104" s="4" t="s">
        <v>194</v>
      </c>
      <c r="E104" s="7">
        <v>44593</v>
      </c>
      <c r="F104" s="7" t="s">
        <v>97</v>
      </c>
      <c r="G104" s="127">
        <v>110000</v>
      </c>
      <c r="H104" s="127">
        <v>3157</v>
      </c>
      <c r="I104" s="127">
        <v>14457.62</v>
      </c>
      <c r="J104" s="127">
        <v>3344</v>
      </c>
      <c r="K104" s="127">
        <v>6625</v>
      </c>
      <c r="L104" s="127">
        <v>27583.62</v>
      </c>
      <c r="M104" s="127">
        <f>G104-L104</f>
        <v>82416.38</v>
      </c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7"/>
      <c r="AY104" s="27"/>
      <c r="AZ104" s="27"/>
      <c r="BA104" s="27"/>
      <c r="BB104" s="27"/>
      <c r="BC104" s="27"/>
      <c r="BD104" s="27"/>
      <c r="BE104" s="27"/>
      <c r="BF104" s="27"/>
      <c r="BG104" s="27"/>
      <c r="BH104" s="27"/>
      <c r="BI104" s="27"/>
      <c r="BJ104" s="27"/>
      <c r="BK104" s="27"/>
      <c r="BL104" s="27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  <c r="BW104" s="27"/>
      <c r="BX104" s="27"/>
      <c r="BY104" s="27"/>
      <c r="BZ104" s="27"/>
      <c r="CA104" s="27"/>
      <c r="CB104" s="27"/>
      <c r="CC104" s="27"/>
      <c r="CD104" s="27"/>
      <c r="CE104" s="27"/>
      <c r="CF104" s="27"/>
      <c r="CG104" s="27"/>
      <c r="CH104" s="27"/>
      <c r="CI104" s="27"/>
      <c r="CJ104" s="27"/>
      <c r="CK104" s="27"/>
      <c r="CL104" s="27"/>
      <c r="CM104" s="27"/>
      <c r="CN104" s="27"/>
      <c r="CO104" s="27"/>
      <c r="CP104" s="27"/>
      <c r="CQ104" s="27"/>
      <c r="CR104" s="27"/>
      <c r="CS104" s="27"/>
      <c r="CT104" s="27"/>
      <c r="CU104" s="27"/>
      <c r="CV104" s="27"/>
      <c r="CW104" s="27"/>
      <c r="CX104" s="27"/>
      <c r="CY104" s="27"/>
      <c r="CZ104" s="27"/>
      <c r="DA104" s="27"/>
      <c r="DB104" s="27"/>
      <c r="DC104" s="27"/>
      <c r="DD104" s="27"/>
      <c r="DE104" s="27"/>
      <c r="DF104" s="27"/>
      <c r="DG104" s="27"/>
      <c r="DH104" s="27"/>
      <c r="DI104" s="27"/>
      <c r="DJ104" s="27"/>
      <c r="DK104" s="27"/>
      <c r="DL104" s="27"/>
      <c r="DM104" s="27"/>
      <c r="DN104" s="27"/>
      <c r="DO104" s="27"/>
      <c r="DP104" s="27"/>
      <c r="DQ104" s="27"/>
      <c r="DR104" s="27"/>
      <c r="DS104" s="27"/>
      <c r="DT104" s="27"/>
      <c r="DU104" s="27"/>
      <c r="DV104" s="27"/>
      <c r="DW104" s="27"/>
      <c r="DX104" s="27"/>
      <c r="DY104" s="27"/>
      <c r="DZ104" s="27"/>
      <c r="EA104" s="27"/>
      <c r="EB104" s="27"/>
      <c r="EC104" s="27"/>
      <c r="ED104" s="27"/>
      <c r="EE104" s="27"/>
      <c r="EF104" s="27"/>
      <c r="EG104" s="27"/>
      <c r="EH104" s="27"/>
      <c r="EI104" s="27"/>
      <c r="EJ104" s="27"/>
      <c r="EK104" s="27"/>
      <c r="EL104" s="27"/>
      <c r="EM104" s="27"/>
      <c r="EN104" s="27"/>
      <c r="EO104" s="27"/>
      <c r="EP104" s="27"/>
      <c r="EQ104" s="27"/>
      <c r="ER104" s="27"/>
      <c r="ES104" s="27"/>
      <c r="ET104" s="27"/>
      <c r="EU104" s="27"/>
      <c r="EV104" s="27"/>
      <c r="EW104" s="27"/>
      <c r="EX104" s="27"/>
      <c r="EY104" s="27"/>
      <c r="EZ104" s="27"/>
      <c r="FA104" s="27"/>
      <c r="FB104" s="27"/>
      <c r="FC104" s="27"/>
      <c r="FD104" s="27"/>
      <c r="FE104" s="27"/>
      <c r="FF104" s="27"/>
      <c r="FG104" s="27"/>
      <c r="FH104" s="27"/>
      <c r="FI104" s="27"/>
      <c r="FJ104" s="27"/>
      <c r="FK104" s="27"/>
      <c r="FL104" s="27"/>
      <c r="FM104" s="27"/>
      <c r="FN104" s="27"/>
      <c r="FO104" s="27"/>
      <c r="FP104" s="27"/>
      <c r="FQ104" s="27"/>
      <c r="FR104" s="27"/>
      <c r="FS104" s="27"/>
      <c r="FT104" s="27"/>
      <c r="FU104" s="27"/>
      <c r="FV104" s="27"/>
      <c r="FW104" s="27"/>
      <c r="FX104" s="27"/>
      <c r="FY104" s="27"/>
      <c r="FZ104" s="27"/>
      <c r="GA104" s="27"/>
      <c r="GB104" s="27"/>
      <c r="GC104" s="27"/>
      <c r="GD104" s="27"/>
      <c r="GE104" s="27"/>
      <c r="GF104" s="27"/>
      <c r="GG104" s="27"/>
      <c r="GH104" s="27"/>
      <c r="GI104" s="27"/>
      <c r="GJ104" s="27"/>
      <c r="GK104" s="27"/>
      <c r="GL104" s="27"/>
      <c r="GM104" s="27"/>
      <c r="GN104" s="27"/>
      <c r="GO104" s="27"/>
      <c r="GP104" s="27"/>
      <c r="GQ104" s="27"/>
      <c r="GR104" s="27"/>
      <c r="GS104" s="27"/>
      <c r="GT104" s="27"/>
      <c r="GU104" s="27"/>
      <c r="GV104" s="27"/>
      <c r="GW104" s="27"/>
      <c r="GX104" s="27"/>
      <c r="GY104" s="27"/>
      <c r="GZ104" s="27"/>
      <c r="HA104" s="27"/>
      <c r="HB104" s="27"/>
      <c r="HC104" s="27"/>
      <c r="HD104" s="27"/>
      <c r="HE104" s="27"/>
      <c r="HF104" s="27"/>
      <c r="HG104" s="27"/>
      <c r="HH104" s="27"/>
      <c r="HI104" s="27"/>
      <c r="HJ104" s="27"/>
      <c r="HK104" s="27"/>
      <c r="HL104" s="27"/>
      <c r="HM104" s="27"/>
      <c r="HN104" s="27"/>
      <c r="HO104" s="27"/>
      <c r="HP104" s="27"/>
      <c r="HQ104" s="27"/>
      <c r="HR104" s="27"/>
      <c r="HS104" s="27"/>
      <c r="HT104" s="27"/>
      <c r="HU104" s="27"/>
      <c r="HV104" s="27"/>
      <c r="HW104" s="27"/>
      <c r="HX104" s="27"/>
      <c r="HY104" s="27"/>
      <c r="HZ104" s="27"/>
      <c r="IA104" s="27"/>
      <c r="IB104" s="27"/>
      <c r="IC104" s="27"/>
      <c r="ID104" s="27"/>
      <c r="IE104" s="27"/>
      <c r="IF104" s="27"/>
      <c r="IG104" s="27"/>
      <c r="IH104" s="27"/>
      <c r="II104" s="27"/>
      <c r="IJ104" s="27"/>
      <c r="IK104" s="27"/>
      <c r="IL104" s="27"/>
      <c r="IM104" s="27"/>
      <c r="IN104" s="27"/>
      <c r="IO104" s="27"/>
      <c r="IP104" s="27"/>
      <c r="IQ104" s="27"/>
      <c r="IR104" s="27"/>
      <c r="IS104" s="27"/>
      <c r="IT104" s="27"/>
      <c r="IU104" s="27"/>
      <c r="IV104" s="27"/>
      <c r="IW104" s="27"/>
      <c r="IX104" s="27"/>
      <c r="IY104" s="27"/>
      <c r="IZ104" s="27"/>
      <c r="JA104" s="27"/>
      <c r="JB104" s="27"/>
      <c r="JC104" s="27"/>
      <c r="JD104" s="27"/>
      <c r="JE104" s="27"/>
      <c r="JF104" s="27"/>
      <c r="JG104" s="27"/>
      <c r="JH104" s="27"/>
      <c r="JI104" s="27"/>
      <c r="JJ104" s="27"/>
      <c r="JK104" s="27"/>
      <c r="JL104" s="27"/>
      <c r="JM104" s="27"/>
      <c r="JN104" s="27"/>
      <c r="JO104" s="27"/>
      <c r="JP104" s="27"/>
      <c r="JQ104" s="27"/>
      <c r="JR104" s="27"/>
      <c r="JS104" s="27"/>
      <c r="JT104" s="27"/>
      <c r="JU104" s="27"/>
      <c r="JV104" s="27"/>
      <c r="JW104" s="27"/>
      <c r="JX104" s="27"/>
      <c r="JY104" s="27"/>
      <c r="JZ104" s="27"/>
      <c r="KA104" s="27"/>
      <c r="KB104" s="27"/>
      <c r="KC104" s="27"/>
      <c r="KD104" s="27"/>
      <c r="KE104" s="27"/>
      <c r="KF104" s="27"/>
      <c r="KG104" s="27"/>
      <c r="KH104" s="27"/>
      <c r="KI104" s="27"/>
      <c r="KJ104" s="27"/>
      <c r="KK104" s="27"/>
      <c r="KL104" s="27"/>
      <c r="KM104" s="27"/>
      <c r="KN104" s="27"/>
      <c r="KO104" s="27"/>
      <c r="KP104" s="27"/>
      <c r="KQ104" s="27"/>
      <c r="KR104" s="27"/>
      <c r="KS104" s="27"/>
      <c r="KT104" s="27"/>
      <c r="KU104" s="27"/>
      <c r="KV104" s="27"/>
      <c r="KW104" s="27"/>
      <c r="KX104" s="27"/>
      <c r="KY104" s="27"/>
      <c r="KZ104" s="27"/>
      <c r="LA104" s="27"/>
      <c r="LB104" s="27"/>
      <c r="LC104" s="27"/>
      <c r="LD104" s="27"/>
      <c r="LE104" s="27"/>
      <c r="LF104" s="27"/>
      <c r="LG104" s="27"/>
      <c r="LH104" s="27"/>
      <c r="LI104" s="27"/>
      <c r="LJ104" s="27"/>
      <c r="LK104" s="27"/>
      <c r="LL104" s="27"/>
      <c r="LM104" s="27"/>
      <c r="LN104" s="27"/>
      <c r="LO104" s="27"/>
      <c r="LP104" s="27"/>
      <c r="LQ104" s="27"/>
      <c r="LR104" s="27"/>
      <c r="LS104" s="27"/>
      <c r="LT104" s="27"/>
      <c r="LU104" s="27"/>
      <c r="LV104" s="27"/>
      <c r="LW104" s="27"/>
      <c r="LX104" s="27"/>
      <c r="LY104" s="27"/>
      <c r="LZ104" s="27"/>
      <c r="MA104" s="27"/>
      <c r="MB104" s="27"/>
      <c r="MC104" s="27"/>
      <c r="MD104" s="27"/>
      <c r="ME104" s="27"/>
      <c r="MF104" s="27"/>
      <c r="MG104" s="27"/>
      <c r="MH104" s="27"/>
      <c r="MI104" s="27"/>
      <c r="MJ104" s="27"/>
      <c r="MK104" s="27"/>
      <c r="ML104" s="27"/>
      <c r="MM104" s="27"/>
      <c r="MN104" s="27"/>
      <c r="MO104" s="27"/>
      <c r="MP104" s="27"/>
      <c r="MQ104" s="27"/>
      <c r="MR104" s="27"/>
      <c r="MS104" s="27"/>
      <c r="MT104" s="27"/>
      <c r="MU104" s="27"/>
      <c r="MV104" s="27"/>
      <c r="MW104" s="27"/>
      <c r="MX104" s="27"/>
      <c r="MY104" s="27"/>
      <c r="MZ104" s="27"/>
      <c r="NA104" s="27"/>
      <c r="NB104" s="27"/>
      <c r="NC104" s="27"/>
      <c r="ND104" s="27"/>
      <c r="NE104" s="27"/>
      <c r="NF104" s="27"/>
      <c r="NG104" s="27"/>
      <c r="NH104" s="27"/>
      <c r="NI104" s="27"/>
      <c r="NJ104" s="27"/>
      <c r="NK104" s="27"/>
      <c r="NL104" s="27"/>
      <c r="NM104" s="27"/>
      <c r="NN104" s="27"/>
      <c r="NO104" s="27"/>
      <c r="NP104" s="27"/>
      <c r="NQ104" s="27"/>
      <c r="NR104" s="27"/>
      <c r="NS104" s="27"/>
      <c r="NT104" s="27"/>
      <c r="NU104" s="27"/>
      <c r="NV104" s="27"/>
      <c r="NW104" s="27"/>
      <c r="NX104" s="27"/>
      <c r="NY104" s="27"/>
      <c r="NZ104" s="27"/>
      <c r="OA104" s="27"/>
      <c r="OB104" s="27"/>
      <c r="OC104" s="27"/>
      <c r="OD104" s="27"/>
      <c r="OE104" s="27"/>
      <c r="OF104" s="27"/>
      <c r="OG104" s="27"/>
      <c r="OH104" s="27"/>
      <c r="OI104" s="27"/>
      <c r="OJ104" s="27"/>
      <c r="OK104" s="27"/>
      <c r="OL104" s="27"/>
      <c r="OM104" s="27"/>
      <c r="ON104" s="27"/>
      <c r="OO104" s="27"/>
      <c r="OP104" s="27"/>
      <c r="OQ104" s="27"/>
      <c r="OR104" s="27"/>
      <c r="OS104" s="27"/>
      <c r="OT104" s="27"/>
      <c r="OU104" s="27"/>
      <c r="OV104" s="27"/>
      <c r="OW104" s="27"/>
      <c r="OX104" s="27"/>
      <c r="OY104" s="27"/>
      <c r="OZ104" s="27"/>
      <c r="PA104" s="27"/>
      <c r="PB104" s="27"/>
      <c r="PC104" s="27"/>
      <c r="PD104" s="27"/>
      <c r="PE104" s="27"/>
      <c r="PF104" s="27"/>
      <c r="PG104" s="27"/>
      <c r="PH104" s="27"/>
      <c r="PI104" s="27"/>
      <c r="PJ104" s="27"/>
      <c r="PK104" s="27"/>
      <c r="PL104" s="27"/>
      <c r="PM104" s="27"/>
      <c r="PN104" s="27"/>
      <c r="PO104" s="27"/>
      <c r="PP104" s="27"/>
      <c r="PQ104" s="27"/>
      <c r="PR104" s="27"/>
      <c r="PS104" s="27"/>
      <c r="PT104" s="27"/>
      <c r="PU104" s="27"/>
      <c r="PV104" s="27"/>
      <c r="PW104" s="27"/>
      <c r="PX104" s="27"/>
      <c r="PY104" s="27"/>
      <c r="PZ104" s="27"/>
      <c r="QA104" s="27"/>
      <c r="QB104" s="27"/>
      <c r="QC104" s="27"/>
      <c r="QD104" s="27"/>
      <c r="QE104" s="27"/>
      <c r="QF104" s="27"/>
      <c r="QG104" s="27"/>
      <c r="QH104" s="27"/>
      <c r="QI104" s="27"/>
      <c r="QJ104" s="27"/>
      <c r="QK104" s="27"/>
      <c r="QL104" s="27"/>
      <c r="QM104" s="27"/>
      <c r="QN104" s="27"/>
      <c r="QO104" s="27"/>
      <c r="QP104" s="27"/>
      <c r="QQ104" s="27"/>
      <c r="QR104" s="27"/>
      <c r="QS104" s="27"/>
      <c r="QT104" s="27"/>
      <c r="QU104" s="27"/>
      <c r="QV104" s="27"/>
      <c r="QW104" s="27"/>
      <c r="QX104" s="27"/>
      <c r="QY104" s="27"/>
      <c r="QZ104" s="27"/>
      <c r="RA104" s="27"/>
      <c r="RB104" s="27"/>
      <c r="RC104" s="27"/>
      <c r="RD104" s="27"/>
      <c r="RE104" s="27"/>
      <c r="RF104" s="27"/>
      <c r="RG104" s="27"/>
      <c r="RH104" s="27"/>
      <c r="RI104" s="27"/>
      <c r="RJ104" s="27"/>
      <c r="RK104" s="27"/>
      <c r="RL104" s="27"/>
      <c r="RM104" s="27"/>
      <c r="RN104" s="27"/>
      <c r="RO104" s="27"/>
      <c r="RP104" s="27"/>
      <c r="RQ104" s="27"/>
      <c r="RR104" s="27"/>
      <c r="RS104" s="27"/>
      <c r="RT104" s="27"/>
      <c r="RU104" s="27"/>
      <c r="RV104" s="27"/>
      <c r="RW104" s="27"/>
      <c r="RX104" s="27"/>
      <c r="RY104" s="27"/>
      <c r="RZ104" s="27"/>
      <c r="SA104" s="27"/>
      <c r="SB104" s="27"/>
      <c r="SC104" s="27"/>
      <c r="SD104" s="27"/>
      <c r="SE104" s="27"/>
      <c r="SF104" s="27"/>
      <c r="SG104" s="27"/>
      <c r="SH104" s="27"/>
      <c r="SI104" s="27"/>
      <c r="SJ104" s="27"/>
      <c r="SK104" s="27"/>
      <c r="SL104" s="27"/>
      <c r="SM104" s="27"/>
      <c r="SN104" s="27"/>
      <c r="SO104" s="27"/>
      <c r="SP104" s="27"/>
      <c r="SQ104" s="27"/>
      <c r="SR104" s="27"/>
      <c r="SS104" s="27"/>
      <c r="ST104" s="27"/>
      <c r="SU104" s="27"/>
      <c r="SV104" s="27"/>
      <c r="SW104" s="27"/>
      <c r="SX104" s="27"/>
      <c r="SY104" s="27"/>
      <c r="SZ104" s="27"/>
      <c r="TA104" s="27"/>
      <c r="TB104" s="27"/>
      <c r="TC104" s="27"/>
      <c r="TD104" s="27"/>
      <c r="TE104" s="27"/>
      <c r="TF104" s="27"/>
      <c r="TG104" s="27"/>
      <c r="TH104" s="27"/>
      <c r="TI104" s="27"/>
      <c r="TJ104" s="27"/>
      <c r="TK104" s="27"/>
      <c r="TL104" s="27"/>
      <c r="TM104" s="27"/>
      <c r="TN104" s="27"/>
      <c r="TO104" s="27"/>
      <c r="TP104" s="27"/>
      <c r="TQ104" s="27"/>
      <c r="TR104" s="27"/>
      <c r="TS104" s="27"/>
      <c r="TT104" s="27"/>
      <c r="TU104" s="27"/>
      <c r="TV104" s="27"/>
      <c r="TW104" s="27"/>
      <c r="TX104" s="27"/>
    </row>
    <row r="105" spans="1:669" s="27" customFormat="1" ht="20.25" customHeight="1" x14ac:dyDescent="0.25">
      <c r="A105" s="45" t="s">
        <v>13</v>
      </c>
      <c r="B105" s="65">
        <v>1</v>
      </c>
      <c r="C105" s="46"/>
      <c r="D105" s="46"/>
      <c r="E105" s="64"/>
      <c r="F105" s="63"/>
      <c r="G105" s="98">
        <f>SUM(G104)</f>
        <v>110000</v>
      </c>
      <c r="H105" s="98">
        <f t="shared" ref="H105:M105" si="23">SUM(H104)</f>
        <v>3157</v>
      </c>
      <c r="I105" s="98">
        <f>SUM(I104)</f>
        <v>14457.62</v>
      </c>
      <c r="J105" s="98">
        <f t="shared" si="23"/>
        <v>3344</v>
      </c>
      <c r="K105" s="98">
        <f>SUM(K104)</f>
        <v>6625</v>
      </c>
      <c r="L105" s="98">
        <f t="shared" si="23"/>
        <v>27583.62</v>
      </c>
      <c r="M105" s="98">
        <f t="shared" si="23"/>
        <v>82416.38</v>
      </c>
    </row>
    <row r="106" spans="1:669" s="27" customFormat="1" ht="18" customHeight="1" x14ac:dyDescent="0.25">
      <c r="B106" s="10"/>
      <c r="C106" s="4"/>
      <c r="D106" s="4"/>
      <c r="E106" s="6"/>
      <c r="F106" s="2"/>
      <c r="G106" s="104"/>
      <c r="H106" s="104"/>
      <c r="I106" s="104"/>
      <c r="J106" s="104"/>
      <c r="K106" s="104"/>
      <c r="L106" s="104"/>
      <c r="M106" s="104"/>
    </row>
    <row r="107" spans="1:669" ht="12.75" customHeight="1" x14ac:dyDescent="0.25">
      <c r="A107" s="27" t="s">
        <v>71</v>
      </c>
      <c r="C107" s="8"/>
      <c r="D107" s="8"/>
      <c r="E107" s="27"/>
      <c r="F107" s="27"/>
      <c r="G107" s="105"/>
      <c r="H107" s="104"/>
      <c r="I107" s="105"/>
      <c r="J107" s="105"/>
      <c r="K107" s="105"/>
      <c r="L107" s="105"/>
      <c r="M107" s="104"/>
    </row>
    <row r="108" spans="1:669" s="35" customFormat="1" ht="12.75" customHeight="1" x14ac:dyDescent="0.25">
      <c r="A108" t="s">
        <v>72</v>
      </c>
      <c r="B108" s="137" t="s">
        <v>16</v>
      </c>
      <c r="C108" s="4" t="s">
        <v>65</v>
      </c>
      <c r="D108" s="4" t="s">
        <v>194</v>
      </c>
      <c r="E108" s="6">
        <v>44362</v>
      </c>
      <c r="F108" s="7" t="s">
        <v>97</v>
      </c>
      <c r="G108" s="127">
        <v>33000</v>
      </c>
      <c r="H108" s="127">
        <v>947.1</v>
      </c>
      <c r="I108" s="127">
        <v>0</v>
      </c>
      <c r="J108" s="127">
        <v>1003.2</v>
      </c>
      <c r="K108" s="127">
        <v>25</v>
      </c>
      <c r="L108" s="127">
        <v>1975.3</v>
      </c>
      <c r="M108" s="127">
        <f>G108-L108</f>
        <v>31024.7</v>
      </c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5" t="s">
        <v>13</v>
      </c>
      <c r="B109" s="65">
        <v>1</v>
      </c>
      <c r="C109" s="51"/>
      <c r="D109" s="51"/>
      <c r="E109" s="64"/>
      <c r="F109" s="64"/>
      <c r="G109" s="130">
        <f>G108</f>
        <v>33000</v>
      </c>
      <c r="H109" s="98">
        <f>H108</f>
        <v>947.1</v>
      </c>
      <c r="I109" s="130">
        <f>I108</f>
        <v>0</v>
      </c>
      <c r="J109" s="130">
        <f>J108</f>
        <v>1003.2</v>
      </c>
      <c r="K109" s="130">
        <f>K108</f>
        <v>25</v>
      </c>
      <c r="L109" s="130">
        <f>SUM(L108)</f>
        <v>1975.3</v>
      </c>
      <c r="M109" s="98">
        <f>M108</f>
        <v>31024.7</v>
      </c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</row>
    <row r="110" spans="1:669" ht="12.75" customHeight="1" x14ac:dyDescent="0.25">
      <c r="A110" s="27"/>
      <c r="B110" s="10"/>
      <c r="C110" s="8"/>
      <c r="D110" s="8"/>
      <c r="E110" s="6"/>
      <c r="F110" s="6"/>
      <c r="G110" s="105"/>
      <c r="H110" s="104"/>
      <c r="I110" s="105"/>
      <c r="J110" s="105"/>
      <c r="K110" s="105"/>
      <c r="L110" s="105"/>
      <c r="M110" s="104"/>
    </row>
    <row r="111" spans="1:669" ht="12.75" customHeight="1" x14ac:dyDescent="0.25">
      <c r="A111" s="27" t="s">
        <v>104</v>
      </c>
      <c r="B111" s="76"/>
      <c r="C111" s="4"/>
      <c r="D111" s="4"/>
      <c r="E111" s="7"/>
      <c r="F111" s="7"/>
      <c r="G111" s="105"/>
      <c r="H111" s="104"/>
      <c r="I111" s="105"/>
      <c r="J111" s="105"/>
      <c r="K111" s="105"/>
      <c r="L111" s="105"/>
      <c r="M111" s="104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</row>
    <row r="112" spans="1:669" s="35" customFormat="1" ht="18" customHeight="1" x14ac:dyDescent="0.25">
      <c r="A112" t="s">
        <v>105</v>
      </c>
      <c r="B112" s="3" t="s">
        <v>16</v>
      </c>
      <c r="C112" s="4" t="s">
        <v>66</v>
      </c>
      <c r="D112" s="4" t="s">
        <v>194</v>
      </c>
      <c r="E112" s="7">
        <v>44562</v>
      </c>
      <c r="F112" s="7" t="s">
        <v>97</v>
      </c>
      <c r="G112" s="127">
        <v>40000</v>
      </c>
      <c r="H112" s="127">
        <v>1148</v>
      </c>
      <c r="I112" s="127">
        <v>442.65</v>
      </c>
      <c r="J112" s="127">
        <v>1216</v>
      </c>
      <c r="K112" s="127">
        <v>25</v>
      </c>
      <c r="L112" s="127">
        <v>2831.65</v>
      </c>
      <c r="M112" s="127">
        <f>G112-L112</f>
        <v>37168.35</v>
      </c>
      <c r="N112" s="31"/>
      <c r="O112" s="31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4"/>
      <c r="IE112" s="34"/>
      <c r="IF112" s="34"/>
      <c r="IG112" s="34"/>
      <c r="IH112" s="34"/>
      <c r="II112" s="34"/>
      <c r="IJ112" s="34"/>
      <c r="IK112" s="34"/>
      <c r="IL112" s="34"/>
      <c r="IM112" s="34"/>
      <c r="IN112" s="34"/>
      <c r="IO112" s="34"/>
      <c r="IP112" s="34"/>
      <c r="IQ112" s="34"/>
      <c r="IR112" s="34"/>
      <c r="IS112" s="34"/>
      <c r="IT112" s="34"/>
      <c r="IU112" s="34"/>
      <c r="IV112" s="34"/>
      <c r="IW112" s="34"/>
      <c r="IX112" s="34"/>
      <c r="IY112" s="34"/>
      <c r="IZ112" s="34"/>
      <c r="JA112" s="34"/>
      <c r="JB112" s="34"/>
      <c r="JC112" s="34"/>
      <c r="JD112" s="34"/>
      <c r="JE112" s="34"/>
      <c r="JF112" s="34"/>
      <c r="JG112" s="34"/>
      <c r="JH112" s="34"/>
      <c r="JI112" s="34"/>
      <c r="JJ112" s="34"/>
      <c r="JK112" s="34"/>
      <c r="JL112" s="34"/>
      <c r="JM112" s="34"/>
      <c r="JN112" s="34"/>
      <c r="JO112" s="34"/>
      <c r="JP112" s="34"/>
      <c r="JQ112" s="34"/>
      <c r="JR112" s="34"/>
      <c r="JS112" s="34"/>
      <c r="JT112" s="34"/>
      <c r="JU112" s="34"/>
      <c r="JV112" s="34"/>
      <c r="JW112" s="34"/>
      <c r="JX112" s="34"/>
      <c r="JY112" s="34"/>
      <c r="JZ112" s="34"/>
      <c r="KA112" s="34"/>
      <c r="KB112" s="34"/>
      <c r="KC112" s="34"/>
      <c r="KD112" s="34"/>
      <c r="KE112" s="34"/>
      <c r="KF112" s="34"/>
      <c r="KG112" s="34"/>
      <c r="KH112" s="34"/>
      <c r="KI112" s="34"/>
      <c r="KJ112" s="34"/>
      <c r="KK112" s="34"/>
      <c r="KL112" s="34"/>
      <c r="KM112" s="34"/>
      <c r="KN112" s="34"/>
      <c r="KO112" s="34"/>
      <c r="KP112" s="34"/>
      <c r="KQ112" s="34"/>
      <c r="KR112" s="34"/>
      <c r="KS112" s="34"/>
      <c r="KT112" s="34"/>
      <c r="KU112" s="34"/>
      <c r="KV112" s="34"/>
      <c r="KW112" s="34"/>
      <c r="KX112" s="34"/>
      <c r="KY112" s="34"/>
      <c r="KZ112" s="34"/>
      <c r="LA112" s="34"/>
      <c r="LB112" s="34"/>
      <c r="LC112" s="34"/>
      <c r="LD112" s="34"/>
      <c r="LE112" s="34"/>
      <c r="LF112" s="34"/>
      <c r="LG112" s="34"/>
      <c r="LH112" s="34"/>
      <c r="LI112" s="34"/>
      <c r="LJ112" s="34"/>
      <c r="LK112" s="34"/>
      <c r="LL112" s="34"/>
      <c r="LM112" s="34"/>
      <c r="LN112" s="34"/>
      <c r="LO112" s="34"/>
      <c r="LP112" s="34"/>
      <c r="LQ112" s="34"/>
      <c r="LR112" s="34"/>
      <c r="LS112" s="34"/>
      <c r="LT112" s="34"/>
      <c r="LU112" s="34"/>
      <c r="LV112" s="34"/>
      <c r="LW112" s="34"/>
      <c r="LX112" s="34"/>
      <c r="LY112" s="34"/>
      <c r="LZ112" s="34"/>
      <c r="MA112" s="34"/>
      <c r="MB112" s="34"/>
      <c r="MC112" s="34"/>
      <c r="MD112" s="34"/>
      <c r="ME112" s="34"/>
      <c r="MF112" s="34"/>
      <c r="MG112" s="34"/>
      <c r="MH112" s="34"/>
      <c r="MI112" s="34"/>
      <c r="MJ112" s="34"/>
      <c r="MK112" s="34"/>
      <c r="ML112" s="34"/>
      <c r="MM112" s="34"/>
      <c r="MN112" s="34"/>
      <c r="MO112" s="34"/>
      <c r="MP112" s="34"/>
      <c r="MQ112" s="34"/>
      <c r="MR112" s="34"/>
      <c r="MS112" s="34"/>
      <c r="MT112" s="34"/>
      <c r="MU112" s="34"/>
      <c r="MV112" s="34"/>
      <c r="MW112" s="34"/>
      <c r="MX112" s="34"/>
      <c r="MY112" s="34"/>
      <c r="MZ112" s="34"/>
      <c r="NA112" s="34"/>
      <c r="NB112" s="34"/>
      <c r="NC112" s="34"/>
      <c r="ND112" s="34"/>
      <c r="NE112" s="34"/>
      <c r="NF112" s="34"/>
      <c r="NG112" s="34"/>
      <c r="NH112" s="34"/>
      <c r="NI112" s="34"/>
      <c r="NJ112" s="34"/>
      <c r="NK112" s="34"/>
      <c r="NL112" s="34"/>
      <c r="NM112" s="34"/>
      <c r="NN112" s="34"/>
      <c r="NO112" s="34"/>
      <c r="NP112" s="34"/>
      <c r="NQ112" s="34"/>
      <c r="NR112" s="34"/>
      <c r="NS112" s="34"/>
      <c r="NT112" s="34"/>
      <c r="NU112" s="34"/>
      <c r="NV112" s="34"/>
      <c r="NW112" s="34"/>
      <c r="NX112" s="34"/>
      <c r="NY112" s="34"/>
      <c r="NZ112" s="34"/>
      <c r="OA112" s="34"/>
      <c r="OB112" s="34"/>
      <c r="OC112" s="34"/>
      <c r="OD112" s="34"/>
      <c r="OE112" s="34"/>
      <c r="OF112" s="34"/>
      <c r="OG112" s="34"/>
      <c r="OH112" s="34"/>
      <c r="OI112" s="34"/>
      <c r="OJ112" s="34"/>
      <c r="OK112" s="34"/>
      <c r="OL112" s="34"/>
      <c r="OM112" s="34"/>
      <c r="ON112" s="34"/>
      <c r="OO112" s="34"/>
      <c r="OP112" s="34"/>
      <c r="OQ112" s="34"/>
      <c r="OR112" s="34"/>
      <c r="OS112" s="34"/>
      <c r="OT112" s="34"/>
      <c r="OU112" s="34"/>
      <c r="OV112" s="34"/>
      <c r="OW112" s="34"/>
      <c r="OX112" s="34"/>
      <c r="OY112" s="34"/>
      <c r="OZ112" s="34"/>
      <c r="PA112" s="34"/>
      <c r="PB112" s="34"/>
      <c r="PC112" s="34"/>
      <c r="PD112" s="34"/>
      <c r="PE112" s="34"/>
      <c r="PF112" s="34"/>
      <c r="PG112" s="34"/>
      <c r="PH112" s="34"/>
      <c r="PI112" s="34"/>
      <c r="PJ112" s="34"/>
      <c r="PK112" s="34"/>
      <c r="PL112" s="34"/>
      <c r="PM112" s="34"/>
      <c r="PN112" s="34"/>
      <c r="PO112" s="34"/>
      <c r="PP112" s="34"/>
      <c r="PQ112" s="34"/>
      <c r="PR112" s="34"/>
      <c r="PS112" s="34"/>
      <c r="PT112" s="34"/>
      <c r="PU112" s="34"/>
      <c r="PV112" s="34"/>
      <c r="PW112" s="34"/>
      <c r="PX112" s="34"/>
      <c r="PY112" s="34"/>
      <c r="PZ112" s="34"/>
      <c r="QA112" s="34"/>
      <c r="QB112" s="34"/>
      <c r="QC112" s="34"/>
      <c r="QD112" s="34"/>
      <c r="QE112" s="34"/>
      <c r="QF112" s="34"/>
      <c r="QG112" s="34"/>
      <c r="QH112" s="34"/>
      <c r="QI112" s="34"/>
      <c r="QJ112" s="34"/>
      <c r="QK112" s="34"/>
      <c r="QL112" s="34"/>
      <c r="QM112" s="34"/>
      <c r="QN112" s="34"/>
      <c r="QO112" s="34"/>
      <c r="QP112" s="34"/>
      <c r="QQ112" s="34"/>
      <c r="QR112" s="34"/>
      <c r="QS112" s="34"/>
      <c r="QT112" s="34"/>
      <c r="QU112" s="34"/>
      <c r="QV112" s="34"/>
      <c r="QW112" s="34"/>
      <c r="QX112" s="34"/>
      <c r="QY112" s="34"/>
      <c r="QZ112" s="34"/>
      <c r="RA112" s="34"/>
      <c r="RB112" s="34"/>
      <c r="RC112" s="34"/>
      <c r="RD112" s="34"/>
      <c r="RE112" s="34"/>
      <c r="RF112" s="34"/>
      <c r="RG112" s="34"/>
      <c r="RH112" s="34"/>
      <c r="RI112" s="34"/>
      <c r="RJ112" s="34"/>
      <c r="RK112" s="34"/>
      <c r="RL112" s="34"/>
      <c r="RM112" s="34"/>
      <c r="RN112" s="34"/>
      <c r="RO112" s="34"/>
      <c r="RP112" s="34"/>
      <c r="RQ112" s="34"/>
      <c r="RR112" s="34"/>
      <c r="RS112" s="34"/>
      <c r="RT112" s="34"/>
      <c r="RU112" s="34"/>
      <c r="RV112" s="34"/>
      <c r="RW112" s="34"/>
      <c r="RX112" s="34"/>
      <c r="RY112" s="34"/>
      <c r="RZ112" s="34"/>
      <c r="SA112" s="34"/>
      <c r="SB112" s="34"/>
      <c r="SC112" s="34"/>
      <c r="SD112" s="34"/>
      <c r="SE112" s="34"/>
      <c r="SF112" s="34"/>
      <c r="SG112" s="34"/>
      <c r="SH112" s="34"/>
      <c r="SI112" s="34"/>
      <c r="SJ112" s="34"/>
      <c r="SK112" s="34"/>
      <c r="SL112" s="34"/>
      <c r="SM112" s="34"/>
      <c r="SN112" s="34"/>
      <c r="SO112" s="34"/>
      <c r="SP112" s="34"/>
      <c r="SQ112" s="34"/>
      <c r="SR112" s="34"/>
      <c r="SS112" s="34"/>
      <c r="ST112" s="34"/>
      <c r="SU112" s="34"/>
      <c r="SV112" s="34"/>
      <c r="SW112" s="34"/>
      <c r="SX112" s="34"/>
      <c r="SY112" s="34"/>
      <c r="SZ112" s="34"/>
      <c r="TA112" s="34"/>
      <c r="TB112" s="34"/>
      <c r="TC112" s="34"/>
      <c r="TD112" s="34"/>
      <c r="TE112" s="34"/>
      <c r="TF112" s="34"/>
      <c r="TG112" s="34"/>
      <c r="TH112" s="34"/>
      <c r="TI112" s="34"/>
      <c r="TJ112" s="34"/>
      <c r="TK112" s="34"/>
      <c r="TL112" s="34"/>
      <c r="TM112" s="34"/>
      <c r="TN112" s="34"/>
      <c r="TO112" s="34"/>
      <c r="TP112" s="34"/>
      <c r="TQ112" s="34"/>
      <c r="TR112" s="34"/>
      <c r="TS112" s="34"/>
      <c r="TT112" s="34"/>
      <c r="TU112" s="34"/>
      <c r="TV112" s="34"/>
      <c r="TW112" s="34"/>
      <c r="TX112" s="34"/>
      <c r="TY112" s="34"/>
      <c r="TZ112" s="34"/>
      <c r="UA112" s="34"/>
      <c r="UB112" s="34"/>
      <c r="UC112" s="34"/>
      <c r="UD112" s="34"/>
      <c r="UE112" s="34"/>
      <c r="UF112" s="34"/>
      <c r="UG112" s="34"/>
      <c r="UH112" s="34"/>
      <c r="UI112" s="34"/>
      <c r="UJ112" s="34"/>
      <c r="UK112" s="34"/>
      <c r="UL112" s="34"/>
      <c r="UM112" s="34"/>
      <c r="UN112" s="34"/>
      <c r="UO112" s="34"/>
      <c r="UP112" s="34"/>
      <c r="UQ112" s="34"/>
      <c r="UR112" s="34"/>
      <c r="US112" s="34"/>
      <c r="UT112" s="34"/>
      <c r="UU112" s="34"/>
      <c r="UV112" s="34"/>
      <c r="UW112" s="34"/>
      <c r="UX112" s="34"/>
      <c r="UY112" s="34"/>
      <c r="UZ112" s="34"/>
      <c r="VA112" s="34"/>
      <c r="VB112" s="34"/>
      <c r="VC112" s="34"/>
      <c r="VD112" s="34"/>
      <c r="VE112" s="34"/>
      <c r="VF112" s="34"/>
      <c r="VG112" s="34"/>
      <c r="VH112" s="34"/>
      <c r="VI112" s="34"/>
      <c r="VJ112" s="34"/>
      <c r="VK112" s="34"/>
      <c r="VL112" s="34"/>
      <c r="VM112" s="34"/>
      <c r="VN112" s="34"/>
      <c r="VO112" s="34"/>
      <c r="VP112" s="34"/>
      <c r="VQ112" s="34"/>
      <c r="VR112" s="34"/>
      <c r="VS112" s="34"/>
      <c r="VT112" s="34"/>
      <c r="VU112" s="34"/>
      <c r="VV112" s="34"/>
      <c r="VW112" s="34"/>
      <c r="VX112" s="34"/>
      <c r="VY112" s="34"/>
      <c r="VZ112" s="34"/>
      <c r="WA112" s="34"/>
      <c r="WB112" s="34"/>
      <c r="WC112" s="34"/>
      <c r="WD112" s="34"/>
      <c r="WE112" s="34"/>
      <c r="WF112" s="34"/>
      <c r="WG112" s="34"/>
      <c r="WH112" s="34"/>
      <c r="WI112" s="34"/>
      <c r="WJ112" s="34"/>
      <c r="WK112" s="34"/>
      <c r="WL112" s="34"/>
      <c r="WM112" s="34"/>
      <c r="WN112" s="34"/>
      <c r="WO112" s="34"/>
      <c r="WP112" s="34"/>
      <c r="WQ112" s="34"/>
      <c r="WR112" s="34"/>
      <c r="WS112" s="34"/>
      <c r="WT112" s="34"/>
      <c r="WU112" s="34"/>
      <c r="WV112" s="34"/>
      <c r="WW112" s="34"/>
      <c r="WX112" s="34"/>
      <c r="WY112" s="34"/>
      <c r="WZ112" s="34"/>
      <c r="XA112" s="34"/>
      <c r="XB112" s="34"/>
      <c r="XC112" s="34"/>
      <c r="XD112" s="34"/>
      <c r="XE112" s="34"/>
      <c r="XF112" s="34"/>
      <c r="XG112" s="34"/>
      <c r="XH112" s="34"/>
      <c r="XI112" s="34"/>
      <c r="XJ112" s="34"/>
      <c r="XK112" s="34"/>
      <c r="XL112" s="34"/>
      <c r="XM112" s="34"/>
      <c r="XN112" s="34"/>
      <c r="XO112" s="34"/>
      <c r="XP112" s="34"/>
      <c r="XQ112" s="34"/>
      <c r="XR112" s="34"/>
      <c r="XS112" s="34"/>
      <c r="XT112" s="34"/>
      <c r="XU112" s="34"/>
      <c r="XV112" s="34"/>
      <c r="XW112" s="34"/>
      <c r="XX112" s="34"/>
      <c r="XY112" s="34"/>
      <c r="XZ112" s="34"/>
      <c r="YA112" s="34"/>
      <c r="YB112" s="34"/>
      <c r="YC112" s="34"/>
      <c r="YD112" s="34"/>
      <c r="YE112" s="34"/>
      <c r="YF112" s="34"/>
      <c r="YG112" s="34"/>
      <c r="YH112" s="34"/>
      <c r="YI112" s="34"/>
      <c r="YJ112" s="34"/>
      <c r="YK112" s="34"/>
      <c r="YL112" s="34"/>
      <c r="YM112" s="34"/>
      <c r="YN112" s="34"/>
      <c r="YO112" s="34"/>
      <c r="YP112" s="34"/>
      <c r="YQ112" s="34"/>
      <c r="YR112" s="34"/>
      <c r="YS112" s="34"/>
    </row>
    <row r="113" spans="1:669" ht="18" customHeight="1" x14ac:dyDescent="0.25">
      <c r="A113" t="s">
        <v>123</v>
      </c>
      <c r="B113" s="3" t="s">
        <v>99</v>
      </c>
      <c r="C113" s="4" t="s">
        <v>65</v>
      </c>
      <c r="D113" s="4" t="s">
        <v>194</v>
      </c>
      <c r="E113" s="7">
        <v>44593</v>
      </c>
      <c r="F113" s="7" t="s">
        <v>97</v>
      </c>
      <c r="G113" s="127">
        <v>40000</v>
      </c>
      <c r="H113" s="127">
        <v>1148</v>
      </c>
      <c r="I113" s="127">
        <v>442.65</v>
      </c>
      <c r="J113" s="127">
        <v>1216</v>
      </c>
      <c r="K113" s="127">
        <v>25</v>
      </c>
      <c r="L113" s="127">
        <v>2831.65</v>
      </c>
      <c r="M113" s="127">
        <f>G113-L113</f>
        <v>37168.35</v>
      </c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ID113" s="34"/>
      <c r="IE113" s="34"/>
      <c r="IF113" s="34"/>
      <c r="IG113" s="34"/>
      <c r="IH113" s="34"/>
      <c r="II113" s="34"/>
      <c r="IJ113" s="34"/>
      <c r="IK113" s="34"/>
      <c r="IL113" s="34"/>
      <c r="IM113" s="34"/>
      <c r="IN113" s="34"/>
      <c r="IO113" s="34"/>
      <c r="IP113" s="34"/>
      <c r="IQ113" s="34"/>
      <c r="IR113" s="34"/>
      <c r="IS113" s="34"/>
      <c r="IT113" s="34"/>
      <c r="IU113" s="34"/>
      <c r="IV113" s="34"/>
      <c r="IW113" s="34"/>
      <c r="IX113" s="34"/>
      <c r="IY113" s="34"/>
      <c r="IZ113" s="34"/>
      <c r="JA113" s="34"/>
      <c r="JB113" s="34"/>
      <c r="JC113" s="34"/>
      <c r="JD113" s="34"/>
      <c r="JE113" s="34"/>
      <c r="JF113" s="34"/>
      <c r="JG113" s="34"/>
      <c r="JH113" s="34"/>
      <c r="JI113" s="34"/>
      <c r="JJ113" s="34"/>
      <c r="JK113" s="34"/>
      <c r="JL113" s="34"/>
      <c r="JM113" s="34"/>
      <c r="JN113" s="34"/>
      <c r="JO113" s="34"/>
      <c r="JP113" s="34"/>
      <c r="JQ113" s="34"/>
      <c r="JR113" s="34"/>
      <c r="JS113" s="34"/>
      <c r="JT113" s="34"/>
      <c r="JU113" s="34"/>
      <c r="JV113" s="34"/>
      <c r="JW113" s="34"/>
      <c r="JX113" s="34"/>
      <c r="JY113" s="34"/>
      <c r="JZ113" s="34"/>
      <c r="KA113" s="34"/>
      <c r="KB113" s="34"/>
      <c r="KC113" s="34"/>
      <c r="KD113" s="34"/>
      <c r="KE113" s="34"/>
      <c r="KF113" s="34"/>
      <c r="KG113" s="34"/>
      <c r="KH113" s="34"/>
      <c r="KI113" s="34"/>
      <c r="KJ113" s="34"/>
      <c r="KK113" s="34"/>
      <c r="KL113" s="34"/>
      <c r="KM113" s="34"/>
      <c r="KN113" s="34"/>
      <c r="KO113" s="34"/>
      <c r="KP113" s="34"/>
      <c r="KQ113" s="34"/>
      <c r="KR113" s="34"/>
      <c r="KS113" s="34"/>
      <c r="KT113" s="34"/>
      <c r="KU113" s="34"/>
      <c r="KV113" s="34"/>
      <c r="KW113" s="34"/>
      <c r="KX113" s="34"/>
      <c r="KY113" s="34"/>
      <c r="KZ113" s="34"/>
      <c r="LA113" s="34"/>
      <c r="LB113" s="34"/>
      <c r="LC113" s="34"/>
      <c r="LD113" s="34"/>
      <c r="LE113" s="34"/>
      <c r="LF113" s="34"/>
      <c r="LG113" s="34"/>
      <c r="LH113" s="34"/>
      <c r="LI113" s="34"/>
      <c r="LJ113" s="34"/>
      <c r="LK113" s="34"/>
      <c r="LL113" s="34"/>
      <c r="LM113" s="34"/>
      <c r="LN113" s="34"/>
      <c r="LO113" s="34"/>
      <c r="LP113" s="34"/>
      <c r="LQ113" s="34"/>
      <c r="LR113" s="34"/>
      <c r="LS113" s="34"/>
      <c r="LT113" s="34"/>
      <c r="LU113" s="34"/>
      <c r="LV113" s="34"/>
      <c r="LW113" s="34"/>
      <c r="LX113" s="34"/>
      <c r="LY113" s="34"/>
      <c r="LZ113" s="34"/>
      <c r="MA113" s="34"/>
      <c r="MB113" s="34"/>
      <c r="MC113" s="34"/>
      <c r="MD113" s="34"/>
      <c r="ME113" s="34"/>
      <c r="MF113" s="34"/>
      <c r="MG113" s="34"/>
      <c r="MH113" s="34"/>
      <c r="MI113" s="34"/>
      <c r="MJ113" s="34"/>
      <c r="MK113" s="34"/>
      <c r="ML113" s="34"/>
      <c r="MM113" s="34"/>
      <c r="MN113" s="34"/>
      <c r="MO113" s="34"/>
      <c r="MP113" s="34"/>
      <c r="MQ113" s="34"/>
      <c r="MR113" s="34"/>
      <c r="MS113" s="34"/>
      <c r="MT113" s="34"/>
      <c r="MU113" s="34"/>
      <c r="MV113" s="34"/>
      <c r="MW113" s="34"/>
      <c r="MX113" s="34"/>
      <c r="MY113" s="34"/>
      <c r="MZ113" s="34"/>
      <c r="NA113" s="34"/>
      <c r="NB113" s="34"/>
      <c r="NC113" s="34"/>
      <c r="ND113" s="34"/>
      <c r="NE113" s="34"/>
      <c r="NF113" s="34"/>
      <c r="NG113" s="34"/>
      <c r="NH113" s="34"/>
      <c r="NI113" s="34"/>
      <c r="NJ113" s="34"/>
      <c r="NK113" s="34"/>
      <c r="NL113" s="34"/>
      <c r="NM113" s="34"/>
      <c r="NN113" s="34"/>
      <c r="NO113" s="34"/>
      <c r="NP113" s="34"/>
      <c r="NQ113" s="34"/>
      <c r="NR113" s="34"/>
      <c r="NS113" s="34"/>
      <c r="NT113" s="34"/>
      <c r="NU113" s="34"/>
      <c r="NV113" s="34"/>
      <c r="NW113" s="34"/>
      <c r="NX113" s="34"/>
      <c r="NY113" s="34"/>
      <c r="NZ113" s="34"/>
      <c r="OA113" s="34"/>
      <c r="OB113" s="34"/>
      <c r="OC113" s="34"/>
      <c r="OD113" s="34"/>
      <c r="OE113" s="34"/>
      <c r="OF113" s="34"/>
      <c r="OG113" s="34"/>
      <c r="OH113" s="34"/>
      <c r="OI113" s="34"/>
      <c r="OJ113" s="34"/>
      <c r="OK113" s="34"/>
      <c r="OL113" s="34"/>
      <c r="OM113" s="34"/>
      <c r="ON113" s="34"/>
      <c r="OO113" s="34"/>
      <c r="OP113" s="34"/>
      <c r="OQ113" s="34"/>
      <c r="OR113" s="34"/>
      <c r="OS113" s="34"/>
      <c r="OT113" s="34"/>
      <c r="OU113" s="34"/>
      <c r="OV113" s="34"/>
      <c r="OW113" s="34"/>
      <c r="OX113" s="34"/>
      <c r="OY113" s="34"/>
      <c r="OZ113" s="34"/>
      <c r="PA113" s="34"/>
      <c r="PB113" s="34"/>
      <c r="PC113" s="34"/>
      <c r="PD113" s="34"/>
      <c r="PE113" s="34"/>
      <c r="PF113" s="34"/>
      <c r="PG113" s="34"/>
      <c r="PH113" s="34"/>
      <c r="PI113" s="34"/>
      <c r="PJ113" s="34"/>
      <c r="PK113" s="34"/>
      <c r="PL113" s="34"/>
      <c r="PM113" s="34"/>
      <c r="PN113" s="34"/>
      <c r="PO113" s="34"/>
      <c r="PP113" s="34"/>
      <c r="PQ113" s="34"/>
      <c r="PR113" s="34"/>
      <c r="PS113" s="34"/>
      <c r="PT113" s="34"/>
      <c r="PU113" s="34"/>
      <c r="PV113" s="34"/>
      <c r="PW113" s="34"/>
      <c r="PX113" s="34"/>
      <c r="PY113" s="34"/>
      <c r="PZ113" s="34"/>
      <c r="QA113" s="34"/>
      <c r="QB113" s="34"/>
      <c r="QC113" s="34"/>
      <c r="QD113" s="34"/>
      <c r="QE113" s="34"/>
      <c r="QF113" s="34"/>
      <c r="QG113" s="34"/>
      <c r="QH113" s="34"/>
      <c r="QI113" s="34"/>
      <c r="QJ113" s="34"/>
      <c r="QK113" s="34"/>
      <c r="QL113" s="34"/>
      <c r="QM113" s="34"/>
      <c r="QN113" s="34"/>
      <c r="QO113" s="34"/>
      <c r="QP113" s="34"/>
      <c r="QQ113" s="34"/>
      <c r="QR113" s="34"/>
      <c r="QS113" s="34"/>
      <c r="QT113" s="34"/>
      <c r="QU113" s="34"/>
      <c r="QV113" s="34"/>
      <c r="QW113" s="34"/>
      <c r="QX113" s="34"/>
      <c r="QY113" s="34"/>
      <c r="QZ113" s="34"/>
      <c r="RA113" s="34"/>
      <c r="RB113" s="34"/>
      <c r="RC113" s="34"/>
      <c r="RD113" s="34"/>
      <c r="RE113" s="34"/>
      <c r="RF113" s="34"/>
      <c r="RG113" s="34"/>
      <c r="RH113" s="34"/>
      <c r="RI113" s="34"/>
      <c r="RJ113" s="34"/>
      <c r="RK113" s="34"/>
      <c r="RL113" s="34"/>
      <c r="RM113" s="34"/>
      <c r="RN113" s="34"/>
      <c r="RO113" s="34"/>
      <c r="RP113" s="34"/>
      <c r="RQ113" s="34"/>
      <c r="RR113" s="34"/>
      <c r="RS113" s="34"/>
      <c r="RT113" s="34"/>
      <c r="RU113" s="34"/>
      <c r="RV113" s="34"/>
      <c r="RW113" s="34"/>
      <c r="RX113" s="34"/>
      <c r="RY113" s="34"/>
      <c r="RZ113" s="34"/>
      <c r="SA113" s="34"/>
      <c r="SB113" s="34"/>
      <c r="SC113" s="34"/>
      <c r="SD113" s="34"/>
      <c r="SE113" s="34"/>
      <c r="SF113" s="34"/>
      <c r="SG113" s="34"/>
      <c r="SH113" s="34"/>
      <c r="SI113" s="34"/>
      <c r="SJ113" s="34"/>
      <c r="SK113" s="34"/>
      <c r="SL113" s="34"/>
      <c r="SM113" s="34"/>
      <c r="SN113" s="34"/>
      <c r="SO113" s="34"/>
      <c r="SP113" s="34"/>
      <c r="SQ113" s="34"/>
      <c r="SR113" s="34"/>
      <c r="SS113" s="34"/>
      <c r="ST113" s="34"/>
      <c r="SU113" s="34"/>
      <c r="SV113" s="34"/>
      <c r="SW113" s="34"/>
      <c r="SX113" s="34"/>
      <c r="SY113" s="34"/>
      <c r="SZ113" s="34"/>
      <c r="TA113" s="34"/>
      <c r="TB113" s="34"/>
      <c r="TC113" s="34"/>
      <c r="TD113" s="34"/>
      <c r="TE113" s="34"/>
      <c r="TF113" s="34"/>
      <c r="TG113" s="34"/>
      <c r="TH113" s="34"/>
      <c r="TI113" s="34"/>
      <c r="TJ113" s="34"/>
      <c r="TK113" s="34"/>
      <c r="TL113" s="34"/>
      <c r="TM113" s="34"/>
      <c r="TN113" s="34"/>
      <c r="TO113" s="34"/>
      <c r="TP113" s="34"/>
      <c r="TQ113" s="34"/>
      <c r="TR113" s="34"/>
      <c r="TS113" s="34"/>
      <c r="TT113" s="34"/>
      <c r="TU113" s="34"/>
      <c r="TV113" s="34"/>
      <c r="TW113" s="34"/>
      <c r="TX113" s="34"/>
      <c r="TY113" s="34"/>
      <c r="TZ113" s="34"/>
      <c r="UA113" s="34"/>
      <c r="UB113" s="34"/>
      <c r="UC113" s="34"/>
      <c r="UD113" s="34"/>
      <c r="UE113" s="34"/>
      <c r="UF113" s="34"/>
      <c r="UG113" s="34"/>
      <c r="UH113" s="34"/>
      <c r="UI113" s="34"/>
      <c r="UJ113" s="34"/>
      <c r="UK113" s="34"/>
      <c r="UL113" s="34"/>
      <c r="UM113" s="34"/>
      <c r="UN113" s="34"/>
      <c r="UO113" s="34"/>
      <c r="UP113" s="34"/>
      <c r="UQ113" s="34"/>
      <c r="UR113" s="34"/>
      <c r="US113" s="34"/>
      <c r="UT113" s="34"/>
      <c r="UU113" s="34"/>
      <c r="UV113" s="34"/>
      <c r="UW113" s="34"/>
      <c r="UX113" s="34"/>
      <c r="UY113" s="34"/>
      <c r="UZ113" s="34"/>
      <c r="VA113" s="34"/>
      <c r="VB113" s="34"/>
      <c r="VC113" s="34"/>
      <c r="VD113" s="34"/>
      <c r="VE113" s="34"/>
      <c r="VF113" s="34"/>
      <c r="VG113" s="34"/>
      <c r="VH113" s="34"/>
      <c r="VI113" s="34"/>
      <c r="VJ113" s="34"/>
      <c r="VK113" s="34"/>
      <c r="VL113" s="34"/>
      <c r="VM113" s="34"/>
      <c r="VN113" s="34"/>
      <c r="VO113" s="34"/>
      <c r="VP113" s="34"/>
      <c r="VQ113" s="34"/>
      <c r="VR113" s="34"/>
      <c r="VS113" s="34"/>
      <c r="VT113" s="34"/>
      <c r="VU113" s="34"/>
      <c r="VV113" s="34"/>
      <c r="VW113" s="34"/>
      <c r="VX113" s="34"/>
      <c r="VY113" s="34"/>
      <c r="VZ113" s="34"/>
      <c r="WA113" s="34"/>
      <c r="WB113" s="34"/>
      <c r="WC113" s="34"/>
      <c r="WD113" s="34"/>
      <c r="WE113" s="34"/>
      <c r="WF113" s="34"/>
      <c r="WG113" s="34"/>
      <c r="WH113" s="34"/>
      <c r="WI113" s="34"/>
      <c r="WJ113" s="34"/>
      <c r="WK113" s="34"/>
      <c r="WL113" s="34"/>
      <c r="WM113" s="34"/>
      <c r="WN113" s="34"/>
      <c r="WO113" s="34"/>
      <c r="WP113" s="34"/>
      <c r="WQ113" s="34"/>
      <c r="WR113" s="34"/>
      <c r="WS113" s="34"/>
      <c r="WT113" s="34"/>
      <c r="WU113" s="34"/>
      <c r="WV113" s="34"/>
      <c r="WW113" s="34"/>
      <c r="WX113" s="34"/>
      <c r="WY113" s="34"/>
      <c r="WZ113" s="34"/>
      <c r="XA113" s="34"/>
      <c r="XB113" s="34"/>
      <c r="XC113" s="34"/>
      <c r="XD113" s="34"/>
      <c r="XE113" s="34"/>
      <c r="XF113" s="34"/>
      <c r="XG113" s="34"/>
      <c r="XH113" s="34"/>
      <c r="XI113" s="34"/>
      <c r="XJ113" s="34"/>
      <c r="XK113" s="34"/>
      <c r="XL113" s="34"/>
      <c r="XM113" s="34"/>
      <c r="XN113" s="34"/>
      <c r="XO113" s="34"/>
      <c r="XP113" s="34"/>
      <c r="XQ113" s="34"/>
      <c r="XR113" s="34"/>
      <c r="XS113" s="34"/>
      <c r="XT113" s="34"/>
      <c r="XU113" s="34"/>
      <c r="XV113" s="34"/>
      <c r="XW113" s="34"/>
      <c r="XX113" s="34"/>
      <c r="XY113" s="34"/>
      <c r="XZ113" s="34"/>
      <c r="YA113" s="34"/>
      <c r="YB113" s="34"/>
      <c r="YC113" s="34"/>
      <c r="YD113" s="34"/>
      <c r="YE113" s="34"/>
      <c r="YF113" s="34"/>
      <c r="YG113" s="34"/>
      <c r="YH113" s="34"/>
      <c r="YI113" s="34"/>
      <c r="YJ113" s="34"/>
      <c r="YK113" s="34"/>
      <c r="YL113" s="34"/>
      <c r="YM113" s="34"/>
      <c r="YN113" s="34"/>
      <c r="YO113" s="34"/>
      <c r="YP113" s="34"/>
      <c r="YQ113" s="34"/>
      <c r="YR113" s="34"/>
      <c r="YS113" s="34"/>
    </row>
    <row r="114" spans="1:669" ht="15.75" x14ac:dyDescent="0.25">
      <c r="A114" s="45" t="s">
        <v>93</v>
      </c>
      <c r="B114" s="67">
        <v>2</v>
      </c>
      <c r="C114" s="51"/>
      <c r="D114" s="51"/>
      <c r="E114" s="77"/>
      <c r="F114" s="77"/>
      <c r="G114" s="130">
        <f t="shared" ref="G114:M114" si="24">SUM(G112:G113)</f>
        <v>80000</v>
      </c>
      <c r="H114" s="98">
        <f t="shared" si="24"/>
        <v>2296</v>
      </c>
      <c r="I114" s="130">
        <f t="shared" si="24"/>
        <v>885.3</v>
      </c>
      <c r="J114" s="130">
        <f t="shared" si="24"/>
        <v>2432</v>
      </c>
      <c r="K114" s="130">
        <f>SUM(K112:K113)</f>
        <v>50</v>
      </c>
      <c r="L114" s="130">
        <f>SUM(L112:L113)</f>
        <v>5663.3</v>
      </c>
      <c r="M114" s="130">
        <f t="shared" si="24"/>
        <v>74336.7</v>
      </c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ID114" s="34"/>
      <c r="IE114" s="34"/>
      <c r="IF114" s="34"/>
      <c r="IG114" s="34"/>
      <c r="IH114" s="34"/>
      <c r="II114" s="34"/>
      <c r="IJ114" s="34"/>
      <c r="IK114" s="34"/>
      <c r="IL114" s="34"/>
      <c r="IM114" s="34"/>
      <c r="IN114" s="34"/>
      <c r="IO114" s="34"/>
      <c r="IP114" s="34"/>
      <c r="IQ114" s="34"/>
      <c r="IR114" s="34"/>
      <c r="IS114" s="34"/>
      <c r="IT114" s="34"/>
      <c r="IU114" s="34"/>
      <c r="IV114" s="34"/>
      <c r="IW114" s="34"/>
      <c r="IX114" s="34"/>
      <c r="IY114" s="34"/>
      <c r="IZ114" s="34"/>
      <c r="JA114" s="34"/>
      <c r="JB114" s="34"/>
      <c r="JC114" s="34"/>
      <c r="JD114" s="34"/>
      <c r="JE114" s="34"/>
      <c r="JF114" s="34"/>
      <c r="JG114" s="34"/>
      <c r="JH114" s="34"/>
      <c r="JI114" s="34"/>
      <c r="JJ114" s="34"/>
      <c r="JK114" s="34"/>
      <c r="JL114" s="34"/>
      <c r="JM114" s="34"/>
      <c r="JN114" s="34"/>
      <c r="JO114" s="34"/>
      <c r="JP114" s="34"/>
      <c r="JQ114" s="34"/>
      <c r="JR114" s="34"/>
      <c r="JS114" s="34"/>
      <c r="JT114" s="34"/>
      <c r="JU114" s="34"/>
      <c r="JV114" s="34"/>
      <c r="JW114" s="34"/>
      <c r="JX114" s="34"/>
      <c r="JY114" s="34"/>
      <c r="JZ114" s="34"/>
      <c r="KA114" s="34"/>
      <c r="KB114" s="34"/>
      <c r="KC114" s="34"/>
      <c r="KD114" s="34"/>
      <c r="KE114" s="34"/>
      <c r="KF114" s="34"/>
      <c r="KG114" s="34"/>
      <c r="KH114" s="34"/>
      <c r="KI114" s="34"/>
      <c r="KJ114" s="34"/>
      <c r="KK114" s="34"/>
      <c r="KL114" s="34"/>
      <c r="KM114" s="34"/>
      <c r="KN114" s="34"/>
      <c r="KO114" s="34"/>
      <c r="KP114" s="34"/>
      <c r="KQ114" s="34"/>
      <c r="KR114" s="34"/>
      <c r="KS114" s="34"/>
      <c r="KT114" s="34"/>
      <c r="KU114" s="34"/>
      <c r="KV114" s="34"/>
      <c r="KW114" s="34"/>
      <c r="KX114" s="34"/>
      <c r="KY114" s="34"/>
      <c r="KZ114" s="34"/>
      <c r="LA114" s="34"/>
      <c r="LB114" s="34"/>
      <c r="LC114" s="34"/>
      <c r="LD114" s="34"/>
      <c r="LE114" s="34"/>
      <c r="LF114" s="34"/>
      <c r="LG114" s="34"/>
      <c r="LH114" s="34"/>
      <c r="LI114" s="34"/>
      <c r="LJ114" s="34"/>
      <c r="LK114" s="34"/>
      <c r="LL114" s="34"/>
      <c r="LM114" s="34"/>
      <c r="LN114" s="34"/>
      <c r="LO114" s="34"/>
      <c r="LP114" s="34"/>
      <c r="LQ114" s="34"/>
      <c r="LR114" s="34"/>
      <c r="LS114" s="34"/>
      <c r="LT114" s="34"/>
      <c r="LU114" s="34"/>
      <c r="LV114" s="34"/>
      <c r="LW114" s="34"/>
      <c r="LX114" s="34"/>
      <c r="LY114" s="34"/>
      <c r="LZ114" s="34"/>
      <c r="MA114" s="34"/>
      <c r="MB114" s="34"/>
      <c r="MC114" s="34"/>
      <c r="MD114" s="34"/>
      <c r="ME114" s="34"/>
      <c r="MF114" s="34"/>
      <c r="MG114" s="34"/>
      <c r="MH114" s="34"/>
      <c r="MI114" s="34"/>
      <c r="MJ114" s="34"/>
      <c r="MK114" s="34"/>
      <c r="ML114" s="34"/>
      <c r="MM114" s="34"/>
      <c r="MN114" s="34"/>
      <c r="MO114" s="34"/>
      <c r="MP114" s="34"/>
      <c r="MQ114" s="34"/>
      <c r="MR114" s="34"/>
      <c r="MS114" s="34"/>
      <c r="MT114" s="34"/>
      <c r="MU114" s="34"/>
      <c r="MV114" s="34"/>
      <c r="MW114" s="34"/>
      <c r="MX114" s="34"/>
      <c r="MY114" s="34"/>
      <c r="MZ114" s="34"/>
      <c r="NA114" s="34"/>
      <c r="NB114" s="34"/>
      <c r="NC114" s="34"/>
      <c r="ND114" s="34"/>
      <c r="NE114" s="34"/>
      <c r="NF114" s="34"/>
      <c r="NG114" s="34"/>
      <c r="NH114" s="34"/>
      <c r="NI114" s="34"/>
      <c r="NJ114" s="34"/>
      <c r="NK114" s="34"/>
      <c r="NL114" s="34"/>
      <c r="NM114" s="34"/>
      <c r="NN114" s="34"/>
      <c r="NO114" s="34"/>
      <c r="NP114" s="34"/>
      <c r="NQ114" s="34"/>
      <c r="NR114" s="34"/>
      <c r="NS114" s="34"/>
      <c r="NT114" s="34"/>
      <c r="NU114" s="34"/>
      <c r="NV114" s="34"/>
      <c r="NW114" s="34"/>
      <c r="NX114" s="34"/>
      <c r="NY114" s="34"/>
      <c r="NZ114" s="34"/>
      <c r="OA114" s="34"/>
      <c r="OB114" s="34"/>
      <c r="OC114" s="34"/>
      <c r="OD114" s="34"/>
      <c r="OE114" s="34"/>
      <c r="OF114" s="34"/>
      <c r="OG114" s="34"/>
      <c r="OH114" s="34"/>
      <c r="OI114" s="34"/>
      <c r="OJ114" s="34"/>
      <c r="OK114" s="34"/>
      <c r="OL114" s="34"/>
      <c r="OM114" s="34"/>
      <c r="ON114" s="34"/>
      <c r="OO114" s="34"/>
      <c r="OP114" s="34"/>
      <c r="OQ114" s="34"/>
      <c r="OR114" s="34"/>
      <c r="OS114" s="34"/>
      <c r="OT114" s="34"/>
      <c r="OU114" s="34"/>
      <c r="OV114" s="34"/>
      <c r="OW114" s="34"/>
      <c r="OX114" s="34"/>
      <c r="OY114" s="34"/>
      <c r="OZ114" s="34"/>
      <c r="PA114" s="34"/>
      <c r="PB114" s="34"/>
      <c r="PC114" s="34"/>
      <c r="PD114" s="34"/>
      <c r="PE114" s="34"/>
      <c r="PF114" s="34"/>
      <c r="PG114" s="34"/>
      <c r="PH114" s="34"/>
      <c r="PI114" s="34"/>
      <c r="PJ114" s="34"/>
      <c r="PK114" s="34"/>
      <c r="PL114" s="34"/>
      <c r="PM114" s="34"/>
      <c r="PN114" s="34"/>
      <c r="PO114" s="34"/>
      <c r="PP114" s="34"/>
      <c r="PQ114" s="34"/>
      <c r="PR114" s="34"/>
      <c r="PS114" s="34"/>
      <c r="PT114" s="34"/>
      <c r="PU114" s="34"/>
      <c r="PV114" s="34"/>
      <c r="PW114" s="34"/>
      <c r="PX114" s="34"/>
      <c r="PY114" s="34"/>
      <c r="PZ114" s="34"/>
      <c r="QA114" s="34"/>
      <c r="QB114" s="34"/>
      <c r="QC114" s="34"/>
      <c r="QD114" s="34"/>
      <c r="QE114" s="34"/>
      <c r="QF114" s="34"/>
      <c r="QG114" s="34"/>
      <c r="QH114" s="34"/>
      <c r="QI114" s="34"/>
      <c r="QJ114" s="34"/>
      <c r="QK114" s="34"/>
      <c r="QL114" s="34"/>
      <c r="QM114" s="34"/>
      <c r="QN114" s="34"/>
      <c r="QO114" s="34"/>
      <c r="QP114" s="34"/>
      <c r="QQ114" s="34"/>
      <c r="QR114" s="34"/>
      <c r="QS114" s="34"/>
      <c r="QT114" s="34"/>
      <c r="QU114" s="34"/>
      <c r="QV114" s="34"/>
      <c r="QW114" s="34"/>
      <c r="QX114" s="34"/>
      <c r="QY114" s="34"/>
      <c r="QZ114" s="34"/>
      <c r="RA114" s="34"/>
      <c r="RB114" s="34"/>
      <c r="RC114" s="34"/>
      <c r="RD114" s="34"/>
      <c r="RE114" s="34"/>
      <c r="RF114" s="34"/>
      <c r="RG114" s="34"/>
      <c r="RH114" s="34"/>
      <c r="RI114" s="34"/>
      <c r="RJ114" s="34"/>
      <c r="RK114" s="34"/>
      <c r="RL114" s="34"/>
      <c r="RM114" s="34"/>
      <c r="RN114" s="34"/>
      <c r="RO114" s="34"/>
      <c r="RP114" s="34"/>
      <c r="RQ114" s="34"/>
      <c r="RR114" s="34"/>
      <c r="RS114" s="34"/>
      <c r="RT114" s="34"/>
      <c r="RU114" s="34"/>
      <c r="RV114" s="34"/>
      <c r="RW114" s="34"/>
      <c r="RX114" s="34"/>
      <c r="RY114" s="34"/>
      <c r="RZ114" s="34"/>
      <c r="SA114" s="34"/>
      <c r="SB114" s="34"/>
      <c r="SC114" s="34"/>
      <c r="SD114" s="34"/>
      <c r="SE114" s="34"/>
      <c r="SF114" s="34"/>
      <c r="SG114" s="34"/>
      <c r="SH114" s="34"/>
      <c r="SI114" s="34"/>
      <c r="SJ114" s="34"/>
      <c r="SK114" s="34"/>
      <c r="SL114" s="34"/>
      <c r="SM114" s="34"/>
      <c r="SN114" s="34"/>
      <c r="SO114" s="34"/>
      <c r="SP114" s="34"/>
      <c r="SQ114" s="34"/>
      <c r="SR114" s="34"/>
      <c r="SS114" s="34"/>
      <c r="ST114" s="34"/>
      <c r="SU114" s="34"/>
      <c r="SV114" s="34"/>
      <c r="SW114" s="34"/>
      <c r="SX114" s="34"/>
      <c r="SY114" s="34"/>
      <c r="SZ114" s="34"/>
      <c r="TA114" s="34"/>
      <c r="TB114" s="34"/>
      <c r="TC114" s="34"/>
      <c r="TD114" s="34"/>
      <c r="TE114" s="34"/>
      <c r="TF114" s="34"/>
      <c r="TG114" s="34"/>
      <c r="TH114" s="34"/>
      <c r="TI114" s="34"/>
      <c r="TJ114" s="34"/>
      <c r="TK114" s="34"/>
      <c r="TL114" s="34"/>
      <c r="TM114" s="34"/>
      <c r="TN114" s="34"/>
      <c r="TO114" s="34"/>
      <c r="TP114" s="34"/>
      <c r="TQ114" s="34"/>
      <c r="TR114" s="34"/>
      <c r="TS114" s="34"/>
      <c r="TT114" s="34"/>
      <c r="TU114" s="34"/>
      <c r="TV114" s="34"/>
      <c r="TW114" s="34"/>
      <c r="TX114" s="34"/>
      <c r="TY114" s="34"/>
      <c r="TZ114" s="34"/>
      <c r="UA114" s="34"/>
      <c r="UB114" s="34"/>
      <c r="UC114" s="34"/>
      <c r="UD114" s="34"/>
      <c r="UE114" s="34"/>
      <c r="UF114" s="34"/>
      <c r="UG114" s="34"/>
      <c r="UH114" s="34"/>
      <c r="UI114" s="34"/>
      <c r="UJ114" s="34"/>
      <c r="UK114" s="34"/>
      <c r="UL114" s="34"/>
      <c r="UM114" s="34"/>
      <c r="UN114" s="34"/>
      <c r="UO114" s="34"/>
      <c r="UP114" s="34"/>
      <c r="UQ114" s="34"/>
      <c r="UR114" s="34"/>
      <c r="US114" s="34"/>
      <c r="UT114" s="34"/>
      <c r="UU114" s="34"/>
      <c r="UV114" s="34"/>
      <c r="UW114" s="34"/>
      <c r="UX114" s="34"/>
      <c r="UY114" s="34"/>
      <c r="UZ114" s="34"/>
      <c r="VA114" s="34"/>
      <c r="VB114" s="34"/>
      <c r="VC114" s="34"/>
      <c r="VD114" s="34"/>
      <c r="VE114" s="34"/>
      <c r="VF114" s="34"/>
      <c r="VG114" s="34"/>
      <c r="VH114" s="34"/>
      <c r="VI114" s="34"/>
      <c r="VJ114" s="34"/>
      <c r="VK114" s="34"/>
      <c r="VL114" s="34"/>
      <c r="VM114" s="34"/>
      <c r="VN114" s="34"/>
      <c r="VO114" s="34"/>
      <c r="VP114" s="34"/>
      <c r="VQ114" s="34"/>
      <c r="VR114" s="34"/>
      <c r="VS114" s="34"/>
      <c r="VT114" s="34"/>
      <c r="VU114" s="34"/>
      <c r="VV114" s="34"/>
      <c r="VW114" s="34"/>
      <c r="VX114" s="34"/>
      <c r="VY114" s="34"/>
      <c r="VZ114" s="34"/>
      <c r="WA114" s="34"/>
      <c r="WB114" s="34"/>
      <c r="WC114" s="34"/>
      <c r="WD114" s="34"/>
      <c r="WE114" s="34"/>
      <c r="WF114" s="34"/>
      <c r="WG114" s="34"/>
      <c r="WH114" s="34"/>
      <c r="WI114" s="34"/>
      <c r="WJ114" s="34"/>
      <c r="WK114" s="34"/>
      <c r="WL114" s="34"/>
      <c r="WM114" s="34"/>
      <c r="WN114" s="34"/>
      <c r="WO114" s="34"/>
      <c r="WP114" s="34"/>
      <c r="WQ114" s="34"/>
      <c r="WR114" s="34"/>
      <c r="WS114" s="34"/>
      <c r="WT114" s="34"/>
      <c r="WU114" s="34"/>
      <c r="WV114" s="34"/>
      <c r="WW114" s="34"/>
      <c r="WX114" s="34"/>
      <c r="WY114" s="34"/>
      <c r="WZ114" s="34"/>
      <c r="XA114" s="34"/>
      <c r="XB114" s="34"/>
      <c r="XC114" s="34"/>
      <c r="XD114" s="34"/>
      <c r="XE114" s="34"/>
      <c r="XF114" s="34"/>
      <c r="XG114" s="34"/>
      <c r="XH114" s="34"/>
      <c r="XI114" s="34"/>
      <c r="XJ114" s="34"/>
      <c r="XK114" s="34"/>
      <c r="XL114" s="34"/>
      <c r="XM114" s="34"/>
      <c r="XN114" s="34"/>
      <c r="XO114" s="34"/>
      <c r="XP114" s="34"/>
      <c r="XQ114" s="34"/>
      <c r="XR114" s="34"/>
      <c r="XS114" s="34"/>
      <c r="XT114" s="34"/>
      <c r="XU114" s="34"/>
      <c r="XV114" s="34"/>
      <c r="XW114" s="34"/>
      <c r="XX114" s="34"/>
      <c r="XY114" s="34"/>
      <c r="XZ114" s="34"/>
      <c r="YA114" s="34"/>
      <c r="YB114" s="34"/>
      <c r="YC114" s="34"/>
      <c r="YD114" s="34"/>
      <c r="YE114" s="34"/>
      <c r="YF114" s="34"/>
      <c r="YG114" s="34"/>
      <c r="YH114" s="34"/>
      <c r="YI114" s="34"/>
      <c r="YJ114" s="34"/>
      <c r="YK114" s="34"/>
      <c r="YL114" s="34"/>
      <c r="YM114" s="34"/>
      <c r="YN114" s="34"/>
      <c r="YO114" s="34"/>
      <c r="YP114" s="34"/>
      <c r="YQ114" s="34"/>
      <c r="YR114" s="34"/>
      <c r="YS114" s="34"/>
    </row>
    <row r="115" spans="1:669" ht="15.75" x14ac:dyDescent="0.25">
      <c r="A115" s="27"/>
      <c r="B115" s="76"/>
      <c r="C115" s="8"/>
      <c r="D115" s="8"/>
      <c r="E115" s="129"/>
      <c r="F115" s="129"/>
      <c r="G115" s="105"/>
      <c r="H115" s="104"/>
      <c r="I115" s="105"/>
      <c r="J115" s="105"/>
      <c r="K115" s="105"/>
      <c r="L115" s="105"/>
      <c r="M115" s="105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ID115" s="34"/>
      <c r="IE115" s="34"/>
      <c r="IF115" s="34"/>
      <c r="IG115" s="34"/>
      <c r="IH115" s="34"/>
      <c r="II115" s="34"/>
      <c r="IJ115" s="34"/>
      <c r="IK115" s="34"/>
      <c r="IL115" s="34"/>
      <c r="IM115" s="34"/>
      <c r="IN115" s="34"/>
      <c r="IO115" s="34"/>
      <c r="IP115" s="34"/>
      <c r="IQ115" s="34"/>
      <c r="IR115" s="34"/>
      <c r="IS115" s="34"/>
      <c r="IT115" s="34"/>
      <c r="IU115" s="34"/>
      <c r="IV115" s="34"/>
      <c r="IW115" s="34"/>
      <c r="IX115" s="34"/>
      <c r="IY115" s="34"/>
      <c r="IZ115" s="34"/>
      <c r="JA115" s="34"/>
      <c r="JB115" s="34"/>
      <c r="JC115" s="34"/>
      <c r="JD115" s="34"/>
      <c r="JE115" s="34"/>
      <c r="JF115" s="34"/>
      <c r="JG115" s="34"/>
      <c r="JH115" s="34"/>
      <c r="JI115" s="34"/>
      <c r="JJ115" s="34"/>
      <c r="JK115" s="34"/>
      <c r="JL115" s="34"/>
      <c r="JM115" s="34"/>
      <c r="JN115" s="34"/>
      <c r="JO115" s="34"/>
      <c r="JP115" s="34"/>
      <c r="JQ115" s="34"/>
      <c r="JR115" s="34"/>
      <c r="JS115" s="34"/>
      <c r="JT115" s="34"/>
      <c r="JU115" s="34"/>
      <c r="JV115" s="34"/>
      <c r="JW115" s="34"/>
      <c r="JX115" s="34"/>
      <c r="JY115" s="34"/>
      <c r="JZ115" s="34"/>
      <c r="KA115" s="34"/>
      <c r="KB115" s="34"/>
      <c r="KC115" s="34"/>
      <c r="KD115" s="34"/>
      <c r="KE115" s="34"/>
      <c r="KF115" s="34"/>
      <c r="KG115" s="34"/>
      <c r="KH115" s="34"/>
      <c r="KI115" s="34"/>
      <c r="KJ115" s="34"/>
      <c r="KK115" s="34"/>
      <c r="KL115" s="34"/>
      <c r="KM115" s="34"/>
      <c r="KN115" s="34"/>
      <c r="KO115" s="34"/>
      <c r="KP115" s="34"/>
      <c r="KQ115" s="34"/>
      <c r="KR115" s="34"/>
      <c r="KS115" s="34"/>
      <c r="KT115" s="34"/>
      <c r="KU115" s="34"/>
      <c r="KV115" s="34"/>
      <c r="KW115" s="34"/>
      <c r="KX115" s="34"/>
      <c r="KY115" s="34"/>
      <c r="KZ115" s="34"/>
      <c r="LA115" s="34"/>
      <c r="LB115" s="34"/>
      <c r="LC115" s="34"/>
      <c r="LD115" s="34"/>
      <c r="LE115" s="34"/>
      <c r="LF115" s="34"/>
      <c r="LG115" s="34"/>
      <c r="LH115" s="34"/>
      <c r="LI115" s="34"/>
      <c r="LJ115" s="34"/>
      <c r="LK115" s="34"/>
      <c r="LL115" s="34"/>
      <c r="LM115" s="34"/>
      <c r="LN115" s="34"/>
      <c r="LO115" s="34"/>
      <c r="LP115" s="34"/>
      <c r="LQ115" s="34"/>
      <c r="LR115" s="34"/>
      <c r="LS115" s="34"/>
      <c r="LT115" s="34"/>
      <c r="LU115" s="34"/>
      <c r="LV115" s="34"/>
      <c r="LW115" s="34"/>
      <c r="LX115" s="34"/>
      <c r="LY115" s="34"/>
      <c r="LZ115" s="34"/>
      <c r="MA115" s="34"/>
      <c r="MB115" s="34"/>
      <c r="MC115" s="34"/>
      <c r="MD115" s="34"/>
      <c r="ME115" s="34"/>
      <c r="MF115" s="34"/>
      <c r="MG115" s="34"/>
      <c r="MH115" s="34"/>
      <c r="MI115" s="34"/>
      <c r="MJ115" s="34"/>
      <c r="MK115" s="34"/>
      <c r="ML115" s="34"/>
      <c r="MM115" s="34"/>
      <c r="MN115" s="34"/>
      <c r="MO115" s="34"/>
      <c r="MP115" s="34"/>
      <c r="MQ115" s="34"/>
      <c r="MR115" s="34"/>
      <c r="MS115" s="34"/>
      <c r="MT115" s="34"/>
      <c r="MU115" s="34"/>
      <c r="MV115" s="34"/>
      <c r="MW115" s="34"/>
      <c r="MX115" s="34"/>
      <c r="MY115" s="34"/>
      <c r="MZ115" s="34"/>
      <c r="NA115" s="34"/>
      <c r="NB115" s="34"/>
      <c r="NC115" s="34"/>
      <c r="ND115" s="34"/>
      <c r="NE115" s="34"/>
      <c r="NF115" s="34"/>
      <c r="NG115" s="34"/>
      <c r="NH115" s="34"/>
      <c r="NI115" s="34"/>
      <c r="NJ115" s="34"/>
      <c r="NK115" s="34"/>
      <c r="NL115" s="34"/>
      <c r="NM115" s="34"/>
      <c r="NN115" s="34"/>
      <c r="NO115" s="34"/>
      <c r="NP115" s="34"/>
      <c r="NQ115" s="34"/>
      <c r="NR115" s="34"/>
      <c r="NS115" s="34"/>
      <c r="NT115" s="34"/>
      <c r="NU115" s="34"/>
      <c r="NV115" s="34"/>
      <c r="NW115" s="34"/>
      <c r="NX115" s="34"/>
      <c r="NY115" s="34"/>
      <c r="NZ115" s="34"/>
      <c r="OA115" s="34"/>
      <c r="OB115" s="34"/>
      <c r="OC115" s="34"/>
      <c r="OD115" s="34"/>
      <c r="OE115" s="34"/>
      <c r="OF115" s="34"/>
      <c r="OG115" s="34"/>
      <c r="OH115" s="34"/>
      <c r="OI115" s="34"/>
      <c r="OJ115" s="34"/>
      <c r="OK115" s="34"/>
      <c r="OL115" s="34"/>
      <c r="OM115" s="34"/>
      <c r="ON115" s="34"/>
      <c r="OO115" s="34"/>
      <c r="OP115" s="34"/>
      <c r="OQ115" s="34"/>
      <c r="OR115" s="34"/>
      <c r="OS115" s="34"/>
      <c r="OT115" s="34"/>
      <c r="OU115" s="34"/>
      <c r="OV115" s="34"/>
      <c r="OW115" s="34"/>
      <c r="OX115" s="34"/>
      <c r="OY115" s="34"/>
      <c r="OZ115" s="34"/>
      <c r="PA115" s="34"/>
      <c r="PB115" s="34"/>
      <c r="PC115" s="34"/>
      <c r="PD115" s="34"/>
      <c r="PE115" s="34"/>
      <c r="PF115" s="34"/>
      <c r="PG115" s="34"/>
      <c r="PH115" s="34"/>
      <c r="PI115" s="34"/>
      <c r="PJ115" s="34"/>
      <c r="PK115" s="34"/>
      <c r="PL115" s="34"/>
      <c r="PM115" s="34"/>
      <c r="PN115" s="34"/>
      <c r="PO115" s="34"/>
      <c r="PP115" s="34"/>
      <c r="PQ115" s="34"/>
      <c r="PR115" s="34"/>
      <c r="PS115" s="34"/>
      <c r="PT115" s="34"/>
      <c r="PU115" s="34"/>
      <c r="PV115" s="34"/>
      <c r="PW115" s="34"/>
      <c r="PX115" s="34"/>
      <c r="PY115" s="34"/>
      <c r="PZ115" s="34"/>
      <c r="QA115" s="34"/>
      <c r="QB115" s="34"/>
      <c r="QC115" s="34"/>
      <c r="QD115" s="34"/>
      <c r="QE115" s="34"/>
      <c r="QF115" s="34"/>
      <c r="QG115" s="34"/>
      <c r="QH115" s="34"/>
      <c r="QI115" s="34"/>
      <c r="QJ115" s="34"/>
      <c r="QK115" s="34"/>
      <c r="QL115" s="34"/>
      <c r="QM115" s="34"/>
      <c r="QN115" s="34"/>
      <c r="QO115" s="34"/>
      <c r="QP115" s="34"/>
      <c r="QQ115" s="34"/>
      <c r="QR115" s="34"/>
      <c r="QS115" s="34"/>
      <c r="QT115" s="34"/>
      <c r="QU115" s="34"/>
      <c r="QV115" s="34"/>
      <c r="QW115" s="34"/>
      <c r="QX115" s="34"/>
      <c r="QY115" s="34"/>
      <c r="QZ115" s="34"/>
      <c r="RA115" s="34"/>
      <c r="RB115" s="34"/>
      <c r="RC115" s="34"/>
      <c r="RD115" s="34"/>
      <c r="RE115" s="34"/>
      <c r="RF115" s="34"/>
      <c r="RG115" s="34"/>
      <c r="RH115" s="34"/>
      <c r="RI115" s="34"/>
      <c r="RJ115" s="34"/>
      <c r="RK115" s="34"/>
      <c r="RL115" s="34"/>
      <c r="RM115" s="34"/>
      <c r="RN115" s="34"/>
      <c r="RO115" s="34"/>
      <c r="RP115" s="34"/>
      <c r="RQ115" s="34"/>
      <c r="RR115" s="34"/>
      <c r="RS115" s="34"/>
      <c r="RT115" s="34"/>
      <c r="RU115" s="34"/>
      <c r="RV115" s="34"/>
      <c r="RW115" s="34"/>
      <c r="RX115" s="34"/>
      <c r="RY115" s="34"/>
      <c r="RZ115" s="34"/>
      <c r="SA115" s="34"/>
      <c r="SB115" s="34"/>
      <c r="SC115" s="34"/>
      <c r="SD115" s="34"/>
      <c r="SE115" s="34"/>
      <c r="SF115" s="34"/>
      <c r="SG115" s="34"/>
      <c r="SH115" s="34"/>
      <c r="SI115" s="34"/>
      <c r="SJ115" s="34"/>
      <c r="SK115" s="34"/>
      <c r="SL115" s="34"/>
      <c r="SM115" s="34"/>
      <c r="SN115" s="34"/>
      <c r="SO115" s="34"/>
      <c r="SP115" s="34"/>
      <c r="SQ115" s="34"/>
      <c r="SR115" s="34"/>
      <c r="SS115" s="34"/>
      <c r="ST115" s="34"/>
      <c r="SU115" s="34"/>
      <c r="SV115" s="34"/>
      <c r="SW115" s="34"/>
      <c r="SX115" s="34"/>
      <c r="SY115" s="34"/>
      <c r="SZ115" s="34"/>
      <c r="TA115" s="34"/>
      <c r="TB115" s="34"/>
      <c r="TC115" s="34"/>
      <c r="TD115" s="34"/>
      <c r="TE115" s="34"/>
      <c r="TF115" s="34"/>
      <c r="TG115" s="34"/>
      <c r="TH115" s="34"/>
      <c r="TI115" s="34"/>
      <c r="TJ115" s="34"/>
      <c r="TK115" s="34"/>
      <c r="TL115" s="34"/>
      <c r="TM115" s="34"/>
      <c r="TN115" s="34"/>
      <c r="TO115" s="34"/>
      <c r="TP115" s="34"/>
      <c r="TQ115" s="34"/>
      <c r="TR115" s="34"/>
      <c r="TS115" s="34"/>
      <c r="TT115" s="34"/>
      <c r="TU115" s="34"/>
      <c r="TV115" s="34"/>
      <c r="TW115" s="34"/>
      <c r="TX115" s="34"/>
      <c r="TY115" s="34"/>
      <c r="TZ115" s="34"/>
      <c r="UA115" s="34"/>
      <c r="UB115" s="34"/>
      <c r="UC115" s="34"/>
      <c r="UD115" s="34"/>
      <c r="UE115" s="34"/>
      <c r="UF115" s="34"/>
      <c r="UG115" s="34"/>
      <c r="UH115" s="34"/>
      <c r="UI115" s="34"/>
      <c r="UJ115" s="34"/>
      <c r="UK115" s="34"/>
      <c r="UL115" s="34"/>
      <c r="UM115" s="34"/>
      <c r="UN115" s="34"/>
      <c r="UO115" s="34"/>
      <c r="UP115" s="34"/>
      <c r="UQ115" s="34"/>
      <c r="UR115" s="34"/>
      <c r="US115" s="34"/>
      <c r="UT115" s="34"/>
      <c r="UU115" s="34"/>
      <c r="UV115" s="34"/>
      <c r="UW115" s="34"/>
      <c r="UX115" s="34"/>
      <c r="UY115" s="34"/>
      <c r="UZ115" s="34"/>
      <c r="VA115" s="34"/>
      <c r="VB115" s="34"/>
      <c r="VC115" s="34"/>
      <c r="VD115" s="34"/>
      <c r="VE115" s="34"/>
      <c r="VF115" s="34"/>
      <c r="VG115" s="34"/>
      <c r="VH115" s="34"/>
      <c r="VI115" s="34"/>
      <c r="VJ115" s="34"/>
      <c r="VK115" s="34"/>
      <c r="VL115" s="34"/>
      <c r="VM115" s="34"/>
      <c r="VN115" s="34"/>
      <c r="VO115" s="34"/>
      <c r="VP115" s="34"/>
      <c r="VQ115" s="34"/>
      <c r="VR115" s="34"/>
      <c r="VS115" s="34"/>
      <c r="VT115" s="34"/>
      <c r="VU115" s="34"/>
      <c r="VV115" s="34"/>
      <c r="VW115" s="34"/>
      <c r="VX115" s="34"/>
      <c r="VY115" s="34"/>
      <c r="VZ115" s="34"/>
      <c r="WA115" s="34"/>
      <c r="WB115" s="34"/>
      <c r="WC115" s="34"/>
      <c r="WD115" s="34"/>
      <c r="WE115" s="34"/>
      <c r="WF115" s="34"/>
      <c r="WG115" s="34"/>
      <c r="WH115" s="34"/>
      <c r="WI115" s="34"/>
      <c r="WJ115" s="34"/>
      <c r="WK115" s="34"/>
      <c r="WL115" s="34"/>
      <c r="WM115" s="34"/>
      <c r="WN115" s="34"/>
      <c r="WO115" s="34"/>
      <c r="WP115" s="34"/>
      <c r="WQ115" s="34"/>
      <c r="WR115" s="34"/>
      <c r="WS115" s="34"/>
      <c r="WT115" s="34"/>
      <c r="WU115" s="34"/>
      <c r="WV115" s="34"/>
      <c r="WW115" s="34"/>
      <c r="WX115" s="34"/>
      <c r="WY115" s="34"/>
      <c r="WZ115" s="34"/>
      <c r="XA115" s="34"/>
      <c r="XB115" s="34"/>
      <c r="XC115" s="34"/>
      <c r="XD115" s="34"/>
      <c r="XE115" s="34"/>
      <c r="XF115" s="34"/>
      <c r="XG115" s="34"/>
      <c r="XH115" s="34"/>
      <c r="XI115" s="34"/>
      <c r="XJ115" s="34"/>
      <c r="XK115" s="34"/>
      <c r="XL115" s="34"/>
      <c r="XM115" s="34"/>
      <c r="XN115" s="34"/>
      <c r="XO115" s="34"/>
      <c r="XP115" s="34"/>
      <c r="XQ115" s="34"/>
      <c r="XR115" s="34"/>
      <c r="XS115" s="34"/>
      <c r="XT115" s="34"/>
      <c r="XU115" s="34"/>
      <c r="XV115" s="34"/>
      <c r="XW115" s="34"/>
      <c r="XX115" s="34"/>
      <c r="XY115" s="34"/>
      <c r="XZ115" s="34"/>
      <c r="YA115" s="34"/>
      <c r="YB115" s="34"/>
      <c r="YC115" s="34"/>
      <c r="YD115" s="34"/>
      <c r="YE115" s="34"/>
      <c r="YF115" s="34"/>
      <c r="YG115" s="34"/>
      <c r="YH115" s="34"/>
      <c r="YI115" s="34"/>
      <c r="YJ115" s="34"/>
      <c r="YK115" s="34"/>
      <c r="YL115" s="34"/>
      <c r="YM115" s="34"/>
      <c r="YN115" s="34"/>
      <c r="YO115" s="34"/>
      <c r="YP115" s="34"/>
      <c r="YQ115" s="34"/>
      <c r="YR115" s="34"/>
      <c r="YS115" s="34"/>
    </row>
    <row r="116" spans="1:669" ht="18" customHeight="1" x14ac:dyDescent="0.25">
      <c r="A116" s="43" t="s">
        <v>143</v>
      </c>
      <c r="B116" s="60"/>
      <c r="C116" s="61"/>
      <c r="D116" s="61"/>
      <c r="E116" s="61"/>
      <c r="F116" s="61"/>
      <c r="G116" s="96"/>
      <c r="H116" s="103"/>
      <c r="I116" s="103"/>
      <c r="J116" s="103"/>
      <c r="K116" s="103"/>
      <c r="L116" s="103"/>
      <c r="M116" s="103"/>
      <c r="ID116" s="2"/>
      <c r="IE116" s="2"/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  <c r="IT116" s="2"/>
      <c r="IU116" s="2"/>
      <c r="IV116" s="2"/>
      <c r="IW116" s="2"/>
      <c r="IX116" s="2"/>
      <c r="IY116" s="2"/>
      <c r="IZ116" s="2"/>
      <c r="JA116" s="2"/>
      <c r="JB116" s="2"/>
      <c r="JC116" s="2"/>
      <c r="JD116" s="2"/>
      <c r="JE116" s="2"/>
      <c r="JF116" s="2"/>
      <c r="JG116" s="2"/>
      <c r="JH116" s="2"/>
      <c r="JI116" s="2"/>
      <c r="JJ116" s="2"/>
      <c r="JK116" s="2"/>
      <c r="JL116" s="2"/>
      <c r="JM116" s="2"/>
      <c r="JN116" s="2"/>
      <c r="JO116" s="2"/>
      <c r="JP116" s="2"/>
      <c r="JQ116" s="2"/>
      <c r="JR116" s="2"/>
      <c r="JS116" s="2"/>
      <c r="JT116" s="2"/>
      <c r="JU116" s="2"/>
      <c r="JV116" s="2"/>
      <c r="JW116" s="2"/>
      <c r="JX116" s="2"/>
      <c r="JY116" s="2"/>
      <c r="JZ116" s="2"/>
      <c r="KA116" s="2"/>
      <c r="KB116" s="2"/>
      <c r="KC116" s="2"/>
      <c r="KD116" s="2"/>
      <c r="KE116" s="2"/>
      <c r="KF116" s="2"/>
      <c r="KG116" s="2"/>
      <c r="KH116" s="2"/>
      <c r="KI116" s="2"/>
      <c r="KJ116" s="2"/>
      <c r="KK116" s="2"/>
      <c r="KL116" s="2"/>
      <c r="KM116" s="2"/>
      <c r="KN116" s="2"/>
      <c r="KO116" s="2"/>
      <c r="KP116" s="2"/>
      <c r="KQ116" s="2"/>
      <c r="KR116" s="2"/>
      <c r="KS116" s="2"/>
      <c r="KT116" s="2"/>
      <c r="KU116" s="2"/>
      <c r="KV116" s="2"/>
      <c r="KW116" s="2"/>
      <c r="KX116" s="2"/>
      <c r="KY116" s="2"/>
      <c r="KZ116" s="2"/>
      <c r="LA116" s="2"/>
      <c r="LB116" s="2"/>
      <c r="LC116" s="2"/>
      <c r="LD116" s="2"/>
      <c r="LE116" s="2"/>
      <c r="LF116" s="2"/>
      <c r="LG116" s="2"/>
      <c r="LH116" s="2"/>
      <c r="LI116" s="2"/>
      <c r="LJ116" s="2"/>
      <c r="LK116" s="2"/>
      <c r="LL116" s="2"/>
      <c r="LM116" s="2"/>
      <c r="LN116" s="2"/>
      <c r="LO116" s="2"/>
      <c r="LP116" s="2"/>
      <c r="LQ116" s="2"/>
      <c r="LR116" s="2"/>
      <c r="LS116" s="2"/>
      <c r="LT116" s="2"/>
      <c r="LU116" s="2"/>
      <c r="LV116" s="2"/>
      <c r="LW116" s="2"/>
      <c r="LX116" s="2"/>
      <c r="LY116" s="2"/>
      <c r="LZ116" s="2"/>
      <c r="MA116" s="2"/>
      <c r="MB116" s="2"/>
      <c r="MC116" s="2"/>
      <c r="MD116" s="2"/>
      <c r="ME116" s="2"/>
      <c r="MF116" s="2"/>
      <c r="MG116" s="2"/>
      <c r="MH116" s="2"/>
      <c r="MI116" s="2"/>
      <c r="MJ116" s="2"/>
      <c r="MK116" s="2"/>
      <c r="ML116" s="2"/>
      <c r="MM116" s="2"/>
      <c r="MN116" s="2"/>
      <c r="MO116" s="2"/>
      <c r="MP116" s="2"/>
      <c r="MQ116" s="2"/>
      <c r="MR116" s="2"/>
      <c r="MS116" s="2"/>
      <c r="MT116" s="2"/>
      <c r="MU116" s="2"/>
      <c r="MV116" s="2"/>
      <c r="MW116" s="2"/>
      <c r="MX116" s="2"/>
      <c r="MY116" s="2"/>
      <c r="MZ116" s="2"/>
      <c r="NA116" s="2"/>
      <c r="NB116" s="2"/>
      <c r="NC116" s="2"/>
      <c r="ND116" s="2"/>
      <c r="NE116" s="2"/>
      <c r="NF116" s="2"/>
      <c r="NG116" s="2"/>
      <c r="NH116" s="2"/>
      <c r="NI116" s="2"/>
      <c r="NJ116" s="2"/>
      <c r="NK116" s="2"/>
      <c r="NL116" s="2"/>
      <c r="NM116" s="2"/>
      <c r="NN116" s="2"/>
      <c r="NO116" s="2"/>
      <c r="NP116" s="2"/>
      <c r="NQ116" s="2"/>
      <c r="NR116" s="2"/>
      <c r="NS116" s="2"/>
      <c r="NT116" s="2"/>
      <c r="NU116" s="2"/>
      <c r="NV116" s="2"/>
      <c r="NW116" s="2"/>
      <c r="NX116" s="2"/>
      <c r="NY116" s="2"/>
      <c r="NZ116" s="2"/>
      <c r="OA116" s="2"/>
      <c r="OB116" s="2"/>
      <c r="OC116" s="2"/>
      <c r="OD116" s="2"/>
      <c r="OE116" s="2"/>
      <c r="OF116" s="2"/>
      <c r="OG116" s="2"/>
      <c r="OH116" s="2"/>
      <c r="OI116" s="2"/>
      <c r="OJ116" s="2"/>
      <c r="OK116" s="2"/>
      <c r="OL116" s="2"/>
      <c r="OM116" s="2"/>
      <c r="ON116" s="2"/>
      <c r="OO116" s="2"/>
      <c r="OP116" s="2"/>
      <c r="OQ116" s="2"/>
      <c r="OR116" s="2"/>
      <c r="OS116" s="2"/>
      <c r="OT116" s="2"/>
      <c r="OU116" s="2"/>
      <c r="OV116" s="2"/>
      <c r="OW116" s="2"/>
      <c r="OX116" s="2"/>
      <c r="OY116" s="2"/>
      <c r="OZ116" s="2"/>
      <c r="PA116" s="2"/>
      <c r="PB116" s="2"/>
      <c r="PC116" s="2"/>
      <c r="PD116" s="2"/>
      <c r="PE116" s="2"/>
      <c r="PF116" s="2"/>
      <c r="PG116" s="2"/>
      <c r="PH116" s="2"/>
      <c r="PI116" s="2"/>
      <c r="PJ116" s="2"/>
      <c r="PK116" s="2"/>
      <c r="PL116" s="2"/>
      <c r="PM116" s="2"/>
      <c r="PN116" s="2"/>
      <c r="PO116" s="2"/>
      <c r="PP116" s="2"/>
      <c r="PQ116" s="2"/>
      <c r="PR116" s="2"/>
      <c r="PS116" s="2"/>
      <c r="PT116" s="2"/>
      <c r="PU116" s="2"/>
      <c r="PV116" s="2"/>
      <c r="PW116" s="2"/>
      <c r="PX116" s="2"/>
      <c r="PY116" s="2"/>
      <c r="PZ116" s="2"/>
      <c r="QA116" s="2"/>
      <c r="QB116" s="2"/>
      <c r="QC116" s="2"/>
      <c r="QD116" s="2"/>
      <c r="QE116" s="2"/>
      <c r="QF116" s="2"/>
      <c r="QG116" s="2"/>
      <c r="QH116" s="2"/>
      <c r="QI116" s="2"/>
      <c r="QJ116" s="2"/>
      <c r="QK116" s="2"/>
      <c r="QL116" s="2"/>
      <c r="QM116" s="2"/>
      <c r="QN116" s="2"/>
      <c r="QO116" s="2"/>
      <c r="QP116" s="2"/>
      <c r="QQ116" s="2"/>
      <c r="QR116" s="2"/>
      <c r="QS116" s="2"/>
      <c r="QT116" s="2"/>
      <c r="QU116" s="2"/>
      <c r="QV116" s="2"/>
      <c r="QW116" s="2"/>
      <c r="QX116" s="2"/>
      <c r="QY116" s="2"/>
      <c r="QZ116" s="2"/>
      <c r="RA116" s="2"/>
      <c r="RB116" s="2"/>
      <c r="RC116" s="2"/>
      <c r="RD116" s="2"/>
      <c r="RE116" s="2"/>
      <c r="RF116" s="2"/>
      <c r="RG116" s="2"/>
      <c r="RH116" s="2"/>
      <c r="RI116" s="2"/>
      <c r="RJ116" s="2"/>
      <c r="RK116" s="2"/>
      <c r="RL116" s="2"/>
      <c r="RM116" s="2"/>
      <c r="RN116" s="2"/>
      <c r="RO116" s="2"/>
      <c r="RP116" s="2"/>
      <c r="RQ116" s="2"/>
      <c r="RR116" s="2"/>
      <c r="RS116" s="2"/>
      <c r="RT116" s="2"/>
      <c r="RU116" s="2"/>
      <c r="RV116" s="2"/>
      <c r="RW116" s="2"/>
      <c r="RX116" s="2"/>
      <c r="RY116" s="2"/>
      <c r="RZ116" s="2"/>
      <c r="SA116" s="2"/>
      <c r="SB116" s="2"/>
      <c r="SC116" s="2"/>
      <c r="SD116" s="2"/>
      <c r="SE116" s="2"/>
      <c r="SF116" s="2"/>
      <c r="SG116" s="2"/>
      <c r="SH116" s="2"/>
      <c r="SI116" s="2"/>
      <c r="SJ116" s="2"/>
      <c r="SK116" s="2"/>
      <c r="SL116" s="2"/>
      <c r="SM116" s="2"/>
      <c r="SN116" s="2"/>
      <c r="SO116" s="2"/>
      <c r="SP116" s="2"/>
      <c r="SQ116" s="2"/>
      <c r="SR116" s="2"/>
      <c r="SS116" s="2"/>
      <c r="ST116" s="2"/>
      <c r="SU116" s="2"/>
      <c r="SV116" s="2"/>
      <c r="SW116" s="2"/>
      <c r="SX116" s="2"/>
      <c r="SY116" s="2"/>
      <c r="SZ116" s="2"/>
      <c r="TA116" s="2"/>
      <c r="TB116" s="2"/>
      <c r="TC116" s="2"/>
      <c r="TD116" s="2"/>
      <c r="TE116" s="2"/>
      <c r="TF116" s="2"/>
      <c r="TG116" s="2"/>
      <c r="TH116" s="2"/>
      <c r="TI116" s="2"/>
      <c r="TJ116" s="2"/>
      <c r="TK116" s="2"/>
      <c r="TL116" s="2"/>
      <c r="TM116" s="2"/>
      <c r="TN116" s="2"/>
      <c r="TO116" s="2"/>
      <c r="TP116" s="2"/>
      <c r="TQ116" s="2"/>
      <c r="TR116" s="2"/>
      <c r="TS116" s="2"/>
      <c r="TT116" s="2"/>
      <c r="TU116" s="2"/>
      <c r="TV116" s="2"/>
      <c r="TW116" s="2"/>
      <c r="TX116" s="2"/>
      <c r="TY116" s="2"/>
      <c r="TZ116" s="2"/>
      <c r="UA116" s="2"/>
      <c r="UB116" s="2"/>
      <c r="UC116" s="2"/>
      <c r="UD116" s="2"/>
      <c r="UE116" s="2"/>
      <c r="UF116" s="2"/>
      <c r="UG116" s="2"/>
      <c r="UH116" s="2"/>
      <c r="UI116" s="2"/>
      <c r="UJ116" s="2"/>
      <c r="UK116" s="2"/>
      <c r="UL116" s="2"/>
      <c r="UM116" s="2"/>
      <c r="UN116" s="2"/>
      <c r="UO116" s="2"/>
      <c r="UP116" s="2"/>
      <c r="UQ116" s="2"/>
      <c r="UR116" s="2"/>
      <c r="US116" s="2"/>
      <c r="UT116" s="2"/>
      <c r="UU116" s="2"/>
      <c r="UV116" s="2"/>
      <c r="UW116" s="2"/>
      <c r="UX116" s="2"/>
      <c r="UY116" s="2"/>
      <c r="UZ116" s="2"/>
      <c r="VA116" s="2"/>
      <c r="VB116" s="2"/>
      <c r="VC116" s="2"/>
      <c r="VD116" s="2"/>
      <c r="VE116" s="2"/>
      <c r="VF116" s="2"/>
      <c r="VG116" s="2"/>
      <c r="VH116" s="2"/>
      <c r="VI116" s="2"/>
      <c r="VJ116" s="2"/>
      <c r="VK116" s="2"/>
      <c r="VL116" s="2"/>
      <c r="VM116" s="2"/>
      <c r="VN116" s="2"/>
      <c r="VO116" s="2"/>
      <c r="VP116" s="2"/>
      <c r="VQ116" s="2"/>
      <c r="VR116" s="2"/>
      <c r="VS116" s="2"/>
      <c r="VT116" s="2"/>
      <c r="VU116" s="2"/>
      <c r="VV116" s="2"/>
      <c r="VW116" s="2"/>
      <c r="VX116" s="2"/>
      <c r="VY116" s="2"/>
      <c r="VZ116" s="2"/>
      <c r="WA116" s="2"/>
      <c r="WB116" s="2"/>
      <c r="WC116" s="2"/>
      <c r="WD116" s="2"/>
      <c r="WE116" s="2"/>
      <c r="WF116" s="2"/>
      <c r="WG116" s="2"/>
      <c r="WH116" s="2"/>
      <c r="WI116" s="2"/>
      <c r="WJ116" s="2"/>
      <c r="WK116" s="2"/>
      <c r="WL116" s="2"/>
      <c r="WM116" s="2"/>
      <c r="WN116" s="2"/>
      <c r="WO116" s="2"/>
      <c r="WP116" s="2"/>
      <c r="WQ116" s="2"/>
      <c r="WR116" s="2"/>
      <c r="WS116" s="2"/>
      <c r="WT116" s="2"/>
      <c r="WU116" s="2"/>
      <c r="WV116" s="2"/>
      <c r="WW116" s="2"/>
      <c r="WX116" s="2"/>
      <c r="WY116" s="2"/>
      <c r="WZ116" s="2"/>
      <c r="XA116" s="2"/>
      <c r="XB116" s="2"/>
      <c r="XC116" s="2"/>
      <c r="XD116" s="2"/>
      <c r="XE116" s="2"/>
      <c r="XF116" s="2"/>
      <c r="XG116" s="2"/>
      <c r="XH116" s="2"/>
      <c r="XI116" s="2"/>
      <c r="XJ116" s="2"/>
      <c r="XK116" s="2"/>
      <c r="XL116" s="2"/>
      <c r="XM116" s="2"/>
      <c r="XN116" s="2"/>
      <c r="XO116" s="2"/>
      <c r="XP116" s="2"/>
      <c r="XQ116" s="2"/>
      <c r="XR116" s="2"/>
      <c r="XS116" s="2"/>
      <c r="XT116" s="2"/>
      <c r="XU116" s="2"/>
      <c r="XV116" s="2"/>
      <c r="XW116" s="2"/>
      <c r="XX116" s="2"/>
      <c r="XY116" s="2"/>
      <c r="XZ116" s="2"/>
      <c r="YA116" s="2"/>
      <c r="YB116" s="2"/>
      <c r="YC116" s="2"/>
      <c r="YD116" s="2"/>
      <c r="YE116" s="2"/>
      <c r="YF116" s="2"/>
      <c r="YG116" s="2"/>
      <c r="YH116" s="2"/>
      <c r="YI116" s="2"/>
      <c r="YJ116" s="2"/>
      <c r="YK116" s="2"/>
      <c r="YL116" s="2"/>
      <c r="YM116" s="2"/>
      <c r="YN116" s="2"/>
      <c r="YO116" s="2"/>
      <c r="YP116" s="2"/>
      <c r="YQ116" s="2"/>
      <c r="YR116" s="2"/>
      <c r="YS116" s="2"/>
    </row>
    <row r="117" spans="1:669" ht="18" customHeight="1" x14ac:dyDescent="0.25">
      <c r="A117" s="21" t="s">
        <v>144</v>
      </c>
      <c r="B117" s="139" t="s">
        <v>145</v>
      </c>
      <c r="C117" s="40" t="s">
        <v>66</v>
      </c>
      <c r="D117" s="40" t="s">
        <v>194</v>
      </c>
      <c r="E117" s="42">
        <v>44564</v>
      </c>
      <c r="F117" s="7" t="s">
        <v>97</v>
      </c>
      <c r="G117" s="127">
        <v>66000</v>
      </c>
      <c r="H117" s="127">
        <v>1894.2</v>
      </c>
      <c r="I117" s="127">
        <v>4300.2700000000004</v>
      </c>
      <c r="J117" s="127">
        <v>2006.4</v>
      </c>
      <c r="K117" s="127">
        <v>1602.45</v>
      </c>
      <c r="L117" s="127">
        <v>9803.32</v>
      </c>
      <c r="M117" s="127">
        <f>G117-L117</f>
        <v>56196.68</v>
      </c>
    </row>
    <row r="118" spans="1:669" ht="18" customHeight="1" x14ac:dyDescent="0.25">
      <c r="A118" s="21" t="s">
        <v>146</v>
      </c>
      <c r="B118" s="139" t="s">
        <v>145</v>
      </c>
      <c r="C118" s="40" t="s">
        <v>66</v>
      </c>
      <c r="D118" s="40" t="s">
        <v>194</v>
      </c>
      <c r="E118" s="42">
        <v>44440</v>
      </c>
      <c r="F118" s="7" t="s">
        <v>97</v>
      </c>
      <c r="G118" s="127">
        <v>60000</v>
      </c>
      <c r="H118" s="127">
        <v>1722</v>
      </c>
      <c r="I118" s="127">
        <v>3486.68</v>
      </c>
      <c r="J118" s="127">
        <v>1824</v>
      </c>
      <c r="K118" s="127">
        <v>5025</v>
      </c>
      <c r="L118" s="127">
        <v>12057.68</v>
      </c>
      <c r="M118" s="127">
        <f t="shared" ref="M118:M120" si="25">G118-L118</f>
        <v>47942.32</v>
      </c>
    </row>
    <row r="119" spans="1:669" ht="19.5" customHeight="1" x14ac:dyDescent="0.25">
      <c r="A119" s="21" t="s">
        <v>148</v>
      </c>
      <c r="B119" s="139" t="s">
        <v>145</v>
      </c>
      <c r="C119" s="40" t="s">
        <v>66</v>
      </c>
      <c r="D119" s="40" t="s">
        <v>194</v>
      </c>
      <c r="E119" s="42">
        <v>44593</v>
      </c>
      <c r="F119" s="7" t="s">
        <v>97</v>
      </c>
      <c r="G119" s="127">
        <v>60000</v>
      </c>
      <c r="H119" s="127">
        <v>1722</v>
      </c>
      <c r="I119" s="127">
        <v>3486.68</v>
      </c>
      <c r="J119" s="127">
        <v>1824</v>
      </c>
      <c r="K119" s="127">
        <v>25</v>
      </c>
      <c r="L119" s="127">
        <v>7057.68</v>
      </c>
      <c r="M119" s="127">
        <f t="shared" si="25"/>
        <v>52942.32</v>
      </c>
    </row>
    <row r="120" spans="1:669" x14ac:dyDescent="0.25">
      <c r="A120" s="21" t="s">
        <v>149</v>
      </c>
      <c r="B120" s="139" t="s">
        <v>147</v>
      </c>
      <c r="C120" s="40" t="s">
        <v>66</v>
      </c>
      <c r="D120" s="40" t="s">
        <v>194</v>
      </c>
      <c r="E120" s="42">
        <v>44594</v>
      </c>
      <c r="F120" s="7" t="s">
        <v>97</v>
      </c>
      <c r="G120" s="127">
        <v>60000</v>
      </c>
      <c r="H120" s="127">
        <v>1722</v>
      </c>
      <c r="I120" s="127">
        <v>3486.68</v>
      </c>
      <c r="J120" s="127">
        <v>1824</v>
      </c>
      <c r="K120" s="127">
        <v>25</v>
      </c>
      <c r="L120" s="127">
        <v>7057.68</v>
      </c>
      <c r="M120" s="127">
        <f t="shared" si="25"/>
        <v>52942.32</v>
      </c>
    </row>
    <row r="121" spans="1:669" ht="15.75" x14ac:dyDescent="0.25">
      <c r="A121" s="80" t="s">
        <v>13</v>
      </c>
      <c r="B121" s="69">
        <v>4</v>
      </c>
      <c r="C121" s="37"/>
      <c r="D121" s="37"/>
      <c r="E121" s="39"/>
      <c r="F121" s="39"/>
      <c r="G121" s="98">
        <f>SUM(G117:G120)</f>
        <v>246000</v>
      </c>
      <c r="H121" s="98">
        <f>SUM(H117:H118)+H119+H120</f>
        <v>7060.2</v>
      </c>
      <c r="I121" s="98">
        <f>SUM(I117:I118)+I119+I120</f>
        <v>14760.310000000001</v>
      </c>
      <c r="J121" s="98">
        <f>SUM(J117:J118)+J119+J120</f>
        <v>7478.4</v>
      </c>
      <c r="K121" s="98">
        <f>SUM(K117:K120)</f>
        <v>6677.45</v>
      </c>
      <c r="L121" s="98">
        <f>L117+L118+L119+L120</f>
        <v>35976.36</v>
      </c>
      <c r="M121" s="130">
        <f>SUM(M117:M120)</f>
        <v>210023.64</v>
      </c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G121" s="34"/>
      <c r="EH121" s="34"/>
      <c r="EI121" s="34"/>
      <c r="EJ121" s="34"/>
      <c r="EK121" s="34"/>
      <c r="EL121" s="34"/>
      <c r="EM121" s="34"/>
      <c r="EN121" s="34"/>
      <c r="EO121" s="34"/>
      <c r="EP121" s="34"/>
      <c r="EQ121" s="34"/>
      <c r="ER121" s="34"/>
      <c r="ES121" s="34"/>
      <c r="ET121" s="34"/>
      <c r="EU121" s="34"/>
      <c r="EV121" s="34"/>
      <c r="EW121" s="34"/>
      <c r="EX121" s="34"/>
      <c r="EY121" s="34"/>
      <c r="EZ121" s="34"/>
      <c r="FA121" s="34"/>
      <c r="FB121" s="34"/>
      <c r="FC121" s="34"/>
      <c r="FD121" s="34"/>
      <c r="FE121" s="34"/>
      <c r="FF121" s="34"/>
      <c r="FG121" s="34"/>
      <c r="FH121" s="34"/>
      <c r="FI121" s="34"/>
      <c r="FJ121" s="34"/>
      <c r="FK121" s="34"/>
      <c r="FL121" s="34"/>
      <c r="FM121" s="34"/>
      <c r="FN121" s="34"/>
      <c r="FO121" s="34"/>
      <c r="FP121" s="34"/>
      <c r="FQ121" s="34"/>
      <c r="FR121" s="34"/>
      <c r="FS121" s="34"/>
      <c r="FT121" s="34"/>
      <c r="FU121" s="34"/>
      <c r="FV121" s="34"/>
      <c r="FW121" s="34"/>
      <c r="FX121" s="34"/>
      <c r="FY121" s="34"/>
      <c r="FZ121" s="34"/>
      <c r="GA121" s="34"/>
      <c r="GB121" s="34"/>
      <c r="GC121" s="34"/>
      <c r="GD121" s="34"/>
      <c r="GE121" s="34"/>
      <c r="GF121" s="34"/>
      <c r="GG121" s="34"/>
      <c r="GH121" s="34"/>
      <c r="GI121" s="34"/>
      <c r="GJ121" s="34"/>
      <c r="GK121" s="34"/>
      <c r="GL121" s="34"/>
      <c r="GM121" s="34"/>
      <c r="GN121" s="34"/>
      <c r="GO121" s="34"/>
      <c r="GP121" s="34"/>
      <c r="GQ121" s="34"/>
      <c r="GR121" s="34"/>
      <c r="GS121" s="34"/>
      <c r="GT121" s="34"/>
      <c r="GU121" s="34"/>
      <c r="GV121" s="34"/>
      <c r="GW121" s="34"/>
      <c r="GX121" s="34"/>
      <c r="GY121" s="34"/>
      <c r="GZ121" s="34"/>
      <c r="HA121" s="34"/>
      <c r="HB121" s="34"/>
      <c r="HC121" s="34"/>
      <c r="HD121" s="34"/>
      <c r="HE121" s="34"/>
      <c r="HF121" s="34"/>
      <c r="HG121" s="34"/>
      <c r="HH121" s="34"/>
      <c r="HI121" s="34"/>
      <c r="HJ121" s="34"/>
      <c r="HK121" s="34"/>
      <c r="HL121" s="34"/>
      <c r="HM121" s="34"/>
      <c r="HN121" s="34"/>
      <c r="HO121" s="34"/>
      <c r="HP121" s="34"/>
      <c r="HQ121" s="34"/>
      <c r="HR121" s="34"/>
      <c r="HS121" s="34"/>
      <c r="HT121" s="34"/>
      <c r="HU121" s="34"/>
      <c r="HV121" s="34"/>
      <c r="HW121" s="34"/>
      <c r="HX121" s="34"/>
      <c r="HY121" s="34"/>
      <c r="HZ121" s="34"/>
      <c r="IA121" s="34"/>
    </row>
    <row r="122" spans="1:669" ht="15.75" x14ac:dyDescent="0.25">
      <c r="A122" s="27"/>
      <c r="B122" s="76"/>
      <c r="C122" s="4"/>
      <c r="D122" s="4"/>
      <c r="E122" s="7"/>
      <c r="F122" s="7"/>
      <c r="G122" s="105"/>
      <c r="H122" s="104"/>
      <c r="I122" s="105"/>
      <c r="J122" s="105"/>
      <c r="K122" s="105"/>
      <c r="L122" s="105"/>
      <c r="M122" s="10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ID122" s="34"/>
      <c r="IE122" s="34"/>
      <c r="IF122" s="34"/>
      <c r="IG122" s="34"/>
      <c r="IH122" s="34"/>
      <c r="II122" s="34"/>
      <c r="IJ122" s="34"/>
      <c r="IK122" s="34"/>
      <c r="IL122" s="34"/>
      <c r="IM122" s="34"/>
      <c r="IN122" s="34"/>
      <c r="IO122" s="34"/>
      <c r="IP122" s="34"/>
      <c r="IQ122" s="34"/>
      <c r="IR122" s="34"/>
      <c r="IS122" s="34"/>
      <c r="IT122" s="34"/>
      <c r="IU122" s="34"/>
      <c r="IV122" s="34"/>
      <c r="IW122" s="34"/>
      <c r="IX122" s="34"/>
      <c r="IY122" s="34"/>
      <c r="IZ122" s="34"/>
      <c r="JA122" s="34"/>
      <c r="JB122" s="34"/>
      <c r="JC122" s="34"/>
      <c r="JD122" s="34"/>
      <c r="JE122" s="34"/>
      <c r="JF122" s="34"/>
      <c r="JG122" s="34"/>
      <c r="JH122" s="34"/>
      <c r="JI122" s="34"/>
      <c r="JJ122" s="34"/>
      <c r="JK122" s="34"/>
      <c r="JL122" s="34"/>
      <c r="JM122" s="34"/>
      <c r="JN122" s="34"/>
      <c r="JO122" s="34"/>
      <c r="JP122" s="34"/>
      <c r="JQ122" s="34"/>
      <c r="JR122" s="34"/>
      <c r="JS122" s="34"/>
      <c r="JT122" s="34"/>
      <c r="JU122" s="34"/>
      <c r="JV122" s="34"/>
      <c r="JW122" s="34"/>
      <c r="JX122" s="34"/>
      <c r="JY122" s="34"/>
      <c r="JZ122" s="34"/>
      <c r="KA122" s="34"/>
      <c r="KB122" s="34"/>
      <c r="KC122" s="34"/>
      <c r="KD122" s="34"/>
      <c r="KE122" s="34"/>
      <c r="KF122" s="34"/>
      <c r="KG122" s="34"/>
      <c r="KH122" s="34"/>
      <c r="KI122" s="34"/>
      <c r="KJ122" s="34"/>
      <c r="KK122" s="34"/>
      <c r="KL122" s="34"/>
      <c r="KM122" s="34"/>
      <c r="KN122" s="34"/>
      <c r="KO122" s="34"/>
      <c r="KP122" s="34"/>
      <c r="KQ122" s="34"/>
      <c r="KR122" s="34"/>
      <c r="KS122" s="34"/>
      <c r="KT122" s="34"/>
      <c r="KU122" s="34"/>
      <c r="KV122" s="34"/>
      <c r="KW122" s="34"/>
      <c r="KX122" s="34"/>
      <c r="KY122" s="34"/>
      <c r="KZ122" s="34"/>
      <c r="LA122" s="34"/>
      <c r="LB122" s="34"/>
      <c r="LC122" s="34"/>
      <c r="LD122" s="34"/>
      <c r="LE122" s="34"/>
      <c r="LF122" s="34"/>
      <c r="LG122" s="34"/>
      <c r="LH122" s="34"/>
      <c r="LI122" s="34"/>
      <c r="LJ122" s="34"/>
      <c r="LK122" s="34"/>
      <c r="LL122" s="34"/>
      <c r="LM122" s="34"/>
      <c r="LN122" s="34"/>
      <c r="LO122" s="34"/>
      <c r="LP122" s="34"/>
      <c r="LQ122" s="34"/>
      <c r="LR122" s="34"/>
      <c r="LS122" s="34"/>
      <c r="LT122" s="34"/>
      <c r="LU122" s="34"/>
      <c r="LV122" s="34"/>
      <c r="LW122" s="34"/>
      <c r="LX122" s="34"/>
      <c r="LY122" s="34"/>
      <c r="LZ122" s="34"/>
      <c r="MA122" s="34"/>
      <c r="MB122" s="34"/>
      <c r="MC122" s="34"/>
      <c r="MD122" s="34"/>
      <c r="ME122" s="34"/>
      <c r="MF122" s="34"/>
      <c r="MG122" s="34"/>
      <c r="MH122" s="34"/>
      <c r="MI122" s="34"/>
      <c r="MJ122" s="34"/>
      <c r="MK122" s="34"/>
      <c r="ML122" s="34"/>
      <c r="MM122" s="34"/>
      <c r="MN122" s="34"/>
      <c r="MO122" s="34"/>
      <c r="MP122" s="34"/>
      <c r="MQ122" s="34"/>
      <c r="MR122" s="34"/>
      <c r="MS122" s="34"/>
      <c r="MT122" s="34"/>
      <c r="MU122" s="34"/>
      <c r="MV122" s="34"/>
      <c r="MW122" s="34"/>
      <c r="MX122" s="34"/>
      <c r="MY122" s="34"/>
      <c r="MZ122" s="34"/>
      <c r="NA122" s="34"/>
      <c r="NB122" s="34"/>
      <c r="NC122" s="34"/>
      <c r="ND122" s="34"/>
      <c r="NE122" s="34"/>
      <c r="NF122" s="34"/>
      <c r="NG122" s="34"/>
      <c r="NH122" s="34"/>
      <c r="NI122" s="34"/>
      <c r="NJ122" s="34"/>
      <c r="NK122" s="34"/>
      <c r="NL122" s="34"/>
      <c r="NM122" s="34"/>
      <c r="NN122" s="34"/>
      <c r="NO122" s="34"/>
      <c r="NP122" s="34"/>
      <c r="NQ122" s="34"/>
      <c r="NR122" s="34"/>
      <c r="NS122" s="34"/>
      <c r="NT122" s="34"/>
      <c r="NU122" s="34"/>
      <c r="NV122" s="34"/>
      <c r="NW122" s="34"/>
      <c r="NX122" s="34"/>
      <c r="NY122" s="34"/>
      <c r="NZ122" s="34"/>
      <c r="OA122" s="34"/>
      <c r="OB122" s="34"/>
      <c r="OC122" s="34"/>
      <c r="OD122" s="34"/>
      <c r="OE122" s="34"/>
      <c r="OF122" s="34"/>
      <c r="OG122" s="34"/>
      <c r="OH122" s="34"/>
      <c r="OI122" s="34"/>
      <c r="OJ122" s="34"/>
      <c r="OK122" s="34"/>
      <c r="OL122" s="34"/>
      <c r="OM122" s="34"/>
      <c r="ON122" s="34"/>
      <c r="OO122" s="34"/>
      <c r="OP122" s="34"/>
      <c r="OQ122" s="34"/>
      <c r="OR122" s="34"/>
      <c r="OS122" s="34"/>
      <c r="OT122" s="34"/>
      <c r="OU122" s="34"/>
      <c r="OV122" s="34"/>
      <c r="OW122" s="34"/>
      <c r="OX122" s="34"/>
      <c r="OY122" s="34"/>
      <c r="OZ122" s="34"/>
      <c r="PA122" s="34"/>
      <c r="PB122" s="34"/>
      <c r="PC122" s="34"/>
      <c r="PD122" s="34"/>
      <c r="PE122" s="34"/>
      <c r="PF122" s="34"/>
      <c r="PG122" s="34"/>
      <c r="PH122" s="34"/>
      <c r="PI122" s="34"/>
      <c r="PJ122" s="34"/>
      <c r="PK122" s="34"/>
      <c r="PL122" s="34"/>
      <c r="PM122" s="34"/>
      <c r="PN122" s="34"/>
      <c r="PO122" s="34"/>
      <c r="PP122" s="34"/>
      <c r="PQ122" s="34"/>
      <c r="PR122" s="34"/>
      <c r="PS122" s="34"/>
      <c r="PT122" s="34"/>
      <c r="PU122" s="34"/>
      <c r="PV122" s="34"/>
      <c r="PW122" s="34"/>
      <c r="PX122" s="34"/>
      <c r="PY122" s="34"/>
      <c r="PZ122" s="34"/>
      <c r="QA122" s="34"/>
      <c r="QB122" s="34"/>
      <c r="QC122" s="34"/>
      <c r="QD122" s="34"/>
      <c r="QE122" s="34"/>
      <c r="QF122" s="34"/>
      <c r="QG122" s="34"/>
      <c r="QH122" s="34"/>
      <c r="QI122" s="34"/>
      <c r="QJ122" s="34"/>
      <c r="QK122" s="34"/>
      <c r="QL122" s="34"/>
      <c r="QM122" s="34"/>
      <c r="QN122" s="34"/>
      <c r="QO122" s="34"/>
      <c r="QP122" s="34"/>
      <c r="QQ122" s="34"/>
      <c r="QR122" s="34"/>
      <c r="QS122" s="34"/>
      <c r="QT122" s="34"/>
      <c r="QU122" s="34"/>
      <c r="QV122" s="34"/>
      <c r="QW122" s="34"/>
      <c r="QX122" s="34"/>
      <c r="QY122" s="34"/>
      <c r="QZ122" s="34"/>
      <c r="RA122" s="34"/>
      <c r="RB122" s="34"/>
      <c r="RC122" s="34"/>
      <c r="RD122" s="34"/>
      <c r="RE122" s="34"/>
      <c r="RF122" s="34"/>
      <c r="RG122" s="34"/>
      <c r="RH122" s="34"/>
      <c r="RI122" s="34"/>
      <c r="RJ122" s="34"/>
      <c r="RK122" s="34"/>
      <c r="RL122" s="34"/>
      <c r="RM122" s="34"/>
      <c r="RN122" s="34"/>
      <c r="RO122" s="34"/>
      <c r="RP122" s="34"/>
      <c r="RQ122" s="34"/>
      <c r="RR122" s="34"/>
      <c r="RS122" s="34"/>
      <c r="RT122" s="34"/>
      <c r="RU122" s="34"/>
      <c r="RV122" s="34"/>
      <c r="RW122" s="34"/>
      <c r="RX122" s="34"/>
      <c r="RY122" s="34"/>
      <c r="RZ122" s="34"/>
      <c r="SA122" s="34"/>
      <c r="SB122" s="34"/>
      <c r="SC122" s="34"/>
      <c r="SD122" s="34"/>
      <c r="SE122" s="34"/>
      <c r="SF122" s="34"/>
      <c r="SG122" s="34"/>
      <c r="SH122" s="34"/>
      <c r="SI122" s="34"/>
      <c r="SJ122" s="34"/>
      <c r="SK122" s="34"/>
      <c r="SL122" s="34"/>
      <c r="SM122" s="34"/>
      <c r="SN122" s="34"/>
      <c r="SO122" s="34"/>
      <c r="SP122" s="34"/>
      <c r="SQ122" s="34"/>
      <c r="SR122" s="34"/>
      <c r="SS122" s="34"/>
      <c r="ST122" s="34"/>
      <c r="SU122" s="34"/>
      <c r="SV122" s="34"/>
      <c r="SW122" s="34"/>
      <c r="SX122" s="34"/>
      <c r="SY122" s="34"/>
      <c r="SZ122" s="34"/>
      <c r="TA122" s="34"/>
      <c r="TB122" s="34"/>
      <c r="TC122" s="34"/>
      <c r="TD122" s="34"/>
      <c r="TE122" s="34"/>
      <c r="TF122" s="34"/>
      <c r="TG122" s="34"/>
      <c r="TH122" s="34"/>
      <c r="TI122" s="34"/>
      <c r="TJ122" s="34"/>
      <c r="TK122" s="34"/>
      <c r="TL122" s="34"/>
      <c r="TM122" s="34"/>
      <c r="TN122" s="34"/>
      <c r="TO122" s="34"/>
      <c r="TP122" s="34"/>
      <c r="TQ122" s="34"/>
      <c r="TR122" s="34"/>
      <c r="TS122" s="34"/>
      <c r="TT122" s="34"/>
      <c r="TU122" s="34"/>
      <c r="TV122" s="34"/>
      <c r="TW122" s="34"/>
      <c r="TX122" s="34"/>
      <c r="TY122" s="34"/>
      <c r="TZ122" s="34"/>
      <c r="UA122" s="34"/>
      <c r="UB122" s="34"/>
      <c r="UC122" s="34"/>
      <c r="UD122" s="34"/>
      <c r="UE122" s="34"/>
      <c r="UF122" s="34"/>
      <c r="UG122" s="34"/>
      <c r="UH122" s="34"/>
      <c r="UI122" s="34"/>
      <c r="UJ122" s="34"/>
      <c r="UK122" s="34"/>
      <c r="UL122" s="34"/>
      <c r="UM122" s="34"/>
      <c r="UN122" s="34"/>
      <c r="UO122" s="34"/>
      <c r="UP122" s="34"/>
      <c r="UQ122" s="34"/>
      <c r="UR122" s="34"/>
      <c r="US122" s="34"/>
      <c r="UT122" s="34"/>
      <c r="UU122" s="34"/>
      <c r="UV122" s="34"/>
      <c r="UW122" s="34"/>
      <c r="UX122" s="34"/>
      <c r="UY122" s="34"/>
      <c r="UZ122" s="34"/>
      <c r="VA122" s="34"/>
      <c r="VB122" s="34"/>
      <c r="VC122" s="34"/>
      <c r="VD122" s="34"/>
      <c r="VE122" s="34"/>
      <c r="VF122" s="34"/>
      <c r="VG122" s="34"/>
      <c r="VH122" s="34"/>
      <c r="VI122" s="34"/>
      <c r="VJ122" s="34"/>
      <c r="VK122" s="34"/>
      <c r="VL122" s="34"/>
      <c r="VM122" s="34"/>
      <c r="VN122" s="34"/>
      <c r="VO122" s="34"/>
      <c r="VP122" s="34"/>
      <c r="VQ122" s="34"/>
      <c r="VR122" s="34"/>
      <c r="VS122" s="34"/>
      <c r="VT122" s="34"/>
      <c r="VU122" s="34"/>
      <c r="VV122" s="34"/>
      <c r="VW122" s="34"/>
      <c r="VX122" s="34"/>
      <c r="VY122" s="34"/>
      <c r="VZ122" s="34"/>
      <c r="WA122" s="34"/>
      <c r="WB122" s="34"/>
      <c r="WC122" s="34"/>
      <c r="WD122" s="34"/>
      <c r="WE122" s="34"/>
      <c r="WF122" s="34"/>
      <c r="WG122" s="34"/>
      <c r="WH122" s="34"/>
      <c r="WI122" s="34"/>
      <c r="WJ122" s="34"/>
      <c r="WK122" s="34"/>
      <c r="WL122" s="34"/>
      <c r="WM122" s="34"/>
      <c r="WN122" s="34"/>
      <c r="WO122" s="34"/>
      <c r="WP122" s="34"/>
      <c r="WQ122" s="34"/>
      <c r="WR122" s="34"/>
      <c r="WS122" s="34"/>
      <c r="WT122" s="34"/>
      <c r="WU122" s="34"/>
      <c r="WV122" s="34"/>
      <c r="WW122" s="34"/>
      <c r="WX122" s="34"/>
      <c r="WY122" s="34"/>
      <c r="WZ122" s="34"/>
      <c r="XA122" s="34"/>
      <c r="XB122" s="34"/>
      <c r="XC122" s="34"/>
      <c r="XD122" s="34"/>
      <c r="XE122" s="34"/>
      <c r="XF122" s="34"/>
      <c r="XG122" s="34"/>
      <c r="XH122" s="34"/>
      <c r="XI122" s="34"/>
      <c r="XJ122" s="34"/>
      <c r="XK122" s="34"/>
      <c r="XL122" s="34"/>
      <c r="XM122" s="34"/>
      <c r="XN122" s="34"/>
      <c r="XO122" s="34"/>
      <c r="XP122" s="34"/>
      <c r="XQ122" s="34"/>
      <c r="XR122" s="34"/>
      <c r="XS122" s="34"/>
      <c r="XT122" s="34"/>
      <c r="XU122" s="34"/>
      <c r="XV122" s="34"/>
      <c r="XW122" s="34"/>
      <c r="XX122" s="34"/>
      <c r="XY122" s="34"/>
      <c r="XZ122" s="34"/>
      <c r="YA122" s="34"/>
      <c r="YB122" s="34"/>
      <c r="YC122" s="34"/>
      <c r="YD122" s="34"/>
      <c r="YE122" s="34"/>
      <c r="YF122" s="34"/>
      <c r="YG122" s="34"/>
      <c r="YH122" s="34"/>
      <c r="YI122" s="34"/>
      <c r="YJ122" s="34"/>
      <c r="YK122" s="34"/>
      <c r="YL122" s="34"/>
      <c r="YM122" s="34"/>
      <c r="YN122" s="34"/>
      <c r="YO122" s="34"/>
      <c r="YP122" s="34"/>
      <c r="YQ122" s="34"/>
      <c r="YR122" s="34"/>
      <c r="YS122" s="34"/>
    </row>
    <row r="123" spans="1:669" ht="15.75" x14ac:dyDescent="0.25">
      <c r="A123" s="27" t="s">
        <v>91</v>
      </c>
      <c r="B123" s="1"/>
      <c r="C123" s="4"/>
      <c r="D123" s="4"/>
      <c r="E123" s="7"/>
      <c r="F123" s="7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  <c r="BV123" s="3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4"/>
      <c r="DH123" s="34"/>
      <c r="DI123" s="34"/>
      <c r="DJ123" s="34"/>
      <c r="DK123" s="34"/>
      <c r="DL123" s="34"/>
      <c r="DM123" s="34"/>
      <c r="DN123" s="34"/>
      <c r="DO123" s="34"/>
      <c r="DP123" s="34"/>
      <c r="DQ123" s="34"/>
      <c r="DR123" s="34"/>
      <c r="DS123" s="34"/>
      <c r="DT123" s="34"/>
      <c r="DU123" s="34"/>
      <c r="DV123" s="34"/>
      <c r="DW123" s="34"/>
      <c r="DX123" s="34"/>
      <c r="DY123" s="34"/>
      <c r="DZ123" s="34"/>
      <c r="EA123" s="34"/>
      <c r="EB123" s="34"/>
      <c r="EC123" s="34"/>
      <c r="ED123" s="34"/>
      <c r="EE123" s="34"/>
      <c r="EF123" s="34"/>
      <c r="EG123" s="34"/>
      <c r="EH123" s="34"/>
      <c r="EI123" s="34"/>
      <c r="EJ123" s="34"/>
      <c r="EK123" s="34"/>
      <c r="EL123" s="34"/>
      <c r="EM123" s="34"/>
      <c r="EN123" s="34"/>
      <c r="EO123" s="34"/>
      <c r="EP123" s="34"/>
      <c r="EQ123" s="34"/>
      <c r="ER123" s="34"/>
      <c r="ES123" s="34"/>
      <c r="ET123" s="34"/>
      <c r="EU123" s="34"/>
      <c r="EV123" s="34"/>
      <c r="EW123" s="34"/>
      <c r="EX123" s="34"/>
      <c r="EY123" s="34"/>
      <c r="EZ123" s="34"/>
      <c r="FA123" s="34"/>
      <c r="FB123" s="34"/>
      <c r="FC123" s="34"/>
      <c r="FD123" s="34"/>
      <c r="FE123" s="34"/>
      <c r="FF123" s="34"/>
      <c r="FG123" s="34"/>
      <c r="FH123" s="34"/>
      <c r="FI123" s="34"/>
      <c r="FJ123" s="34"/>
      <c r="FK123" s="34"/>
      <c r="FL123" s="34"/>
      <c r="FM123" s="34"/>
      <c r="FN123" s="34"/>
      <c r="FO123" s="34"/>
      <c r="FP123" s="34"/>
      <c r="FQ123" s="34"/>
      <c r="FR123" s="34"/>
      <c r="FS123" s="34"/>
      <c r="FT123" s="34"/>
      <c r="FU123" s="34"/>
      <c r="FV123" s="34"/>
      <c r="FW123" s="34"/>
      <c r="FX123" s="34"/>
      <c r="FY123" s="34"/>
      <c r="FZ123" s="34"/>
      <c r="GA123" s="34"/>
      <c r="GB123" s="34"/>
      <c r="GC123" s="34"/>
      <c r="GD123" s="34"/>
      <c r="GE123" s="34"/>
      <c r="GF123" s="34"/>
      <c r="GG123" s="34"/>
      <c r="GH123" s="34"/>
      <c r="GI123" s="34"/>
      <c r="GJ123" s="34"/>
      <c r="GK123" s="34"/>
      <c r="GL123" s="34"/>
      <c r="GM123" s="34"/>
      <c r="GN123" s="34"/>
      <c r="GO123" s="34"/>
      <c r="GP123" s="34"/>
      <c r="GQ123" s="34"/>
      <c r="GR123" s="34"/>
      <c r="GS123" s="34"/>
      <c r="GT123" s="34"/>
      <c r="GU123" s="34"/>
      <c r="GV123" s="34"/>
      <c r="GW123" s="34"/>
      <c r="GX123" s="34"/>
      <c r="GY123" s="34"/>
      <c r="GZ123" s="34"/>
      <c r="HA123" s="34"/>
      <c r="HB123" s="34"/>
      <c r="HC123" s="34"/>
      <c r="HD123" s="34"/>
      <c r="HE123" s="34"/>
      <c r="HF123" s="34"/>
      <c r="HG123" s="34"/>
      <c r="HH123" s="34"/>
      <c r="HI123" s="34"/>
      <c r="HJ123" s="34"/>
      <c r="HK123" s="34"/>
      <c r="HL123" s="34"/>
      <c r="HM123" s="34"/>
      <c r="HN123" s="34"/>
      <c r="HO123" s="34"/>
      <c r="HP123" s="34"/>
      <c r="HQ123" s="34"/>
      <c r="HR123" s="34"/>
      <c r="HS123" s="34"/>
      <c r="HT123" s="34"/>
      <c r="HU123" s="34"/>
      <c r="HV123" s="34"/>
      <c r="HW123" s="34"/>
      <c r="HX123" s="34"/>
      <c r="HY123" s="34"/>
      <c r="HZ123" s="34"/>
      <c r="IA123" s="34"/>
    </row>
    <row r="124" spans="1:669" ht="15.75" x14ac:dyDescent="0.25">
      <c r="A124" t="s">
        <v>92</v>
      </c>
      <c r="B124" s="3" t="s">
        <v>227</v>
      </c>
      <c r="C124" s="4" t="s">
        <v>65</v>
      </c>
      <c r="D124" s="4" t="s">
        <v>194</v>
      </c>
      <c r="E124" s="7">
        <v>44470</v>
      </c>
      <c r="F124" s="7" t="s">
        <v>97</v>
      </c>
      <c r="G124" s="127">
        <v>44000</v>
      </c>
      <c r="H124" s="127">
        <v>1262.8</v>
      </c>
      <c r="I124" s="127">
        <v>1007.19</v>
      </c>
      <c r="J124" s="127">
        <v>1337.6</v>
      </c>
      <c r="K124" s="127">
        <v>25</v>
      </c>
      <c r="L124" s="127">
        <v>3632.59</v>
      </c>
      <c r="M124" s="127">
        <f>G124-L124</f>
        <v>40367.410000000003</v>
      </c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4"/>
      <c r="DI124" s="34"/>
      <c r="DJ124" s="34"/>
      <c r="DK124" s="34"/>
      <c r="DL124" s="34"/>
      <c r="DM124" s="34"/>
      <c r="DN124" s="34"/>
      <c r="DO124" s="34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4"/>
      <c r="ED124" s="34"/>
      <c r="EE124" s="34"/>
      <c r="EF124" s="34"/>
      <c r="EG124" s="34"/>
      <c r="EH124" s="34"/>
      <c r="EI124" s="34"/>
      <c r="EJ124" s="34"/>
      <c r="EK124" s="34"/>
      <c r="EL124" s="34"/>
      <c r="EM124" s="34"/>
      <c r="EN124" s="34"/>
      <c r="EO124" s="34"/>
      <c r="EP124" s="34"/>
      <c r="EQ124" s="34"/>
      <c r="ER124" s="34"/>
      <c r="ES124" s="34"/>
      <c r="ET124" s="34"/>
      <c r="EU124" s="34"/>
      <c r="EV124" s="34"/>
      <c r="EW124" s="34"/>
      <c r="EX124" s="34"/>
      <c r="EY124" s="34"/>
      <c r="EZ124" s="34"/>
      <c r="FA124" s="34"/>
      <c r="FB124" s="34"/>
      <c r="FC124" s="34"/>
      <c r="FD124" s="34"/>
      <c r="FE124" s="34"/>
      <c r="FF124" s="34"/>
      <c r="FG124" s="34"/>
      <c r="FH124" s="34"/>
      <c r="FI124" s="34"/>
      <c r="FJ124" s="34"/>
      <c r="FK124" s="34"/>
      <c r="FL124" s="34"/>
      <c r="FM124" s="34"/>
      <c r="FN124" s="34"/>
      <c r="FO124" s="34"/>
      <c r="FP124" s="34"/>
      <c r="FQ124" s="34"/>
      <c r="FR124" s="34"/>
      <c r="FS124" s="34"/>
      <c r="FT124" s="34"/>
      <c r="FU124" s="34"/>
      <c r="FV124" s="34"/>
      <c r="FW124" s="34"/>
      <c r="FX124" s="34"/>
      <c r="FY124" s="34"/>
      <c r="FZ124" s="34"/>
      <c r="GA124" s="34"/>
      <c r="GB124" s="34"/>
      <c r="GC124" s="34"/>
      <c r="GD124" s="34"/>
      <c r="GE124" s="34"/>
      <c r="GF124" s="34"/>
      <c r="GG124" s="34"/>
      <c r="GH124" s="34"/>
      <c r="GI124" s="34"/>
      <c r="GJ124" s="34"/>
      <c r="GK124" s="34"/>
      <c r="GL124" s="34"/>
      <c r="GM124" s="34"/>
      <c r="GN124" s="34"/>
      <c r="GO124" s="34"/>
      <c r="GP124" s="34"/>
      <c r="GQ124" s="34"/>
      <c r="GR124" s="34"/>
      <c r="GS124" s="34"/>
      <c r="GT124" s="34"/>
      <c r="GU124" s="34"/>
      <c r="GV124" s="34"/>
      <c r="GW124" s="34"/>
      <c r="GX124" s="34"/>
      <c r="GY124" s="34"/>
      <c r="GZ124" s="34"/>
      <c r="HA124" s="34"/>
      <c r="HB124" s="34"/>
      <c r="HC124" s="34"/>
      <c r="HD124" s="34"/>
      <c r="HE124" s="34"/>
      <c r="HF124" s="34"/>
      <c r="HG124" s="34"/>
      <c r="HH124" s="34"/>
      <c r="HI124" s="34"/>
      <c r="HJ124" s="34"/>
      <c r="HK124" s="34"/>
      <c r="HL124" s="34"/>
      <c r="HM124" s="34"/>
      <c r="HN124" s="34"/>
      <c r="HO124" s="34"/>
      <c r="HP124" s="34"/>
      <c r="HQ124" s="34"/>
      <c r="HR124" s="34"/>
      <c r="HS124" s="34"/>
      <c r="HT124" s="34"/>
      <c r="HU124" s="34"/>
      <c r="HV124" s="34"/>
      <c r="HW124" s="34"/>
      <c r="HX124" s="34"/>
      <c r="HY124" s="34"/>
      <c r="HZ124" s="34"/>
      <c r="IA124" s="34"/>
    </row>
    <row r="125" spans="1:669" ht="15.75" x14ac:dyDescent="0.25">
      <c r="A125" s="45" t="s">
        <v>93</v>
      </c>
      <c r="B125" s="67">
        <v>1</v>
      </c>
      <c r="C125" s="46"/>
      <c r="D125" s="46"/>
      <c r="E125" s="47"/>
      <c r="F125" s="47"/>
      <c r="G125" s="130">
        <f>G124</f>
        <v>44000</v>
      </c>
      <c r="H125" s="98">
        <v>1262.8</v>
      </c>
      <c r="I125" s="130">
        <f>SUM(I124)</f>
        <v>1007.19</v>
      </c>
      <c r="J125" s="130">
        <v>1337.6</v>
      </c>
      <c r="K125" s="130">
        <f>K124</f>
        <v>25</v>
      </c>
      <c r="L125" s="130">
        <f>SUM(L124)</f>
        <v>3632.59</v>
      </c>
      <c r="M125" s="98">
        <f>M124</f>
        <v>40367.410000000003</v>
      </c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  <c r="BV125" s="3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4"/>
      <c r="CS125" s="34"/>
      <c r="CT125" s="34"/>
      <c r="CU125" s="34"/>
      <c r="CV125" s="34"/>
      <c r="CW125" s="34"/>
      <c r="CX125" s="34"/>
      <c r="CY125" s="34"/>
      <c r="CZ125" s="34"/>
      <c r="DA125" s="34"/>
      <c r="DB125" s="34"/>
      <c r="DC125" s="34"/>
      <c r="DD125" s="34"/>
      <c r="DE125" s="34"/>
      <c r="DF125" s="34"/>
      <c r="DG125" s="34"/>
      <c r="DH125" s="34"/>
      <c r="DI125" s="34"/>
      <c r="DJ125" s="34"/>
      <c r="DK125" s="34"/>
      <c r="DL125" s="34"/>
      <c r="DM125" s="34"/>
      <c r="DN125" s="34"/>
      <c r="DO125" s="34"/>
      <c r="DP125" s="34"/>
      <c r="DQ125" s="34"/>
      <c r="DR125" s="34"/>
      <c r="DS125" s="34"/>
      <c r="DT125" s="34"/>
      <c r="DU125" s="34"/>
      <c r="DV125" s="34"/>
      <c r="DW125" s="34"/>
      <c r="DX125" s="34"/>
      <c r="DY125" s="34"/>
      <c r="DZ125" s="34"/>
      <c r="EA125" s="34"/>
      <c r="EB125" s="34"/>
      <c r="EC125" s="34"/>
      <c r="ED125" s="34"/>
      <c r="EE125" s="34"/>
      <c r="EF125" s="34"/>
      <c r="EG125" s="34"/>
      <c r="EH125" s="34"/>
      <c r="EI125" s="34"/>
      <c r="EJ125" s="34"/>
      <c r="EK125" s="34"/>
      <c r="EL125" s="34"/>
      <c r="EM125" s="34"/>
      <c r="EN125" s="34"/>
      <c r="EO125" s="34"/>
      <c r="EP125" s="34"/>
      <c r="EQ125" s="34"/>
      <c r="ER125" s="34"/>
      <c r="ES125" s="34"/>
      <c r="ET125" s="34"/>
      <c r="EU125" s="34"/>
      <c r="EV125" s="34"/>
      <c r="EW125" s="34"/>
      <c r="EX125" s="34"/>
      <c r="EY125" s="34"/>
      <c r="EZ125" s="34"/>
      <c r="FA125" s="34"/>
      <c r="FB125" s="34"/>
      <c r="FC125" s="34"/>
      <c r="FD125" s="34"/>
      <c r="FE125" s="34"/>
      <c r="FF125" s="34"/>
      <c r="FG125" s="34"/>
      <c r="FH125" s="34"/>
      <c r="FI125" s="34"/>
      <c r="FJ125" s="34"/>
      <c r="FK125" s="34"/>
      <c r="FL125" s="34"/>
      <c r="FM125" s="34"/>
      <c r="FN125" s="34"/>
      <c r="FO125" s="34"/>
      <c r="FP125" s="34"/>
      <c r="FQ125" s="34"/>
      <c r="FR125" s="34"/>
      <c r="FS125" s="34"/>
      <c r="FT125" s="34"/>
      <c r="FU125" s="34"/>
      <c r="FV125" s="34"/>
      <c r="FW125" s="34"/>
      <c r="FX125" s="34"/>
      <c r="FY125" s="34"/>
      <c r="FZ125" s="34"/>
      <c r="GA125" s="34"/>
      <c r="GB125" s="34"/>
      <c r="GC125" s="34"/>
      <c r="GD125" s="34"/>
      <c r="GE125" s="34"/>
      <c r="GF125" s="34"/>
      <c r="GG125" s="34"/>
      <c r="GH125" s="34"/>
      <c r="GI125" s="34"/>
      <c r="GJ125" s="34"/>
      <c r="GK125" s="34"/>
      <c r="GL125" s="34"/>
      <c r="GM125" s="34"/>
      <c r="GN125" s="34"/>
      <c r="GO125" s="34"/>
      <c r="GP125" s="34"/>
      <c r="GQ125" s="34"/>
      <c r="GR125" s="34"/>
      <c r="GS125" s="34"/>
      <c r="GT125" s="34"/>
      <c r="GU125" s="34"/>
      <c r="GV125" s="34"/>
      <c r="GW125" s="34"/>
      <c r="GX125" s="34"/>
      <c r="GY125" s="34"/>
      <c r="GZ125" s="34"/>
      <c r="HA125" s="34"/>
      <c r="HB125" s="34"/>
      <c r="HC125" s="34"/>
      <c r="HD125" s="34"/>
      <c r="HE125" s="34"/>
      <c r="HF125" s="34"/>
      <c r="HG125" s="34"/>
      <c r="HH125" s="34"/>
      <c r="HI125" s="34"/>
      <c r="HJ125" s="34"/>
      <c r="HK125" s="34"/>
      <c r="HL125" s="34"/>
      <c r="HM125" s="34"/>
      <c r="HN125" s="34"/>
      <c r="HO125" s="34"/>
      <c r="HP125" s="34"/>
      <c r="HQ125" s="34"/>
      <c r="HR125" s="34"/>
      <c r="HS125" s="34"/>
      <c r="HT125" s="34"/>
      <c r="HU125" s="34"/>
      <c r="HV125" s="34"/>
      <c r="HW125" s="34"/>
      <c r="HX125" s="34"/>
      <c r="HY125" s="34"/>
      <c r="HZ125" s="34"/>
      <c r="IA125" s="34"/>
    </row>
    <row r="126" spans="1:669" ht="15.75" x14ac:dyDescent="0.25">
      <c r="B126" s="1"/>
      <c r="C126" s="4"/>
      <c r="D126" s="4"/>
      <c r="E126" s="7"/>
      <c r="F126" s="7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  <c r="BV126" s="3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  <c r="CR126" s="34"/>
      <c r="CS126" s="34"/>
      <c r="CT126" s="34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4"/>
      <c r="DI126" s="34"/>
      <c r="DJ126" s="34"/>
      <c r="DK126" s="34"/>
      <c r="DL126" s="34"/>
      <c r="DM126" s="34"/>
      <c r="DN126" s="34"/>
      <c r="DO126" s="34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4"/>
      <c r="ED126" s="34"/>
      <c r="EE126" s="34"/>
      <c r="EF126" s="34"/>
      <c r="EG126" s="34"/>
      <c r="EH126" s="34"/>
      <c r="EI126" s="34"/>
      <c r="EJ126" s="34"/>
      <c r="EK126" s="34"/>
      <c r="EL126" s="34"/>
      <c r="EM126" s="34"/>
      <c r="EN126" s="34"/>
      <c r="EO126" s="34"/>
      <c r="EP126" s="34"/>
      <c r="EQ126" s="34"/>
      <c r="ER126" s="34"/>
      <c r="ES126" s="34"/>
      <c r="ET126" s="34"/>
      <c r="EU126" s="34"/>
      <c r="EV126" s="34"/>
      <c r="EW126" s="34"/>
      <c r="EX126" s="34"/>
      <c r="EY126" s="34"/>
      <c r="EZ126" s="34"/>
      <c r="FA126" s="34"/>
      <c r="FB126" s="34"/>
      <c r="FC126" s="34"/>
      <c r="FD126" s="34"/>
      <c r="FE126" s="34"/>
      <c r="FF126" s="34"/>
      <c r="FG126" s="34"/>
      <c r="FH126" s="34"/>
      <c r="FI126" s="34"/>
      <c r="FJ126" s="34"/>
      <c r="FK126" s="34"/>
      <c r="FL126" s="34"/>
      <c r="FM126" s="34"/>
      <c r="FN126" s="34"/>
      <c r="FO126" s="34"/>
      <c r="FP126" s="34"/>
      <c r="FQ126" s="34"/>
      <c r="FR126" s="34"/>
      <c r="FS126" s="34"/>
      <c r="FT126" s="34"/>
      <c r="FU126" s="34"/>
      <c r="FV126" s="34"/>
      <c r="FW126" s="34"/>
      <c r="FX126" s="34"/>
      <c r="FY126" s="34"/>
      <c r="FZ126" s="34"/>
      <c r="GA126" s="34"/>
      <c r="GB126" s="34"/>
      <c r="GC126" s="34"/>
      <c r="GD126" s="34"/>
      <c r="GE126" s="34"/>
      <c r="GF126" s="34"/>
      <c r="GG126" s="34"/>
      <c r="GH126" s="34"/>
      <c r="GI126" s="34"/>
      <c r="GJ126" s="34"/>
      <c r="GK126" s="34"/>
      <c r="GL126" s="34"/>
      <c r="GM126" s="34"/>
      <c r="GN126" s="34"/>
      <c r="GO126" s="34"/>
      <c r="GP126" s="34"/>
      <c r="GQ126" s="34"/>
      <c r="GR126" s="34"/>
      <c r="GS126" s="34"/>
      <c r="GT126" s="34"/>
      <c r="GU126" s="34"/>
      <c r="GV126" s="34"/>
      <c r="GW126" s="34"/>
      <c r="GX126" s="34"/>
      <c r="GY126" s="34"/>
      <c r="GZ126" s="34"/>
      <c r="HA126" s="34"/>
      <c r="HB126" s="34"/>
      <c r="HC126" s="34"/>
      <c r="HD126" s="34"/>
      <c r="HE126" s="34"/>
      <c r="HF126" s="34"/>
      <c r="HG126" s="34"/>
      <c r="HH126" s="34"/>
      <c r="HI126" s="34"/>
      <c r="HJ126" s="34"/>
      <c r="HK126" s="34"/>
      <c r="HL126" s="34"/>
      <c r="HM126" s="34"/>
      <c r="HN126" s="34"/>
      <c r="HO126" s="34"/>
      <c r="HP126" s="34"/>
      <c r="HQ126" s="34"/>
      <c r="HR126" s="34"/>
      <c r="HS126" s="34"/>
      <c r="HT126" s="34"/>
      <c r="HU126" s="34"/>
      <c r="HV126" s="34"/>
      <c r="HW126" s="34"/>
      <c r="HX126" s="34"/>
      <c r="HY126" s="34"/>
      <c r="HZ126" s="34"/>
      <c r="IA126" s="34"/>
    </row>
    <row r="127" spans="1:669" ht="15.75" x14ac:dyDescent="0.25">
      <c r="A127" s="27" t="s">
        <v>187</v>
      </c>
      <c r="B127" s="1"/>
      <c r="C127" s="4"/>
      <c r="D127" s="4"/>
      <c r="E127" s="7"/>
      <c r="F127" s="7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  <c r="BV127" s="34"/>
      <c r="BW127" s="34"/>
      <c r="BX127" s="34"/>
      <c r="BY127" s="34"/>
      <c r="BZ127" s="34"/>
      <c r="CA127" s="34"/>
      <c r="CB127" s="34"/>
      <c r="CC127" s="34"/>
      <c r="CD127" s="34"/>
      <c r="CE127" s="34"/>
      <c r="CF127" s="34"/>
      <c r="CG127" s="34"/>
      <c r="CH127" s="34"/>
      <c r="CI127" s="34"/>
      <c r="CJ127" s="34"/>
      <c r="CK127" s="34"/>
      <c r="CL127" s="34"/>
      <c r="CM127" s="34"/>
      <c r="CN127" s="34"/>
      <c r="CO127" s="34"/>
      <c r="CP127" s="34"/>
      <c r="CQ127" s="34"/>
      <c r="CR127" s="34"/>
      <c r="CS127" s="34"/>
      <c r="CT127" s="34"/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4"/>
      <c r="DH127" s="34"/>
      <c r="DI127" s="34"/>
      <c r="DJ127" s="34"/>
      <c r="DK127" s="34"/>
      <c r="DL127" s="34"/>
      <c r="DM127" s="34"/>
      <c r="DN127" s="34"/>
      <c r="DO127" s="34"/>
      <c r="DP127" s="34"/>
      <c r="DQ127" s="34"/>
      <c r="DR127" s="34"/>
      <c r="DS127" s="34"/>
      <c r="DT127" s="34"/>
      <c r="DU127" s="34"/>
      <c r="DV127" s="34"/>
      <c r="DW127" s="34"/>
      <c r="DX127" s="34"/>
      <c r="DY127" s="34"/>
      <c r="DZ127" s="34"/>
      <c r="EA127" s="34"/>
      <c r="EB127" s="34"/>
      <c r="EC127" s="34"/>
      <c r="ED127" s="34"/>
      <c r="EE127" s="34"/>
      <c r="EF127" s="34"/>
      <c r="EG127" s="34"/>
      <c r="EH127" s="34"/>
      <c r="EI127" s="34"/>
      <c r="EJ127" s="34"/>
      <c r="EK127" s="34"/>
      <c r="EL127" s="34"/>
      <c r="EM127" s="34"/>
      <c r="EN127" s="34"/>
      <c r="EO127" s="34"/>
      <c r="EP127" s="34"/>
      <c r="EQ127" s="34"/>
      <c r="ER127" s="34"/>
      <c r="ES127" s="34"/>
      <c r="ET127" s="34"/>
      <c r="EU127" s="34"/>
      <c r="EV127" s="34"/>
      <c r="EW127" s="34"/>
      <c r="EX127" s="34"/>
      <c r="EY127" s="34"/>
      <c r="EZ127" s="34"/>
      <c r="FA127" s="34"/>
      <c r="FB127" s="34"/>
      <c r="FC127" s="34"/>
      <c r="FD127" s="34"/>
      <c r="FE127" s="34"/>
      <c r="FF127" s="34"/>
      <c r="FG127" s="34"/>
      <c r="FH127" s="34"/>
      <c r="FI127" s="34"/>
      <c r="FJ127" s="34"/>
      <c r="FK127" s="34"/>
      <c r="FL127" s="34"/>
      <c r="FM127" s="34"/>
      <c r="FN127" s="34"/>
      <c r="FO127" s="34"/>
      <c r="FP127" s="34"/>
      <c r="FQ127" s="34"/>
      <c r="FR127" s="34"/>
      <c r="FS127" s="34"/>
      <c r="FT127" s="34"/>
      <c r="FU127" s="34"/>
      <c r="FV127" s="34"/>
      <c r="FW127" s="34"/>
      <c r="FX127" s="34"/>
      <c r="FY127" s="34"/>
      <c r="FZ127" s="34"/>
      <c r="GA127" s="34"/>
      <c r="GB127" s="34"/>
      <c r="GC127" s="34"/>
      <c r="GD127" s="34"/>
      <c r="GE127" s="34"/>
      <c r="GF127" s="34"/>
      <c r="GG127" s="34"/>
      <c r="GH127" s="34"/>
      <c r="GI127" s="34"/>
      <c r="GJ127" s="34"/>
      <c r="GK127" s="34"/>
      <c r="GL127" s="34"/>
      <c r="GM127" s="34"/>
      <c r="GN127" s="34"/>
      <c r="GO127" s="34"/>
      <c r="GP127" s="34"/>
      <c r="GQ127" s="34"/>
      <c r="GR127" s="34"/>
      <c r="GS127" s="34"/>
      <c r="GT127" s="34"/>
      <c r="GU127" s="34"/>
      <c r="GV127" s="34"/>
      <c r="GW127" s="34"/>
      <c r="GX127" s="34"/>
      <c r="GY127" s="34"/>
      <c r="GZ127" s="34"/>
      <c r="HA127" s="34"/>
      <c r="HB127" s="34"/>
      <c r="HC127" s="34"/>
      <c r="HD127" s="34"/>
      <c r="HE127" s="34"/>
      <c r="HF127" s="34"/>
      <c r="HG127" s="34"/>
      <c r="HH127" s="34"/>
      <c r="HI127" s="34"/>
      <c r="HJ127" s="34"/>
      <c r="HK127" s="34"/>
      <c r="HL127" s="34"/>
      <c r="HM127" s="34"/>
      <c r="HN127" s="34"/>
      <c r="HO127" s="34"/>
      <c r="HP127" s="34"/>
      <c r="HQ127" s="34"/>
      <c r="HR127" s="34"/>
      <c r="HS127" s="34"/>
      <c r="HT127" s="34"/>
      <c r="HU127" s="34"/>
      <c r="HV127" s="34"/>
      <c r="HW127" s="34"/>
      <c r="HX127" s="34"/>
      <c r="HY127" s="34"/>
      <c r="HZ127" s="34"/>
      <c r="IA127" s="34"/>
    </row>
    <row r="128" spans="1:669" x14ac:dyDescent="0.25">
      <c r="A128" t="s">
        <v>188</v>
      </c>
      <c r="B128" s="3" t="s">
        <v>15</v>
      </c>
      <c r="C128" s="4" t="s">
        <v>66</v>
      </c>
      <c r="D128" s="4" t="s">
        <v>194</v>
      </c>
      <c r="E128" s="7">
        <v>44774</v>
      </c>
      <c r="F128" s="7" t="s">
        <v>97</v>
      </c>
      <c r="G128" s="127">
        <v>60000</v>
      </c>
      <c r="H128" s="127">
        <v>1722</v>
      </c>
      <c r="I128" s="127">
        <v>3486.68</v>
      </c>
      <c r="J128" s="127">
        <v>1824</v>
      </c>
      <c r="K128" s="127">
        <v>25</v>
      </c>
      <c r="L128" s="127">
        <v>7057.68</v>
      </c>
      <c r="M128" s="127">
        <f>G128-L128</f>
        <v>52942.32</v>
      </c>
    </row>
    <row r="129" spans="1:669" ht="15.75" x14ac:dyDescent="0.25">
      <c r="A129" s="45" t="s">
        <v>93</v>
      </c>
      <c r="B129" s="67">
        <v>1</v>
      </c>
      <c r="C129" s="51"/>
      <c r="D129" s="51"/>
      <c r="E129" s="77"/>
      <c r="F129" s="77"/>
      <c r="G129" s="130">
        <f t="shared" ref="G129:M129" si="26">G128</f>
        <v>60000</v>
      </c>
      <c r="H129" s="98">
        <f t="shared" si="26"/>
        <v>1722</v>
      </c>
      <c r="I129" s="130">
        <f>I128</f>
        <v>3486.68</v>
      </c>
      <c r="J129" s="130">
        <f t="shared" si="26"/>
        <v>1824</v>
      </c>
      <c r="K129" s="130">
        <f>K128</f>
        <v>25</v>
      </c>
      <c r="L129" s="130">
        <f>L128</f>
        <v>7057.68</v>
      </c>
      <c r="M129" s="98">
        <f t="shared" si="26"/>
        <v>52942.32</v>
      </c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  <c r="BV129" s="34"/>
      <c r="BW129" s="34"/>
      <c r="BX129" s="34"/>
      <c r="BY129" s="34"/>
      <c r="BZ129" s="34"/>
      <c r="CA129" s="34"/>
      <c r="CB129" s="34"/>
      <c r="CC129" s="34"/>
      <c r="CD129" s="34"/>
      <c r="CE129" s="34"/>
      <c r="CF129" s="34"/>
      <c r="CG129" s="34"/>
      <c r="CH129" s="34"/>
      <c r="CI129" s="34"/>
      <c r="CJ129" s="34"/>
      <c r="CK129" s="34"/>
      <c r="CL129" s="34"/>
      <c r="CM129" s="34"/>
      <c r="CN129" s="34"/>
      <c r="CO129" s="34"/>
      <c r="CP129" s="34"/>
      <c r="CQ129" s="34"/>
      <c r="CR129" s="34"/>
      <c r="CS129" s="34"/>
      <c r="CT129" s="34"/>
      <c r="CU129" s="34"/>
      <c r="CV129" s="34"/>
      <c r="CW129" s="34"/>
      <c r="CX129" s="34"/>
      <c r="CY129" s="34"/>
      <c r="CZ129" s="34"/>
      <c r="DA129" s="34"/>
      <c r="DB129" s="34"/>
      <c r="DC129" s="34"/>
      <c r="DD129" s="34"/>
      <c r="DE129" s="34"/>
      <c r="DF129" s="34"/>
      <c r="DG129" s="34"/>
      <c r="DH129" s="34"/>
      <c r="DI129" s="34"/>
      <c r="DJ129" s="34"/>
      <c r="DK129" s="34"/>
      <c r="DL129" s="34"/>
      <c r="DM129" s="34"/>
      <c r="DN129" s="34"/>
      <c r="DO129" s="34"/>
      <c r="DP129" s="34"/>
      <c r="DQ129" s="34"/>
      <c r="DR129" s="34"/>
      <c r="DS129" s="34"/>
      <c r="DT129" s="34"/>
      <c r="DU129" s="34"/>
      <c r="DV129" s="34"/>
      <c r="DW129" s="34"/>
      <c r="DX129" s="34"/>
      <c r="DY129" s="34"/>
      <c r="DZ129" s="34"/>
      <c r="EA129" s="34"/>
      <c r="EB129" s="34"/>
      <c r="EC129" s="34"/>
      <c r="ED129" s="34"/>
      <c r="EE129" s="34"/>
      <c r="EF129" s="34"/>
      <c r="EG129" s="34"/>
      <c r="EH129" s="34"/>
      <c r="EI129" s="34"/>
      <c r="EJ129" s="34"/>
      <c r="EK129" s="34"/>
      <c r="EL129" s="34"/>
      <c r="EM129" s="34"/>
      <c r="EN129" s="34"/>
      <c r="EO129" s="34"/>
      <c r="EP129" s="34"/>
      <c r="EQ129" s="34"/>
      <c r="ER129" s="34"/>
      <c r="ES129" s="34"/>
      <c r="ET129" s="34"/>
      <c r="EU129" s="34"/>
      <c r="EV129" s="34"/>
      <c r="EW129" s="34"/>
      <c r="EX129" s="34"/>
      <c r="EY129" s="34"/>
      <c r="EZ129" s="34"/>
      <c r="FA129" s="34"/>
      <c r="FB129" s="34"/>
      <c r="FC129" s="34"/>
      <c r="FD129" s="34"/>
      <c r="FE129" s="34"/>
      <c r="FF129" s="34"/>
      <c r="FG129" s="34"/>
      <c r="FH129" s="34"/>
      <c r="FI129" s="34"/>
      <c r="FJ129" s="34"/>
      <c r="FK129" s="34"/>
      <c r="FL129" s="34"/>
      <c r="FM129" s="34"/>
      <c r="FN129" s="34"/>
      <c r="FO129" s="34"/>
      <c r="FP129" s="34"/>
      <c r="FQ129" s="34"/>
      <c r="FR129" s="34"/>
      <c r="FS129" s="34"/>
      <c r="FT129" s="34"/>
      <c r="FU129" s="34"/>
      <c r="FV129" s="34"/>
      <c r="FW129" s="34"/>
      <c r="FX129" s="34"/>
      <c r="FY129" s="34"/>
      <c r="FZ129" s="34"/>
      <c r="GA129" s="34"/>
      <c r="GB129" s="34"/>
      <c r="GC129" s="34"/>
      <c r="GD129" s="34"/>
      <c r="GE129" s="34"/>
      <c r="GF129" s="34"/>
      <c r="GG129" s="34"/>
      <c r="GH129" s="34"/>
      <c r="GI129" s="34"/>
      <c r="GJ129" s="34"/>
      <c r="GK129" s="34"/>
      <c r="GL129" s="34"/>
      <c r="GM129" s="34"/>
      <c r="GN129" s="34"/>
      <c r="GO129" s="34"/>
      <c r="GP129" s="34"/>
      <c r="GQ129" s="34"/>
      <c r="GR129" s="34"/>
      <c r="GS129" s="34"/>
      <c r="GT129" s="34"/>
      <c r="GU129" s="34"/>
      <c r="GV129" s="34"/>
      <c r="GW129" s="34"/>
      <c r="GX129" s="34"/>
      <c r="GY129" s="34"/>
      <c r="GZ129" s="34"/>
      <c r="HA129" s="34"/>
      <c r="HB129" s="34"/>
      <c r="HC129" s="34"/>
      <c r="HD129" s="34"/>
      <c r="HE129" s="34"/>
      <c r="HF129" s="34"/>
      <c r="HG129" s="34"/>
      <c r="HH129" s="34"/>
      <c r="HI129" s="34"/>
      <c r="HJ129" s="34"/>
      <c r="HK129" s="34"/>
      <c r="HL129" s="34"/>
      <c r="HM129" s="34"/>
      <c r="HN129" s="34"/>
      <c r="HO129" s="34"/>
      <c r="HP129" s="34"/>
      <c r="HQ129" s="34"/>
      <c r="HR129" s="34"/>
      <c r="HS129" s="34"/>
      <c r="HT129" s="34"/>
      <c r="HU129" s="34"/>
      <c r="HV129" s="34"/>
      <c r="HW129" s="34"/>
      <c r="HX129" s="34"/>
      <c r="HY129" s="34"/>
      <c r="HZ129" s="34"/>
      <c r="IA129" s="34"/>
    </row>
    <row r="130" spans="1:669" ht="15.75" x14ac:dyDescent="0.25">
      <c r="A130" s="28"/>
      <c r="B130" s="112"/>
      <c r="C130" s="13"/>
      <c r="D130" s="13"/>
      <c r="E130" s="115"/>
      <c r="F130" s="115"/>
      <c r="G130" s="131"/>
      <c r="H130" s="110"/>
      <c r="I130" s="131"/>
      <c r="J130" s="131"/>
      <c r="K130" s="131"/>
      <c r="L130" s="131"/>
      <c r="M130" s="110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  <c r="BV130" s="3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  <c r="CR130" s="34"/>
      <c r="CS130" s="34"/>
      <c r="CT130" s="34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4"/>
      <c r="DI130" s="34"/>
      <c r="DJ130" s="34"/>
      <c r="DK130" s="34"/>
      <c r="DL130" s="34"/>
      <c r="DM130" s="34"/>
      <c r="DN130" s="34"/>
      <c r="DO130" s="34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4"/>
      <c r="ED130" s="34"/>
      <c r="EE130" s="34"/>
      <c r="EF130" s="34"/>
      <c r="EG130" s="34"/>
      <c r="EH130" s="34"/>
      <c r="EI130" s="34"/>
      <c r="EJ130" s="34"/>
      <c r="EK130" s="34"/>
      <c r="EL130" s="34"/>
      <c r="EM130" s="34"/>
      <c r="EN130" s="34"/>
      <c r="EO130" s="34"/>
      <c r="EP130" s="34"/>
      <c r="EQ130" s="34"/>
      <c r="ER130" s="34"/>
      <c r="ES130" s="34"/>
      <c r="ET130" s="34"/>
      <c r="EU130" s="34"/>
      <c r="EV130" s="34"/>
      <c r="EW130" s="34"/>
      <c r="EX130" s="34"/>
      <c r="EY130" s="34"/>
      <c r="EZ130" s="34"/>
      <c r="FA130" s="34"/>
      <c r="FB130" s="34"/>
      <c r="FC130" s="34"/>
      <c r="FD130" s="34"/>
      <c r="FE130" s="34"/>
      <c r="FF130" s="34"/>
      <c r="FG130" s="34"/>
      <c r="FH130" s="34"/>
      <c r="FI130" s="34"/>
      <c r="FJ130" s="34"/>
      <c r="FK130" s="34"/>
      <c r="FL130" s="34"/>
      <c r="FM130" s="34"/>
      <c r="FN130" s="34"/>
      <c r="FO130" s="34"/>
      <c r="FP130" s="34"/>
      <c r="FQ130" s="34"/>
      <c r="FR130" s="34"/>
      <c r="FS130" s="34"/>
      <c r="FT130" s="34"/>
      <c r="FU130" s="34"/>
      <c r="FV130" s="34"/>
      <c r="FW130" s="34"/>
      <c r="FX130" s="34"/>
      <c r="FY130" s="34"/>
      <c r="FZ130" s="34"/>
      <c r="GA130" s="34"/>
      <c r="GB130" s="34"/>
      <c r="GC130" s="34"/>
      <c r="GD130" s="34"/>
      <c r="GE130" s="34"/>
      <c r="GF130" s="34"/>
      <c r="GG130" s="34"/>
      <c r="GH130" s="34"/>
      <c r="GI130" s="34"/>
      <c r="GJ130" s="34"/>
      <c r="GK130" s="34"/>
      <c r="GL130" s="34"/>
      <c r="GM130" s="34"/>
      <c r="GN130" s="34"/>
      <c r="GO130" s="34"/>
      <c r="GP130" s="34"/>
      <c r="GQ130" s="34"/>
      <c r="GR130" s="34"/>
      <c r="GS130" s="34"/>
      <c r="GT130" s="34"/>
      <c r="GU130" s="34"/>
      <c r="GV130" s="34"/>
      <c r="GW130" s="34"/>
      <c r="GX130" s="34"/>
      <c r="GY130" s="34"/>
      <c r="GZ130" s="34"/>
      <c r="HA130" s="34"/>
      <c r="HB130" s="34"/>
      <c r="HC130" s="34"/>
      <c r="HD130" s="34"/>
      <c r="HE130" s="34"/>
      <c r="HF130" s="34"/>
      <c r="HG130" s="34"/>
      <c r="HH130" s="34"/>
      <c r="HI130" s="34"/>
      <c r="HJ130" s="34"/>
      <c r="HK130" s="34"/>
      <c r="HL130" s="34"/>
      <c r="HM130" s="34"/>
      <c r="HN130" s="34"/>
      <c r="HO130" s="34"/>
      <c r="HP130" s="34"/>
      <c r="HQ130" s="34"/>
      <c r="HR130" s="34"/>
      <c r="HS130" s="34"/>
      <c r="HT130" s="34"/>
      <c r="HU130" s="34"/>
      <c r="HV130" s="34"/>
      <c r="HW130" s="34"/>
      <c r="HX130" s="34"/>
      <c r="HY130" s="34"/>
      <c r="HZ130" s="34"/>
      <c r="IA130" s="34"/>
    </row>
    <row r="131" spans="1:669" ht="15.75" x14ac:dyDescent="0.25">
      <c r="A131" s="26" t="s">
        <v>26</v>
      </c>
      <c r="C131" s="30"/>
      <c r="D131" s="30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  <c r="BV131" s="3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  <c r="CR131" s="34"/>
      <c r="CS131" s="34"/>
      <c r="CT131" s="34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4"/>
      <c r="DI131" s="34"/>
      <c r="DJ131" s="34"/>
      <c r="DK131" s="34"/>
      <c r="DL131" s="34"/>
      <c r="DM131" s="34"/>
      <c r="DN131" s="34"/>
      <c r="DO131" s="34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4"/>
      <c r="ED131" s="34"/>
      <c r="EE131" s="34"/>
      <c r="EF131" s="34"/>
      <c r="EG131" s="34"/>
      <c r="EH131" s="34"/>
      <c r="EI131" s="34"/>
      <c r="EJ131" s="34"/>
      <c r="EK131" s="34"/>
      <c r="EL131" s="34"/>
      <c r="EM131" s="34"/>
      <c r="EN131" s="34"/>
      <c r="EO131" s="34"/>
      <c r="EP131" s="34"/>
      <c r="EQ131" s="34"/>
      <c r="ER131" s="34"/>
      <c r="ES131" s="34"/>
      <c r="ET131" s="34"/>
      <c r="EU131" s="34"/>
      <c r="EV131" s="34"/>
      <c r="EW131" s="34"/>
      <c r="EX131" s="34"/>
      <c r="EY131" s="34"/>
      <c r="EZ131" s="34"/>
      <c r="FA131" s="34"/>
      <c r="FB131" s="34"/>
      <c r="FC131" s="34"/>
      <c r="FD131" s="34"/>
      <c r="FE131" s="34"/>
      <c r="FF131" s="34"/>
      <c r="FG131" s="34"/>
      <c r="FH131" s="34"/>
      <c r="FI131" s="34"/>
      <c r="FJ131" s="34"/>
      <c r="FK131" s="34"/>
      <c r="FL131" s="34"/>
      <c r="FM131" s="34"/>
      <c r="FN131" s="34"/>
      <c r="FO131" s="34"/>
      <c r="FP131" s="34"/>
      <c r="FQ131" s="34"/>
      <c r="FR131" s="34"/>
      <c r="FS131" s="34"/>
      <c r="FT131" s="34"/>
      <c r="FU131" s="34"/>
      <c r="FV131" s="34"/>
      <c r="FW131" s="34"/>
      <c r="FX131" s="34"/>
      <c r="FY131" s="34"/>
      <c r="FZ131" s="34"/>
      <c r="GA131" s="34"/>
      <c r="GB131" s="34"/>
      <c r="GC131" s="34"/>
      <c r="GD131" s="34"/>
      <c r="GE131" s="34"/>
      <c r="GF131" s="34"/>
      <c r="GG131" s="34"/>
      <c r="GH131" s="34"/>
      <c r="GI131" s="34"/>
      <c r="GJ131" s="34"/>
      <c r="GK131" s="34"/>
      <c r="GL131" s="34"/>
      <c r="GM131" s="34"/>
      <c r="GN131" s="34"/>
      <c r="GO131" s="34"/>
      <c r="GP131" s="34"/>
      <c r="GQ131" s="34"/>
      <c r="GR131" s="34"/>
      <c r="GS131" s="34"/>
      <c r="GT131" s="34"/>
      <c r="GU131" s="34"/>
      <c r="GV131" s="34"/>
      <c r="GW131" s="34"/>
      <c r="GX131" s="34"/>
      <c r="GY131" s="34"/>
      <c r="GZ131" s="34"/>
      <c r="HA131" s="34"/>
      <c r="HB131" s="34"/>
      <c r="HC131" s="34"/>
      <c r="HD131" s="34"/>
      <c r="HE131" s="34"/>
      <c r="HF131" s="34"/>
      <c r="HG131" s="34"/>
      <c r="HH131" s="34"/>
      <c r="HI131" s="34"/>
      <c r="HJ131" s="34"/>
      <c r="HK131" s="34"/>
      <c r="HL131" s="34"/>
      <c r="HM131" s="34"/>
      <c r="HN131" s="34"/>
      <c r="HO131" s="34"/>
      <c r="HP131" s="34"/>
      <c r="HQ131" s="34"/>
      <c r="HR131" s="34"/>
      <c r="HS131" s="34"/>
      <c r="HT131" s="34"/>
      <c r="HU131" s="34"/>
      <c r="HV131" s="34"/>
      <c r="HW131" s="34"/>
      <c r="HX131" s="34"/>
      <c r="HY131" s="34"/>
      <c r="HZ131" s="34"/>
      <c r="IA131" s="34"/>
    </row>
    <row r="132" spans="1:669" ht="15.75" x14ac:dyDescent="0.25">
      <c r="A132" s="3" t="s">
        <v>37</v>
      </c>
      <c r="B132" s="3" t="s">
        <v>38</v>
      </c>
      <c r="C132" s="4" t="s">
        <v>65</v>
      </c>
      <c r="D132" s="4" t="s">
        <v>194</v>
      </c>
      <c r="E132" s="7">
        <v>44276</v>
      </c>
      <c r="F132" s="7" t="s">
        <v>97</v>
      </c>
      <c r="G132" s="127">
        <v>85000</v>
      </c>
      <c r="H132" s="127">
        <v>2439.5</v>
      </c>
      <c r="I132" s="127">
        <v>8576.99</v>
      </c>
      <c r="J132" s="127">
        <v>2584</v>
      </c>
      <c r="K132" s="127">
        <v>14415.05</v>
      </c>
      <c r="L132" s="127">
        <v>28015.54</v>
      </c>
      <c r="M132" s="127">
        <f>G132-L132</f>
        <v>56984.46</v>
      </c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  <c r="BV132" s="3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  <c r="CR132" s="34"/>
      <c r="CS132" s="34"/>
      <c r="CT132" s="34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4"/>
      <c r="DI132" s="34"/>
      <c r="DJ132" s="34"/>
      <c r="DK132" s="34"/>
      <c r="DL132" s="34"/>
      <c r="DM132" s="34"/>
      <c r="DN132" s="34"/>
      <c r="DO132" s="34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4"/>
      <c r="ED132" s="34"/>
      <c r="EE132" s="34"/>
      <c r="EF132" s="34"/>
      <c r="EG132" s="34"/>
      <c r="EH132" s="34"/>
      <c r="EI132" s="34"/>
      <c r="EJ132" s="34"/>
      <c r="EK132" s="34"/>
      <c r="EL132" s="34"/>
      <c r="EM132" s="34"/>
      <c r="EN132" s="34"/>
      <c r="EO132" s="34"/>
      <c r="EP132" s="34"/>
      <c r="EQ132" s="34"/>
      <c r="ER132" s="34"/>
      <c r="ES132" s="34"/>
      <c r="ET132" s="34"/>
      <c r="EU132" s="34"/>
      <c r="EV132" s="34"/>
      <c r="EW132" s="34"/>
      <c r="EX132" s="34"/>
      <c r="EY132" s="34"/>
      <c r="EZ132" s="34"/>
      <c r="FA132" s="34"/>
      <c r="FB132" s="34"/>
      <c r="FC132" s="34"/>
      <c r="FD132" s="34"/>
      <c r="FE132" s="34"/>
      <c r="FF132" s="34"/>
      <c r="FG132" s="34"/>
      <c r="FH132" s="34"/>
      <c r="FI132" s="34"/>
      <c r="FJ132" s="34"/>
      <c r="FK132" s="34"/>
      <c r="FL132" s="34"/>
      <c r="FM132" s="34"/>
      <c r="FN132" s="34"/>
      <c r="FO132" s="34"/>
      <c r="FP132" s="34"/>
      <c r="FQ132" s="34"/>
      <c r="FR132" s="34"/>
      <c r="FS132" s="34"/>
      <c r="FT132" s="34"/>
      <c r="FU132" s="34"/>
      <c r="FV132" s="34"/>
      <c r="FW132" s="34"/>
      <c r="FX132" s="34"/>
      <c r="FY132" s="34"/>
      <c r="FZ132" s="34"/>
      <c r="GA132" s="34"/>
      <c r="GB132" s="34"/>
      <c r="GC132" s="34"/>
      <c r="GD132" s="34"/>
      <c r="GE132" s="34"/>
      <c r="GF132" s="34"/>
      <c r="GG132" s="34"/>
      <c r="GH132" s="34"/>
      <c r="GI132" s="34"/>
      <c r="GJ132" s="34"/>
      <c r="GK132" s="34"/>
      <c r="GL132" s="34"/>
      <c r="GM132" s="34"/>
      <c r="GN132" s="34"/>
      <c r="GO132" s="34"/>
      <c r="GP132" s="34"/>
      <c r="GQ132" s="34"/>
      <c r="GR132" s="34"/>
      <c r="GS132" s="34"/>
      <c r="GT132" s="34"/>
      <c r="GU132" s="34"/>
      <c r="GV132" s="34"/>
      <c r="GW132" s="34"/>
      <c r="GX132" s="34"/>
      <c r="GY132" s="34"/>
      <c r="GZ132" s="34"/>
      <c r="HA132" s="34"/>
      <c r="HB132" s="34"/>
      <c r="HC132" s="34"/>
      <c r="HD132" s="34"/>
      <c r="HE132" s="34"/>
      <c r="HF132" s="34"/>
      <c r="HG132" s="34"/>
      <c r="HH132" s="34"/>
      <c r="HI132" s="34"/>
      <c r="HJ132" s="34"/>
      <c r="HK132" s="34"/>
      <c r="HL132" s="34"/>
      <c r="HM132" s="34"/>
      <c r="HN132" s="34"/>
      <c r="HO132" s="34"/>
      <c r="HP132" s="34"/>
      <c r="HQ132" s="34"/>
      <c r="HR132" s="34"/>
      <c r="HS132" s="34"/>
      <c r="HT132" s="34"/>
      <c r="HU132" s="34"/>
      <c r="HV132" s="34"/>
      <c r="HW132" s="34"/>
      <c r="HX132" s="34"/>
      <c r="HY132" s="34"/>
      <c r="HZ132" s="34"/>
      <c r="IA132" s="34"/>
    </row>
    <row r="133" spans="1:669" s="45" customFormat="1" ht="15.75" x14ac:dyDescent="0.25">
      <c r="A133" s="3" t="s">
        <v>122</v>
      </c>
      <c r="B133" s="3" t="s">
        <v>217</v>
      </c>
      <c r="C133" s="4" t="s">
        <v>66</v>
      </c>
      <c r="D133" s="4" t="s">
        <v>194</v>
      </c>
      <c r="E133" s="7">
        <v>44593</v>
      </c>
      <c r="F133" s="7" t="s">
        <v>97</v>
      </c>
      <c r="G133" s="127">
        <v>46000</v>
      </c>
      <c r="H133" s="127">
        <v>1320.2</v>
      </c>
      <c r="I133" s="127">
        <v>1289.46</v>
      </c>
      <c r="J133" s="127">
        <v>1398.4</v>
      </c>
      <c r="K133" s="127">
        <v>1085</v>
      </c>
      <c r="L133" s="127">
        <v>5093.0600000000004</v>
      </c>
      <c r="M133" s="127">
        <f>G133-L133</f>
        <v>40906.94</v>
      </c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28"/>
      <c r="AC133" s="28"/>
      <c r="AD133" s="28"/>
      <c r="AE133" s="28"/>
      <c r="AF133" s="28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122"/>
      <c r="AV133" s="122"/>
      <c r="AW133" s="122"/>
      <c r="AX133" s="122"/>
      <c r="AY133" s="122"/>
      <c r="AZ133" s="122"/>
      <c r="BA133" s="122"/>
      <c r="BB133" s="122"/>
      <c r="BC133" s="122"/>
      <c r="BD133" s="122"/>
      <c r="BE133" s="122"/>
      <c r="BF133" s="122"/>
      <c r="BG133" s="122"/>
      <c r="BH133" s="122"/>
      <c r="BI133" s="122"/>
      <c r="BJ133" s="122"/>
      <c r="BK133" s="122"/>
      <c r="BL133" s="122"/>
      <c r="BM133" s="122"/>
      <c r="BN133" s="122"/>
      <c r="BO133" s="122"/>
      <c r="BP133" s="122"/>
      <c r="BQ133" s="122"/>
      <c r="BR133" s="122"/>
      <c r="BS133" s="122"/>
      <c r="BT133" s="122"/>
      <c r="BU133" s="122"/>
      <c r="BV133" s="122"/>
      <c r="BW133" s="122"/>
      <c r="BX133" s="122"/>
      <c r="BY133" s="122"/>
      <c r="BZ133" s="122"/>
      <c r="CA133" s="122"/>
      <c r="CB133" s="122"/>
      <c r="CC133" s="122"/>
      <c r="CD133" s="122"/>
      <c r="CE133" s="122"/>
      <c r="CF133" s="122"/>
      <c r="CG133" s="122"/>
      <c r="CH133" s="122"/>
      <c r="CI133" s="122"/>
      <c r="CJ133" s="122"/>
      <c r="CK133" s="122"/>
      <c r="CL133" s="122"/>
      <c r="CM133" s="122"/>
      <c r="CN133" s="122"/>
      <c r="CO133" s="122"/>
      <c r="CP133" s="122"/>
      <c r="CQ133" s="122"/>
      <c r="CR133" s="122"/>
      <c r="CS133" s="122"/>
      <c r="CT133" s="122"/>
      <c r="CU133" s="122"/>
      <c r="CV133" s="122"/>
      <c r="CW133" s="122"/>
      <c r="CX133" s="122"/>
      <c r="CY133" s="122"/>
      <c r="CZ133" s="122"/>
      <c r="DA133" s="122"/>
      <c r="DB133" s="122"/>
      <c r="DC133" s="122"/>
      <c r="DD133" s="122"/>
      <c r="DE133" s="122"/>
      <c r="DF133" s="122"/>
      <c r="DG133" s="122"/>
      <c r="DH133" s="122"/>
      <c r="DI133" s="122"/>
      <c r="DJ133" s="122"/>
      <c r="DK133" s="122"/>
      <c r="DL133" s="122"/>
      <c r="DM133" s="122"/>
      <c r="DN133" s="122"/>
      <c r="DO133" s="122"/>
      <c r="DP133" s="122"/>
      <c r="DQ133" s="122"/>
      <c r="DR133" s="122"/>
      <c r="DS133" s="122"/>
      <c r="DT133" s="122"/>
      <c r="DU133" s="122"/>
      <c r="DV133" s="122"/>
      <c r="DW133" s="122"/>
      <c r="DX133" s="122"/>
      <c r="DY133" s="122"/>
      <c r="DZ133" s="122"/>
      <c r="EA133" s="122"/>
      <c r="EB133" s="122"/>
      <c r="EC133" s="122"/>
      <c r="ED133" s="122"/>
      <c r="EE133" s="122"/>
      <c r="EF133" s="122"/>
      <c r="EG133" s="122"/>
      <c r="EH133" s="122"/>
      <c r="EI133" s="122"/>
      <c r="EJ133" s="122"/>
      <c r="EK133" s="122"/>
      <c r="EL133" s="122"/>
      <c r="EM133" s="122"/>
      <c r="EN133" s="122"/>
      <c r="EO133" s="122"/>
      <c r="EP133" s="122"/>
      <c r="EQ133" s="122"/>
      <c r="ER133" s="122"/>
      <c r="ES133" s="122"/>
      <c r="ET133" s="122"/>
      <c r="EU133" s="122"/>
      <c r="EV133" s="122"/>
      <c r="EW133" s="122"/>
      <c r="EX133" s="122"/>
      <c r="EY133" s="122"/>
      <c r="EZ133" s="122"/>
      <c r="FA133" s="122"/>
      <c r="FB133" s="122"/>
      <c r="FC133" s="122"/>
      <c r="FD133" s="122"/>
      <c r="FE133" s="122"/>
      <c r="FF133" s="122"/>
      <c r="FG133" s="122"/>
      <c r="FH133" s="122"/>
      <c r="FI133" s="122"/>
      <c r="FJ133" s="122"/>
      <c r="FK133" s="122"/>
      <c r="FL133" s="122"/>
      <c r="FM133" s="122"/>
      <c r="FN133" s="122"/>
      <c r="FO133" s="122"/>
      <c r="FP133" s="122"/>
      <c r="FQ133" s="122"/>
      <c r="FR133" s="122"/>
      <c r="FS133" s="122"/>
      <c r="FT133" s="122"/>
      <c r="FU133" s="122"/>
      <c r="FV133" s="122"/>
      <c r="FW133" s="122"/>
      <c r="FX133" s="122"/>
      <c r="FY133" s="122"/>
      <c r="FZ133" s="122"/>
      <c r="GA133" s="122"/>
      <c r="GB133" s="122"/>
      <c r="GC133" s="122"/>
      <c r="GD133" s="122"/>
      <c r="GE133" s="122"/>
      <c r="GF133" s="122"/>
      <c r="GG133" s="122"/>
      <c r="GH133" s="122"/>
      <c r="GI133" s="122"/>
      <c r="GJ133" s="122"/>
      <c r="GK133" s="122"/>
      <c r="GL133" s="122"/>
      <c r="GM133" s="122"/>
      <c r="GN133" s="122"/>
      <c r="GO133" s="122"/>
      <c r="GP133" s="122"/>
      <c r="GQ133" s="122"/>
      <c r="GR133" s="122"/>
      <c r="GS133" s="122"/>
      <c r="GT133" s="122"/>
      <c r="GU133" s="122"/>
      <c r="GV133" s="122"/>
      <c r="GW133" s="122"/>
      <c r="GX133" s="122"/>
      <c r="GY133" s="122"/>
      <c r="GZ133" s="122"/>
      <c r="HA133" s="122"/>
      <c r="HB133" s="122"/>
      <c r="HC133" s="122"/>
      <c r="HD133" s="122"/>
      <c r="HE133" s="122"/>
      <c r="HF133" s="122"/>
      <c r="HG133" s="122"/>
      <c r="HH133" s="122"/>
      <c r="HI133" s="122"/>
      <c r="HJ133" s="122"/>
      <c r="HK133" s="122"/>
      <c r="HL133" s="122"/>
      <c r="HM133" s="122"/>
      <c r="HN133" s="122"/>
      <c r="HO133" s="122"/>
      <c r="HP133" s="122"/>
      <c r="HQ133" s="122"/>
      <c r="HR133" s="122"/>
      <c r="HS133" s="122"/>
      <c r="HT133" s="122"/>
      <c r="HU133" s="122"/>
      <c r="HV133" s="122"/>
      <c r="HW133" s="122"/>
      <c r="HX133" s="122"/>
      <c r="HY133" s="122"/>
      <c r="HZ133" s="122"/>
      <c r="IA133" s="122"/>
      <c r="IB133" s="27"/>
      <c r="IC133" s="27"/>
      <c r="ID133" s="27"/>
      <c r="IE133" s="27"/>
      <c r="IF133" s="27"/>
      <c r="IG133" s="27"/>
      <c r="IH133" s="27"/>
      <c r="II133" s="27"/>
      <c r="IJ133" s="27"/>
      <c r="IK133" s="27"/>
      <c r="IL133" s="27"/>
      <c r="IM133" s="27"/>
      <c r="IN133" s="27"/>
      <c r="IO133" s="27"/>
      <c r="IP133" s="27"/>
      <c r="IQ133" s="27"/>
      <c r="IR133" s="27"/>
      <c r="IS133" s="27"/>
      <c r="IT133" s="27"/>
      <c r="IU133" s="27"/>
      <c r="IV133" s="27"/>
      <c r="IW133" s="27"/>
      <c r="IX133" s="27"/>
      <c r="IY133" s="27"/>
      <c r="IZ133" s="27"/>
      <c r="JA133" s="27"/>
      <c r="JB133" s="27"/>
      <c r="JC133" s="27"/>
      <c r="JD133" s="27"/>
      <c r="JE133" s="27"/>
      <c r="JF133" s="27"/>
      <c r="JG133" s="27"/>
      <c r="JH133" s="27"/>
      <c r="JI133" s="27"/>
      <c r="JJ133" s="27"/>
      <c r="JK133" s="27"/>
      <c r="JL133" s="27"/>
      <c r="JM133" s="27"/>
      <c r="JN133" s="27"/>
      <c r="JO133" s="27"/>
      <c r="JP133" s="27"/>
      <c r="JQ133" s="27"/>
      <c r="JR133" s="27"/>
      <c r="JS133" s="27"/>
      <c r="JT133" s="27"/>
      <c r="JU133" s="27"/>
      <c r="JV133" s="27"/>
      <c r="JW133" s="27"/>
      <c r="JX133" s="27"/>
      <c r="JY133" s="27"/>
      <c r="JZ133" s="27"/>
      <c r="KA133" s="27"/>
      <c r="KB133" s="27"/>
      <c r="KC133" s="27"/>
      <c r="KD133" s="27"/>
      <c r="KE133" s="27"/>
      <c r="KF133" s="27"/>
      <c r="KG133" s="27"/>
      <c r="KH133" s="27"/>
      <c r="KI133" s="27"/>
      <c r="KJ133" s="27"/>
      <c r="KK133" s="27"/>
      <c r="KL133" s="27"/>
      <c r="KM133" s="27"/>
      <c r="KN133" s="27"/>
      <c r="KO133" s="27"/>
      <c r="KP133" s="27"/>
      <c r="KQ133" s="27"/>
      <c r="KR133" s="27"/>
      <c r="KS133" s="27"/>
      <c r="KT133" s="27"/>
      <c r="KU133" s="27"/>
      <c r="KV133" s="27"/>
      <c r="KW133" s="27"/>
      <c r="KX133" s="27"/>
      <c r="KY133" s="27"/>
      <c r="KZ133" s="27"/>
      <c r="LA133" s="27"/>
      <c r="LB133" s="27"/>
      <c r="LC133" s="27"/>
      <c r="LD133" s="27"/>
      <c r="LE133" s="27"/>
      <c r="LF133" s="27"/>
      <c r="LG133" s="27"/>
      <c r="LH133" s="27"/>
      <c r="LI133" s="27"/>
      <c r="LJ133" s="27"/>
      <c r="LK133" s="27"/>
      <c r="LL133" s="27"/>
      <c r="LM133" s="27"/>
      <c r="LN133" s="27"/>
      <c r="LO133" s="27"/>
      <c r="LP133" s="27"/>
      <c r="LQ133" s="27"/>
      <c r="LR133" s="27"/>
      <c r="LS133" s="27"/>
      <c r="LT133" s="27"/>
      <c r="LU133" s="27"/>
      <c r="LV133" s="27"/>
      <c r="LW133" s="27"/>
      <c r="LX133" s="27"/>
      <c r="LY133" s="27"/>
      <c r="LZ133" s="27"/>
      <c r="MA133" s="27"/>
      <c r="MB133" s="27"/>
      <c r="MC133" s="27"/>
      <c r="MD133" s="27"/>
      <c r="ME133" s="27"/>
      <c r="MF133" s="27"/>
      <c r="MG133" s="27"/>
      <c r="MH133" s="27"/>
      <c r="MI133" s="27"/>
      <c r="MJ133" s="27"/>
      <c r="MK133" s="27"/>
      <c r="ML133" s="27"/>
      <c r="MM133" s="27"/>
      <c r="MN133" s="27"/>
      <c r="MO133" s="27"/>
      <c r="MP133" s="27"/>
      <c r="MQ133" s="27"/>
      <c r="MR133" s="27"/>
      <c r="MS133" s="27"/>
      <c r="MT133" s="27"/>
      <c r="MU133" s="27"/>
      <c r="MV133" s="27"/>
      <c r="MW133" s="27"/>
      <c r="MX133" s="27"/>
      <c r="MY133" s="27"/>
      <c r="MZ133" s="27"/>
      <c r="NA133" s="27"/>
      <c r="NB133" s="27"/>
      <c r="NC133" s="27"/>
      <c r="ND133" s="27"/>
      <c r="NE133" s="27"/>
      <c r="NF133" s="27"/>
      <c r="NG133" s="27"/>
      <c r="NH133" s="27"/>
      <c r="NI133" s="27"/>
      <c r="NJ133" s="27"/>
      <c r="NK133" s="27"/>
      <c r="NL133" s="27"/>
      <c r="NM133" s="27"/>
      <c r="NN133" s="27"/>
      <c r="NO133" s="27"/>
      <c r="NP133" s="27"/>
      <c r="NQ133" s="27"/>
      <c r="NR133" s="27"/>
      <c r="NS133" s="27"/>
      <c r="NT133" s="27"/>
      <c r="NU133" s="27"/>
      <c r="NV133" s="27"/>
      <c r="NW133" s="27"/>
      <c r="NX133" s="27"/>
      <c r="NY133" s="27"/>
      <c r="NZ133" s="27"/>
      <c r="OA133" s="27"/>
      <c r="OB133" s="27"/>
      <c r="OC133" s="27"/>
      <c r="OD133" s="27"/>
      <c r="OE133" s="27"/>
      <c r="OF133" s="27"/>
      <c r="OG133" s="27"/>
      <c r="OH133" s="27"/>
      <c r="OI133" s="27"/>
      <c r="OJ133" s="27"/>
      <c r="OK133" s="27"/>
      <c r="OL133" s="27"/>
      <c r="OM133" s="27"/>
      <c r="ON133" s="27"/>
      <c r="OO133" s="27"/>
      <c r="OP133" s="27"/>
      <c r="OQ133" s="27"/>
      <c r="OR133" s="27"/>
      <c r="OS133" s="27"/>
      <c r="OT133" s="27"/>
      <c r="OU133" s="27"/>
      <c r="OV133" s="27"/>
      <c r="OW133" s="27"/>
      <c r="OX133" s="27"/>
      <c r="OY133" s="27"/>
      <c r="OZ133" s="27"/>
      <c r="PA133" s="27"/>
      <c r="PB133" s="27"/>
      <c r="PC133" s="27"/>
      <c r="PD133" s="27"/>
      <c r="PE133" s="27"/>
      <c r="PF133" s="27"/>
      <c r="PG133" s="27"/>
      <c r="PH133" s="27"/>
      <c r="PI133" s="27"/>
      <c r="PJ133" s="27"/>
      <c r="PK133" s="27"/>
      <c r="PL133" s="27"/>
      <c r="PM133" s="27"/>
      <c r="PN133" s="27"/>
      <c r="PO133" s="27"/>
      <c r="PP133" s="27"/>
      <c r="PQ133" s="27"/>
      <c r="PR133" s="27"/>
      <c r="PS133" s="27"/>
      <c r="PT133" s="27"/>
      <c r="PU133" s="27"/>
      <c r="PV133" s="27"/>
      <c r="PW133" s="27"/>
      <c r="PX133" s="27"/>
      <c r="PY133" s="27"/>
      <c r="PZ133" s="27"/>
      <c r="QA133" s="27"/>
      <c r="QB133" s="27"/>
      <c r="QC133" s="27"/>
      <c r="QD133" s="27"/>
      <c r="QE133" s="27"/>
      <c r="QF133" s="27"/>
      <c r="QG133" s="27"/>
      <c r="QH133" s="27"/>
      <c r="QI133" s="27"/>
      <c r="QJ133" s="27"/>
      <c r="QK133" s="27"/>
      <c r="QL133" s="27"/>
      <c r="QM133" s="27"/>
      <c r="QN133" s="27"/>
      <c r="QO133" s="27"/>
      <c r="QP133" s="27"/>
      <c r="QQ133" s="27"/>
      <c r="QR133" s="27"/>
      <c r="QS133" s="27"/>
      <c r="QT133" s="27"/>
      <c r="QU133" s="27"/>
      <c r="QV133" s="27"/>
      <c r="QW133" s="27"/>
      <c r="QX133" s="27"/>
      <c r="QY133" s="27"/>
      <c r="QZ133" s="27"/>
      <c r="RA133" s="27"/>
      <c r="RB133" s="27"/>
      <c r="RC133" s="27"/>
      <c r="RD133" s="27"/>
      <c r="RE133" s="27"/>
      <c r="RF133" s="27"/>
      <c r="RG133" s="27"/>
      <c r="RH133" s="27"/>
      <c r="RI133" s="27"/>
      <c r="RJ133" s="27"/>
      <c r="RK133" s="27"/>
      <c r="RL133" s="27"/>
      <c r="RM133" s="27"/>
      <c r="RN133" s="27"/>
      <c r="RO133" s="27"/>
      <c r="RP133" s="27"/>
      <c r="RQ133" s="27"/>
      <c r="RR133" s="27"/>
      <c r="RS133" s="27"/>
      <c r="RT133" s="27"/>
      <c r="RU133" s="27"/>
      <c r="RV133" s="27"/>
      <c r="RW133" s="27"/>
      <c r="RX133" s="27"/>
      <c r="RY133" s="27"/>
      <c r="RZ133" s="27"/>
      <c r="SA133" s="27"/>
      <c r="SB133" s="27"/>
      <c r="SC133" s="27"/>
      <c r="SD133" s="27"/>
      <c r="SE133" s="27"/>
      <c r="SF133" s="27"/>
      <c r="SG133" s="27"/>
      <c r="SH133" s="27"/>
      <c r="SI133" s="27"/>
      <c r="SJ133" s="27"/>
      <c r="SK133" s="27"/>
      <c r="SL133" s="27"/>
      <c r="SM133" s="27"/>
      <c r="SN133" s="27"/>
      <c r="SO133" s="27"/>
      <c r="SP133" s="27"/>
      <c r="SQ133" s="27"/>
      <c r="SR133" s="27"/>
      <c r="SS133" s="27"/>
      <c r="ST133" s="27"/>
      <c r="SU133" s="27"/>
      <c r="SV133" s="27"/>
      <c r="SW133" s="27"/>
      <c r="SX133" s="27"/>
      <c r="SY133" s="27"/>
      <c r="SZ133" s="27"/>
      <c r="TA133" s="27"/>
      <c r="TB133" s="27"/>
      <c r="TC133" s="27"/>
      <c r="TD133" s="27"/>
      <c r="TE133" s="27"/>
      <c r="TF133" s="27"/>
      <c r="TG133" s="27"/>
      <c r="TH133" s="27"/>
      <c r="TI133" s="27"/>
      <c r="TJ133" s="27"/>
      <c r="TK133" s="27"/>
      <c r="TL133" s="27"/>
      <c r="TM133" s="27"/>
      <c r="TN133" s="27"/>
      <c r="TO133" s="27"/>
      <c r="TP133" s="27"/>
      <c r="TQ133" s="27"/>
      <c r="TR133" s="27"/>
      <c r="TS133" s="27"/>
      <c r="TT133" s="27"/>
      <c r="TU133" s="27"/>
      <c r="TV133" s="27"/>
      <c r="TW133" s="27"/>
      <c r="TX133" s="27"/>
    </row>
    <row r="134" spans="1:669" x14ac:dyDescent="0.25">
      <c r="A134" s="45" t="s">
        <v>13</v>
      </c>
      <c r="B134" s="65">
        <v>2</v>
      </c>
      <c r="C134" s="51"/>
      <c r="D134" s="51"/>
      <c r="E134" s="45"/>
      <c r="F134" s="45"/>
      <c r="G134" s="130">
        <f t="shared" ref="G134:M134" si="27">SUM(G132:G133)</f>
        <v>131000</v>
      </c>
      <c r="H134" s="98">
        <f t="shared" si="27"/>
        <v>3759.7</v>
      </c>
      <c r="I134" s="130">
        <f t="shared" si="27"/>
        <v>9866.4500000000007</v>
      </c>
      <c r="J134" s="130">
        <f t="shared" si="27"/>
        <v>3982.4</v>
      </c>
      <c r="K134" s="130">
        <f t="shared" si="27"/>
        <v>15500.05</v>
      </c>
      <c r="L134" s="130">
        <f t="shared" si="27"/>
        <v>33108.6</v>
      </c>
      <c r="M134" s="98">
        <f t="shared" si="27"/>
        <v>97891.4</v>
      </c>
    </row>
    <row r="135" spans="1:669" ht="15.75" x14ac:dyDescent="0.25"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  <c r="BV135" s="34"/>
      <c r="BW135" s="34"/>
      <c r="BX135" s="34"/>
      <c r="BY135" s="34"/>
      <c r="BZ135" s="34"/>
      <c r="CA135" s="34"/>
      <c r="CB135" s="34"/>
      <c r="CC135" s="34"/>
      <c r="CD135" s="34"/>
      <c r="CE135" s="34"/>
      <c r="CF135" s="34"/>
      <c r="CG135" s="34"/>
      <c r="CH135" s="34"/>
      <c r="CI135" s="34"/>
      <c r="CJ135" s="34"/>
      <c r="CK135" s="34"/>
      <c r="CL135" s="34"/>
      <c r="CM135" s="34"/>
      <c r="CN135" s="34"/>
      <c r="CO135" s="34"/>
      <c r="CP135" s="34"/>
      <c r="CQ135" s="34"/>
      <c r="CR135" s="34"/>
      <c r="CS135" s="34"/>
      <c r="CT135" s="34"/>
      <c r="CU135" s="34"/>
      <c r="CV135" s="34"/>
      <c r="CW135" s="34"/>
      <c r="CX135" s="34"/>
      <c r="CY135" s="34"/>
      <c r="CZ135" s="34"/>
      <c r="DA135" s="34"/>
      <c r="DB135" s="34"/>
      <c r="DC135" s="34"/>
      <c r="DD135" s="34"/>
      <c r="DE135" s="34"/>
      <c r="DF135" s="34"/>
      <c r="DG135" s="34"/>
      <c r="DH135" s="34"/>
      <c r="DI135" s="34"/>
      <c r="DJ135" s="34"/>
      <c r="DK135" s="34"/>
      <c r="DL135" s="34"/>
      <c r="DM135" s="34"/>
      <c r="DN135" s="34"/>
      <c r="DO135" s="34"/>
      <c r="DP135" s="34"/>
      <c r="DQ135" s="34"/>
      <c r="DR135" s="34"/>
      <c r="DS135" s="34"/>
      <c r="DT135" s="34"/>
      <c r="DU135" s="34"/>
      <c r="DV135" s="34"/>
      <c r="DW135" s="34"/>
      <c r="DX135" s="34"/>
      <c r="DY135" s="34"/>
      <c r="DZ135" s="34"/>
      <c r="EA135" s="34"/>
      <c r="EB135" s="34"/>
      <c r="EC135" s="34"/>
      <c r="ED135" s="34"/>
      <c r="EE135" s="34"/>
      <c r="EF135" s="34"/>
      <c r="EG135" s="34"/>
      <c r="EH135" s="34"/>
      <c r="EI135" s="34"/>
      <c r="EJ135" s="34"/>
      <c r="EK135" s="34"/>
      <c r="EL135" s="34"/>
      <c r="EM135" s="34"/>
      <c r="EN135" s="34"/>
      <c r="EO135" s="34"/>
      <c r="EP135" s="34"/>
      <c r="EQ135" s="34"/>
      <c r="ER135" s="34"/>
      <c r="ES135" s="34"/>
      <c r="ET135" s="34"/>
      <c r="EU135" s="34"/>
      <c r="EV135" s="34"/>
      <c r="EW135" s="34"/>
      <c r="EX135" s="34"/>
      <c r="EY135" s="34"/>
      <c r="EZ135" s="34"/>
      <c r="FA135" s="34"/>
      <c r="FB135" s="34"/>
      <c r="FC135" s="34"/>
      <c r="FD135" s="34"/>
      <c r="FE135" s="34"/>
      <c r="FF135" s="34"/>
      <c r="FG135" s="34"/>
      <c r="FH135" s="34"/>
      <c r="FI135" s="34"/>
      <c r="FJ135" s="34"/>
      <c r="FK135" s="34"/>
      <c r="FL135" s="34"/>
      <c r="FM135" s="34"/>
      <c r="FN135" s="34"/>
      <c r="FO135" s="34"/>
      <c r="FP135" s="34"/>
      <c r="FQ135" s="34"/>
      <c r="FR135" s="34"/>
      <c r="FS135" s="34"/>
      <c r="FT135" s="34"/>
      <c r="FU135" s="34"/>
      <c r="FV135" s="34"/>
      <c r="FW135" s="34"/>
      <c r="FX135" s="34"/>
      <c r="FY135" s="34"/>
      <c r="FZ135" s="34"/>
      <c r="GA135" s="34"/>
      <c r="GB135" s="34"/>
      <c r="GC135" s="34"/>
      <c r="GD135" s="34"/>
      <c r="GE135" s="34"/>
      <c r="GF135" s="34"/>
      <c r="GG135" s="34"/>
      <c r="GH135" s="34"/>
      <c r="GI135" s="34"/>
      <c r="GJ135" s="34"/>
      <c r="GK135" s="34"/>
      <c r="GL135" s="34"/>
      <c r="GM135" s="34"/>
      <c r="GN135" s="34"/>
      <c r="GO135" s="34"/>
      <c r="GP135" s="34"/>
      <c r="GQ135" s="34"/>
      <c r="GR135" s="34"/>
      <c r="GS135" s="34"/>
      <c r="GT135" s="34"/>
      <c r="GU135" s="34"/>
      <c r="GV135" s="34"/>
      <c r="GW135" s="34"/>
      <c r="GX135" s="34"/>
      <c r="GY135" s="34"/>
      <c r="GZ135" s="34"/>
      <c r="HA135" s="34"/>
      <c r="HB135" s="34"/>
      <c r="HC135" s="34"/>
      <c r="HD135" s="34"/>
      <c r="HE135" s="34"/>
      <c r="HF135" s="34"/>
      <c r="HG135" s="34"/>
      <c r="HH135" s="34"/>
      <c r="HI135" s="34"/>
      <c r="HJ135" s="34"/>
      <c r="HK135" s="34"/>
      <c r="HL135" s="34"/>
      <c r="HM135" s="34"/>
      <c r="HN135" s="34"/>
      <c r="HO135" s="34"/>
      <c r="HP135" s="34"/>
      <c r="HQ135" s="34"/>
      <c r="HR135" s="34"/>
      <c r="HS135" s="34"/>
      <c r="HT135" s="34"/>
      <c r="HU135" s="34"/>
      <c r="HV135" s="34"/>
      <c r="HW135" s="34"/>
      <c r="HX135" s="34"/>
      <c r="HY135" s="34"/>
      <c r="HZ135" s="34"/>
      <c r="IA135" s="34"/>
    </row>
    <row r="136" spans="1:669" ht="15.75" x14ac:dyDescent="0.25">
      <c r="A136" s="26" t="s">
        <v>60</v>
      </c>
      <c r="C136" s="30"/>
      <c r="D136" s="30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62"/>
      <c r="AV136" s="62"/>
      <c r="AW136" s="62"/>
      <c r="AX136" s="62"/>
      <c r="AY136" s="62"/>
      <c r="AZ136" s="62"/>
      <c r="BA136" s="62"/>
      <c r="BB136" s="62"/>
      <c r="BC136" s="62"/>
      <c r="BD136" s="62"/>
      <c r="BE136" s="62"/>
      <c r="BF136" s="62"/>
      <c r="BG136" s="62"/>
      <c r="BH136" s="62"/>
      <c r="BI136" s="62"/>
      <c r="BJ136" s="62"/>
      <c r="BK136" s="62"/>
      <c r="BL136" s="62"/>
      <c r="BM136" s="62"/>
      <c r="BN136" s="62"/>
      <c r="BO136" s="62"/>
      <c r="BP136" s="62"/>
      <c r="BQ136" s="62"/>
      <c r="BR136" s="62"/>
      <c r="BS136" s="62"/>
      <c r="BT136" s="34"/>
      <c r="BU136" s="34"/>
      <c r="BV136" s="34"/>
      <c r="BW136" s="34"/>
      <c r="BX136" s="34"/>
      <c r="BY136" s="34"/>
      <c r="BZ136" s="34"/>
      <c r="CA136" s="34"/>
      <c r="CB136" s="34"/>
      <c r="CC136" s="34"/>
      <c r="CD136" s="34"/>
      <c r="CE136" s="34"/>
      <c r="CF136" s="34"/>
      <c r="CG136" s="34"/>
      <c r="CH136" s="34"/>
      <c r="CI136" s="34"/>
      <c r="CJ136" s="34"/>
      <c r="CK136" s="34"/>
      <c r="CL136" s="34"/>
      <c r="CM136" s="34"/>
      <c r="CN136" s="34"/>
      <c r="CO136" s="34"/>
      <c r="CP136" s="34"/>
      <c r="CQ136" s="34"/>
      <c r="CR136" s="34"/>
      <c r="CS136" s="34"/>
      <c r="CT136" s="34"/>
      <c r="CU136" s="34"/>
      <c r="CV136" s="34"/>
      <c r="CW136" s="34"/>
      <c r="CX136" s="34"/>
      <c r="CY136" s="34"/>
      <c r="CZ136" s="34"/>
      <c r="DA136" s="34"/>
      <c r="DB136" s="34"/>
      <c r="DC136" s="34"/>
      <c r="DD136" s="34"/>
      <c r="DE136" s="34"/>
      <c r="DF136" s="34"/>
      <c r="DG136" s="34"/>
      <c r="DH136" s="34"/>
      <c r="DI136" s="34"/>
      <c r="DJ136" s="34"/>
      <c r="DK136" s="34"/>
      <c r="DL136" s="34"/>
      <c r="DM136" s="34"/>
      <c r="DN136" s="34"/>
      <c r="DO136" s="34"/>
      <c r="DP136" s="34"/>
      <c r="DQ136" s="34"/>
      <c r="DR136" s="34"/>
      <c r="DS136" s="34"/>
      <c r="DT136" s="34"/>
      <c r="DU136" s="34"/>
      <c r="DV136" s="34"/>
      <c r="DW136" s="34"/>
      <c r="DX136" s="34"/>
      <c r="DY136" s="34"/>
      <c r="DZ136" s="34"/>
      <c r="EA136" s="34"/>
      <c r="EB136" s="34"/>
      <c r="EC136" s="34"/>
      <c r="ED136" s="34"/>
      <c r="EE136" s="34"/>
      <c r="EF136" s="34"/>
      <c r="EG136" s="34"/>
      <c r="EH136" s="34"/>
      <c r="EI136" s="34"/>
      <c r="EJ136" s="34"/>
      <c r="EK136" s="34"/>
      <c r="EL136" s="34"/>
      <c r="EM136" s="34"/>
      <c r="EN136" s="34"/>
      <c r="EO136" s="34"/>
      <c r="EP136" s="34"/>
      <c r="EQ136" s="34"/>
      <c r="ER136" s="34"/>
      <c r="ES136" s="34"/>
      <c r="ET136" s="34"/>
      <c r="EU136" s="34"/>
      <c r="EV136" s="34"/>
      <c r="EW136" s="34"/>
      <c r="EX136" s="34"/>
      <c r="EY136" s="34"/>
      <c r="EZ136" s="34"/>
      <c r="FA136" s="34"/>
      <c r="FB136" s="34"/>
      <c r="FC136" s="34"/>
      <c r="FD136" s="34"/>
      <c r="FE136" s="34"/>
      <c r="FF136" s="34"/>
      <c r="FG136" s="34"/>
      <c r="FH136" s="34"/>
      <c r="FI136" s="34"/>
      <c r="FJ136" s="34"/>
      <c r="FK136" s="34"/>
      <c r="FL136" s="34"/>
      <c r="FM136" s="34"/>
      <c r="FN136" s="34"/>
      <c r="FO136" s="34"/>
      <c r="FP136" s="34"/>
      <c r="FQ136" s="34"/>
      <c r="FR136" s="34"/>
      <c r="FS136" s="34"/>
      <c r="FT136" s="34"/>
      <c r="FU136" s="34"/>
      <c r="FV136" s="34"/>
      <c r="FW136" s="34"/>
      <c r="FX136" s="34"/>
      <c r="FY136" s="34"/>
      <c r="FZ136" s="34"/>
      <c r="GA136" s="34"/>
      <c r="GB136" s="34"/>
      <c r="GC136" s="34"/>
      <c r="GD136" s="34"/>
      <c r="GE136" s="34"/>
      <c r="GF136" s="34"/>
      <c r="GG136" s="34"/>
      <c r="GH136" s="34"/>
      <c r="GI136" s="34"/>
      <c r="GJ136" s="34"/>
      <c r="GK136" s="34"/>
      <c r="GL136" s="34"/>
      <c r="GM136" s="34"/>
      <c r="GN136" s="34"/>
      <c r="GO136" s="34"/>
      <c r="GP136" s="34"/>
      <c r="GQ136" s="34"/>
      <c r="GR136" s="34"/>
      <c r="GS136" s="34"/>
      <c r="GT136" s="34"/>
      <c r="GU136" s="34"/>
      <c r="GV136" s="34"/>
      <c r="GW136" s="34"/>
      <c r="GX136" s="34"/>
      <c r="GY136" s="34"/>
      <c r="GZ136" s="34"/>
      <c r="HA136" s="34"/>
      <c r="HB136" s="34"/>
      <c r="HC136" s="34"/>
      <c r="HD136" s="34"/>
      <c r="HE136" s="34"/>
      <c r="HF136" s="34"/>
      <c r="HG136" s="34"/>
      <c r="HH136" s="34"/>
      <c r="HI136" s="34"/>
      <c r="HJ136" s="34"/>
      <c r="HK136" s="34"/>
      <c r="HL136" s="34"/>
      <c r="HM136" s="34"/>
      <c r="HN136" s="34"/>
      <c r="HO136" s="34"/>
      <c r="HP136" s="34"/>
      <c r="HQ136" s="34"/>
      <c r="HR136" s="34"/>
      <c r="HS136" s="34"/>
      <c r="HT136" s="34"/>
      <c r="HU136" s="34"/>
      <c r="HV136" s="34"/>
      <c r="HW136" s="34"/>
      <c r="HX136" s="34"/>
      <c r="HY136" s="34"/>
      <c r="HZ136" s="34"/>
      <c r="IA136" s="34"/>
    </row>
    <row r="137" spans="1:669" ht="15.75" x14ac:dyDescent="0.25">
      <c r="A137" s="24" t="s">
        <v>126</v>
      </c>
      <c r="B137" s="3" t="s">
        <v>15</v>
      </c>
      <c r="C137" s="4" t="s">
        <v>65</v>
      </c>
      <c r="D137" s="4" t="s">
        <v>194</v>
      </c>
      <c r="E137" s="7">
        <v>44593</v>
      </c>
      <c r="F137" s="7" t="s">
        <v>97</v>
      </c>
      <c r="G137" s="132">
        <v>35000</v>
      </c>
      <c r="H137" s="97">
        <v>1004.5</v>
      </c>
      <c r="I137" s="132">
        <v>0</v>
      </c>
      <c r="J137" s="132">
        <v>1064</v>
      </c>
      <c r="K137" s="127">
        <v>175</v>
      </c>
      <c r="L137" s="127">
        <v>2243.5</v>
      </c>
      <c r="M137" s="127">
        <f>G137-L137</f>
        <v>32756.5</v>
      </c>
      <c r="AH137" s="31"/>
      <c r="AI137" s="31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62"/>
      <c r="AV137" s="62"/>
      <c r="AW137" s="62"/>
      <c r="AX137" s="62"/>
      <c r="AY137" s="62"/>
      <c r="AZ137" s="62"/>
      <c r="BA137" s="62"/>
      <c r="BB137" s="62"/>
      <c r="BC137" s="62"/>
      <c r="BD137" s="62"/>
      <c r="BE137" s="62"/>
      <c r="BF137" s="62"/>
      <c r="BG137" s="62"/>
      <c r="BH137" s="62"/>
      <c r="BI137" s="62"/>
      <c r="BJ137" s="62"/>
      <c r="BK137" s="62"/>
      <c r="BL137" s="62"/>
      <c r="BM137" s="62"/>
      <c r="BN137" s="62"/>
      <c r="BO137" s="62"/>
      <c r="BP137" s="62"/>
      <c r="BQ137" s="62"/>
      <c r="BR137" s="62"/>
      <c r="BS137" s="62"/>
      <c r="BT137" s="34"/>
      <c r="BU137" s="34"/>
      <c r="BV137" s="34"/>
      <c r="BW137" s="34"/>
      <c r="BX137" s="34"/>
      <c r="BY137" s="34"/>
      <c r="BZ137" s="34"/>
      <c r="CA137" s="34"/>
      <c r="CB137" s="34"/>
      <c r="CC137" s="34"/>
      <c r="CD137" s="34"/>
      <c r="CE137" s="34"/>
      <c r="CF137" s="34"/>
      <c r="CG137" s="34"/>
      <c r="CH137" s="34"/>
      <c r="CI137" s="34"/>
      <c r="CJ137" s="34"/>
      <c r="CK137" s="34"/>
      <c r="CL137" s="34"/>
      <c r="CM137" s="34"/>
      <c r="CN137" s="34"/>
      <c r="CO137" s="34"/>
      <c r="CP137" s="34"/>
      <c r="CQ137" s="34"/>
      <c r="CR137" s="34"/>
      <c r="CS137" s="34"/>
      <c r="CT137" s="34"/>
      <c r="CU137" s="34"/>
      <c r="CV137" s="34"/>
      <c r="CW137" s="34"/>
      <c r="CX137" s="34"/>
      <c r="CY137" s="34"/>
      <c r="CZ137" s="34"/>
      <c r="DA137" s="34"/>
      <c r="DB137" s="34"/>
      <c r="DC137" s="34"/>
      <c r="DD137" s="34"/>
      <c r="DE137" s="34"/>
      <c r="DF137" s="34"/>
      <c r="DG137" s="34"/>
      <c r="DH137" s="34"/>
      <c r="DI137" s="34"/>
      <c r="DJ137" s="34"/>
      <c r="DK137" s="34"/>
      <c r="DL137" s="34"/>
      <c r="DM137" s="34"/>
      <c r="DN137" s="34"/>
      <c r="DO137" s="34"/>
      <c r="DP137" s="34"/>
      <c r="DQ137" s="34"/>
      <c r="DR137" s="34"/>
      <c r="DS137" s="34"/>
      <c r="DT137" s="34"/>
      <c r="DU137" s="34"/>
      <c r="DV137" s="34"/>
      <c r="DW137" s="34"/>
      <c r="DX137" s="34"/>
      <c r="DY137" s="34"/>
      <c r="DZ137" s="34"/>
      <c r="EA137" s="34"/>
      <c r="EB137" s="34"/>
      <c r="EC137" s="34"/>
      <c r="ED137" s="34"/>
      <c r="EE137" s="34"/>
      <c r="EF137" s="34"/>
      <c r="EG137" s="34"/>
      <c r="EH137" s="34"/>
      <c r="EI137" s="34"/>
      <c r="EJ137" s="34"/>
      <c r="EK137" s="34"/>
      <c r="EL137" s="34"/>
      <c r="EM137" s="34"/>
      <c r="EN137" s="34"/>
      <c r="EO137" s="34"/>
      <c r="EP137" s="34"/>
      <c r="EQ137" s="34"/>
      <c r="ER137" s="34"/>
      <c r="ES137" s="34"/>
      <c r="ET137" s="34"/>
      <c r="EU137" s="34"/>
      <c r="EV137" s="34"/>
      <c r="EW137" s="34"/>
      <c r="EX137" s="34"/>
      <c r="EY137" s="34"/>
      <c r="EZ137" s="34"/>
      <c r="FA137" s="34"/>
      <c r="FB137" s="34"/>
      <c r="FC137" s="34"/>
      <c r="FD137" s="34"/>
      <c r="FE137" s="34"/>
      <c r="FF137" s="34"/>
      <c r="FG137" s="34"/>
      <c r="FH137" s="34"/>
      <c r="FI137" s="34"/>
      <c r="FJ137" s="34"/>
      <c r="FK137" s="34"/>
      <c r="FL137" s="34"/>
      <c r="FM137" s="34"/>
      <c r="FN137" s="34"/>
      <c r="FO137" s="34"/>
      <c r="FP137" s="34"/>
      <c r="FQ137" s="34"/>
      <c r="FR137" s="34"/>
      <c r="FS137" s="34"/>
      <c r="FT137" s="34"/>
      <c r="FU137" s="34"/>
      <c r="FV137" s="34"/>
      <c r="FW137" s="34"/>
      <c r="FX137" s="34"/>
      <c r="FY137" s="34"/>
      <c r="FZ137" s="34"/>
      <c r="GA137" s="34"/>
      <c r="GB137" s="34"/>
      <c r="GC137" s="34"/>
      <c r="GD137" s="34"/>
      <c r="GE137" s="34"/>
      <c r="GF137" s="34"/>
      <c r="GG137" s="34"/>
      <c r="GH137" s="34"/>
      <c r="GI137" s="34"/>
      <c r="GJ137" s="34"/>
      <c r="GK137" s="34"/>
      <c r="GL137" s="34"/>
      <c r="GM137" s="34"/>
      <c r="GN137" s="34"/>
      <c r="GO137" s="34"/>
      <c r="GP137" s="34"/>
      <c r="GQ137" s="34"/>
      <c r="GR137" s="34"/>
      <c r="GS137" s="34"/>
      <c r="GT137" s="34"/>
      <c r="GU137" s="34"/>
      <c r="GV137" s="34"/>
      <c r="GW137" s="34"/>
      <c r="GX137" s="34"/>
      <c r="GY137" s="34"/>
      <c r="GZ137" s="34"/>
      <c r="HA137" s="34"/>
      <c r="HB137" s="34"/>
      <c r="HC137" s="34"/>
      <c r="HD137" s="34"/>
      <c r="HE137" s="34"/>
      <c r="HF137" s="34"/>
      <c r="HG137" s="34"/>
      <c r="HH137" s="34"/>
      <c r="HI137" s="34"/>
      <c r="HJ137" s="34"/>
      <c r="HK137" s="34"/>
      <c r="HL137" s="34"/>
      <c r="HM137" s="34"/>
      <c r="HN137" s="34"/>
      <c r="HO137" s="34"/>
      <c r="HP137" s="34"/>
      <c r="HQ137" s="34"/>
      <c r="HR137" s="34"/>
      <c r="HS137" s="34"/>
      <c r="HT137" s="34"/>
      <c r="HU137" s="34"/>
      <c r="HV137" s="34"/>
      <c r="HW137" s="34"/>
      <c r="HX137" s="34"/>
      <c r="HY137" s="34"/>
      <c r="HZ137" s="34"/>
      <c r="IA137" s="34"/>
    </row>
    <row r="138" spans="1:669" ht="15.75" x14ac:dyDescent="0.25">
      <c r="A138" s="24" t="s">
        <v>176</v>
      </c>
      <c r="B138" s="3" t="s">
        <v>49</v>
      </c>
      <c r="C138" s="4" t="s">
        <v>66</v>
      </c>
      <c r="D138" s="4" t="s">
        <v>194</v>
      </c>
      <c r="E138" s="7">
        <v>44593</v>
      </c>
      <c r="F138" s="7" t="s">
        <v>97</v>
      </c>
      <c r="G138" s="132">
        <v>125000</v>
      </c>
      <c r="H138" s="97">
        <v>3587.5</v>
      </c>
      <c r="I138" s="132">
        <v>17985.990000000002</v>
      </c>
      <c r="J138" s="132">
        <v>3800</v>
      </c>
      <c r="K138" s="127">
        <v>175</v>
      </c>
      <c r="L138" s="127">
        <v>25548.49</v>
      </c>
      <c r="M138" s="127">
        <f>G138-L138</f>
        <v>99451.51</v>
      </c>
      <c r="AH138" s="31"/>
      <c r="AI138" s="31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62"/>
      <c r="AV138" s="62"/>
      <c r="AW138" s="62"/>
      <c r="AX138" s="62"/>
      <c r="AY138" s="62"/>
      <c r="AZ138" s="62"/>
      <c r="BA138" s="62"/>
      <c r="BB138" s="62"/>
      <c r="BC138" s="62"/>
      <c r="BD138" s="62"/>
      <c r="BE138" s="62"/>
      <c r="BF138" s="62"/>
      <c r="BG138" s="62"/>
      <c r="BH138" s="62"/>
      <c r="BI138" s="62"/>
      <c r="BJ138" s="62"/>
      <c r="BK138" s="62"/>
      <c r="BL138" s="62"/>
      <c r="BM138" s="62"/>
      <c r="BN138" s="62"/>
      <c r="BO138" s="62"/>
      <c r="BP138" s="62"/>
      <c r="BQ138" s="62"/>
      <c r="BR138" s="62"/>
      <c r="BS138" s="62"/>
      <c r="BT138" s="34"/>
      <c r="BU138" s="34"/>
      <c r="BV138" s="34"/>
      <c r="BW138" s="34"/>
      <c r="BX138" s="34"/>
      <c r="BY138" s="34"/>
      <c r="BZ138" s="34"/>
      <c r="CA138" s="34"/>
      <c r="CB138" s="34"/>
      <c r="CC138" s="34"/>
      <c r="CD138" s="34"/>
      <c r="CE138" s="34"/>
      <c r="CF138" s="34"/>
      <c r="CG138" s="34"/>
      <c r="CH138" s="34"/>
      <c r="CI138" s="34"/>
      <c r="CJ138" s="34"/>
      <c r="CK138" s="34"/>
      <c r="CL138" s="34"/>
      <c r="CM138" s="34"/>
      <c r="CN138" s="34"/>
      <c r="CO138" s="34"/>
      <c r="CP138" s="34"/>
      <c r="CQ138" s="34"/>
      <c r="CR138" s="34"/>
      <c r="CS138" s="34"/>
      <c r="CT138" s="34"/>
      <c r="CU138" s="34"/>
      <c r="CV138" s="34"/>
      <c r="CW138" s="34"/>
      <c r="CX138" s="34"/>
      <c r="CY138" s="34"/>
      <c r="CZ138" s="34"/>
      <c r="DA138" s="34"/>
      <c r="DB138" s="34"/>
      <c r="DC138" s="34"/>
      <c r="DD138" s="34"/>
      <c r="DE138" s="34"/>
      <c r="DF138" s="34"/>
      <c r="DG138" s="34"/>
      <c r="DH138" s="34"/>
      <c r="DI138" s="34"/>
      <c r="DJ138" s="34"/>
      <c r="DK138" s="34"/>
      <c r="DL138" s="34"/>
      <c r="DM138" s="34"/>
      <c r="DN138" s="34"/>
      <c r="DO138" s="34"/>
      <c r="DP138" s="34"/>
      <c r="DQ138" s="34"/>
      <c r="DR138" s="34"/>
      <c r="DS138" s="34"/>
      <c r="DT138" s="34"/>
      <c r="DU138" s="34"/>
      <c r="DV138" s="34"/>
      <c r="DW138" s="34"/>
      <c r="DX138" s="34"/>
      <c r="DY138" s="34"/>
      <c r="DZ138" s="34"/>
      <c r="EA138" s="34"/>
      <c r="EB138" s="34"/>
      <c r="EC138" s="34"/>
      <c r="ED138" s="34"/>
      <c r="EE138" s="34"/>
      <c r="EF138" s="34"/>
      <c r="EG138" s="34"/>
      <c r="EH138" s="34"/>
      <c r="EI138" s="34"/>
      <c r="EJ138" s="34"/>
      <c r="EK138" s="34"/>
      <c r="EL138" s="34"/>
      <c r="EM138" s="34"/>
      <c r="EN138" s="34"/>
      <c r="EO138" s="34"/>
      <c r="EP138" s="34"/>
      <c r="EQ138" s="34"/>
      <c r="ER138" s="34"/>
      <c r="ES138" s="34"/>
      <c r="ET138" s="34"/>
      <c r="EU138" s="34"/>
      <c r="EV138" s="34"/>
      <c r="EW138" s="34"/>
      <c r="EX138" s="34"/>
      <c r="EY138" s="34"/>
      <c r="EZ138" s="34"/>
      <c r="FA138" s="34"/>
      <c r="FB138" s="34"/>
      <c r="FC138" s="34"/>
      <c r="FD138" s="34"/>
      <c r="FE138" s="34"/>
      <c r="FF138" s="34"/>
      <c r="FG138" s="34"/>
      <c r="FH138" s="34"/>
      <c r="FI138" s="34"/>
      <c r="FJ138" s="34"/>
      <c r="FK138" s="34"/>
      <c r="FL138" s="34"/>
      <c r="FM138" s="34"/>
      <c r="FN138" s="34"/>
      <c r="FO138" s="34"/>
      <c r="FP138" s="34"/>
      <c r="FQ138" s="34"/>
      <c r="FR138" s="34"/>
      <c r="FS138" s="34"/>
      <c r="FT138" s="34"/>
      <c r="FU138" s="34"/>
      <c r="FV138" s="34"/>
      <c r="FW138" s="34"/>
      <c r="FX138" s="34"/>
      <c r="FY138" s="34"/>
      <c r="FZ138" s="34"/>
      <c r="GA138" s="34"/>
      <c r="GB138" s="34"/>
      <c r="GC138" s="34"/>
      <c r="GD138" s="34"/>
      <c r="GE138" s="34"/>
      <c r="GF138" s="34"/>
      <c r="GG138" s="34"/>
      <c r="GH138" s="34"/>
      <c r="GI138" s="34"/>
      <c r="GJ138" s="34"/>
      <c r="GK138" s="34"/>
      <c r="GL138" s="34"/>
      <c r="GM138" s="34"/>
      <c r="GN138" s="34"/>
      <c r="GO138" s="34"/>
      <c r="GP138" s="34"/>
      <c r="GQ138" s="34"/>
      <c r="GR138" s="34"/>
      <c r="GS138" s="34"/>
      <c r="GT138" s="34"/>
      <c r="GU138" s="34"/>
      <c r="GV138" s="34"/>
      <c r="GW138" s="34"/>
      <c r="GX138" s="34"/>
      <c r="GY138" s="34"/>
      <c r="GZ138" s="34"/>
      <c r="HA138" s="34"/>
      <c r="HB138" s="34"/>
      <c r="HC138" s="34"/>
      <c r="HD138" s="34"/>
      <c r="HE138" s="34"/>
      <c r="HF138" s="34"/>
      <c r="HG138" s="34"/>
      <c r="HH138" s="34"/>
      <c r="HI138" s="34"/>
      <c r="HJ138" s="34"/>
      <c r="HK138" s="34"/>
      <c r="HL138" s="34"/>
      <c r="HM138" s="34"/>
      <c r="HN138" s="34"/>
      <c r="HO138" s="34"/>
      <c r="HP138" s="34"/>
      <c r="HQ138" s="34"/>
      <c r="HR138" s="34"/>
      <c r="HS138" s="34"/>
      <c r="HT138" s="34"/>
      <c r="HU138" s="34"/>
      <c r="HV138" s="34"/>
      <c r="HW138" s="34"/>
      <c r="HX138" s="34"/>
      <c r="HY138" s="34"/>
      <c r="HZ138" s="34"/>
      <c r="IA138" s="34"/>
    </row>
    <row r="139" spans="1:669" ht="15.75" x14ac:dyDescent="0.25">
      <c r="A139" s="24" t="s">
        <v>166</v>
      </c>
      <c r="B139" s="3" t="s">
        <v>16</v>
      </c>
      <c r="C139" s="4" t="s">
        <v>66</v>
      </c>
      <c r="D139" s="4" t="s">
        <v>194</v>
      </c>
      <c r="E139" s="7">
        <v>44682</v>
      </c>
      <c r="F139" s="7" t="s">
        <v>97</v>
      </c>
      <c r="G139" s="132">
        <v>30000</v>
      </c>
      <c r="H139" s="97">
        <v>861</v>
      </c>
      <c r="I139" s="132">
        <v>0</v>
      </c>
      <c r="J139" s="132">
        <v>912</v>
      </c>
      <c r="K139" s="127">
        <v>715</v>
      </c>
      <c r="L139" s="127">
        <v>2488</v>
      </c>
      <c r="M139" s="127">
        <f>G139-L139</f>
        <v>27512</v>
      </c>
      <c r="AH139" s="31"/>
      <c r="AI139" s="31"/>
      <c r="AJ139" s="31"/>
      <c r="AK139" s="31"/>
      <c r="AL139" s="31"/>
      <c r="AM139" s="31"/>
      <c r="AN139" s="31"/>
      <c r="AO139" s="31"/>
      <c r="AP139" s="31"/>
      <c r="AQ139" s="31"/>
      <c r="AR139" s="31"/>
      <c r="AS139" s="31"/>
      <c r="AT139" s="31"/>
      <c r="AU139" s="62"/>
      <c r="AV139" s="62"/>
      <c r="AW139" s="62"/>
      <c r="AX139" s="62"/>
      <c r="AY139" s="62"/>
      <c r="AZ139" s="62"/>
      <c r="BA139" s="62"/>
      <c r="BB139" s="62"/>
      <c r="BC139" s="62"/>
      <c r="BD139" s="62"/>
      <c r="BE139" s="62"/>
      <c r="BF139" s="62"/>
      <c r="BG139" s="62"/>
      <c r="BH139" s="62"/>
      <c r="BI139" s="62"/>
      <c r="BJ139" s="62"/>
      <c r="BK139" s="62"/>
      <c r="BL139" s="62"/>
      <c r="BM139" s="62"/>
      <c r="BN139" s="62"/>
      <c r="BO139" s="62"/>
      <c r="BP139" s="62"/>
      <c r="BQ139" s="62"/>
      <c r="BR139" s="62"/>
      <c r="BS139" s="62"/>
      <c r="BT139" s="34"/>
      <c r="BU139" s="34"/>
      <c r="BV139" s="34"/>
      <c r="BW139" s="34"/>
      <c r="BX139" s="34"/>
      <c r="BY139" s="34"/>
      <c r="BZ139" s="34"/>
      <c r="CA139" s="34"/>
      <c r="CB139" s="34"/>
      <c r="CC139" s="34"/>
      <c r="CD139" s="34"/>
      <c r="CE139" s="34"/>
      <c r="CF139" s="34"/>
      <c r="CG139" s="34"/>
      <c r="CH139" s="34"/>
      <c r="CI139" s="34"/>
      <c r="CJ139" s="34"/>
      <c r="CK139" s="34"/>
      <c r="CL139" s="34"/>
      <c r="CM139" s="34"/>
      <c r="CN139" s="34"/>
      <c r="CO139" s="34"/>
      <c r="CP139" s="34"/>
      <c r="CQ139" s="34"/>
      <c r="CR139" s="34"/>
      <c r="CS139" s="34"/>
      <c r="CT139" s="34"/>
      <c r="CU139" s="34"/>
      <c r="CV139" s="34"/>
      <c r="CW139" s="34"/>
      <c r="CX139" s="34"/>
      <c r="CY139" s="34"/>
      <c r="CZ139" s="34"/>
      <c r="DA139" s="34"/>
      <c r="DB139" s="34"/>
      <c r="DC139" s="34"/>
      <c r="DD139" s="34"/>
      <c r="DE139" s="34"/>
      <c r="DF139" s="34"/>
      <c r="DG139" s="34"/>
      <c r="DH139" s="34"/>
      <c r="DI139" s="34"/>
      <c r="DJ139" s="34"/>
      <c r="DK139" s="34"/>
      <c r="DL139" s="34"/>
      <c r="DM139" s="34"/>
      <c r="DN139" s="34"/>
      <c r="DO139" s="34"/>
      <c r="DP139" s="34"/>
      <c r="DQ139" s="34"/>
      <c r="DR139" s="34"/>
      <c r="DS139" s="34"/>
      <c r="DT139" s="34"/>
      <c r="DU139" s="34"/>
      <c r="DV139" s="34"/>
      <c r="DW139" s="34"/>
      <c r="DX139" s="34"/>
      <c r="DY139" s="34"/>
      <c r="DZ139" s="34"/>
      <c r="EA139" s="34"/>
      <c r="EB139" s="34"/>
      <c r="EC139" s="34"/>
      <c r="ED139" s="34"/>
      <c r="EE139" s="34"/>
      <c r="EF139" s="34"/>
      <c r="EG139" s="34"/>
      <c r="EH139" s="34"/>
      <c r="EI139" s="34"/>
      <c r="EJ139" s="34"/>
      <c r="EK139" s="34"/>
      <c r="EL139" s="34"/>
      <c r="EM139" s="34"/>
      <c r="EN139" s="34"/>
      <c r="EO139" s="34"/>
      <c r="EP139" s="34"/>
      <c r="EQ139" s="34"/>
      <c r="ER139" s="34"/>
      <c r="ES139" s="34"/>
      <c r="ET139" s="34"/>
      <c r="EU139" s="34"/>
      <c r="EV139" s="34"/>
      <c r="EW139" s="34"/>
      <c r="EX139" s="34"/>
      <c r="EY139" s="34"/>
      <c r="EZ139" s="34"/>
      <c r="FA139" s="34"/>
      <c r="FB139" s="34"/>
      <c r="FC139" s="34"/>
      <c r="FD139" s="34"/>
      <c r="FE139" s="34"/>
      <c r="FF139" s="34"/>
      <c r="FG139" s="34"/>
      <c r="FH139" s="34"/>
      <c r="FI139" s="34"/>
      <c r="FJ139" s="34"/>
      <c r="FK139" s="34"/>
      <c r="FL139" s="34"/>
      <c r="FM139" s="34"/>
      <c r="FN139" s="34"/>
      <c r="FO139" s="34"/>
      <c r="FP139" s="34"/>
      <c r="FQ139" s="34"/>
      <c r="FR139" s="34"/>
      <c r="FS139" s="34"/>
      <c r="FT139" s="34"/>
      <c r="FU139" s="34"/>
      <c r="FV139" s="34"/>
      <c r="FW139" s="34"/>
      <c r="FX139" s="34"/>
      <c r="FY139" s="34"/>
      <c r="FZ139" s="34"/>
      <c r="GA139" s="34"/>
      <c r="GB139" s="34"/>
      <c r="GC139" s="34"/>
      <c r="GD139" s="34"/>
      <c r="GE139" s="34"/>
      <c r="GF139" s="34"/>
      <c r="GG139" s="34"/>
      <c r="GH139" s="34"/>
      <c r="GI139" s="34"/>
      <c r="GJ139" s="34"/>
      <c r="GK139" s="34"/>
      <c r="GL139" s="34"/>
      <c r="GM139" s="34"/>
      <c r="GN139" s="34"/>
      <c r="GO139" s="34"/>
      <c r="GP139" s="34"/>
      <c r="GQ139" s="34"/>
      <c r="GR139" s="34"/>
      <c r="GS139" s="34"/>
      <c r="GT139" s="34"/>
      <c r="GU139" s="34"/>
      <c r="GV139" s="34"/>
      <c r="GW139" s="34"/>
      <c r="GX139" s="34"/>
      <c r="GY139" s="34"/>
      <c r="GZ139" s="34"/>
      <c r="HA139" s="34"/>
      <c r="HB139" s="34"/>
      <c r="HC139" s="34"/>
      <c r="HD139" s="34"/>
      <c r="HE139" s="34"/>
      <c r="HF139" s="34"/>
      <c r="HG139" s="34"/>
      <c r="HH139" s="34"/>
      <c r="HI139" s="34"/>
      <c r="HJ139" s="34"/>
      <c r="HK139" s="34"/>
      <c r="HL139" s="34"/>
      <c r="HM139" s="34"/>
      <c r="HN139" s="34"/>
      <c r="HO139" s="34"/>
      <c r="HP139" s="34"/>
      <c r="HQ139" s="34"/>
      <c r="HR139" s="34"/>
      <c r="HS139" s="34"/>
      <c r="HT139" s="34"/>
      <c r="HU139" s="34"/>
      <c r="HV139" s="34"/>
      <c r="HW139" s="34"/>
      <c r="HX139" s="34"/>
      <c r="HY139" s="34"/>
      <c r="HZ139" s="34"/>
      <c r="IA139" s="34"/>
    </row>
    <row r="140" spans="1:669" ht="15.75" x14ac:dyDescent="0.25">
      <c r="A140" s="24" t="s">
        <v>189</v>
      </c>
      <c r="B140" s="3" t="s">
        <v>15</v>
      </c>
      <c r="C140" s="4" t="s">
        <v>65</v>
      </c>
      <c r="D140" s="4" t="s">
        <v>194</v>
      </c>
      <c r="E140" s="7">
        <v>44774</v>
      </c>
      <c r="F140" s="7" t="s">
        <v>97</v>
      </c>
      <c r="G140" s="132">
        <v>35000</v>
      </c>
      <c r="H140" s="97">
        <v>1004.5</v>
      </c>
      <c r="I140" s="132">
        <v>0</v>
      </c>
      <c r="J140" s="132">
        <v>1064</v>
      </c>
      <c r="K140" s="127">
        <v>1602.45</v>
      </c>
      <c r="L140" s="127">
        <v>3670.95</v>
      </c>
      <c r="M140" s="127">
        <f>G140-L140</f>
        <v>31329.05</v>
      </c>
      <c r="AH140" s="31"/>
      <c r="AI140" s="31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62"/>
      <c r="AV140" s="62"/>
      <c r="AW140" s="62"/>
      <c r="AX140" s="62"/>
      <c r="AY140" s="62"/>
      <c r="AZ140" s="62"/>
      <c r="BA140" s="62"/>
      <c r="BB140" s="62"/>
      <c r="BC140" s="62"/>
      <c r="BD140" s="62"/>
      <c r="BE140" s="62"/>
      <c r="BF140" s="62"/>
      <c r="BG140" s="62"/>
      <c r="BH140" s="62"/>
      <c r="BI140" s="62"/>
      <c r="BJ140" s="62"/>
      <c r="BK140" s="62"/>
      <c r="BL140" s="62"/>
      <c r="BM140" s="62"/>
      <c r="BN140" s="62"/>
      <c r="BO140" s="62"/>
      <c r="BP140" s="62"/>
      <c r="BQ140" s="62"/>
      <c r="BR140" s="62"/>
      <c r="BS140" s="62"/>
      <c r="BT140" s="34"/>
      <c r="BU140" s="34"/>
      <c r="BV140" s="34"/>
      <c r="BW140" s="34"/>
      <c r="BX140" s="34"/>
      <c r="BY140" s="34"/>
      <c r="BZ140" s="34"/>
      <c r="CA140" s="34"/>
      <c r="CB140" s="34"/>
      <c r="CC140" s="34"/>
      <c r="CD140" s="34"/>
      <c r="CE140" s="34"/>
      <c r="CF140" s="34"/>
      <c r="CG140" s="34"/>
      <c r="CH140" s="34"/>
      <c r="CI140" s="34"/>
      <c r="CJ140" s="34"/>
      <c r="CK140" s="34"/>
      <c r="CL140" s="34"/>
      <c r="CM140" s="34"/>
      <c r="CN140" s="34"/>
      <c r="CO140" s="34"/>
      <c r="CP140" s="34"/>
      <c r="CQ140" s="34"/>
      <c r="CR140" s="34"/>
      <c r="CS140" s="34"/>
      <c r="CT140" s="34"/>
      <c r="CU140" s="34"/>
      <c r="CV140" s="34"/>
      <c r="CW140" s="34"/>
      <c r="CX140" s="34"/>
      <c r="CY140" s="34"/>
      <c r="CZ140" s="34"/>
      <c r="DA140" s="34"/>
      <c r="DB140" s="34"/>
      <c r="DC140" s="34"/>
      <c r="DD140" s="34"/>
      <c r="DE140" s="34"/>
      <c r="DF140" s="34"/>
      <c r="DG140" s="34"/>
      <c r="DH140" s="34"/>
      <c r="DI140" s="34"/>
      <c r="DJ140" s="34"/>
      <c r="DK140" s="34"/>
      <c r="DL140" s="34"/>
      <c r="DM140" s="34"/>
      <c r="DN140" s="34"/>
      <c r="DO140" s="34"/>
      <c r="DP140" s="34"/>
      <c r="DQ140" s="34"/>
      <c r="DR140" s="34"/>
      <c r="DS140" s="34"/>
      <c r="DT140" s="34"/>
      <c r="DU140" s="34"/>
      <c r="DV140" s="34"/>
      <c r="DW140" s="34"/>
      <c r="DX140" s="34"/>
      <c r="DY140" s="34"/>
      <c r="DZ140" s="34"/>
      <c r="EA140" s="34"/>
      <c r="EB140" s="34"/>
      <c r="EC140" s="34"/>
      <c r="ED140" s="34"/>
      <c r="EE140" s="34"/>
      <c r="EF140" s="34"/>
      <c r="EG140" s="34"/>
      <c r="EH140" s="34"/>
      <c r="EI140" s="34"/>
      <c r="EJ140" s="34"/>
      <c r="EK140" s="34"/>
      <c r="EL140" s="34"/>
      <c r="EM140" s="34"/>
      <c r="EN140" s="34"/>
      <c r="EO140" s="34"/>
      <c r="EP140" s="34"/>
      <c r="EQ140" s="34"/>
      <c r="ER140" s="34"/>
      <c r="ES140" s="34"/>
      <c r="ET140" s="34"/>
      <c r="EU140" s="34"/>
      <c r="EV140" s="34"/>
      <c r="EW140" s="34"/>
      <c r="EX140" s="34"/>
      <c r="EY140" s="34"/>
      <c r="EZ140" s="34"/>
      <c r="FA140" s="34"/>
      <c r="FB140" s="34"/>
      <c r="FC140" s="34"/>
      <c r="FD140" s="34"/>
      <c r="FE140" s="34"/>
      <c r="FF140" s="34"/>
      <c r="FG140" s="34"/>
      <c r="FH140" s="34"/>
      <c r="FI140" s="34"/>
      <c r="FJ140" s="34"/>
      <c r="FK140" s="34"/>
      <c r="FL140" s="34"/>
      <c r="FM140" s="34"/>
      <c r="FN140" s="34"/>
      <c r="FO140" s="34"/>
      <c r="FP140" s="34"/>
      <c r="FQ140" s="34"/>
      <c r="FR140" s="34"/>
      <c r="FS140" s="34"/>
      <c r="FT140" s="34"/>
      <c r="FU140" s="34"/>
      <c r="FV140" s="34"/>
      <c r="FW140" s="34"/>
      <c r="FX140" s="34"/>
      <c r="FY140" s="34"/>
      <c r="FZ140" s="34"/>
      <c r="GA140" s="34"/>
      <c r="GB140" s="34"/>
      <c r="GC140" s="34"/>
      <c r="GD140" s="34"/>
      <c r="GE140" s="34"/>
      <c r="GF140" s="34"/>
      <c r="GG140" s="34"/>
      <c r="GH140" s="34"/>
      <c r="GI140" s="34"/>
      <c r="GJ140" s="34"/>
      <c r="GK140" s="34"/>
      <c r="GL140" s="34"/>
      <c r="GM140" s="34"/>
      <c r="GN140" s="34"/>
      <c r="GO140" s="34"/>
      <c r="GP140" s="34"/>
      <c r="GQ140" s="34"/>
      <c r="GR140" s="34"/>
      <c r="GS140" s="34"/>
      <c r="GT140" s="34"/>
      <c r="GU140" s="34"/>
      <c r="GV140" s="34"/>
      <c r="GW140" s="34"/>
      <c r="GX140" s="34"/>
      <c r="GY140" s="34"/>
      <c r="GZ140" s="34"/>
      <c r="HA140" s="34"/>
      <c r="HB140" s="34"/>
      <c r="HC140" s="34"/>
      <c r="HD140" s="34"/>
      <c r="HE140" s="34"/>
      <c r="HF140" s="34"/>
      <c r="HG140" s="34"/>
      <c r="HH140" s="34"/>
      <c r="HI140" s="34"/>
      <c r="HJ140" s="34"/>
      <c r="HK140" s="34"/>
      <c r="HL140" s="34"/>
      <c r="HM140" s="34"/>
      <c r="HN140" s="34"/>
      <c r="HO140" s="34"/>
      <c r="HP140" s="34"/>
      <c r="HQ140" s="34"/>
      <c r="HR140" s="34"/>
      <c r="HS140" s="34"/>
      <c r="HT140" s="34"/>
      <c r="HU140" s="34"/>
      <c r="HV140" s="34"/>
      <c r="HW140" s="34"/>
      <c r="HX140" s="34"/>
      <c r="HY140" s="34"/>
      <c r="HZ140" s="34"/>
      <c r="IA140" s="34"/>
    </row>
    <row r="141" spans="1:669" x14ac:dyDescent="0.25">
      <c r="A141" s="45" t="s">
        <v>13</v>
      </c>
      <c r="B141" s="65">
        <v>4</v>
      </c>
      <c r="C141" s="51"/>
      <c r="D141" s="51"/>
      <c r="E141" s="45"/>
      <c r="F141" s="45"/>
      <c r="G141" s="130">
        <f t="shared" ref="G141:M141" si="28">SUM(G137:G140)</f>
        <v>225000</v>
      </c>
      <c r="H141" s="98">
        <f t="shared" si="28"/>
        <v>6457.5</v>
      </c>
      <c r="I141" s="130">
        <f t="shared" si="28"/>
        <v>17985.990000000002</v>
      </c>
      <c r="J141" s="130">
        <f t="shared" si="28"/>
        <v>6840</v>
      </c>
      <c r="K141" s="130">
        <f t="shared" si="28"/>
        <v>2667.45</v>
      </c>
      <c r="L141" s="130">
        <f>SUM(L137:L140)</f>
        <v>33950.94</v>
      </c>
      <c r="M141" s="98">
        <f t="shared" si="28"/>
        <v>191049.06</v>
      </c>
      <c r="AQ141" s="31"/>
      <c r="AR141" s="31"/>
      <c r="AS141" s="31"/>
      <c r="AT141" s="31"/>
      <c r="AU141" s="31"/>
      <c r="AV141" s="31"/>
      <c r="AW141" s="31"/>
      <c r="AX141" s="31"/>
      <c r="AY141" s="31"/>
      <c r="AZ141" s="31"/>
      <c r="BA141" s="31"/>
      <c r="BB141" s="31"/>
      <c r="BC141" s="31"/>
      <c r="BD141" s="31"/>
      <c r="BE141" s="31"/>
      <c r="BF141" s="31"/>
      <c r="BG141" s="31"/>
      <c r="BH141" s="31"/>
      <c r="BI141" s="31"/>
      <c r="BJ141" s="31"/>
      <c r="BK141" s="31"/>
      <c r="BL141" s="31"/>
      <c r="BM141" s="31"/>
      <c r="BN141" s="31"/>
      <c r="BO141" s="31"/>
      <c r="BP141" s="31"/>
      <c r="BQ141" s="31"/>
      <c r="BR141" s="31"/>
      <c r="BS141" s="31"/>
    </row>
    <row r="142" spans="1:669" ht="15.75" x14ac:dyDescent="0.25"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  <c r="AV142" s="31"/>
      <c r="AW142" s="31"/>
      <c r="AX142" s="31"/>
      <c r="AY142" s="31"/>
      <c r="AZ142" s="31"/>
      <c r="BA142" s="31"/>
      <c r="BB142" s="31"/>
      <c r="BC142" s="31"/>
      <c r="BD142" s="31"/>
      <c r="BE142" s="31"/>
      <c r="BF142" s="31"/>
      <c r="BG142" s="31"/>
      <c r="BH142" s="31"/>
      <c r="BI142" s="31"/>
      <c r="BJ142" s="31"/>
      <c r="BK142" s="31"/>
      <c r="BL142" s="31"/>
      <c r="BM142" s="31"/>
      <c r="BN142" s="31"/>
      <c r="BO142" s="31"/>
      <c r="BP142" s="31"/>
      <c r="BQ142" s="31"/>
      <c r="BR142" s="31"/>
      <c r="BS142" s="31"/>
      <c r="ID142" s="34"/>
      <c r="IE142" s="34"/>
      <c r="IF142" s="34"/>
      <c r="IG142" s="34"/>
      <c r="IH142" s="34"/>
      <c r="II142" s="34"/>
      <c r="IJ142" s="34"/>
      <c r="IK142" s="34"/>
      <c r="IL142" s="34"/>
      <c r="IM142" s="34"/>
      <c r="IN142" s="34"/>
      <c r="IO142" s="34"/>
      <c r="IP142" s="34"/>
      <c r="IQ142" s="34"/>
      <c r="IR142" s="34"/>
      <c r="IS142" s="34"/>
      <c r="IT142" s="34"/>
      <c r="IU142" s="34"/>
      <c r="IV142" s="34"/>
      <c r="IW142" s="34"/>
      <c r="IX142" s="34"/>
      <c r="IY142" s="34"/>
      <c r="IZ142" s="34"/>
      <c r="JA142" s="34"/>
      <c r="JB142" s="34"/>
      <c r="JC142" s="34"/>
      <c r="JD142" s="34"/>
      <c r="JE142" s="34"/>
      <c r="JF142" s="34"/>
      <c r="JG142" s="34"/>
      <c r="JH142" s="34"/>
      <c r="JI142" s="34"/>
      <c r="JJ142" s="34"/>
      <c r="JK142" s="34"/>
      <c r="JL142" s="34"/>
      <c r="JM142" s="34"/>
      <c r="JN142" s="34"/>
      <c r="JO142" s="34"/>
      <c r="JP142" s="34"/>
      <c r="JQ142" s="34"/>
      <c r="JR142" s="34"/>
      <c r="JS142" s="34"/>
      <c r="JT142" s="34"/>
      <c r="JU142" s="34"/>
      <c r="JV142" s="34"/>
      <c r="JW142" s="34"/>
      <c r="JX142" s="34"/>
      <c r="JY142" s="34"/>
      <c r="JZ142" s="34"/>
      <c r="KA142" s="34"/>
      <c r="KB142" s="34"/>
      <c r="KC142" s="34"/>
      <c r="KD142" s="34"/>
      <c r="KE142" s="34"/>
      <c r="KF142" s="34"/>
      <c r="KG142" s="34"/>
      <c r="KH142" s="34"/>
      <c r="KI142" s="34"/>
      <c r="KJ142" s="34"/>
      <c r="KK142" s="34"/>
      <c r="KL142" s="34"/>
      <c r="KM142" s="34"/>
      <c r="KN142" s="34"/>
      <c r="KO142" s="34"/>
      <c r="KP142" s="34"/>
      <c r="KQ142" s="34"/>
      <c r="KR142" s="34"/>
      <c r="KS142" s="34"/>
      <c r="KT142" s="34"/>
      <c r="KU142" s="34"/>
      <c r="KV142" s="34"/>
      <c r="KW142" s="34"/>
      <c r="KX142" s="34"/>
      <c r="KY142" s="34"/>
      <c r="KZ142" s="34"/>
      <c r="LA142" s="34"/>
      <c r="LB142" s="34"/>
      <c r="LC142" s="34"/>
      <c r="LD142" s="34"/>
      <c r="LE142" s="34"/>
      <c r="LF142" s="34"/>
      <c r="LG142" s="34"/>
      <c r="LH142" s="34"/>
      <c r="LI142" s="34"/>
      <c r="LJ142" s="34"/>
      <c r="LK142" s="34"/>
      <c r="LL142" s="34"/>
      <c r="LM142" s="34"/>
      <c r="LN142" s="34"/>
      <c r="LO142" s="34"/>
      <c r="LP142" s="34"/>
      <c r="LQ142" s="34"/>
      <c r="LR142" s="34"/>
      <c r="LS142" s="34"/>
      <c r="LT142" s="34"/>
      <c r="LU142" s="34"/>
      <c r="LV142" s="34"/>
      <c r="LW142" s="34"/>
      <c r="LX142" s="34"/>
      <c r="LY142" s="34"/>
      <c r="LZ142" s="34"/>
      <c r="MA142" s="34"/>
      <c r="MB142" s="34"/>
      <c r="MC142" s="34"/>
      <c r="MD142" s="34"/>
      <c r="ME142" s="34"/>
      <c r="MF142" s="34"/>
      <c r="MG142" s="34"/>
      <c r="MH142" s="34"/>
      <c r="MI142" s="34"/>
      <c r="MJ142" s="34"/>
      <c r="MK142" s="34"/>
      <c r="ML142" s="34"/>
      <c r="MM142" s="34"/>
      <c r="MN142" s="34"/>
      <c r="MO142" s="34"/>
      <c r="MP142" s="34"/>
      <c r="MQ142" s="34"/>
      <c r="MR142" s="34"/>
      <c r="MS142" s="34"/>
      <c r="MT142" s="34"/>
      <c r="MU142" s="34"/>
      <c r="MV142" s="34"/>
      <c r="MW142" s="34"/>
      <c r="MX142" s="34"/>
      <c r="MY142" s="34"/>
      <c r="MZ142" s="34"/>
      <c r="NA142" s="34"/>
      <c r="NB142" s="34"/>
      <c r="NC142" s="34"/>
      <c r="ND142" s="34"/>
      <c r="NE142" s="34"/>
      <c r="NF142" s="34"/>
      <c r="NG142" s="34"/>
      <c r="NH142" s="34"/>
      <c r="NI142" s="34"/>
      <c r="NJ142" s="34"/>
      <c r="NK142" s="34"/>
      <c r="NL142" s="34"/>
      <c r="NM142" s="34"/>
      <c r="NN142" s="34"/>
      <c r="NO142" s="34"/>
      <c r="NP142" s="34"/>
      <c r="NQ142" s="34"/>
      <c r="NR142" s="34"/>
      <c r="NS142" s="34"/>
      <c r="NT142" s="34"/>
      <c r="NU142" s="34"/>
      <c r="NV142" s="34"/>
      <c r="NW142" s="34"/>
      <c r="NX142" s="34"/>
      <c r="NY142" s="34"/>
      <c r="NZ142" s="34"/>
      <c r="OA142" s="34"/>
      <c r="OB142" s="34"/>
      <c r="OC142" s="34"/>
      <c r="OD142" s="34"/>
      <c r="OE142" s="34"/>
      <c r="OF142" s="34"/>
      <c r="OG142" s="34"/>
      <c r="OH142" s="34"/>
      <c r="OI142" s="34"/>
      <c r="OJ142" s="34"/>
      <c r="OK142" s="34"/>
      <c r="OL142" s="34"/>
      <c r="OM142" s="34"/>
      <c r="ON142" s="34"/>
      <c r="OO142" s="34"/>
      <c r="OP142" s="34"/>
      <c r="OQ142" s="34"/>
      <c r="OR142" s="34"/>
      <c r="OS142" s="34"/>
      <c r="OT142" s="34"/>
      <c r="OU142" s="34"/>
      <c r="OV142" s="34"/>
      <c r="OW142" s="34"/>
      <c r="OX142" s="34"/>
      <c r="OY142" s="34"/>
      <c r="OZ142" s="34"/>
      <c r="PA142" s="34"/>
      <c r="PB142" s="34"/>
      <c r="PC142" s="34"/>
      <c r="PD142" s="34"/>
      <c r="PE142" s="34"/>
      <c r="PF142" s="34"/>
      <c r="PG142" s="34"/>
      <c r="PH142" s="34"/>
      <c r="PI142" s="34"/>
      <c r="PJ142" s="34"/>
      <c r="PK142" s="34"/>
      <c r="PL142" s="34"/>
      <c r="PM142" s="34"/>
      <c r="PN142" s="34"/>
      <c r="PO142" s="34"/>
      <c r="PP142" s="34"/>
      <c r="PQ142" s="34"/>
      <c r="PR142" s="34"/>
      <c r="PS142" s="34"/>
      <c r="PT142" s="34"/>
      <c r="PU142" s="34"/>
      <c r="PV142" s="34"/>
      <c r="PW142" s="34"/>
      <c r="PX142" s="34"/>
      <c r="PY142" s="34"/>
      <c r="PZ142" s="34"/>
      <c r="QA142" s="34"/>
      <c r="QB142" s="34"/>
      <c r="QC142" s="34"/>
      <c r="QD142" s="34"/>
      <c r="QE142" s="34"/>
      <c r="QF142" s="34"/>
      <c r="QG142" s="34"/>
      <c r="QH142" s="34"/>
      <c r="QI142" s="34"/>
      <c r="QJ142" s="34"/>
      <c r="QK142" s="34"/>
      <c r="QL142" s="34"/>
      <c r="QM142" s="34"/>
      <c r="QN142" s="34"/>
      <c r="QO142" s="34"/>
      <c r="QP142" s="34"/>
      <c r="QQ142" s="34"/>
      <c r="QR142" s="34"/>
      <c r="QS142" s="34"/>
      <c r="QT142" s="34"/>
      <c r="QU142" s="34"/>
      <c r="QV142" s="34"/>
      <c r="QW142" s="34"/>
      <c r="QX142" s="34"/>
      <c r="QY142" s="34"/>
      <c r="QZ142" s="34"/>
      <c r="RA142" s="34"/>
      <c r="RB142" s="34"/>
      <c r="RC142" s="34"/>
      <c r="RD142" s="34"/>
      <c r="RE142" s="34"/>
      <c r="RF142" s="34"/>
      <c r="RG142" s="34"/>
      <c r="RH142" s="34"/>
      <c r="RI142" s="34"/>
      <c r="RJ142" s="34"/>
      <c r="RK142" s="34"/>
      <c r="RL142" s="34"/>
      <c r="RM142" s="34"/>
      <c r="RN142" s="34"/>
      <c r="RO142" s="34"/>
      <c r="RP142" s="34"/>
      <c r="RQ142" s="34"/>
      <c r="RR142" s="34"/>
      <c r="RS142" s="34"/>
      <c r="RT142" s="34"/>
      <c r="RU142" s="34"/>
      <c r="RV142" s="34"/>
      <c r="RW142" s="34"/>
      <c r="RX142" s="34"/>
      <c r="RY142" s="34"/>
      <c r="RZ142" s="34"/>
      <c r="SA142" s="34"/>
      <c r="SB142" s="34"/>
      <c r="SC142" s="34"/>
      <c r="SD142" s="34"/>
      <c r="SE142" s="34"/>
      <c r="SF142" s="34"/>
      <c r="SG142" s="34"/>
      <c r="SH142" s="34"/>
      <c r="SI142" s="34"/>
      <c r="SJ142" s="34"/>
      <c r="SK142" s="34"/>
      <c r="SL142" s="34"/>
      <c r="SM142" s="34"/>
      <c r="SN142" s="34"/>
      <c r="SO142" s="34"/>
      <c r="SP142" s="34"/>
      <c r="SQ142" s="34"/>
      <c r="SR142" s="34"/>
      <c r="SS142" s="34"/>
      <c r="ST142" s="34"/>
      <c r="SU142" s="34"/>
      <c r="SV142" s="34"/>
      <c r="SW142" s="34"/>
      <c r="SX142" s="34"/>
      <c r="SY142" s="34"/>
      <c r="SZ142" s="34"/>
      <c r="TA142" s="34"/>
      <c r="TB142" s="34"/>
      <c r="TC142" s="34"/>
      <c r="TD142" s="34"/>
      <c r="TE142" s="34"/>
      <c r="TF142" s="34"/>
      <c r="TG142" s="34"/>
      <c r="TH142" s="34"/>
      <c r="TI142" s="34"/>
      <c r="TJ142" s="34"/>
      <c r="TK142" s="34"/>
      <c r="TL142" s="34"/>
      <c r="TM142" s="34"/>
      <c r="TN142" s="34"/>
      <c r="TO142" s="34"/>
      <c r="TP142" s="34"/>
      <c r="TQ142" s="34"/>
      <c r="TR142" s="34"/>
      <c r="TS142" s="34"/>
      <c r="TT142" s="34"/>
      <c r="TU142" s="34"/>
      <c r="TV142" s="34"/>
      <c r="TW142" s="34"/>
      <c r="TX142" s="34"/>
      <c r="TY142" s="34"/>
      <c r="TZ142" s="34"/>
      <c r="UA142" s="34"/>
      <c r="UB142" s="34"/>
      <c r="UC142" s="34"/>
      <c r="UD142" s="34"/>
      <c r="UE142" s="34"/>
      <c r="UF142" s="34"/>
      <c r="UG142" s="34"/>
      <c r="UH142" s="34"/>
      <c r="UI142" s="34"/>
      <c r="UJ142" s="34"/>
      <c r="UK142" s="34"/>
      <c r="UL142" s="34"/>
      <c r="UM142" s="34"/>
      <c r="UN142" s="34"/>
      <c r="UO142" s="34"/>
      <c r="UP142" s="34"/>
      <c r="UQ142" s="34"/>
      <c r="UR142" s="34"/>
      <c r="US142" s="34"/>
      <c r="UT142" s="34"/>
      <c r="UU142" s="34"/>
      <c r="UV142" s="34"/>
      <c r="UW142" s="34"/>
      <c r="UX142" s="34"/>
      <c r="UY142" s="34"/>
      <c r="UZ142" s="34"/>
      <c r="VA142" s="34"/>
      <c r="VB142" s="34"/>
      <c r="VC142" s="34"/>
      <c r="VD142" s="34"/>
      <c r="VE142" s="34"/>
      <c r="VF142" s="34"/>
      <c r="VG142" s="34"/>
      <c r="VH142" s="34"/>
      <c r="VI142" s="34"/>
      <c r="VJ142" s="34"/>
      <c r="VK142" s="34"/>
      <c r="VL142" s="34"/>
      <c r="VM142" s="34"/>
      <c r="VN142" s="34"/>
      <c r="VO142" s="34"/>
      <c r="VP142" s="34"/>
      <c r="VQ142" s="34"/>
      <c r="VR142" s="34"/>
      <c r="VS142" s="34"/>
      <c r="VT142" s="34"/>
      <c r="VU142" s="34"/>
      <c r="VV142" s="34"/>
      <c r="VW142" s="34"/>
      <c r="VX142" s="34"/>
      <c r="VY142" s="34"/>
      <c r="VZ142" s="34"/>
      <c r="WA142" s="34"/>
      <c r="WB142" s="34"/>
      <c r="WC142" s="34"/>
      <c r="WD142" s="34"/>
      <c r="WE142" s="34"/>
      <c r="WF142" s="34"/>
      <c r="WG142" s="34"/>
      <c r="WH142" s="34"/>
      <c r="WI142" s="34"/>
      <c r="WJ142" s="34"/>
      <c r="WK142" s="34"/>
      <c r="WL142" s="34"/>
      <c r="WM142" s="34"/>
      <c r="WN142" s="34"/>
      <c r="WO142" s="34"/>
      <c r="WP142" s="34"/>
      <c r="WQ142" s="34"/>
      <c r="WR142" s="34"/>
      <c r="WS142" s="34"/>
      <c r="WT142" s="34"/>
      <c r="WU142" s="34"/>
      <c r="WV142" s="34"/>
      <c r="WW142" s="34"/>
      <c r="WX142" s="34"/>
      <c r="WY142" s="34"/>
      <c r="WZ142" s="34"/>
      <c r="XA142" s="34"/>
      <c r="XB142" s="34"/>
      <c r="XC142" s="34"/>
      <c r="XD142" s="34"/>
      <c r="XE142" s="34"/>
      <c r="XF142" s="34"/>
      <c r="XG142" s="34"/>
      <c r="XH142" s="34"/>
      <c r="XI142" s="34"/>
      <c r="XJ142" s="34"/>
      <c r="XK142" s="34"/>
      <c r="XL142" s="34"/>
      <c r="XM142" s="34"/>
      <c r="XN142" s="34"/>
      <c r="XO142" s="34"/>
      <c r="XP142" s="34"/>
      <c r="XQ142" s="34"/>
      <c r="XR142" s="34"/>
      <c r="XS142" s="34"/>
      <c r="XT142" s="34"/>
      <c r="XU142" s="34"/>
      <c r="XV142" s="34"/>
      <c r="XW142" s="34"/>
      <c r="XX142" s="34"/>
      <c r="XY142" s="34"/>
      <c r="XZ142" s="34"/>
      <c r="YA142" s="34"/>
      <c r="YB142" s="34"/>
      <c r="YC142" s="34"/>
      <c r="YD142" s="34"/>
      <c r="YE142" s="34"/>
      <c r="YF142" s="34"/>
      <c r="YG142" s="34"/>
      <c r="YH142" s="34"/>
      <c r="YI142" s="34"/>
      <c r="YJ142" s="34"/>
      <c r="YK142" s="34"/>
      <c r="YL142" s="34"/>
      <c r="YM142" s="34"/>
      <c r="YN142" s="34"/>
      <c r="YO142" s="34"/>
      <c r="YP142" s="34"/>
      <c r="YQ142" s="34"/>
      <c r="YR142" s="34"/>
      <c r="YS142" s="34"/>
    </row>
    <row r="143" spans="1:669" ht="18" customHeight="1" x14ac:dyDescent="0.25">
      <c r="A143" s="27" t="s">
        <v>127</v>
      </c>
      <c r="B143" s="10"/>
      <c r="C143" s="8"/>
      <c r="D143" s="8"/>
      <c r="E143" s="27"/>
      <c r="F143" s="27"/>
      <c r="G143" s="105"/>
      <c r="H143" s="104"/>
      <c r="I143" s="105"/>
      <c r="J143" s="105"/>
      <c r="K143" s="105"/>
      <c r="L143" s="105"/>
      <c r="M143" s="104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31"/>
      <c r="AW143" s="31"/>
      <c r="AX143" s="31"/>
      <c r="AY143" s="31"/>
      <c r="AZ143" s="31"/>
      <c r="BA143" s="31"/>
      <c r="BB143" s="31"/>
      <c r="BC143" s="31"/>
      <c r="BD143" s="31"/>
      <c r="BE143" s="31"/>
      <c r="BF143" s="31"/>
      <c r="BG143" s="31"/>
      <c r="BH143" s="31"/>
      <c r="BI143" s="31"/>
      <c r="BJ143" s="31"/>
      <c r="BK143" s="31"/>
      <c r="BL143" s="31"/>
      <c r="BM143" s="31"/>
      <c r="BN143" s="31"/>
      <c r="BO143" s="31"/>
      <c r="BP143" s="31"/>
      <c r="BQ143" s="31"/>
      <c r="BR143" s="31"/>
      <c r="BS143" s="31"/>
      <c r="ID143" s="34"/>
      <c r="IE143" s="34"/>
      <c r="IF143" s="34"/>
      <c r="IG143" s="34"/>
      <c r="IH143" s="34"/>
      <c r="II143" s="34"/>
      <c r="IJ143" s="34"/>
      <c r="IK143" s="34"/>
      <c r="IL143" s="34"/>
      <c r="IM143" s="34"/>
      <c r="IN143" s="34"/>
      <c r="IO143" s="34"/>
      <c r="IP143" s="34"/>
      <c r="IQ143" s="34"/>
      <c r="IR143" s="34"/>
      <c r="IS143" s="34"/>
      <c r="IT143" s="34"/>
      <c r="IU143" s="34"/>
      <c r="IV143" s="34"/>
      <c r="IW143" s="34"/>
      <c r="IX143" s="34"/>
      <c r="IY143" s="34"/>
      <c r="IZ143" s="34"/>
      <c r="JA143" s="34"/>
      <c r="JB143" s="34"/>
      <c r="JC143" s="34"/>
      <c r="JD143" s="34"/>
      <c r="JE143" s="34"/>
      <c r="JF143" s="34"/>
      <c r="JG143" s="34"/>
      <c r="JH143" s="34"/>
      <c r="JI143" s="34"/>
      <c r="JJ143" s="34"/>
      <c r="JK143" s="34"/>
      <c r="JL143" s="34"/>
      <c r="JM143" s="34"/>
      <c r="JN143" s="34"/>
      <c r="JO143" s="34"/>
      <c r="JP143" s="34"/>
      <c r="JQ143" s="34"/>
      <c r="JR143" s="34"/>
      <c r="JS143" s="34"/>
      <c r="JT143" s="34"/>
      <c r="JU143" s="34"/>
      <c r="JV143" s="34"/>
      <c r="JW143" s="34"/>
      <c r="JX143" s="34"/>
      <c r="JY143" s="34"/>
      <c r="JZ143" s="34"/>
      <c r="KA143" s="34"/>
      <c r="KB143" s="34"/>
      <c r="KC143" s="34"/>
      <c r="KD143" s="34"/>
      <c r="KE143" s="34"/>
      <c r="KF143" s="34"/>
      <c r="KG143" s="34"/>
      <c r="KH143" s="34"/>
      <c r="KI143" s="34"/>
      <c r="KJ143" s="34"/>
      <c r="KK143" s="34"/>
      <c r="KL143" s="34"/>
      <c r="KM143" s="34"/>
      <c r="KN143" s="34"/>
      <c r="KO143" s="34"/>
      <c r="KP143" s="34"/>
      <c r="KQ143" s="34"/>
      <c r="KR143" s="34"/>
      <c r="KS143" s="34"/>
      <c r="KT143" s="34"/>
      <c r="KU143" s="34"/>
      <c r="KV143" s="34"/>
      <c r="KW143" s="34"/>
      <c r="KX143" s="34"/>
      <c r="KY143" s="34"/>
      <c r="KZ143" s="34"/>
      <c r="LA143" s="34"/>
      <c r="LB143" s="34"/>
      <c r="LC143" s="34"/>
      <c r="LD143" s="34"/>
      <c r="LE143" s="34"/>
      <c r="LF143" s="34"/>
      <c r="LG143" s="34"/>
      <c r="LH143" s="34"/>
      <c r="LI143" s="34"/>
      <c r="LJ143" s="34"/>
      <c r="LK143" s="34"/>
      <c r="LL143" s="34"/>
      <c r="LM143" s="34"/>
      <c r="LN143" s="34"/>
      <c r="LO143" s="34"/>
      <c r="LP143" s="34"/>
      <c r="LQ143" s="34"/>
      <c r="LR143" s="34"/>
      <c r="LS143" s="34"/>
      <c r="LT143" s="34"/>
      <c r="LU143" s="34"/>
      <c r="LV143" s="34"/>
      <c r="LW143" s="34"/>
      <c r="LX143" s="34"/>
      <c r="LY143" s="34"/>
      <c r="LZ143" s="34"/>
      <c r="MA143" s="34"/>
      <c r="MB143" s="34"/>
      <c r="MC143" s="34"/>
      <c r="MD143" s="34"/>
      <c r="ME143" s="34"/>
      <c r="MF143" s="34"/>
      <c r="MG143" s="34"/>
      <c r="MH143" s="34"/>
      <c r="MI143" s="34"/>
      <c r="MJ143" s="34"/>
      <c r="MK143" s="34"/>
      <c r="ML143" s="34"/>
      <c r="MM143" s="34"/>
      <c r="MN143" s="34"/>
      <c r="MO143" s="34"/>
      <c r="MP143" s="34"/>
      <c r="MQ143" s="34"/>
      <c r="MR143" s="34"/>
      <c r="MS143" s="34"/>
      <c r="MT143" s="34"/>
      <c r="MU143" s="34"/>
      <c r="MV143" s="34"/>
      <c r="MW143" s="34"/>
      <c r="MX143" s="34"/>
      <c r="MY143" s="34"/>
      <c r="MZ143" s="34"/>
      <c r="NA143" s="34"/>
      <c r="NB143" s="34"/>
      <c r="NC143" s="34"/>
      <c r="ND143" s="34"/>
      <c r="NE143" s="34"/>
      <c r="NF143" s="34"/>
      <c r="NG143" s="34"/>
      <c r="NH143" s="34"/>
      <c r="NI143" s="34"/>
      <c r="NJ143" s="34"/>
      <c r="NK143" s="34"/>
      <c r="NL143" s="34"/>
      <c r="NM143" s="34"/>
      <c r="NN143" s="34"/>
      <c r="NO143" s="34"/>
      <c r="NP143" s="34"/>
      <c r="NQ143" s="34"/>
      <c r="NR143" s="34"/>
      <c r="NS143" s="34"/>
      <c r="NT143" s="34"/>
      <c r="NU143" s="34"/>
      <c r="NV143" s="34"/>
      <c r="NW143" s="34"/>
      <c r="NX143" s="34"/>
      <c r="NY143" s="34"/>
      <c r="NZ143" s="34"/>
      <c r="OA143" s="34"/>
      <c r="OB143" s="34"/>
      <c r="OC143" s="34"/>
      <c r="OD143" s="34"/>
      <c r="OE143" s="34"/>
      <c r="OF143" s="34"/>
      <c r="OG143" s="34"/>
      <c r="OH143" s="34"/>
      <c r="OI143" s="34"/>
      <c r="OJ143" s="34"/>
      <c r="OK143" s="34"/>
      <c r="OL143" s="34"/>
      <c r="OM143" s="34"/>
      <c r="ON143" s="34"/>
      <c r="OO143" s="34"/>
      <c r="OP143" s="34"/>
      <c r="OQ143" s="34"/>
      <c r="OR143" s="34"/>
      <c r="OS143" s="34"/>
      <c r="OT143" s="34"/>
      <c r="OU143" s="34"/>
      <c r="OV143" s="34"/>
      <c r="OW143" s="34"/>
      <c r="OX143" s="34"/>
      <c r="OY143" s="34"/>
      <c r="OZ143" s="34"/>
      <c r="PA143" s="34"/>
      <c r="PB143" s="34"/>
      <c r="PC143" s="34"/>
      <c r="PD143" s="34"/>
      <c r="PE143" s="34"/>
      <c r="PF143" s="34"/>
      <c r="PG143" s="34"/>
      <c r="PH143" s="34"/>
      <c r="PI143" s="34"/>
      <c r="PJ143" s="34"/>
      <c r="PK143" s="34"/>
      <c r="PL143" s="34"/>
      <c r="PM143" s="34"/>
      <c r="PN143" s="34"/>
      <c r="PO143" s="34"/>
      <c r="PP143" s="34"/>
      <c r="PQ143" s="34"/>
      <c r="PR143" s="34"/>
      <c r="PS143" s="34"/>
      <c r="PT143" s="34"/>
      <c r="PU143" s="34"/>
      <c r="PV143" s="34"/>
      <c r="PW143" s="34"/>
      <c r="PX143" s="34"/>
      <c r="PY143" s="34"/>
      <c r="PZ143" s="34"/>
      <c r="QA143" s="34"/>
      <c r="QB143" s="34"/>
      <c r="QC143" s="34"/>
      <c r="QD143" s="34"/>
      <c r="QE143" s="34"/>
      <c r="QF143" s="34"/>
      <c r="QG143" s="34"/>
      <c r="QH143" s="34"/>
      <c r="QI143" s="34"/>
      <c r="QJ143" s="34"/>
      <c r="QK143" s="34"/>
      <c r="QL143" s="34"/>
      <c r="QM143" s="34"/>
      <c r="QN143" s="34"/>
      <c r="QO143" s="34"/>
      <c r="QP143" s="34"/>
      <c r="QQ143" s="34"/>
      <c r="QR143" s="34"/>
      <c r="QS143" s="34"/>
      <c r="QT143" s="34"/>
      <c r="QU143" s="34"/>
      <c r="QV143" s="34"/>
      <c r="QW143" s="34"/>
      <c r="QX143" s="34"/>
      <c r="QY143" s="34"/>
      <c r="QZ143" s="34"/>
      <c r="RA143" s="34"/>
      <c r="RB143" s="34"/>
      <c r="RC143" s="34"/>
      <c r="RD143" s="34"/>
      <c r="RE143" s="34"/>
      <c r="RF143" s="34"/>
      <c r="RG143" s="34"/>
      <c r="RH143" s="34"/>
      <c r="RI143" s="34"/>
      <c r="RJ143" s="34"/>
      <c r="RK143" s="34"/>
      <c r="RL143" s="34"/>
      <c r="RM143" s="34"/>
      <c r="RN143" s="34"/>
      <c r="RO143" s="34"/>
      <c r="RP143" s="34"/>
      <c r="RQ143" s="34"/>
      <c r="RR143" s="34"/>
      <c r="RS143" s="34"/>
      <c r="RT143" s="34"/>
      <c r="RU143" s="34"/>
      <c r="RV143" s="34"/>
      <c r="RW143" s="34"/>
      <c r="RX143" s="34"/>
      <c r="RY143" s="34"/>
      <c r="RZ143" s="34"/>
      <c r="SA143" s="34"/>
      <c r="SB143" s="34"/>
      <c r="SC143" s="34"/>
      <c r="SD143" s="34"/>
      <c r="SE143" s="34"/>
      <c r="SF143" s="34"/>
      <c r="SG143" s="34"/>
      <c r="SH143" s="34"/>
      <c r="SI143" s="34"/>
      <c r="SJ143" s="34"/>
      <c r="SK143" s="34"/>
      <c r="SL143" s="34"/>
      <c r="SM143" s="34"/>
      <c r="SN143" s="34"/>
      <c r="SO143" s="34"/>
      <c r="SP143" s="34"/>
      <c r="SQ143" s="34"/>
      <c r="SR143" s="34"/>
      <c r="SS143" s="34"/>
      <c r="ST143" s="34"/>
      <c r="SU143" s="34"/>
      <c r="SV143" s="34"/>
      <c r="SW143" s="34"/>
      <c r="SX143" s="34"/>
      <c r="SY143" s="34"/>
      <c r="SZ143" s="34"/>
      <c r="TA143" s="34"/>
      <c r="TB143" s="34"/>
      <c r="TC143" s="34"/>
      <c r="TD143" s="34"/>
      <c r="TE143" s="34"/>
      <c r="TF143" s="34"/>
      <c r="TG143" s="34"/>
      <c r="TH143" s="34"/>
      <c r="TI143" s="34"/>
      <c r="TJ143" s="34"/>
      <c r="TK143" s="34"/>
      <c r="TL143" s="34"/>
      <c r="TM143" s="34"/>
      <c r="TN143" s="34"/>
      <c r="TO143" s="34"/>
      <c r="TP143" s="34"/>
      <c r="TQ143" s="34"/>
      <c r="TR143" s="34"/>
      <c r="TS143" s="34"/>
      <c r="TT143" s="34"/>
      <c r="TU143" s="34"/>
      <c r="TV143" s="34"/>
      <c r="TW143" s="34"/>
      <c r="TX143" s="34"/>
      <c r="TY143" s="34"/>
      <c r="TZ143" s="34"/>
      <c r="UA143" s="34"/>
      <c r="UB143" s="34"/>
      <c r="UC143" s="34"/>
      <c r="UD143" s="34"/>
      <c r="UE143" s="34"/>
      <c r="UF143" s="34"/>
      <c r="UG143" s="34"/>
      <c r="UH143" s="34"/>
      <c r="UI143" s="34"/>
      <c r="UJ143" s="34"/>
      <c r="UK143" s="34"/>
      <c r="UL143" s="34"/>
      <c r="UM143" s="34"/>
      <c r="UN143" s="34"/>
      <c r="UO143" s="34"/>
      <c r="UP143" s="34"/>
      <c r="UQ143" s="34"/>
      <c r="UR143" s="34"/>
      <c r="US143" s="34"/>
      <c r="UT143" s="34"/>
      <c r="UU143" s="34"/>
      <c r="UV143" s="34"/>
      <c r="UW143" s="34"/>
      <c r="UX143" s="34"/>
      <c r="UY143" s="34"/>
      <c r="UZ143" s="34"/>
      <c r="VA143" s="34"/>
      <c r="VB143" s="34"/>
      <c r="VC143" s="34"/>
      <c r="VD143" s="34"/>
      <c r="VE143" s="34"/>
      <c r="VF143" s="34"/>
      <c r="VG143" s="34"/>
      <c r="VH143" s="34"/>
      <c r="VI143" s="34"/>
      <c r="VJ143" s="34"/>
      <c r="VK143" s="34"/>
      <c r="VL143" s="34"/>
      <c r="VM143" s="34"/>
      <c r="VN143" s="34"/>
      <c r="VO143" s="34"/>
      <c r="VP143" s="34"/>
      <c r="VQ143" s="34"/>
      <c r="VR143" s="34"/>
      <c r="VS143" s="34"/>
      <c r="VT143" s="34"/>
      <c r="VU143" s="34"/>
      <c r="VV143" s="34"/>
      <c r="VW143" s="34"/>
      <c r="VX143" s="34"/>
      <c r="VY143" s="34"/>
      <c r="VZ143" s="34"/>
      <c r="WA143" s="34"/>
      <c r="WB143" s="34"/>
      <c r="WC143" s="34"/>
      <c r="WD143" s="34"/>
      <c r="WE143" s="34"/>
      <c r="WF143" s="34"/>
      <c r="WG143" s="34"/>
      <c r="WH143" s="34"/>
      <c r="WI143" s="34"/>
      <c r="WJ143" s="34"/>
      <c r="WK143" s="34"/>
      <c r="WL143" s="34"/>
      <c r="WM143" s="34"/>
      <c r="WN143" s="34"/>
      <c r="WO143" s="34"/>
      <c r="WP143" s="34"/>
      <c r="WQ143" s="34"/>
      <c r="WR143" s="34"/>
      <c r="WS143" s="34"/>
      <c r="WT143" s="34"/>
      <c r="WU143" s="34"/>
      <c r="WV143" s="34"/>
      <c r="WW143" s="34"/>
      <c r="WX143" s="34"/>
      <c r="WY143" s="34"/>
      <c r="WZ143" s="34"/>
      <c r="XA143" s="34"/>
      <c r="XB143" s="34"/>
      <c r="XC143" s="34"/>
      <c r="XD143" s="34"/>
      <c r="XE143" s="34"/>
      <c r="XF143" s="34"/>
      <c r="XG143" s="34"/>
      <c r="XH143" s="34"/>
      <c r="XI143" s="34"/>
      <c r="XJ143" s="34"/>
      <c r="XK143" s="34"/>
      <c r="XL143" s="34"/>
      <c r="XM143" s="34"/>
      <c r="XN143" s="34"/>
      <c r="XO143" s="34"/>
      <c r="XP143" s="34"/>
      <c r="XQ143" s="34"/>
      <c r="XR143" s="34"/>
      <c r="XS143" s="34"/>
      <c r="XT143" s="34"/>
      <c r="XU143" s="34"/>
      <c r="XV143" s="34"/>
      <c r="XW143" s="34"/>
      <c r="XX143" s="34"/>
      <c r="XY143" s="34"/>
      <c r="XZ143" s="34"/>
      <c r="YA143" s="34"/>
      <c r="YB143" s="34"/>
      <c r="YC143" s="34"/>
      <c r="YD143" s="34"/>
      <c r="YE143" s="34"/>
      <c r="YF143" s="34"/>
      <c r="YG143" s="34"/>
      <c r="YH143" s="34"/>
      <c r="YI143" s="34"/>
      <c r="YJ143" s="34"/>
      <c r="YK143" s="34"/>
      <c r="YL143" s="34"/>
      <c r="YM143" s="34"/>
      <c r="YN143" s="34"/>
      <c r="YO143" s="34"/>
      <c r="YP143" s="34"/>
      <c r="YQ143" s="34"/>
      <c r="YR143" s="34"/>
      <c r="YS143" s="34"/>
    </row>
    <row r="144" spans="1:669" ht="19.5" customHeight="1" x14ac:dyDescent="0.25">
      <c r="A144" t="s">
        <v>128</v>
      </c>
      <c r="B144" s="137" t="s">
        <v>15</v>
      </c>
      <c r="C144" s="4" t="s">
        <v>66</v>
      </c>
      <c r="D144" s="4" t="s">
        <v>194</v>
      </c>
      <c r="E144" s="6">
        <v>44594</v>
      </c>
      <c r="F144" s="1" t="s">
        <v>97</v>
      </c>
      <c r="G144" s="132">
        <v>35000</v>
      </c>
      <c r="H144" s="97">
        <v>1004.5</v>
      </c>
      <c r="I144" s="132">
        <v>0</v>
      </c>
      <c r="J144" s="132">
        <v>1064</v>
      </c>
      <c r="K144" s="127">
        <v>175</v>
      </c>
      <c r="L144" s="127">
        <v>2243.5</v>
      </c>
      <c r="M144" s="127">
        <f>G144-L144</f>
        <v>32756.5</v>
      </c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1"/>
      <c r="BQ144" s="31"/>
      <c r="BR144" s="31"/>
      <c r="BS144" s="31"/>
      <c r="ID144" s="34"/>
      <c r="IE144" s="34"/>
      <c r="IF144" s="34"/>
      <c r="IG144" s="34"/>
      <c r="IH144" s="34"/>
      <c r="II144" s="34"/>
      <c r="IJ144" s="34"/>
      <c r="IK144" s="34"/>
      <c r="IL144" s="34"/>
      <c r="IM144" s="34"/>
      <c r="IN144" s="34"/>
      <c r="IO144" s="34"/>
      <c r="IP144" s="34"/>
      <c r="IQ144" s="34"/>
      <c r="IR144" s="34"/>
      <c r="IS144" s="34"/>
      <c r="IT144" s="34"/>
      <c r="IU144" s="34"/>
      <c r="IV144" s="34"/>
      <c r="IW144" s="34"/>
      <c r="IX144" s="34"/>
      <c r="IY144" s="34"/>
      <c r="IZ144" s="34"/>
      <c r="JA144" s="34"/>
      <c r="JB144" s="34"/>
      <c r="JC144" s="34"/>
      <c r="JD144" s="34"/>
      <c r="JE144" s="34"/>
      <c r="JF144" s="34"/>
      <c r="JG144" s="34"/>
      <c r="JH144" s="34"/>
      <c r="JI144" s="34"/>
      <c r="JJ144" s="34"/>
      <c r="JK144" s="34"/>
      <c r="JL144" s="34"/>
      <c r="JM144" s="34"/>
      <c r="JN144" s="34"/>
      <c r="JO144" s="34"/>
      <c r="JP144" s="34"/>
      <c r="JQ144" s="34"/>
      <c r="JR144" s="34"/>
      <c r="JS144" s="34"/>
      <c r="JT144" s="34"/>
      <c r="JU144" s="34"/>
      <c r="JV144" s="34"/>
      <c r="JW144" s="34"/>
      <c r="JX144" s="34"/>
      <c r="JY144" s="34"/>
      <c r="JZ144" s="34"/>
      <c r="KA144" s="34"/>
      <c r="KB144" s="34"/>
      <c r="KC144" s="34"/>
      <c r="KD144" s="34"/>
      <c r="KE144" s="34"/>
      <c r="KF144" s="34"/>
      <c r="KG144" s="34"/>
      <c r="KH144" s="34"/>
      <c r="KI144" s="34"/>
      <c r="KJ144" s="34"/>
      <c r="KK144" s="34"/>
      <c r="KL144" s="34"/>
      <c r="KM144" s="34"/>
      <c r="KN144" s="34"/>
      <c r="KO144" s="34"/>
      <c r="KP144" s="34"/>
      <c r="KQ144" s="34"/>
      <c r="KR144" s="34"/>
      <c r="KS144" s="34"/>
      <c r="KT144" s="34"/>
      <c r="KU144" s="34"/>
      <c r="KV144" s="34"/>
      <c r="KW144" s="34"/>
      <c r="KX144" s="34"/>
      <c r="KY144" s="34"/>
      <c r="KZ144" s="34"/>
      <c r="LA144" s="34"/>
      <c r="LB144" s="34"/>
      <c r="LC144" s="34"/>
      <c r="LD144" s="34"/>
      <c r="LE144" s="34"/>
      <c r="LF144" s="34"/>
      <c r="LG144" s="34"/>
      <c r="LH144" s="34"/>
      <c r="LI144" s="34"/>
      <c r="LJ144" s="34"/>
      <c r="LK144" s="34"/>
      <c r="LL144" s="34"/>
      <c r="LM144" s="34"/>
      <c r="LN144" s="34"/>
      <c r="LO144" s="34"/>
      <c r="LP144" s="34"/>
      <c r="LQ144" s="34"/>
      <c r="LR144" s="34"/>
      <c r="LS144" s="34"/>
      <c r="LT144" s="34"/>
      <c r="LU144" s="34"/>
      <c r="LV144" s="34"/>
      <c r="LW144" s="34"/>
      <c r="LX144" s="34"/>
      <c r="LY144" s="34"/>
      <c r="LZ144" s="34"/>
      <c r="MA144" s="34"/>
      <c r="MB144" s="34"/>
      <c r="MC144" s="34"/>
      <c r="MD144" s="34"/>
      <c r="ME144" s="34"/>
      <c r="MF144" s="34"/>
      <c r="MG144" s="34"/>
      <c r="MH144" s="34"/>
      <c r="MI144" s="34"/>
      <c r="MJ144" s="34"/>
      <c r="MK144" s="34"/>
      <c r="ML144" s="34"/>
      <c r="MM144" s="34"/>
      <c r="MN144" s="34"/>
      <c r="MO144" s="34"/>
      <c r="MP144" s="34"/>
      <c r="MQ144" s="34"/>
      <c r="MR144" s="34"/>
      <c r="MS144" s="34"/>
      <c r="MT144" s="34"/>
      <c r="MU144" s="34"/>
      <c r="MV144" s="34"/>
      <c r="MW144" s="34"/>
      <c r="MX144" s="34"/>
      <c r="MY144" s="34"/>
      <c r="MZ144" s="34"/>
      <c r="NA144" s="34"/>
      <c r="NB144" s="34"/>
      <c r="NC144" s="34"/>
      <c r="ND144" s="34"/>
      <c r="NE144" s="34"/>
      <c r="NF144" s="34"/>
      <c r="NG144" s="34"/>
      <c r="NH144" s="34"/>
      <c r="NI144" s="34"/>
      <c r="NJ144" s="34"/>
      <c r="NK144" s="34"/>
      <c r="NL144" s="34"/>
      <c r="NM144" s="34"/>
      <c r="NN144" s="34"/>
      <c r="NO144" s="34"/>
      <c r="NP144" s="34"/>
      <c r="NQ144" s="34"/>
      <c r="NR144" s="34"/>
      <c r="NS144" s="34"/>
      <c r="NT144" s="34"/>
      <c r="NU144" s="34"/>
      <c r="NV144" s="34"/>
      <c r="NW144" s="34"/>
      <c r="NX144" s="34"/>
      <c r="NY144" s="34"/>
      <c r="NZ144" s="34"/>
      <c r="OA144" s="34"/>
      <c r="OB144" s="34"/>
      <c r="OC144" s="34"/>
      <c r="OD144" s="34"/>
      <c r="OE144" s="34"/>
      <c r="OF144" s="34"/>
      <c r="OG144" s="34"/>
      <c r="OH144" s="34"/>
      <c r="OI144" s="34"/>
      <c r="OJ144" s="34"/>
      <c r="OK144" s="34"/>
      <c r="OL144" s="34"/>
      <c r="OM144" s="34"/>
      <c r="ON144" s="34"/>
      <c r="OO144" s="34"/>
      <c r="OP144" s="34"/>
      <c r="OQ144" s="34"/>
      <c r="OR144" s="34"/>
      <c r="OS144" s="34"/>
      <c r="OT144" s="34"/>
      <c r="OU144" s="34"/>
      <c r="OV144" s="34"/>
      <c r="OW144" s="34"/>
      <c r="OX144" s="34"/>
      <c r="OY144" s="34"/>
      <c r="OZ144" s="34"/>
      <c r="PA144" s="34"/>
      <c r="PB144" s="34"/>
      <c r="PC144" s="34"/>
      <c r="PD144" s="34"/>
      <c r="PE144" s="34"/>
      <c r="PF144" s="34"/>
      <c r="PG144" s="34"/>
      <c r="PH144" s="34"/>
      <c r="PI144" s="34"/>
      <c r="PJ144" s="34"/>
      <c r="PK144" s="34"/>
      <c r="PL144" s="34"/>
      <c r="PM144" s="34"/>
      <c r="PN144" s="34"/>
      <c r="PO144" s="34"/>
      <c r="PP144" s="34"/>
      <c r="PQ144" s="34"/>
      <c r="PR144" s="34"/>
      <c r="PS144" s="34"/>
      <c r="PT144" s="34"/>
      <c r="PU144" s="34"/>
      <c r="PV144" s="34"/>
      <c r="PW144" s="34"/>
      <c r="PX144" s="34"/>
      <c r="PY144" s="34"/>
      <c r="PZ144" s="34"/>
      <c r="QA144" s="34"/>
      <c r="QB144" s="34"/>
      <c r="QC144" s="34"/>
      <c r="QD144" s="34"/>
      <c r="QE144" s="34"/>
      <c r="QF144" s="34"/>
      <c r="QG144" s="34"/>
      <c r="QH144" s="34"/>
      <c r="QI144" s="34"/>
      <c r="QJ144" s="34"/>
      <c r="QK144" s="34"/>
      <c r="QL144" s="34"/>
      <c r="QM144" s="34"/>
      <c r="QN144" s="34"/>
      <c r="QO144" s="34"/>
      <c r="QP144" s="34"/>
      <c r="QQ144" s="34"/>
      <c r="QR144" s="34"/>
      <c r="QS144" s="34"/>
      <c r="QT144" s="34"/>
      <c r="QU144" s="34"/>
      <c r="QV144" s="34"/>
      <c r="QW144" s="34"/>
      <c r="QX144" s="34"/>
      <c r="QY144" s="34"/>
      <c r="QZ144" s="34"/>
      <c r="RA144" s="34"/>
      <c r="RB144" s="34"/>
      <c r="RC144" s="34"/>
      <c r="RD144" s="34"/>
      <c r="RE144" s="34"/>
      <c r="RF144" s="34"/>
      <c r="RG144" s="34"/>
      <c r="RH144" s="34"/>
      <c r="RI144" s="34"/>
      <c r="RJ144" s="34"/>
      <c r="RK144" s="34"/>
      <c r="RL144" s="34"/>
      <c r="RM144" s="34"/>
      <c r="RN144" s="34"/>
      <c r="RO144" s="34"/>
      <c r="RP144" s="34"/>
      <c r="RQ144" s="34"/>
      <c r="RR144" s="34"/>
      <c r="RS144" s="34"/>
      <c r="RT144" s="34"/>
      <c r="RU144" s="34"/>
      <c r="RV144" s="34"/>
      <c r="RW144" s="34"/>
      <c r="RX144" s="34"/>
      <c r="RY144" s="34"/>
      <c r="RZ144" s="34"/>
      <c r="SA144" s="34"/>
      <c r="SB144" s="34"/>
      <c r="SC144" s="34"/>
      <c r="SD144" s="34"/>
      <c r="SE144" s="34"/>
      <c r="SF144" s="34"/>
      <c r="SG144" s="34"/>
      <c r="SH144" s="34"/>
      <c r="SI144" s="34"/>
      <c r="SJ144" s="34"/>
      <c r="SK144" s="34"/>
      <c r="SL144" s="34"/>
      <c r="SM144" s="34"/>
      <c r="SN144" s="34"/>
      <c r="SO144" s="34"/>
      <c r="SP144" s="34"/>
      <c r="SQ144" s="34"/>
      <c r="SR144" s="34"/>
      <c r="SS144" s="34"/>
      <c r="ST144" s="34"/>
      <c r="SU144" s="34"/>
      <c r="SV144" s="34"/>
      <c r="SW144" s="34"/>
      <c r="SX144" s="34"/>
      <c r="SY144" s="34"/>
      <c r="SZ144" s="34"/>
      <c r="TA144" s="34"/>
      <c r="TB144" s="34"/>
      <c r="TC144" s="34"/>
      <c r="TD144" s="34"/>
      <c r="TE144" s="34"/>
      <c r="TF144" s="34"/>
      <c r="TG144" s="34"/>
      <c r="TH144" s="34"/>
      <c r="TI144" s="34"/>
      <c r="TJ144" s="34"/>
      <c r="TK144" s="34"/>
      <c r="TL144" s="34"/>
      <c r="TM144" s="34"/>
      <c r="TN144" s="34"/>
      <c r="TO144" s="34"/>
      <c r="TP144" s="34"/>
      <c r="TQ144" s="34"/>
      <c r="TR144" s="34"/>
      <c r="TS144" s="34"/>
      <c r="TT144" s="34"/>
      <c r="TU144" s="34"/>
      <c r="TV144" s="34"/>
      <c r="TW144" s="34"/>
      <c r="TX144" s="34"/>
      <c r="TY144" s="34"/>
      <c r="TZ144" s="34"/>
      <c r="UA144" s="34"/>
      <c r="UB144" s="34"/>
      <c r="UC144" s="34"/>
      <c r="UD144" s="34"/>
      <c r="UE144" s="34"/>
      <c r="UF144" s="34"/>
      <c r="UG144" s="34"/>
      <c r="UH144" s="34"/>
      <c r="UI144" s="34"/>
      <c r="UJ144" s="34"/>
      <c r="UK144" s="34"/>
      <c r="UL144" s="34"/>
      <c r="UM144" s="34"/>
      <c r="UN144" s="34"/>
      <c r="UO144" s="34"/>
      <c r="UP144" s="34"/>
      <c r="UQ144" s="34"/>
      <c r="UR144" s="34"/>
      <c r="US144" s="34"/>
      <c r="UT144" s="34"/>
      <c r="UU144" s="34"/>
      <c r="UV144" s="34"/>
      <c r="UW144" s="34"/>
      <c r="UX144" s="34"/>
      <c r="UY144" s="34"/>
      <c r="UZ144" s="34"/>
      <c r="VA144" s="34"/>
      <c r="VB144" s="34"/>
      <c r="VC144" s="34"/>
      <c r="VD144" s="34"/>
      <c r="VE144" s="34"/>
      <c r="VF144" s="34"/>
      <c r="VG144" s="34"/>
      <c r="VH144" s="34"/>
      <c r="VI144" s="34"/>
      <c r="VJ144" s="34"/>
      <c r="VK144" s="34"/>
      <c r="VL144" s="34"/>
      <c r="VM144" s="34"/>
      <c r="VN144" s="34"/>
      <c r="VO144" s="34"/>
      <c r="VP144" s="34"/>
      <c r="VQ144" s="34"/>
      <c r="VR144" s="34"/>
      <c r="VS144" s="34"/>
      <c r="VT144" s="34"/>
      <c r="VU144" s="34"/>
      <c r="VV144" s="34"/>
      <c r="VW144" s="34"/>
      <c r="VX144" s="34"/>
      <c r="VY144" s="34"/>
      <c r="VZ144" s="34"/>
      <c r="WA144" s="34"/>
      <c r="WB144" s="34"/>
      <c r="WC144" s="34"/>
      <c r="WD144" s="34"/>
      <c r="WE144" s="34"/>
      <c r="WF144" s="34"/>
      <c r="WG144" s="34"/>
      <c r="WH144" s="34"/>
      <c r="WI144" s="34"/>
      <c r="WJ144" s="34"/>
      <c r="WK144" s="34"/>
      <c r="WL144" s="34"/>
      <c r="WM144" s="34"/>
      <c r="WN144" s="34"/>
      <c r="WO144" s="34"/>
      <c r="WP144" s="34"/>
      <c r="WQ144" s="34"/>
      <c r="WR144" s="34"/>
      <c r="WS144" s="34"/>
      <c r="WT144" s="34"/>
      <c r="WU144" s="34"/>
      <c r="WV144" s="34"/>
      <c r="WW144" s="34"/>
      <c r="WX144" s="34"/>
      <c r="WY144" s="34"/>
      <c r="WZ144" s="34"/>
      <c r="XA144" s="34"/>
      <c r="XB144" s="34"/>
      <c r="XC144" s="34"/>
      <c r="XD144" s="34"/>
      <c r="XE144" s="34"/>
      <c r="XF144" s="34"/>
      <c r="XG144" s="34"/>
      <c r="XH144" s="34"/>
      <c r="XI144" s="34"/>
      <c r="XJ144" s="34"/>
      <c r="XK144" s="34"/>
      <c r="XL144" s="34"/>
      <c r="XM144" s="34"/>
      <c r="XN144" s="34"/>
      <c r="XO144" s="34"/>
      <c r="XP144" s="34"/>
      <c r="XQ144" s="34"/>
      <c r="XR144" s="34"/>
      <c r="XS144" s="34"/>
      <c r="XT144" s="34"/>
      <c r="XU144" s="34"/>
      <c r="XV144" s="34"/>
      <c r="XW144" s="34"/>
      <c r="XX144" s="34"/>
      <c r="XY144" s="34"/>
      <c r="XZ144" s="34"/>
      <c r="YA144" s="34"/>
      <c r="YB144" s="34"/>
      <c r="YC144" s="34"/>
      <c r="YD144" s="34"/>
      <c r="YE144" s="34"/>
      <c r="YF144" s="34"/>
      <c r="YG144" s="34"/>
      <c r="YH144" s="34"/>
      <c r="YI144" s="34"/>
      <c r="YJ144" s="34"/>
      <c r="YK144" s="34"/>
      <c r="YL144" s="34"/>
      <c r="YM144" s="34"/>
      <c r="YN144" s="34"/>
      <c r="YO144" s="34"/>
      <c r="YP144" s="34"/>
      <c r="YQ144" s="34"/>
      <c r="YR144" s="34"/>
      <c r="YS144" s="34"/>
    </row>
    <row r="145" spans="1:669" x14ac:dyDescent="0.25">
      <c r="A145" t="s">
        <v>129</v>
      </c>
      <c r="B145" s="137" t="s">
        <v>130</v>
      </c>
      <c r="C145" s="4" t="s">
        <v>66</v>
      </c>
      <c r="D145" s="4" t="s">
        <v>194</v>
      </c>
      <c r="E145" s="6">
        <v>44594</v>
      </c>
      <c r="F145" s="1" t="s">
        <v>97</v>
      </c>
      <c r="G145" s="132">
        <v>30000</v>
      </c>
      <c r="H145" s="97">
        <v>861</v>
      </c>
      <c r="I145" s="132">
        <v>0</v>
      </c>
      <c r="J145" s="132">
        <v>912</v>
      </c>
      <c r="K145" s="127">
        <v>125</v>
      </c>
      <c r="L145" s="127">
        <v>1898</v>
      </c>
      <c r="M145" s="127">
        <f>G145-L145</f>
        <v>28102</v>
      </c>
      <c r="AQ145" s="31"/>
      <c r="AR145" s="31"/>
      <c r="AS145" s="31"/>
      <c r="AT145" s="31"/>
      <c r="AU145" s="31"/>
      <c r="AV145" s="31"/>
      <c r="AW145" s="31"/>
      <c r="AX145" s="31"/>
      <c r="AY145" s="31"/>
      <c r="AZ145" s="31"/>
      <c r="BA145" s="31"/>
      <c r="BB145" s="31"/>
      <c r="BC145" s="31"/>
      <c r="BD145" s="31"/>
      <c r="BE145" s="31"/>
      <c r="BF145" s="31"/>
      <c r="BG145" s="31"/>
      <c r="BH145" s="31"/>
      <c r="BI145" s="31"/>
      <c r="BJ145" s="31"/>
      <c r="BK145" s="31"/>
      <c r="BL145" s="31"/>
      <c r="BM145" s="31"/>
      <c r="BN145" s="31"/>
      <c r="BO145" s="31"/>
      <c r="BP145" s="31"/>
      <c r="BQ145" s="31"/>
      <c r="BR145" s="31"/>
      <c r="BS145" s="31"/>
    </row>
    <row r="146" spans="1:669" x14ac:dyDescent="0.25">
      <c r="A146" t="s">
        <v>150</v>
      </c>
      <c r="B146" s="137" t="s">
        <v>49</v>
      </c>
      <c r="C146" s="4" t="s">
        <v>65</v>
      </c>
      <c r="D146" s="4" t="s">
        <v>194</v>
      </c>
      <c r="E146" s="6">
        <v>44594</v>
      </c>
      <c r="F146" s="1" t="s">
        <v>97</v>
      </c>
      <c r="G146" s="132">
        <v>100000</v>
      </c>
      <c r="H146" s="97">
        <v>2870</v>
      </c>
      <c r="I146" s="132">
        <v>12105.37</v>
      </c>
      <c r="J146" s="132">
        <v>3040</v>
      </c>
      <c r="K146" s="127">
        <v>25</v>
      </c>
      <c r="L146" s="127">
        <v>18040.37</v>
      </c>
      <c r="M146" s="127">
        <f>G146-L146</f>
        <v>81959.63</v>
      </c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1"/>
      <c r="BQ146" s="31"/>
      <c r="BR146" s="31"/>
      <c r="BS146" s="31"/>
    </row>
    <row r="147" spans="1:669" ht="15" customHeight="1" x14ac:dyDescent="0.25">
      <c r="A147" t="s">
        <v>180</v>
      </c>
      <c r="B147" s="137" t="s">
        <v>16</v>
      </c>
      <c r="C147" s="4" t="s">
        <v>66</v>
      </c>
      <c r="D147" s="4" t="s">
        <v>194</v>
      </c>
      <c r="E147" s="6">
        <v>44713</v>
      </c>
      <c r="F147" s="1" t="s">
        <v>97</v>
      </c>
      <c r="G147" s="132">
        <v>30000</v>
      </c>
      <c r="H147" s="97">
        <v>861</v>
      </c>
      <c r="I147" s="132">
        <v>0</v>
      </c>
      <c r="J147" s="132">
        <v>912</v>
      </c>
      <c r="K147" s="127">
        <v>565</v>
      </c>
      <c r="L147" s="127">
        <v>2338</v>
      </c>
      <c r="M147" s="127">
        <f>G147-L147</f>
        <v>27662</v>
      </c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1"/>
      <c r="BQ147" s="31"/>
      <c r="BR147" s="31"/>
      <c r="BS147" s="31"/>
    </row>
    <row r="148" spans="1:669" ht="19.5" customHeight="1" x14ac:dyDescent="0.25">
      <c r="A148" s="45" t="s">
        <v>13</v>
      </c>
      <c r="B148" s="65">
        <v>4</v>
      </c>
      <c r="C148" s="51"/>
      <c r="D148" s="51"/>
      <c r="E148" s="79"/>
      <c r="F148" s="67"/>
      <c r="G148" s="130">
        <f t="shared" ref="G148:M148" si="29">SUM(G144:G147)</f>
        <v>195000</v>
      </c>
      <c r="H148" s="98">
        <f t="shared" si="29"/>
        <v>5596.5</v>
      </c>
      <c r="I148" s="130">
        <f t="shared" si="29"/>
        <v>12105.37</v>
      </c>
      <c r="J148" s="130">
        <f t="shared" si="29"/>
        <v>5928</v>
      </c>
      <c r="K148" s="130">
        <f>SUM(K144:K147)</f>
        <v>890</v>
      </c>
      <c r="L148" s="130">
        <f>SUM(L144:L147)</f>
        <v>24519.87</v>
      </c>
      <c r="M148" s="130">
        <f t="shared" si="29"/>
        <v>170480.13</v>
      </c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31"/>
      <c r="AW148" s="31"/>
      <c r="AX148" s="31"/>
      <c r="AY148" s="31"/>
      <c r="AZ148" s="31"/>
      <c r="BA148" s="31"/>
      <c r="BB148" s="31"/>
      <c r="BC148" s="31"/>
      <c r="BD148" s="31"/>
      <c r="BE148" s="31"/>
      <c r="BF148" s="31"/>
      <c r="BG148" s="31"/>
      <c r="BH148" s="31"/>
      <c r="BI148" s="31"/>
      <c r="BJ148" s="31"/>
      <c r="BK148" s="31"/>
      <c r="BL148" s="31"/>
      <c r="BM148" s="31"/>
      <c r="BN148" s="31"/>
      <c r="BO148" s="31"/>
      <c r="BP148" s="31"/>
      <c r="BQ148" s="31"/>
      <c r="BR148" s="31"/>
      <c r="BS148" s="31"/>
    </row>
    <row r="149" spans="1:669" x14ac:dyDescent="0.25">
      <c r="AQ149" s="31"/>
      <c r="AR149" s="31"/>
      <c r="AS149" s="31"/>
      <c r="AT149" s="31"/>
      <c r="AU149" s="31"/>
      <c r="AV149" s="31"/>
      <c r="AW149" s="31"/>
      <c r="AX149" s="31"/>
      <c r="AY149" s="31"/>
      <c r="AZ149" s="31"/>
      <c r="BA149" s="31"/>
      <c r="BB149" s="31"/>
      <c r="BC149" s="31"/>
      <c r="BD149" s="31"/>
      <c r="BE149" s="31"/>
      <c r="BF149" s="31"/>
      <c r="BG149" s="31"/>
      <c r="BH149" s="31"/>
      <c r="BI149" s="31"/>
      <c r="BJ149" s="31"/>
      <c r="BK149" s="31"/>
      <c r="BL149" s="31"/>
      <c r="BM149" s="31"/>
      <c r="BN149" s="31"/>
      <c r="BO149" s="31"/>
      <c r="BP149" s="31"/>
      <c r="BQ149" s="31"/>
      <c r="BR149" s="31"/>
      <c r="BS149" s="31"/>
    </row>
    <row r="150" spans="1:669" s="31" customFormat="1" ht="15.75" customHeight="1" x14ac:dyDescent="0.25">
      <c r="A150" s="26" t="s">
        <v>61</v>
      </c>
      <c r="B150" s="2"/>
      <c r="C150" s="30"/>
      <c r="D150" s="30"/>
      <c r="E150"/>
      <c r="F150"/>
      <c r="G150" s="97"/>
      <c r="H150" s="97"/>
      <c r="I150" s="132"/>
      <c r="J150" s="132"/>
      <c r="K150" s="97"/>
      <c r="L150" s="132"/>
      <c r="M150" s="97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 s="34"/>
      <c r="IC150" s="34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  <c r="YQ150"/>
      <c r="YR150"/>
      <c r="YS150"/>
    </row>
    <row r="151" spans="1:669" s="31" customFormat="1" ht="18" customHeight="1" x14ac:dyDescent="0.25">
      <c r="A151" s="24" t="s">
        <v>29</v>
      </c>
      <c r="B151" s="24" t="s">
        <v>49</v>
      </c>
      <c r="C151" s="14" t="s">
        <v>66</v>
      </c>
      <c r="D151" s="14" t="s">
        <v>194</v>
      </c>
      <c r="E151" s="75">
        <v>44283</v>
      </c>
      <c r="F151" s="75" t="s">
        <v>97</v>
      </c>
      <c r="G151" s="144">
        <v>125000</v>
      </c>
      <c r="H151" s="144">
        <v>3587.5</v>
      </c>
      <c r="I151" s="144">
        <v>17985.990000000002</v>
      </c>
      <c r="J151" s="144">
        <v>3800</v>
      </c>
      <c r="K151" s="144">
        <v>12111.06</v>
      </c>
      <c r="L151" s="144">
        <v>37484.550000000003</v>
      </c>
      <c r="M151" s="144">
        <f>G151-L151</f>
        <v>87515.45</v>
      </c>
      <c r="IB151" s="62"/>
      <c r="IC151" s="62"/>
    </row>
    <row r="152" spans="1:669" s="31" customFormat="1" ht="15.75" customHeight="1" x14ac:dyDescent="0.25">
      <c r="A152" s="24" t="s">
        <v>40</v>
      </c>
      <c r="B152" s="24" t="s">
        <v>15</v>
      </c>
      <c r="C152" s="14" t="s">
        <v>66</v>
      </c>
      <c r="D152" s="14" t="s">
        <v>194</v>
      </c>
      <c r="E152" s="75">
        <v>44197</v>
      </c>
      <c r="F152" s="75" t="s">
        <v>97</v>
      </c>
      <c r="G152" s="144">
        <v>50000</v>
      </c>
      <c r="H152" s="144">
        <v>1435</v>
      </c>
      <c r="I152" s="144">
        <v>1854</v>
      </c>
      <c r="J152" s="144">
        <v>1520</v>
      </c>
      <c r="K152" s="144">
        <v>125</v>
      </c>
      <c r="L152" s="144">
        <v>4934</v>
      </c>
      <c r="M152" s="144">
        <f>G152-L152</f>
        <v>45066</v>
      </c>
      <c r="IB152" s="62"/>
      <c r="IC152" s="62"/>
    </row>
    <row r="153" spans="1:669" ht="18" customHeight="1" x14ac:dyDescent="0.25">
      <c r="A153" s="3" t="s">
        <v>98</v>
      </c>
      <c r="B153" s="3" t="s">
        <v>99</v>
      </c>
      <c r="C153" s="4" t="s">
        <v>66</v>
      </c>
      <c r="D153" s="4" t="s">
        <v>194</v>
      </c>
      <c r="E153" s="7">
        <v>44470</v>
      </c>
      <c r="F153" s="7" t="s">
        <v>97</v>
      </c>
      <c r="G153" s="127">
        <v>35000</v>
      </c>
      <c r="H153" s="127">
        <v>1004.5</v>
      </c>
      <c r="I153" s="132">
        <v>0</v>
      </c>
      <c r="J153" s="127">
        <v>1064</v>
      </c>
      <c r="K153" s="127">
        <v>25</v>
      </c>
      <c r="L153" s="127">
        <v>2093.5</v>
      </c>
      <c r="M153" s="127">
        <f>G153-L153</f>
        <v>32906.5</v>
      </c>
      <c r="AH153" s="31"/>
      <c r="AI153" s="31"/>
      <c r="AJ153" s="31"/>
      <c r="AK153" s="31"/>
      <c r="AL153" s="31"/>
      <c r="AM153" s="31"/>
      <c r="AN153" s="31"/>
      <c r="AO153" s="31"/>
      <c r="AP153" s="31"/>
      <c r="AQ153" s="31"/>
      <c r="AR153" s="31"/>
      <c r="AS153" s="31"/>
      <c r="AT153" s="31"/>
      <c r="AU153" s="31"/>
      <c r="AV153" s="31"/>
      <c r="AW153" s="31"/>
      <c r="AX153" s="31"/>
      <c r="AY153" s="31"/>
      <c r="AZ153" s="31"/>
      <c r="BA153" s="31"/>
      <c r="BB153" s="31"/>
      <c r="BC153" s="31"/>
      <c r="BD153" s="31"/>
      <c r="BE153" s="31"/>
      <c r="BF153" s="31"/>
      <c r="BG153" s="31"/>
      <c r="BH153" s="31"/>
      <c r="BI153" s="31"/>
      <c r="BJ153" s="31"/>
      <c r="BK153" s="31"/>
      <c r="BL153" s="31"/>
      <c r="BM153" s="31"/>
      <c r="BN153" s="31"/>
      <c r="BO153" s="31"/>
      <c r="BP153" s="31"/>
      <c r="BQ153" s="31"/>
      <c r="BR153" s="31"/>
      <c r="BS153" s="31"/>
      <c r="IB153" s="34"/>
      <c r="IC153" s="34"/>
    </row>
    <row r="154" spans="1:669" s="31" customFormat="1" x14ac:dyDescent="0.25">
      <c r="A154" s="3" t="s">
        <v>151</v>
      </c>
      <c r="B154" s="3" t="s">
        <v>15</v>
      </c>
      <c r="C154" s="4" t="s">
        <v>66</v>
      </c>
      <c r="D154" s="4" t="s">
        <v>194</v>
      </c>
      <c r="E154" s="7">
        <v>44470</v>
      </c>
      <c r="F154" s="7" t="s">
        <v>97</v>
      </c>
      <c r="G154" s="127">
        <v>46000</v>
      </c>
      <c r="H154" s="127">
        <v>1320.2</v>
      </c>
      <c r="I154" s="127">
        <v>1289.46</v>
      </c>
      <c r="J154" s="127">
        <v>1398.4</v>
      </c>
      <c r="K154" s="127">
        <v>25</v>
      </c>
      <c r="L154" s="127">
        <v>4033.06</v>
      </c>
      <c r="M154" s="127">
        <f t="shared" ref="M154:M155" si="30">G154-L154</f>
        <v>41966.94</v>
      </c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</row>
    <row r="155" spans="1:669" s="31" customFormat="1" ht="15.75" customHeight="1" x14ac:dyDescent="0.25">
      <c r="A155" s="3" t="s">
        <v>152</v>
      </c>
      <c r="B155" s="3" t="s">
        <v>15</v>
      </c>
      <c r="C155" s="4" t="s">
        <v>65</v>
      </c>
      <c r="D155" s="4" t="s">
        <v>194</v>
      </c>
      <c r="E155" s="7">
        <v>44470</v>
      </c>
      <c r="F155" s="7" t="s">
        <v>97</v>
      </c>
      <c r="G155" s="127">
        <v>46000</v>
      </c>
      <c r="H155" s="127">
        <v>1320.2</v>
      </c>
      <c r="I155" s="127">
        <v>1289.46</v>
      </c>
      <c r="J155" s="127">
        <v>1398.4</v>
      </c>
      <c r="K155" s="127">
        <v>25</v>
      </c>
      <c r="L155" s="127">
        <v>4033.06</v>
      </c>
      <c r="M155" s="127">
        <f t="shared" si="30"/>
        <v>41966.94</v>
      </c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 s="34"/>
      <c r="IC155" s="34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  <c r="YQ155"/>
      <c r="YR155"/>
      <c r="YS155"/>
    </row>
    <row r="156" spans="1:669" s="35" customFormat="1" ht="18" customHeight="1" x14ac:dyDescent="0.25">
      <c r="A156" s="45" t="s">
        <v>13</v>
      </c>
      <c r="B156" s="65">
        <v>5</v>
      </c>
      <c r="C156" s="51"/>
      <c r="D156" s="51"/>
      <c r="E156" s="45"/>
      <c r="F156" s="45"/>
      <c r="G156" s="98">
        <f t="shared" ref="G156:M156" si="31">SUM(G151:G155)</f>
        <v>302000</v>
      </c>
      <c r="H156" s="98">
        <f t="shared" si="31"/>
        <v>8667.4</v>
      </c>
      <c r="I156" s="130">
        <f t="shared" si="31"/>
        <v>22418.91</v>
      </c>
      <c r="J156" s="130">
        <f t="shared" si="31"/>
        <v>9180.7999999999993</v>
      </c>
      <c r="K156" s="130">
        <f t="shared" si="31"/>
        <v>12311.06</v>
      </c>
      <c r="L156" s="130">
        <f t="shared" si="31"/>
        <v>52578.17</v>
      </c>
      <c r="M156" s="130">
        <f t="shared" si="31"/>
        <v>249421.83000000002</v>
      </c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  <c r="AA156" s="31"/>
      <c r="AB156" s="31"/>
      <c r="AC156" s="31"/>
      <c r="AD156" s="31"/>
      <c r="AE156" s="31"/>
      <c r="AF156" s="31"/>
      <c r="AG156" s="31"/>
      <c r="AH156" s="31"/>
      <c r="AI156" s="31"/>
      <c r="AJ156" s="31"/>
      <c r="AK156" s="31"/>
      <c r="AL156" s="31"/>
      <c r="AM156" s="31"/>
      <c r="AN156" s="31"/>
      <c r="AO156" s="31"/>
      <c r="AP156" s="31"/>
      <c r="AQ156" s="31"/>
      <c r="AR156" s="31"/>
      <c r="AS156" s="31"/>
      <c r="AT156" s="31"/>
      <c r="AU156" s="31"/>
      <c r="AV156" s="31"/>
      <c r="AW156" s="31"/>
      <c r="AX156" s="31"/>
      <c r="AY156" s="31"/>
      <c r="AZ156" s="31"/>
      <c r="BA156" s="31"/>
      <c r="BB156" s="31"/>
      <c r="BC156" s="31"/>
      <c r="BD156" s="31"/>
      <c r="BE156" s="31"/>
      <c r="BF156" s="31"/>
      <c r="BG156" s="31"/>
      <c r="BH156" s="31"/>
      <c r="BI156" s="31"/>
      <c r="BJ156" s="31"/>
      <c r="BK156" s="31"/>
      <c r="BL156" s="31"/>
      <c r="BM156" s="31"/>
      <c r="BN156" s="31"/>
      <c r="BO156" s="31"/>
      <c r="BP156" s="31"/>
      <c r="BQ156" s="31"/>
      <c r="BR156" s="31"/>
      <c r="BS156" s="31"/>
      <c r="BT156" s="31"/>
      <c r="BU156" s="31"/>
      <c r="BV156" s="31"/>
      <c r="BW156" s="31"/>
      <c r="BX156" s="31"/>
      <c r="BY156" s="31"/>
      <c r="BZ156" s="31"/>
      <c r="CA156" s="31"/>
      <c r="CB156" s="31"/>
      <c r="CC156" s="31"/>
      <c r="CD156" s="31"/>
      <c r="CE156" s="31"/>
      <c r="CF156" s="31"/>
      <c r="CG156" s="31"/>
      <c r="CH156" s="31"/>
      <c r="CI156" s="31"/>
      <c r="CJ156" s="31"/>
      <c r="CK156" s="31"/>
      <c r="CL156" s="31"/>
      <c r="CM156" s="31"/>
      <c r="CN156" s="31"/>
      <c r="CO156" s="31"/>
      <c r="CP156" s="31"/>
      <c r="CQ156" s="31"/>
      <c r="CR156" s="31"/>
      <c r="CS156" s="31"/>
      <c r="CT156" s="31"/>
      <c r="CU156" s="31"/>
      <c r="CV156" s="31"/>
      <c r="CW156" s="31"/>
      <c r="CX156" s="31"/>
      <c r="CY156" s="31"/>
      <c r="CZ156" s="31"/>
      <c r="DA156" s="31"/>
      <c r="DB156" s="31"/>
      <c r="DC156" s="31"/>
      <c r="DD156" s="31"/>
      <c r="DE156" s="31"/>
      <c r="DF156" s="31"/>
      <c r="DG156" s="31"/>
      <c r="DH156" s="31"/>
      <c r="DI156" s="31"/>
      <c r="DJ156" s="31"/>
      <c r="DK156" s="31"/>
      <c r="DL156" s="31"/>
      <c r="DM156" s="31"/>
      <c r="DN156" s="31"/>
      <c r="DO156" s="31"/>
      <c r="DP156" s="31"/>
      <c r="IB156" s="128"/>
      <c r="IC156" s="128"/>
    </row>
    <row r="157" spans="1:669" s="31" customFormat="1" ht="18" customHeight="1" x14ac:dyDescent="0.25">
      <c r="A157"/>
      <c r="B157" s="2"/>
      <c r="C157" s="2"/>
      <c r="D157" s="2"/>
      <c r="E157"/>
      <c r="F157"/>
      <c r="G157" s="132"/>
      <c r="H157" s="97"/>
      <c r="I157" s="132"/>
      <c r="J157" s="132"/>
      <c r="K157" s="132"/>
      <c r="L157" s="132"/>
      <c r="M157" s="9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 s="34"/>
      <c r="IC157" s="34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  <c r="YQ157"/>
      <c r="YR157"/>
      <c r="YS157"/>
    </row>
    <row r="158" spans="1:669" s="31" customFormat="1" ht="18" customHeight="1" x14ac:dyDescent="0.25">
      <c r="A158" s="26" t="s">
        <v>62</v>
      </c>
      <c r="B158" s="26"/>
      <c r="C158" s="26"/>
      <c r="D158" s="26"/>
      <c r="E158" s="26"/>
      <c r="F158" s="26"/>
      <c r="G158" s="104"/>
      <c r="H158" s="104"/>
      <c r="I158" s="105"/>
      <c r="J158" s="105"/>
      <c r="K158" s="104"/>
      <c r="L158" s="105"/>
      <c r="M158" s="104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 s="34"/>
      <c r="IC158" s="34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</row>
    <row r="159" spans="1:669" ht="18" customHeight="1" x14ac:dyDescent="0.25">
      <c r="A159" s="3" t="s">
        <v>153</v>
      </c>
      <c r="B159" s="3" t="s">
        <v>49</v>
      </c>
      <c r="C159" s="4" t="s">
        <v>66</v>
      </c>
      <c r="D159" s="4" t="s">
        <v>194</v>
      </c>
      <c r="E159" s="7">
        <v>44276</v>
      </c>
      <c r="F159" s="7" t="s">
        <v>97</v>
      </c>
      <c r="G159" s="97">
        <v>100000</v>
      </c>
      <c r="H159" s="97">
        <f>G159*0.0287</f>
        <v>2870</v>
      </c>
      <c r="I159" s="132">
        <v>12105.37</v>
      </c>
      <c r="J159" s="132">
        <f>G159*0.0304</f>
        <v>3040</v>
      </c>
      <c r="K159" s="97">
        <v>25</v>
      </c>
      <c r="L159" s="132">
        <v>18040.37</v>
      </c>
      <c r="M159" s="97">
        <f>G159-L159</f>
        <v>81959.63</v>
      </c>
      <c r="AH159" s="31"/>
      <c r="AI159" s="31"/>
      <c r="AJ159" s="31"/>
      <c r="AK159" s="31"/>
      <c r="AL159" s="31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1"/>
      <c r="BQ159" s="31"/>
      <c r="BR159" s="31"/>
      <c r="BS159" s="31"/>
      <c r="BT159" s="31"/>
      <c r="BU159" s="31"/>
      <c r="BV159" s="31"/>
      <c r="BW159" s="31"/>
      <c r="BX159" s="31"/>
      <c r="BY159" s="31"/>
      <c r="BZ159" s="31"/>
      <c r="CA159" s="31"/>
      <c r="CB159" s="31"/>
      <c r="CC159" s="31"/>
      <c r="CD159" s="31"/>
      <c r="CE159" s="31"/>
      <c r="CF159" s="31"/>
      <c r="CG159" s="31"/>
      <c r="CH159" s="31"/>
      <c r="CI159" s="31"/>
      <c r="CJ159" s="31"/>
      <c r="CK159" s="31"/>
      <c r="CL159" s="31"/>
      <c r="CM159" s="31"/>
      <c r="CN159" s="31"/>
      <c r="CO159" s="31"/>
      <c r="CP159" s="31"/>
      <c r="CQ159" s="31"/>
      <c r="CR159" s="31"/>
      <c r="CS159" s="31"/>
      <c r="CT159" s="31"/>
      <c r="CU159" s="31"/>
      <c r="CV159" s="31"/>
      <c r="CW159" s="31"/>
      <c r="CX159" s="31"/>
      <c r="CY159" s="31"/>
      <c r="CZ159" s="31"/>
      <c r="DA159" s="31"/>
      <c r="DB159" s="31"/>
      <c r="DC159" s="31"/>
      <c r="DD159" s="31"/>
      <c r="DE159" s="31"/>
      <c r="DF159" s="31"/>
      <c r="DG159" s="31"/>
      <c r="DH159" s="31"/>
      <c r="DI159" s="31"/>
      <c r="DJ159" s="31"/>
      <c r="DK159" s="31"/>
      <c r="DL159" s="31"/>
      <c r="DM159" s="31"/>
      <c r="DN159" s="31"/>
      <c r="DO159" s="31"/>
      <c r="DP159" s="31"/>
      <c r="DQ159" s="31"/>
      <c r="DR159" s="31"/>
      <c r="DS159" s="31"/>
      <c r="DT159" s="31"/>
      <c r="DU159" s="31"/>
      <c r="DV159" s="31"/>
      <c r="DW159" s="31"/>
      <c r="DX159" s="31"/>
      <c r="DY159" s="31"/>
      <c r="DZ159" s="31"/>
      <c r="EA159" s="31"/>
      <c r="EB159" s="31"/>
      <c r="EC159" s="31"/>
      <c r="ED159" s="31"/>
      <c r="EE159" s="31"/>
      <c r="EF159" s="31"/>
      <c r="EG159" s="31"/>
      <c r="IB159" s="34"/>
      <c r="IC159" s="34"/>
    </row>
    <row r="160" spans="1:669" x14ac:dyDescent="0.25">
      <c r="A160" s="45" t="s">
        <v>13</v>
      </c>
      <c r="B160" s="65">
        <v>1</v>
      </c>
      <c r="C160" s="65"/>
      <c r="D160" s="65"/>
      <c r="E160" s="45"/>
      <c r="F160" s="45"/>
      <c r="G160" s="98">
        <f t="shared" ref="G160:M160" si="32">SUM(G159:G159)</f>
        <v>100000</v>
      </c>
      <c r="H160" s="98">
        <f t="shared" si="32"/>
        <v>2870</v>
      </c>
      <c r="I160" s="98">
        <f t="shared" si="32"/>
        <v>12105.37</v>
      </c>
      <c r="J160" s="98">
        <f t="shared" si="32"/>
        <v>3040</v>
      </c>
      <c r="K160" s="98">
        <f>K159</f>
        <v>25</v>
      </c>
      <c r="L160" s="98">
        <f>SUM(L159:L159)</f>
        <v>18040.37</v>
      </c>
      <c r="M160" s="98">
        <f t="shared" si="32"/>
        <v>81959.63</v>
      </c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1"/>
      <c r="BQ160" s="31"/>
      <c r="BR160" s="31"/>
      <c r="BS160" s="31"/>
      <c r="BT160" s="31"/>
      <c r="BU160" s="31"/>
      <c r="BV160" s="31"/>
      <c r="BW160" s="31"/>
      <c r="BX160" s="31"/>
      <c r="BY160" s="31"/>
      <c r="BZ160" s="31"/>
      <c r="CA160" s="31"/>
      <c r="CB160" s="31"/>
      <c r="CC160" s="31"/>
      <c r="CD160" s="31"/>
      <c r="CE160" s="31"/>
      <c r="CF160" s="31"/>
      <c r="CG160" s="31"/>
      <c r="CH160" s="31"/>
      <c r="CI160" s="31"/>
      <c r="CJ160" s="31"/>
      <c r="CK160" s="31"/>
      <c r="CL160" s="31"/>
      <c r="CM160" s="31"/>
      <c r="CN160" s="31"/>
      <c r="CO160" s="31"/>
      <c r="CP160" s="31"/>
      <c r="CQ160" s="31"/>
      <c r="CR160" s="31"/>
      <c r="CS160" s="31"/>
      <c r="CT160" s="31"/>
      <c r="CU160" s="31"/>
      <c r="CV160" s="31"/>
      <c r="CW160" s="31"/>
      <c r="CX160" s="31"/>
      <c r="CY160" s="31"/>
      <c r="CZ160" s="31"/>
      <c r="DA160" s="31"/>
      <c r="DB160" s="31"/>
      <c r="DC160" s="31"/>
      <c r="DD160" s="31"/>
      <c r="DE160" s="31"/>
      <c r="DF160" s="31"/>
      <c r="DG160" s="31"/>
      <c r="DH160" s="31"/>
      <c r="DI160" s="31"/>
      <c r="DJ160" s="31"/>
      <c r="DK160" s="31"/>
      <c r="DL160" s="31"/>
      <c r="DM160" s="31"/>
      <c r="DN160" s="31"/>
      <c r="DO160" s="31"/>
      <c r="DP160" s="31"/>
      <c r="DQ160" s="31"/>
      <c r="DR160" s="31"/>
      <c r="DS160" s="31"/>
      <c r="DT160" s="31"/>
      <c r="DU160" s="31"/>
      <c r="DV160" s="31"/>
      <c r="DW160" s="31"/>
      <c r="DX160" s="31"/>
      <c r="DY160" s="31"/>
      <c r="DZ160" s="31"/>
      <c r="EA160" s="31"/>
      <c r="EB160" s="31"/>
      <c r="EC160" s="31"/>
      <c r="ED160" s="31"/>
      <c r="EE160" s="31"/>
      <c r="EF160" s="31"/>
      <c r="EG160" s="31"/>
    </row>
    <row r="161" spans="1:669" x14ac:dyDescent="0.25">
      <c r="AH161" s="31"/>
      <c r="AI161" s="31"/>
      <c r="AJ161" s="31"/>
      <c r="AK161" s="31"/>
      <c r="AL161" s="31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1"/>
      <c r="BQ161" s="31"/>
      <c r="BR161" s="31"/>
      <c r="BS161" s="31"/>
      <c r="BT161" s="31"/>
      <c r="BU161" s="31"/>
      <c r="BV161" s="31"/>
      <c r="BW161" s="31"/>
      <c r="BX161" s="31"/>
      <c r="BY161" s="31"/>
      <c r="BZ161" s="31"/>
      <c r="CA161" s="31"/>
      <c r="CB161" s="31"/>
      <c r="CC161" s="31"/>
      <c r="CD161" s="31"/>
      <c r="CE161" s="31"/>
      <c r="CF161" s="31"/>
      <c r="CG161" s="31"/>
      <c r="CH161" s="31"/>
      <c r="CI161" s="31"/>
      <c r="CJ161" s="31"/>
      <c r="CK161" s="31"/>
      <c r="CL161" s="31"/>
      <c r="CM161" s="31"/>
      <c r="CN161" s="31"/>
      <c r="CO161" s="31"/>
      <c r="CP161" s="31"/>
      <c r="CQ161" s="31"/>
      <c r="CR161" s="31"/>
      <c r="CS161" s="31"/>
      <c r="CT161" s="31"/>
      <c r="CU161" s="31"/>
      <c r="CV161" s="31"/>
      <c r="CW161" s="31"/>
      <c r="CX161" s="31"/>
      <c r="CY161" s="31"/>
      <c r="CZ161" s="31"/>
      <c r="DA161" s="31"/>
      <c r="DB161" s="31"/>
      <c r="DC161" s="31"/>
      <c r="DD161" s="31"/>
      <c r="DE161" s="31"/>
      <c r="DF161" s="31"/>
      <c r="DG161" s="31"/>
      <c r="DH161" s="31"/>
      <c r="DI161" s="31"/>
      <c r="DJ161" s="31"/>
      <c r="DK161" s="31"/>
      <c r="DL161" s="31"/>
      <c r="DM161" s="31"/>
      <c r="DN161" s="31"/>
      <c r="DO161" s="31"/>
      <c r="DP161" s="31"/>
      <c r="DQ161" s="31"/>
      <c r="DR161" s="31"/>
      <c r="DS161" s="31"/>
      <c r="DT161" s="31"/>
      <c r="DU161" s="31"/>
      <c r="DV161" s="31"/>
      <c r="DW161" s="31"/>
      <c r="DX161" s="31"/>
      <c r="DY161" s="31"/>
      <c r="DZ161" s="31"/>
      <c r="EA161" s="31"/>
      <c r="EB161" s="31"/>
      <c r="EC161" s="31"/>
      <c r="ED161" s="31"/>
      <c r="EE161" s="31"/>
      <c r="EF161" s="31"/>
      <c r="EG161" s="31"/>
    </row>
    <row r="162" spans="1:669" x14ac:dyDescent="0.25">
      <c r="A162" s="27" t="s">
        <v>75</v>
      </c>
      <c r="B162"/>
      <c r="C162" s="8"/>
      <c r="D162" s="8"/>
      <c r="E162" s="27"/>
      <c r="F162" s="27"/>
      <c r="G162" s="104"/>
      <c r="H162" s="104"/>
      <c r="I162" s="105"/>
      <c r="J162" s="105"/>
      <c r="K162" s="104"/>
      <c r="L162" s="105"/>
      <c r="M162" s="104"/>
      <c r="AH162" s="31"/>
      <c r="AI162" s="31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  <c r="BQ162" s="31"/>
      <c r="BR162" s="31"/>
      <c r="BS162" s="31"/>
      <c r="BT162" s="31"/>
      <c r="BU162" s="31"/>
      <c r="BV162" s="31"/>
      <c r="BW162" s="31"/>
      <c r="BX162" s="31"/>
      <c r="BY162" s="31"/>
      <c r="BZ162" s="31"/>
      <c r="CA162" s="31"/>
      <c r="CB162" s="31"/>
      <c r="CC162" s="31"/>
      <c r="CD162" s="31"/>
      <c r="CE162" s="31"/>
      <c r="CF162" s="31"/>
      <c r="CG162" s="31"/>
      <c r="CH162" s="31"/>
      <c r="CI162" s="31"/>
      <c r="CJ162" s="31"/>
      <c r="CK162" s="31"/>
      <c r="CL162" s="31"/>
      <c r="CM162" s="31"/>
      <c r="CN162" s="31"/>
      <c r="CO162" s="31"/>
      <c r="CP162" s="31"/>
      <c r="CQ162" s="31"/>
      <c r="CR162" s="31"/>
      <c r="CS162" s="31"/>
      <c r="CT162" s="31"/>
      <c r="CU162" s="31"/>
      <c r="CV162" s="31"/>
      <c r="CW162" s="31"/>
      <c r="CX162" s="31"/>
      <c r="CY162" s="31"/>
      <c r="CZ162" s="31"/>
      <c r="DA162" s="31"/>
      <c r="DB162" s="31"/>
      <c r="DC162" s="31"/>
      <c r="DD162" s="31"/>
      <c r="DE162" s="31"/>
      <c r="DF162" s="31"/>
      <c r="DG162" s="31"/>
      <c r="DH162" s="31"/>
      <c r="DI162" s="31"/>
      <c r="DJ162" s="31"/>
      <c r="DK162" s="31"/>
      <c r="DL162" s="31"/>
      <c r="DM162" s="31"/>
      <c r="DN162" s="31"/>
      <c r="DO162" s="31"/>
      <c r="DP162" s="31"/>
      <c r="DQ162" s="31"/>
      <c r="DR162" s="31"/>
      <c r="DS162" s="31"/>
      <c r="DT162" s="31"/>
      <c r="DU162" s="31"/>
      <c r="DV162" s="31"/>
      <c r="DW162" s="31"/>
      <c r="DX162" s="31"/>
      <c r="DY162" s="31"/>
      <c r="DZ162" s="31"/>
      <c r="EA162" s="31"/>
      <c r="EB162" s="31"/>
      <c r="EC162" s="31"/>
      <c r="ED162" s="31"/>
      <c r="EE162" s="31"/>
      <c r="EF162" s="31"/>
      <c r="EG162" s="31"/>
      <c r="NB162" s="31"/>
      <c r="NC162" s="31"/>
      <c r="ND162" s="31"/>
      <c r="NE162" s="31"/>
      <c r="NF162" s="31"/>
      <c r="NG162" s="31"/>
      <c r="NH162" s="31"/>
      <c r="NI162" s="31"/>
      <c r="NJ162" s="31"/>
      <c r="NK162" s="31"/>
      <c r="NL162" s="31"/>
      <c r="NM162" s="31"/>
      <c r="NN162" s="31"/>
      <c r="NO162" s="31"/>
      <c r="NP162" s="31"/>
      <c r="NQ162" s="31"/>
      <c r="NR162" s="31"/>
      <c r="NS162" s="31"/>
      <c r="NT162" s="31"/>
      <c r="NU162" s="31"/>
      <c r="NV162" s="31"/>
      <c r="NW162" s="31"/>
      <c r="NX162" s="31"/>
      <c r="NY162" s="31"/>
      <c r="NZ162" s="31"/>
      <c r="OA162" s="31"/>
      <c r="OB162" s="31"/>
      <c r="OC162" s="31"/>
      <c r="OD162" s="31"/>
      <c r="OE162" s="31"/>
      <c r="OF162" s="31"/>
      <c r="OG162" s="31"/>
      <c r="OH162" s="31"/>
      <c r="OI162" s="31"/>
      <c r="OJ162" s="31"/>
      <c r="OK162" s="31"/>
      <c r="OL162" s="31"/>
      <c r="OM162" s="31"/>
      <c r="ON162" s="31"/>
      <c r="OO162" s="31"/>
      <c r="OP162" s="31"/>
      <c r="OQ162" s="31"/>
      <c r="OR162" s="31"/>
      <c r="OS162" s="31"/>
      <c r="OT162" s="31"/>
      <c r="OU162" s="31"/>
      <c r="OV162" s="31"/>
      <c r="OW162" s="31"/>
      <c r="OX162" s="31"/>
      <c r="OY162" s="31"/>
      <c r="OZ162" s="31"/>
      <c r="PA162" s="31"/>
      <c r="PB162" s="31"/>
      <c r="PC162" s="31"/>
      <c r="PD162" s="31"/>
      <c r="PE162" s="31"/>
      <c r="PF162" s="31"/>
      <c r="PG162" s="31"/>
      <c r="PH162" s="31"/>
      <c r="PI162" s="31"/>
      <c r="PJ162" s="31"/>
      <c r="PK162" s="31"/>
      <c r="PL162" s="31"/>
      <c r="PM162" s="31"/>
      <c r="PN162" s="31"/>
      <c r="PO162" s="31"/>
      <c r="PP162" s="31"/>
      <c r="PQ162" s="31"/>
      <c r="PR162" s="31"/>
      <c r="PS162" s="31"/>
      <c r="PT162" s="31"/>
      <c r="PU162" s="31"/>
      <c r="PV162" s="31"/>
      <c r="PW162" s="31"/>
      <c r="PX162" s="31"/>
      <c r="PY162" s="31"/>
      <c r="PZ162" s="31"/>
      <c r="QA162" s="31"/>
      <c r="QB162" s="31"/>
      <c r="QC162" s="31"/>
      <c r="QD162" s="31"/>
      <c r="QE162" s="31"/>
      <c r="QF162" s="31"/>
      <c r="QG162" s="31"/>
      <c r="QH162" s="31"/>
      <c r="QI162" s="31"/>
      <c r="QJ162" s="31"/>
      <c r="QK162" s="31"/>
      <c r="QL162" s="31"/>
      <c r="QM162" s="31"/>
      <c r="QN162" s="31"/>
      <c r="QO162" s="31"/>
      <c r="QP162" s="31"/>
      <c r="QQ162" s="31"/>
      <c r="QR162" s="31"/>
      <c r="QS162" s="31"/>
      <c r="QT162" s="31"/>
      <c r="QU162" s="31"/>
      <c r="QV162" s="31"/>
      <c r="QW162" s="31"/>
      <c r="QX162" s="31"/>
      <c r="QY162" s="31"/>
      <c r="QZ162" s="31"/>
      <c r="RA162" s="31"/>
      <c r="RB162" s="31"/>
      <c r="RC162" s="31"/>
      <c r="RD162" s="31"/>
      <c r="RE162" s="31"/>
      <c r="RF162" s="31"/>
      <c r="RG162" s="31"/>
      <c r="RH162" s="31"/>
      <c r="RI162" s="31"/>
      <c r="RJ162" s="31"/>
      <c r="RK162" s="31"/>
      <c r="RL162" s="31"/>
      <c r="RM162" s="31"/>
      <c r="RN162" s="31"/>
      <c r="RO162" s="31"/>
      <c r="RP162" s="31"/>
      <c r="RQ162" s="31"/>
      <c r="RR162" s="31"/>
      <c r="RS162" s="31"/>
      <c r="RT162" s="31"/>
      <c r="RU162" s="31"/>
      <c r="RV162" s="31"/>
      <c r="RW162" s="31"/>
      <c r="RX162" s="31"/>
      <c r="RY162" s="31"/>
      <c r="RZ162" s="31"/>
      <c r="SA162" s="31"/>
      <c r="SB162" s="31"/>
      <c r="SC162" s="31"/>
      <c r="SD162" s="31"/>
      <c r="SE162" s="31"/>
      <c r="SF162" s="31"/>
      <c r="SG162" s="31"/>
      <c r="SH162" s="31"/>
      <c r="SI162" s="31"/>
      <c r="SJ162" s="31"/>
      <c r="SK162" s="31"/>
      <c r="SL162" s="31"/>
      <c r="SM162" s="31"/>
      <c r="SN162" s="31"/>
      <c r="SO162" s="31"/>
      <c r="SP162" s="31"/>
      <c r="SQ162" s="31"/>
      <c r="SR162" s="31"/>
      <c r="SS162" s="31"/>
      <c r="ST162" s="31"/>
      <c r="SU162" s="31"/>
      <c r="SV162" s="31"/>
      <c r="SW162" s="31"/>
      <c r="SX162" s="31"/>
      <c r="SY162" s="31"/>
      <c r="SZ162" s="31"/>
      <c r="TA162" s="31"/>
      <c r="TB162" s="31"/>
      <c r="TC162" s="31"/>
      <c r="TD162" s="31"/>
      <c r="TE162" s="31"/>
      <c r="TF162" s="31"/>
      <c r="TG162" s="31"/>
      <c r="TH162" s="31"/>
      <c r="TI162" s="31"/>
      <c r="TJ162" s="31"/>
      <c r="TK162" s="31"/>
      <c r="TL162" s="31"/>
      <c r="TM162" s="31"/>
      <c r="TN162" s="31"/>
      <c r="TO162" s="31"/>
      <c r="TP162" s="31"/>
      <c r="TQ162" s="31"/>
      <c r="TR162" s="31"/>
      <c r="TS162" s="31"/>
      <c r="TT162" s="31"/>
      <c r="TU162" s="31"/>
      <c r="TV162" s="31"/>
      <c r="TW162" s="31"/>
      <c r="TX162" s="31"/>
      <c r="TY162" s="31"/>
      <c r="TZ162" s="31"/>
      <c r="UA162" s="31"/>
      <c r="UB162" s="31"/>
      <c r="UC162" s="31"/>
      <c r="UD162" s="31"/>
      <c r="UE162" s="31"/>
      <c r="UF162" s="31"/>
      <c r="UG162" s="31"/>
      <c r="UH162" s="31"/>
      <c r="UI162" s="31"/>
      <c r="UJ162" s="31"/>
      <c r="UK162" s="31"/>
      <c r="UL162" s="31"/>
      <c r="UM162" s="31"/>
      <c r="UN162" s="31"/>
      <c r="UO162" s="31"/>
      <c r="UP162" s="31"/>
      <c r="UQ162" s="31"/>
      <c r="UR162" s="31"/>
      <c r="US162" s="31"/>
      <c r="UT162" s="31"/>
      <c r="UU162" s="31"/>
      <c r="UV162" s="31"/>
      <c r="UW162" s="31"/>
      <c r="UX162" s="31"/>
      <c r="UY162" s="31"/>
      <c r="UZ162" s="31"/>
      <c r="VA162" s="31"/>
      <c r="VB162" s="31"/>
      <c r="VC162" s="31"/>
      <c r="VD162" s="31"/>
      <c r="VE162" s="31"/>
      <c r="VF162" s="31"/>
      <c r="VG162" s="31"/>
      <c r="VH162" s="31"/>
      <c r="VI162" s="31"/>
      <c r="VJ162" s="31"/>
      <c r="VK162" s="31"/>
      <c r="VL162" s="31"/>
      <c r="VM162" s="31"/>
      <c r="VN162" s="31"/>
      <c r="VO162" s="31"/>
      <c r="VP162" s="31"/>
      <c r="VQ162" s="31"/>
      <c r="VR162" s="31"/>
      <c r="VS162" s="31"/>
      <c r="VT162" s="31"/>
      <c r="VU162" s="31"/>
      <c r="VV162" s="31"/>
      <c r="VW162" s="31"/>
      <c r="VX162" s="31"/>
      <c r="VY162" s="31"/>
      <c r="VZ162" s="31"/>
      <c r="WA162" s="31"/>
      <c r="WB162" s="31"/>
      <c r="WC162" s="31"/>
      <c r="WD162" s="31"/>
      <c r="WE162" s="31"/>
      <c r="WF162" s="31"/>
      <c r="WG162" s="31"/>
      <c r="WH162" s="31"/>
      <c r="WI162" s="31"/>
      <c r="WJ162" s="31"/>
      <c r="WK162" s="31"/>
      <c r="WL162" s="31"/>
      <c r="WM162" s="31"/>
      <c r="WN162" s="31"/>
      <c r="WO162" s="31"/>
      <c r="WP162" s="31"/>
      <c r="WQ162" s="31"/>
      <c r="WR162" s="31"/>
      <c r="WS162" s="31"/>
      <c r="WT162" s="31"/>
      <c r="WU162" s="31"/>
      <c r="WV162" s="31"/>
      <c r="WW162" s="31"/>
      <c r="WX162" s="31"/>
      <c r="WY162" s="31"/>
      <c r="WZ162" s="31"/>
      <c r="XA162" s="31"/>
      <c r="XB162" s="31"/>
      <c r="XC162" s="31"/>
      <c r="XD162" s="31"/>
      <c r="XE162" s="31"/>
      <c r="XF162" s="31"/>
      <c r="XG162" s="31"/>
      <c r="XH162" s="31"/>
      <c r="XI162" s="31"/>
      <c r="XJ162" s="31"/>
      <c r="XK162" s="31"/>
      <c r="XL162" s="31"/>
      <c r="XM162" s="31"/>
      <c r="XN162" s="31"/>
      <c r="XO162" s="31"/>
      <c r="XP162" s="31"/>
      <c r="XQ162" s="31"/>
      <c r="XR162" s="31"/>
      <c r="XS162" s="31"/>
      <c r="XT162" s="31"/>
      <c r="XU162" s="31"/>
      <c r="XV162" s="31"/>
      <c r="XW162" s="31"/>
      <c r="XX162" s="31"/>
      <c r="XY162" s="31"/>
      <c r="XZ162" s="31"/>
      <c r="YA162" s="31"/>
      <c r="YB162" s="31"/>
      <c r="YC162" s="31"/>
      <c r="YD162" s="31"/>
      <c r="YE162" s="31"/>
      <c r="YF162" s="31"/>
      <c r="YG162" s="31"/>
      <c r="YH162" s="31"/>
      <c r="YI162" s="31"/>
      <c r="YJ162" s="31"/>
      <c r="YK162" s="31"/>
      <c r="YL162" s="31"/>
      <c r="YM162" s="31"/>
      <c r="YN162" s="31"/>
      <c r="YO162" s="31"/>
      <c r="YP162" s="31"/>
      <c r="YQ162" s="31"/>
      <c r="YR162" s="31"/>
      <c r="YS162" s="31"/>
    </row>
    <row r="163" spans="1:669" x14ac:dyDescent="0.25">
      <c r="A163" t="s">
        <v>76</v>
      </c>
      <c r="B163" s="137" t="s">
        <v>15</v>
      </c>
      <c r="C163" s="4" t="s">
        <v>65</v>
      </c>
      <c r="D163" s="4" t="s">
        <v>194</v>
      </c>
      <c r="E163" s="6">
        <v>44348</v>
      </c>
      <c r="F163" s="7" t="s">
        <v>97</v>
      </c>
      <c r="G163" s="97">
        <v>46000</v>
      </c>
      <c r="H163" s="97">
        <v>1320.2</v>
      </c>
      <c r="I163" s="132">
        <v>1289.46</v>
      </c>
      <c r="J163" s="132">
        <v>1398.4</v>
      </c>
      <c r="K163" s="97">
        <v>301</v>
      </c>
      <c r="L163" s="132">
        <v>4309.0600000000004</v>
      </c>
      <c r="M163" s="97">
        <f>G163-L163</f>
        <v>41690.94</v>
      </c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  <c r="AA163" s="31"/>
      <c r="AB163" s="31"/>
      <c r="AC163" s="31"/>
      <c r="AD163" s="31"/>
      <c r="AE163" s="31"/>
      <c r="AF163" s="31"/>
      <c r="AG163" s="31"/>
      <c r="AH163" s="31"/>
      <c r="AI163" s="31"/>
      <c r="AJ163" s="31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  <c r="BQ163" s="31"/>
      <c r="BR163" s="31"/>
      <c r="BS163" s="31"/>
      <c r="BT163" s="31"/>
      <c r="BU163" s="31"/>
      <c r="BV163" s="31"/>
      <c r="BW163" s="31"/>
      <c r="BX163" s="31"/>
      <c r="BY163" s="31"/>
      <c r="BZ163" s="31"/>
      <c r="CA163" s="31"/>
      <c r="CB163" s="31"/>
      <c r="CC163" s="31"/>
      <c r="CD163" s="31"/>
      <c r="CE163" s="31"/>
      <c r="CF163" s="31"/>
      <c r="CG163" s="31"/>
      <c r="CH163" s="31"/>
      <c r="CI163" s="31"/>
      <c r="CJ163" s="31"/>
      <c r="CK163" s="31"/>
      <c r="CL163" s="31"/>
      <c r="CM163" s="31"/>
      <c r="CN163" s="31"/>
      <c r="CO163" s="31"/>
      <c r="CP163" s="31"/>
      <c r="CQ163" s="31"/>
      <c r="CR163" s="31"/>
      <c r="CS163" s="31"/>
      <c r="CT163" s="31"/>
      <c r="CU163" s="31"/>
      <c r="CV163" s="31"/>
      <c r="CW163" s="31"/>
      <c r="CX163" s="31"/>
      <c r="CY163" s="31"/>
      <c r="CZ163" s="31"/>
      <c r="DA163" s="31"/>
      <c r="DB163" s="31"/>
      <c r="DC163" s="31"/>
      <c r="DD163" s="31"/>
      <c r="DE163" s="31"/>
      <c r="DF163" s="31"/>
      <c r="DG163" s="31"/>
      <c r="DH163" s="31"/>
      <c r="DI163" s="31"/>
      <c r="DJ163" s="31"/>
      <c r="DK163" s="31"/>
      <c r="DL163" s="31"/>
      <c r="DM163" s="31"/>
      <c r="DN163" s="31"/>
      <c r="DO163" s="31"/>
      <c r="DP163" s="31"/>
      <c r="DQ163" s="31"/>
      <c r="DR163" s="31"/>
      <c r="DS163" s="31"/>
      <c r="DT163" s="31"/>
      <c r="DU163" s="31"/>
      <c r="DV163" s="31"/>
      <c r="DW163" s="31"/>
      <c r="DX163" s="31"/>
      <c r="DY163" s="31"/>
      <c r="DZ163" s="31"/>
      <c r="EA163" s="31"/>
      <c r="EB163" s="31"/>
      <c r="EC163" s="31"/>
      <c r="ED163" s="31"/>
      <c r="EE163" s="31"/>
      <c r="EF163" s="31"/>
      <c r="EG163" s="31"/>
    </row>
    <row r="164" spans="1:669" x14ac:dyDescent="0.25">
      <c r="A164" s="45" t="s">
        <v>13</v>
      </c>
      <c r="B164" s="65">
        <v>1</v>
      </c>
      <c r="C164" s="65"/>
      <c r="D164" s="65"/>
      <c r="E164" s="45"/>
      <c r="F164" s="45"/>
      <c r="G164" s="98">
        <f>+SUM(G163)</f>
        <v>46000</v>
      </c>
      <c r="H164" s="98">
        <f t="shared" ref="H164:J164" si="33">+SUM(H163)</f>
        <v>1320.2</v>
      </c>
      <c r="I164" s="130">
        <f>+SUM(I163)</f>
        <v>1289.46</v>
      </c>
      <c r="J164" s="130">
        <f t="shared" si="33"/>
        <v>1398.4</v>
      </c>
      <c r="K164" s="98">
        <f>K163</f>
        <v>301</v>
      </c>
      <c r="L164" s="130">
        <f>+SUM(L163)</f>
        <v>4309.0600000000004</v>
      </c>
      <c r="M164" s="98">
        <f>+SUM(M163)</f>
        <v>41690.94</v>
      </c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  <c r="AA164" s="31"/>
      <c r="AB164" s="31"/>
      <c r="AC164" s="31"/>
      <c r="AD164" s="31"/>
      <c r="AE164" s="31"/>
      <c r="AF164" s="31"/>
      <c r="AG164" s="31"/>
      <c r="AH164" s="31"/>
      <c r="AI164" s="31"/>
      <c r="AJ164" s="31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1"/>
      <c r="BQ164" s="31"/>
      <c r="BR164" s="31"/>
      <c r="BS164" s="31"/>
      <c r="BT164" s="31"/>
      <c r="BU164" s="31"/>
      <c r="BV164" s="31"/>
      <c r="BW164" s="31"/>
      <c r="BX164" s="31"/>
      <c r="BY164" s="31"/>
      <c r="BZ164" s="31"/>
      <c r="CA164" s="31"/>
      <c r="CB164" s="31"/>
      <c r="CC164" s="31"/>
      <c r="CD164" s="31"/>
      <c r="CE164" s="31"/>
      <c r="CF164" s="31"/>
      <c r="CG164" s="31"/>
      <c r="CH164" s="31"/>
      <c r="CI164" s="31"/>
      <c r="CJ164" s="31"/>
      <c r="CK164" s="31"/>
      <c r="CL164" s="31"/>
      <c r="CM164" s="31"/>
      <c r="CN164" s="31"/>
      <c r="CO164" s="31"/>
      <c r="CP164" s="31"/>
      <c r="CQ164" s="31"/>
      <c r="CR164" s="31"/>
      <c r="CS164" s="31"/>
      <c r="CT164" s="31"/>
      <c r="CU164" s="31"/>
      <c r="CV164" s="31"/>
      <c r="CW164" s="31"/>
      <c r="CX164" s="31"/>
      <c r="CY164" s="31"/>
      <c r="CZ164" s="31"/>
      <c r="DA164" s="31"/>
      <c r="DB164" s="31"/>
      <c r="DC164" s="31"/>
      <c r="DD164" s="31"/>
      <c r="DE164" s="31"/>
      <c r="DF164" s="31"/>
      <c r="DG164" s="31"/>
      <c r="DH164" s="31"/>
      <c r="DI164" s="31"/>
      <c r="DJ164" s="31"/>
      <c r="DK164" s="31"/>
      <c r="DL164" s="31"/>
      <c r="DM164" s="31"/>
      <c r="DN164" s="31"/>
      <c r="DO164" s="31"/>
      <c r="DP164" s="31"/>
      <c r="DQ164" s="31"/>
      <c r="DR164" s="31"/>
      <c r="DS164" s="31"/>
      <c r="DT164" s="31"/>
      <c r="DU164" s="31"/>
      <c r="DV164" s="31"/>
      <c r="DW164" s="31"/>
      <c r="DX164" s="31"/>
      <c r="DY164" s="31"/>
      <c r="DZ164" s="31"/>
      <c r="EA164" s="31"/>
      <c r="EB164" s="31"/>
      <c r="EC164" s="31"/>
      <c r="ED164" s="31"/>
      <c r="EE164" s="31"/>
      <c r="EF164" s="31"/>
      <c r="EG164" s="31"/>
    </row>
    <row r="165" spans="1:669" x14ac:dyDescent="0.25"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  <c r="AA165" s="31"/>
      <c r="AB165" s="31"/>
      <c r="AC165" s="31"/>
      <c r="AD165" s="31"/>
      <c r="AE165" s="31"/>
      <c r="AF165" s="31"/>
      <c r="AG165" s="31"/>
      <c r="AH165" s="31"/>
      <c r="AI165" s="31"/>
      <c r="AJ165" s="31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1"/>
      <c r="BQ165" s="31"/>
      <c r="BR165" s="31"/>
      <c r="BS165" s="31"/>
      <c r="BT165" s="31"/>
      <c r="BU165" s="31"/>
      <c r="BV165" s="31"/>
      <c r="BW165" s="31"/>
      <c r="BX165" s="31"/>
      <c r="BY165" s="31"/>
      <c r="BZ165" s="31"/>
      <c r="CA165" s="31"/>
      <c r="CB165" s="31"/>
      <c r="CC165" s="31"/>
      <c r="CD165" s="31"/>
      <c r="CE165" s="31"/>
      <c r="CF165" s="31"/>
      <c r="CG165" s="31"/>
      <c r="CH165" s="31"/>
      <c r="CI165" s="31"/>
      <c r="CJ165" s="31"/>
      <c r="CK165" s="31"/>
      <c r="CL165" s="31"/>
      <c r="CM165" s="31"/>
      <c r="CN165" s="31"/>
      <c r="CO165" s="31"/>
      <c r="CP165" s="31"/>
      <c r="CQ165" s="31"/>
      <c r="CR165" s="31"/>
      <c r="CS165" s="31"/>
      <c r="CT165" s="31"/>
      <c r="CU165" s="31"/>
      <c r="CV165" s="31"/>
      <c r="CW165" s="31"/>
      <c r="CX165" s="31"/>
      <c r="CY165" s="31"/>
      <c r="CZ165" s="31"/>
      <c r="DA165" s="31"/>
      <c r="DB165" s="31"/>
      <c r="DC165" s="31"/>
      <c r="DD165" s="31"/>
      <c r="DE165" s="31"/>
      <c r="DF165" s="31"/>
      <c r="DG165" s="31"/>
      <c r="DH165" s="31"/>
      <c r="DI165" s="31"/>
      <c r="DJ165" s="31"/>
      <c r="DK165" s="31"/>
      <c r="DL165" s="31"/>
      <c r="DM165" s="31"/>
      <c r="DN165" s="31"/>
      <c r="DO165" s="31"/>
      <c r="DP165" s="31"/>
      <c r="DQ165" s="31"/>
      <c r="DR165" s="31"/>
      <c r="DS165" s="31"/>
      <c r="DT165" s="31"/>
      <c r="DU165" s="31"/>
      <c r="DV165" s="31"/>
      <c r="DW165" s="31"/>
      <c r="DX165" s="31"/>
      <c r="DY165" s="31"/>
      <c r="DZ165" s="31"/>
      <c r="EA165" s="31"/>
      <c r="EB165" s="31"/>
      <c r="EC165" s="31"/>
      <c r="ED165" s="31"/>
      <c r="EE165" s="31"/>
      <c r="EF165" s="31"/>
      <c r="EG165" s="31"/>
    </row>
    <row r="166" spans="1:669" x14ac:dyDescent="0.25">
      <c r="A166" s="28" t="s">
        <v>154</v>
      </c>
      <c r="B166" s="12"/>
      <c r="C166" s="13"/>
      <c r="D166" s="13"/>
      <c r="E166" s="28"/>
      <c r="F166" s="28"/>
      <c r="G166" s="131"/>
      <c r="H166" s="110"/>
      <c r="I166" s="131"/>
      <c r="J166" s="131"/>
      <c r="K166" s="131"/>
      <c r="L166" s="131"/>
      <c r="M166" s="110"/>
      <c r="S166" s="31"/>
      <c r="T166" s="31"/>
      <c r="U166" s="31"/>
      <c r="V166" s="31"/>
      <c r="W166" s="31"/>
      <c r="X166" s="31"/>
      <c r="Y166" s="31"/>
      <c r="Z166" s="31"/>
      <c r="AA166" s="31"/>
      <c r="AB166" s="31"/>
      <c r="AC166" s="31"/>
      <c r="AD166" s="31"/>
      <c r="AE166" s="31"/>
      <c r="AF166" s="31"/>
      <c r="AG166" s="31"/>
      <c r="AH166" s="31"/>
      <c r="AI166" s="31"/>
      <c r="AJ166" s="31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1"/>
      <c r="BQ166" s="31"/>
      <c r="BR166" s="31"/>
      <c r="BS166" s="31"/>
      <c r="BT166" s="31"/>
      <c r="BU166" s="31"/>
      <c r="BV166" s="31"/>
      <c r="BW166" s="31"/>
      <c r="BX166" s="31"/>
      <c r="BY166" s="31"/>
      <c r="BZ166" s="31"/>
      <c r="CA166" s="31"/>
      <c r="CB166" s="31"/>
      <c r="CC166" s="31"/>
      <c r="CD166" s="31"/>
      <c r="CE166" s="31"/>
      <c r="CF166" s="31"/>
      <c r="CG166" s="31"/>
      <c r="CH166" s="31"/>
      <c r="CI166" s="31"/>
      <c r="CJ166" s="31"/>
      <c r="CK166" s="31"/>
      <c r="CL166" s="31"/>
      <c r="CM166" s="31"/>
      <c r="CN166" s="31"/>
      <c r="CO166" s="31"/>
      <c r="CP166" s="31"/>
      <c r="CQ166" s="31"/>
      <c r="CR166" s="31"/>
      <c r="CS166" s="31"/>
      <c r="CT166" s="31"/>
      <c r="CU166" s="31"/>
      <c r="CV166" s="31"/>
      <c r="CW166" s="31"/>
      <c r="CX166" s="31"/>
      <c r="CY166" s="31"/>
      <c r="CZ166" s="31"/>
      <c r="DA166" s="31"/>
      <c r="DB166" s="31"/>
      <c r="DC166" s="31"/>
      <c r="DD166" s="31"/>
      <c r="DE166" s="31"/>
      <c r="DF166" s="31"/>
      <c r="DG166" s="31"/>
      <c r="DH166" s="31"/>
      <c r="DI166" s="31"/>
      <c r="DJ166" s="31"/>
      <c r="DK166" s="31"/>
      <c r="DL166" s="31"/>
      <c r="DM166" s="31"/>
      <c r="DN166" s="31"/>
      <c r="DO166" s="31"/>
      <c r="DP166" s="31"/>
      <c r="DQ166" s="31"/>
      <c r="DR166" s="31"/>
      <c r="DS166" s="31"/>
      <c r="DT166" s="31"/>
      <c r="DU166" s="31"/>
      <c r="DV166" s="31"/>
      <c r="DW166" s="31"/>
      <c r="DX166" s="31"/>
      <c r="DY166" s="31"/>
      <c r="DZ166" s="31"/>
      <c r="EA166" s="31"/>
      <c r="EB166" s="31"/>
      <c r="EC166" s="31"/>
      <c r="ED166" s="31"/>
      <c r="EE166" s="31"/>
      <c r="EF166" s="31"/>
      <c r="EG166" s="31"/>
    </row>
    <row r="167" spans="1:669" x14ac:dyDescent="0.25">
      <c r="A167" s="31" t="s">
        <v>190</v>
      </c>
      <c r="B167" s="72" t="s">
        <v>156</v>
      </c>
      <c r="C167" s="14" t="s">
        <v>66</v>
      </c>
      <c r="D167" s="14" t="s">
        <v>194</v>
      </c>
      <c r="E167" s="15">
        <v>44774</v>
      </c>
      <c r="F167" s="11" t="s">
        <v>97</v>
      </c>
      <c r="G167" s="127">
        <v>40000</v>
      </c>
      <c r="H167" s="127">
        <v>1148</v>
      </c>
      <c r="I167" s="127">
        <v>442.65</v>
      </c>
      <c r="J167" s="127">
        <v>1216</v>
      </c>
      <c r="K167" s="97">
        <v>125</v>
      </c>
      <c r="L167" s="127">
        <v>2931.65</v>
      </c>
      <c r="M167" s="127">
        <f>G167-L167</f>
        <v>37068.35</v>
      </c>
      <c r="S167" s="31"/>
      <c r="T167" s="31"/>
      <c r="U167" s="31"/>
      <c r="V167" s="31"/>
      <c r="W167" s="31"/>
      <c r="X167" s="31"/>
      <c r="Y167" s="31"/>
      <c r="Z167" s="31"/>
      <c r="AA167" s="31"/>
      <c r="AB167" s="31"/>
      <c r="AC167" s="31"/>
      <c r="AD167" s="31"/>
      <c r="AE167" s="31"/>
      <c r="AF167" s="31"/>
      <c r="AG167" s="31"/>
      <c r="AH167" s="31"/>
      <c r="AI167" s="31"/>
      <c r="AJ167" s="31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1"/>
      <c r="BQ167" s="31"/>
      <c r="BR167" s="31"/>
      <c r="BS167" s="31"/>
      <c r="BT167" s="31"/>
      <c r="BU167" s="31"/>
      <c r="BV167" s="31"/>
      <c r="BW167" s="31"/>
      <c r="BX167" s="31"/>
      <c r="BY167" s="31"/>
      <c r="BZ167" s="31"/>
      <c r="CA167" s="31"/>
      <c r="CB167" s="31"/>
      <c r="CC167" s="31"/>
      <c r="CD167" s="31"/>
      <c r="CE167" s="31"/>
      <c r="CF167" s="31"/>
      <c r="CG167" s="31"/>
      <c r="CH167" s="31"/>
      <c r="CI167" s="31"/>
      <c r="CJ167" s="31"/>
      <c r="CK167" s="31"/>
      <c r="CL167" s="31"/>
      <c r="CM167" s="31"/>
      <c r="CN167" s="31"/>
      <c r="CO167" s="31"/>
      <c r="CP167" s="31"/>
      <c r="CQ167" s="31"/>
      <c r="CR167" s="31"/>
      <c r="CS167" s="31"/>
      <c r="CT167" s="31"/>
      <c r="CU167" s="31"/>
      <c r="CV167" s="31"/>
      <c r="CW167" s="31"/>
      <c r="CX167" s="31"/>
      <c r="CY167" s="31"/>
      <c r="CZ167" s="31"/>
      <c r="DA167" s="31"/>
      <c r="DB167" s="31"/>
      <c r="DC167" s="31"/>
      <c r="DD167" s="31"/>
      <c r="DE167" s="31"/>
      <c r="DF167" s="31"/>
      <c r="DG167" s="31"/>
      <c r="DH167" s="31"/>
      <c r="DI167" s="31"/>
      <c r="DJ167" s="31"/>
      <c r="DK167" s="31"/>
      <c r="DL167" s="31"/>
      <c r="DM167" s="31"/>
      <c r="DN167" s="31"/>
      <c r="DO167" s="31"/>
      <c r="DP167" s="31"/>
      <c r="DQ167" s="31"/>
      <c r="DR167" s="31"/>
      <c r="DS167" s="31"/>
      <c r="DT167" s="31"/>
      <c r="DU167" s="31"/>
      <c r="DV167" s="31"/>
      <c r="DW167" s="31"/>
      <c r="DX167" s="31"/>
      <c r="DY167" s="31"/>
      <c r="DZ167" s="31"/>
      <c r="EA167" s="31"/>
      <c r="EB167" s="31"/>
      <c r="EC167" s="31"/>
      <c r="ED167" s="31"/>
      <c r="EE167" s="31"/>
      <c r="EF167" s="31"/>
      <c r="EG167" s="31"/>
    </row>
    <row r="168" spans="1:669" x14ac:dyDescent="0.25">
      <c r="A168" s="31" t="s">
        <v>155</v>
      </c>
      <c r="B168" s="3" t="s">
        <v>156</v>
      </c>
      <c r="C168" s="14" t="s">
        <v>66</v>
      </c>
      <c r="D168" s="14" t="s">
        <v>194</v>
      </c>
      <c r="E168" s="15">
        <v>44621</v>
      </c>
      <c r="F168" s="7" t="s">
        <v>97</v>
      </c>
      <c r="G168" s="127">
        <v>46000</v>
      </c>
      <c r="H168" s="127">
        <v>1320.2</v>
      </c>
      <c r="I168" s="132">
        <v>1289.46</v>
      </c>
      <c r="J168" s="127">
        <v>1398.4</v>
      </c>
      <c r="K168" s="97">
        <v>25</v>
      </c>
      <c r="L168" s="127">
        <v>4033.06</v>
      </c>
      <c r="M168" s="127">
        <f>G168-L168</f>
        <v>41966.94</v>
      </c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  <c r="AA168" s="31"/>
      <c r="AB168" s="31"/>
      <c r="AC168" s="31"/>
      <c r="AD168" s="31"/>
      <c r="AE168" s="31"/>
      <c r="AF168" s="31"/>
      <c r="AG168" s="31"/>
      <c r="AH168" s="31"/>
      <c r="AI168" s="31"/>
      <c r="AJ168" s="31"/>
      <c r="AK168" s="31"/>
      <c r="AL168" s="31"/>
      <c r="AM168" s="31"/>
      <c r="AN168" s="31"/>
      <c r="AO168" s="31"/>
      <c r="AP168" s="31"/>
      <c r="AQ168" s="31"/>
      <c r="AR168" s="31"/>
      <c r="AS168" s="31"/>
      <c r="AT168" s="31"/>
      <c r="AU168" s="31"/>
      <c r="AV168" s="31"/>
      <c r="AW168" s="31"/>
      <c r="AX168" s="31"/>
      <c r="AY168" s="31"/>
      <c r="AZ168" s="31"/>
      <c r="BA168" s="31"/>
      <c r="BB168" s="31"/>
      <c r="BC168" s="31"/>
      <c r="BD168" s="31"/>
      <c r="BE168" s="31"/>
      <c r="BF168" s="31"/>
      <c r="BG168" s="31"/>
      <c r="BH168" s="31"/>
      <c r="BI168" s="31"/>
      <c r="BJ168" s="31"/>
      <c r="BK168" s="31"/>
      <c r="BL168" s="31"/>
      <c r="BM168" s="31"/>
      <c r="BN168" s="31"/>
      <c r="BO168" s="31"/>
      <c r="BP168" s="31"/>
      <c r="BQ168" s="31"/>
      <c r="BR168" s="31"/>
      <c r="BS168" s="31"/>
      <c r="BT168" s="31"/>
      <c r="BU168" s="31"/>
      <c r="BV168" s="31"/>
      <c r="BW168" s="31"/>
      <c r="BX168" s="31"/>
      <c r="BY168" s="31"/>
      <c r="BZ168" s="31"/>
      <c r="CA168" s="31"/>
      <c r="CB168" s="31"/>
      <c r="CC168" s="31"/>
      <c r="CD168" s="31"/>
      <c r="CE168" s="31"/>
      <c r="CF168" s="31"/>
      <c r="CG168" s="31"/>
      <c r="CH168" s="31"/>
      <c r="CI168" s="31"/>
      <c r="CJ168" s="31"/>
      <c r="CK168" s="31"/>
      <c r="CL168" s="31"/>
      <c r="CM168" s="31"/>
      <c r="CN168" s="31"/>
      <c r="CO168" s="31"/>
      <c r="CP168" s="31"/>
      <c r="CQ168" s="31"/>
      <c r="CR168" s="31"/>
      <c r="CS168" s="31"/>
      <c r="CT168" s="31"/>
      <c r="CU168" s="31"/>
      <c r="CV168" s="31"/>
      <c r="CW168" s="31"/>
      <c r="CX168" s="31"/>
      <c r="CY168" s="31"/>
      <c r="CZ168" s="31"/>
      <c r="DA168" s="31"/>
      <c r="DB168" s="31"/>
      <c r="DC168" s="31"/>
      <c r="DD168" s="31"/>
      <c r="DE168" s="31"/>
      <c r="DF168" s="31"/>
      <c r="DG168" s="31"/>
      <c r="DH168" s="31"/>
      <c r="DI168" s="31"/>
      <c r="DJ168" s="31"/>
      <c r="DK168" s="31"/>
      <c r="DL168" s="31"/>
      <c r="DM168" s="31"/>
      <c r="DN168" s="31"/>
      <c r="DO168" s="31"/>
      <c r="DP168" s="31"/>
      <c r="DQ168" s="31"/>
      <c r="DR168" s="31"/>
      <c r="DS168" s="31"/>
      <c r="DT168" s="31"/>
      <c r="DU168" s="31"/>
      <c r="DV168" s="31"/>
      <c r="DW168" s="31"/>
      <c r="DX168" s="31"/>
      <c r="DY168" s="31"/>
      <c r="DZ168" s="31"/>
      <c r="EA168" s="31"/>
      <c r="EB168" s="31"/>
      <c r="EC168" s="31"/>
      <c r="ED168" s="31"/>
      <c r="EE168" s="31"/>
      <c r="EF168" s="31"/>
      <c r="EG168" s="31"/>
    </row>
    <row r="169" spans="1:669" x14ac:dyDescent="0.25">
      <c r="A169" s="45" t="s">
        <v>13</v>
      </c>
      <c r="B169" s="65">
        <v>2</v>
      </c>
      <c r="C169" s="51"/>
      <c r="D169" s="51"/>
      <c r="E169" s="45"/>
      <c r="F169" s="45"/>
      <c r="G169" s="130">
        <f>+G168+G167</f>
        <v>86000</v>
      </c>
      <c r="H169" s="98">
        <f>H168+H167</f>
        <v>2468.1999999999998</v>
      </c>
      <c r="I169" s="130">
        <f>+I168+I167</f>
        <v>1732.1100000000001</v>
      </c>
      <c r="J169" s="130">
        <f>SUM(J168:J168)+J167</f>
        <v>2614.4</v>
      </c>
      <c r="K169" s="130">
        <f>SUM(K167:K168)</f>
        <v>150</v>
      </c>
      <c r="L169" s="130">
        <f>+L168+L167</f>
        <v>6964.71</v>
      </c>
      <c r="M169" s="98">
        <f>M168+M167</f>
        <v>79035.290000000008</v>
      </c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  <c r="AA169" s="31"/>
      <c r="AB169" s="31"/>
      <c r="AC169" s="31"/>
      <c r="AD169" s="31"/>
      <c r="AE169" s="31"/>
      <c r="AF169" s="31"/>
      <c r="AG169" s="31"/>
      <c r="AH169" s="31"/>
      <c r="AI169" s="31"/>
      <c r="AJ169" s="31"/>
      <c r="AK169" s="31"/>
      <c r="AL169" s="31"/>
      <c r="AM169" s="31"/>
      <c r="AN169" s="31"/>
      <c r="AO169" s="31"/>
      <c r="AP169" s="31"/>
      <c r="AQ169" s="31"/>
      <c r="AR169" s="31"/>
      <c r="AS169" s="31"/>
      <c r="AT169" s="31"/>
      <c r="AU169" s="31"/>
      <c r="AV169" s="31"/>
      <c r="AW169" s="31"/>
      <c r="AX169" s="31"/>
      <c r="AY169" s="31"/>
      <c r="AZ169" s="31"/>
      <c r="BA169" s="31"/>
      <c r="BB169" s="31"/>
      <c r="BC169" s="31"/>
      <c r="BD169" s="31"/>
      <c r="BE169" s="31"/>
      <c r="BF169" s="31"/>
      <c r="BG169" s="31"/>
      <c r="BH169" s="31"/>
      <c r="BI169" s="31"/>
      <c r="BJ169" s="31"/>
      <c r="BK169" s="31"/>
      <c r="BL169" s="31"/>
      <c r="BM169" s="31"/>
      <c r="BN169" s="31"/>
      <c r="BO169" s="31"/>
      <c r="BP169" s="31"/>
      <c r="BQ169" s="31"/>
      <c r="BR169" s="31"/>
      <c r="BS169" s="31"/>
      <c r="BT169" s="31"/>
      <c r="BU169" s="31"/>
      <c r="BV169" s="31"/>
      <c r="BW169" s="31"/>
      <c r="BX169" s="31"/>
      <c r="BY169" s="31"/>
      <c r="BZ169" s="31"/>
      <c r="CA169" s="31"/>
      <c r="CB169" s="31"/>
      <c r="CC169" s="31"/>
      <c r="CD169" s="31"/>
      <c r="CE169" s="31"/>
      <c r="CF169" s="31"/>
      <c r="CG169" s="31"/>
      <c r="CH169" s="31"/>
      <c r="CI169" s="31"/>
      <c r="CJ169" s="31"/>
      <c r="CK169" s="31"/>
      <c r="CL169" s="31"/>
      <c r="CM169" s="31"/>
      <c r="CN169" s="31"/>
      <c r="CO169" s="31"/>
      <c r="CP169" s="31"/>
      <c r="CQ169" s="31"/>
      <c r="CR169" s="31"/>
      <c r="CS169" s="31"/>
      <c r="CT169" s="31"/>
      <c r="CU169" s="31"/>
      <c r="CV169" s="31"/>
      <c r="CW169" s="31"/>
      <c r="CX169" s="31"/>
      <c r="CY169" s="31"/>
      <c r="CZ169" s="31"/>
      <c r="DA169" s="31"/>
      <c r="DB169" s="31"/>
      <c r="DC169" s="31"/>
      <c r="DD169" s="31"/>
      <c r="DE169" s="31"/>
      <c r="DF169" s="31"/>
      <c r="DG169" s="31"/>
      <c r="DH169" s="31"/>
      <c r="DI169" s="31"/>
      <c r="DJ169" s="31"/>
      <c r="DK169" s="31"/>
      <c r="DL169" s="31"/>
      <c r="DM169" s="31"/>
      <c r="DN169" s="31"/>
      <c r="DO169" s="31"/>
      <c r="DP169" s="31"/>
      <c r="DQ169" s="31"/>
      <c r="DR169" s="31"/>
      <c r="DS169" s="31"/>
      <c r="DT169" s="31"/>
      <c r="DU169" s="31"/>
      <c r="DV169" s="31"/>
      <c r="DW169" s="31"/>
      <c r="DX169" s="31"/>
      <c r="DY169" s="31"/>
      <c r="DZ169" s="31"/>
      <c r="EA169" s="31"/>
      <c r="EB169" s="31"/>
      <c r="EC169" s="31"/>
      <c r="ED169" s="31"/>
      <c r="EE169" s="31"/>
      <c r="EF169" s="31"/>
      <c r="EG169" s="31"/>
    </row>
    <row r="170" spans="1:669" x14ac:dyDescent="0.25">
      <c r="A170" s="31"/>
      <c r="B170" s="11"/>
      <c r="C170" s="11"/>
      <c r="D170" s="11"/>
      <c r="E170" s="31"/>
      <c r="F170" s="31"/>
      <c r="G170" s="135"/>
      <c r="H170" s="136"/>
      <c r="I170" s="135"/>
      <c r="J170" s="135"/>
      <c r="K170" s="135"/>
      <c r="L170" s="135"/>
      <c r="M170" s="136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  <c r="AA170" s="31"/>
      <c r="AB170" s="31"/>
      <c r="AC170" s="31"/>
      <c r="AD170" s="31"/>
      <c r="AE170" s="31"/>
      <c r="AF170" s="31"/>
      <c r="AG170" s="31"/>
      <c r="AH170" s="31"/>
      <c r="AI170" s="31"/>
      <c r="AJ170" s="31"/>
      <c r="AK170" s="31"/>
      <c r="AL170" s="31"/>
      <c r="AM170" s="31"/>
      <c r="AN170" s="31"/>
      <c r="AO170" s="31"/>
      <c r="AP170" s="31"/>
      <c r="AQ170" s="31"/>
      <c r="AR170" s="31"/>
      <c r="AS170" s="31"/>
      <c r="AT170" s="31"/>
      <c r="AU170" s="31"/>
      <c r="AV170" s="31"/>
      <c r="AW170" s="31"/>
      <c r="AX170" s="31"/>
      <c r="AY170" s="31"/>
      <c r="AZ170" s="31"/>
      <c r="BA170" s="31"/>
      <c r="BB170" s="31"/>
      <c r="BC170" s="31"/>
      <c r="BD170" s="31"/>
      <c r="BE170" s="31"/>
      <c r="BF170" s="31"/>
      <c r="BG170" s="31"/>
      <c r="BH170" s="31"/>
      <c r="BI170" s="31"/>
      <c r="BJ170" s="31"/>
      <c r="BK170" s="31"/>
      <c r="BL170" s="31"/>
      <c r="BM170" s="31"/>
      <c r="BN170" s="31"/>
      <c r="BO170" s="31"/>
      <c r="BP170" s="31"/>
      <c r="BQ170" s="31"/>
      <c r="BR170" s="31"/>
      <c r="BS170" s="31"/>
      <c r="BT170" s="31"/>
      <c r="BU170" s="31"/>
      <c r="BV170" s="31"/>
      <c r="BW170" s="31"/>
      <c r="BX170" s="31"/>
      <c r="BY170" s="31"/>
      <c r="BZ170" s="31"/>
      <c r="CA170" s="31"/>
      <c r="CB170" s="31"/>
      <c r="CC170" s="31"/>
      <c r="CD170" s="31"/>
      <c r="CE170" s="31"/>
      <c r="CF170" s="31"/>
      <c r="CG170" s="31"/>
      <c r="CH170" s="31"/>
      <c r="CI170" s="31"/>
      <c r="CJ170" s="31"/>
      <c r="CK170" s="31"/>
      <c r="CL170" s="31"/>
      <c r="CM170" s="31"/>
      <c r="CN170" s="31"/>
      <c r="CO170" s="31"/>
      <c r="CP170" s="31"/>
      <c r="CQ170" s="31"/>
      <c r="CR170" s="31"/>
      <c r="CS170" s="31"/>
      <c r="CT170" s="31"/>
      <c r="CU170" s="31"/>
      <c r="CV170" s="31"/>
      <c r="CW170" s="31"/>
      <c r="CX170" s="31"/>
      <c r="CY170" s="31"/>
      <c r="CZ170" s="31"/>
      <c r="DA170" s="31"/>
      <c r="DB170" s="31"/>
      <c r="DC170" s="31"/>
      <c r="DD170" s="31"/>
      <c r="DE170" s="31"/>
      <c r="DF170" s="31"/>
      <c r="DG170" s="31"/>
      <c r="DH170" s="31"/>
      <c r="DI170" s="31"/>
      <c r="DJ170" s="31"/>
      <c r="DK170" s="31"/>
      <c r="DL170" s="31"/>
      <c r="DM170" s="31"/>
      <c r="DN170" s="31"/>
      <c r="DO170" s="31"/>
      <c r="DP170" s="31"/>
      <c r="DQ170" s="31"/>
      <c r="DR170" s="31"/>
      <c r="DS170" s="31"/>
      <c r="DT170" s="31"/>
      <c r="DU170" s="31"/>
      <c r="DV170" s="31"/>
      <c r="DW170" s="31"/>
      <c r="DX170" s="31"/>
      <c r="DY170" s="31"/>
      <c r="DZ170" s="31"/>
      <c r="EA170" s="31"/>
      <c r="EB170" s="31"/>
      <c r="EC170" s="31"/>
      <c r="ED170" s="31"/>
      <c r="EE170" s="31"/>
      <c r="EF170" s="31"/>
      <c r="EG170" s="31"/>
    </row>
    <row r="171" spans="1:669" x14ac:dyDescent="0.25">
      <c r="A171" s="28" t="s">
        <v>207</v>
      </c>
      <c r="B171" s="12"/>
      <c r="C171" s="13"/>
      <c r="D171" s="13"/>
      <c r="E171" s="28"/>
      <c r="F171" s="28"/>
      <c r="G171" s="131"/>
      <c r="H171" s="110"/>
      <c r="I171" s="131"/>
      <c r="J171" s="131"/>
      <c r="K171" s="131"/>
      <c r="L171" s="131"/>
      <c r="M171" s="110"/>
      <c r="AH171" s="31"/>
      <c r="AI171" s="31"/>
      <c r="AJ171" s="31"/>
      <c r="AK171" s="31"/>
      <c r="AL171" s="31"/>
      <c r="AM171" s="31"/>
      <c r="AN171" s="31"/>
      <c r="AO171" s="31"/>
      <c r="AP171" s="31"/>
      <c r="AQ171" s="31"/>
      <c r="AR171" s="31"/>
      <c r="AS171" s="31"/>
      <c r="AT171" s="31"/>
      <c r="AU171" s="31"/>
      <c r="AV171" s="31"/>
      <c r="AW171" s="31"/>
      <c r="AX171" s="31"/>
      <c r="AY171" s="31"/>
      <c r="AZ171" s="31"/>
      <c r="BA171" s="31"/>
      <c r="BB171" s="31"/>
      <c r="BC171" s="31"/>
      <c r="BD171" s="31"/>
      <c r="BE171" s="31"/>
      <c r="BF171" s="31"/>
      <c r="BG171" s="31"/>
      <c r="BH171" s="31"/>
      <c r="BI171" s="31"/>
      <c r="BJ171" s="31"/>
      <c r="BK171" s="31"/>
      <c r="BL171" s="31"/>
      <c r="BM171" s="31"/>
      <c r="BN171" s="31"/>
      <c r="BO171" s="31"/>
      <c r="BP171" s="31"/>
      <c r="BQ171" s="31"/>
      <c r="BR171" s="31"/>
      <c r="BS171" s="31"/>
      <c r="BT171" s="31"/>
      <c r="BU171" s="31"/>
      <c r="BV171" s="31"/>
      <c r="BW171" s="31"/>
      <c r="BX171" s="31"/>
      <c r="BY171" s="31"/>
      <c r="BZ171" s="31"/>
      <c r="CA171" s="31"/>
      <c r="CB171" s="31"/>
      <c r="CC171" s="31"/>
      <c r="CD171" s="31"/>
      <c r="CE171" s="31"/>
      <c r="CF171" s="31"/>
      <c r="CG171" s="31"/>
      <c r="CH171" s="31"/>
      <c r="CI171" s="31"/>
      <c r="CJ171" s="31"/>
      <c r="CK171" s="31"/>
      <c r="CL171" s="31"/>
      <c r="CM171" s="31"/>
      <c r="CN171" s="31"/>
      <c r="CO171" s="31"/>
      <c r="CP171" s="31"/>
      <c r="CQ171" s="31"/>
      <c r="CR171" s="31"/>
      <c r="CS171" s="31"/>
      <c r="CT171" s="31"/>
      <c r="CU171" s="31"/>
      <c r="CV171" s="31"/>
      <c r="CW171" s="31"/>
      <c r="CX171" s="31"/>
      <c r="CY171" s="31"/>
      <c r="CZ171" s="31"/>
      <c r="DA171" s="31"/>
      <c r="DB171" s="31"/>
      <c r="DC171" s="31"/>
      <c r="DD171" s="31"/>
      <c r="DE171" s="31"/>
      <c r="DF171" s="31"/>
      <c r="DG171" s="31"/>
      <c r="DH171" s="31"/>
      <c r="DI171" s="31"/>
      <c r="DJ171" s="31"/>
      <c r="DK171" s="31"/>
      <c r="DL171" s="31"/>
      <c r="DM171" s="31"/>
      <c r="DN171" s="31"/>
      <c r="DO171" s="31"/>
      <c r="DP171" s="31"/>
      <c r="DQ171" s="31"/>
      <c r="DR171" s="31"/>
      <c r="DS171" s="31"/>
      <c r="DT171" s="31"/>
      <c r="DU171" s="31"/>
      <c r="DV171" s="31"/>
      <c r="DW171" s="31"/>
      <c r="DX171" s="31"/>
      <c r="DY171" s="31"/>
      <c r="DZ171" s="31"/>
      <c r="EA171" s="31"/>
      <c r="EB171" s="31"/>
      <c r="EC171" s="31"/>
      <c r="ED171" s="31"/>
      <c r="EE171" s="31"/>
      <c r="EF171" s="31"/>
      <c r="EG171" s="31"/>
      <c r="NB171" s="35"/>
      <c r="NC171" s="35"/>
      <c r="ND171" s="35"/>
      <c r="NE171" s="35"/>
      <c r="NF171" s="35"/>
      <c r="NG171" s="35"/>
      <c r="NH171" s="35"/>
      <c r="NI171" s="35"/>
      <c r="NJ171" s="35"/>
      <c r="NK171" s="35"/>
      <c r="NL171" s="35"/>
      <c r="NM171" s="35"/>
      <c r="NN171" s="35"/>
      <c r="NO171" s="35"/>
      <c r="NP171" s="35"/>
      <c r="NQ171" s="35"/>
      <c r="NR171" s="35"/>
      <c r="NS171" s="35"/>
      <c r="NT171" s="35"/>
      <c r="NU171" s="35"/>
      <c r="NV171" s="35"/>
      <c r="NW171" s="35"/>
      <c r="NX171" s="35"/>
      <c r="NY171" s="35"/>
      <c r="NZ171" s="35"/>
      <c r="OA171" s="35"/>
      <c r="OB171" s="35"/>
      <c r="OC171" s="35"/>
      <c r="OD171" s="35"/>
      <c r="OE171" s="35"/>
      <c r="OF171" s="35"/>
      <c r="OG171" s="35"/>
      <c r="OH171" s="35"/>
      <c r="OI171" s="35"/>
      <c r="OJ171" s="35"/>
      <c r="OK171" s="35"/>
      <c r="OL171" s="35"/>
      <c r="OM171" s="35"/>
      <c r="ON171" s="35"/>
      <c r="OO171" s="35"/>
      <c r="OP171" s="35"/>
      <c r="OQ171" s="35"/>
      <c r="OR171" s="35"/>
      <c r="OS171" s="35"/>
      <c r="OT171" s="35"/>
      <c r="OU171" s="35"/>
      <c r="OV171" s="35"/>
      <c r="OW171" s="35"/>
      <c r="OX171" s="35"/>
      <c r="OY171" s="35"/>
      <c r="OZ171" s="35"/>
      <c r="PA171" s="35"/>
      <c r="PB171" s="35"/>
      <c r="PC171" s="35"/>
      <c r="PD171" s="35"/>
      <c r="PE171" s="35"/>
      <c r="PF171" s="35"/>
      <c r="PG171" s="35"/>
      <c r="PH171" s="35"/>
      <c r="PI171" s="35"/>
      <c r="PJ171" s="35"/>
      <c r="PK171" s="35"/>
      <c r="PL171" s="35"/>
      <c r="PM171" s="35"/>
      <c r="PN171" s="35"/>
      <c r="PO171" s="35"/>
      <c r="PP171" s="35"/>
      <c r="PQ171" s="35"/>
      <c r="PR171" s="35"/>
      <c r="PS171" s="35"/>
      <c r="PT171" s="35"/>
      <c r="PU171" s="35"/>
      <c r="PV171" s="35"/>
      <c r="PW171" s="35"/>
      <c r="PX171" s="35"/>
      <c r="PY171" s="35"/>
      <c r="PZ171" s="35"/>
      <c r="QA171" s="35"/>
      <c r="QB171" s="35"/>
      <c r="QC171" s="35"/>
      <c r="QD171" s="35"/>
      <c r="QE171" s="35"/>
      <c r="QF171" s="35"/>
      <c r="QG171" s="35"/>
      <c r="QH171" s="35"/>
      <c r="QI171" s="35"/>
      <c r="QJ171" s="35"/>
      <c r="QK171" s="35"/>
      <c r="QL171" s="35"/>
      <c r="QM171" s="35"/>
      <c r="QN171" s="35"/>
      <c r="QO171" s="35"/>
      <c r="QP171" s="35"/>
      <c r="QQ171" s="35"/>
      <c r="QR171" s="35"/>
      <c r="QS171" s="35"/>
      <c r="QT171" s="35"/>
      <c r="QU171" s="35"/>
      <c r="QV171" s="35"/>
      <c r="QW171" s="35"/>
      <c r="QX171" s="35"/>
      <c r="QY171" s="35"/>
      <c r="QZ171" s="35"/>
      <c r="RA171" s="35"/>
      <c r="RB171" s="35"/>
      <c r="RC171" s="35"/>
      <c r="RD171" s="35"/>
      <c r="RE171" s="35"/>
      <c r="RF171" s="35"/>
      <c r="RG171" s="35"/>
      <c r="RH171" s="35"/>
      <c r="RI171" s="35"/>
      <c r="RJ171" s="35"/>
      <c r="RK171" s="35"/>
      <c r="RL171" s="35"/>
      <c r="RM171" s="35"/>
      <c r="RN171" s="35"/>
      <c r="RO171" s="35"/>
      <c r="RP171" s="35"/>
      <c r="RQ171" s="35"/>
      <c r="RR171" s="35"/>
      <c r="RS171" s="35"/>
      <c r="RT171" s="35"/>
      <c r="RU171" s="35"/>
      <c r="RV171" s="35"/>
      <c r="RW171" s="35"/>
      <c r="RX171" s="35"/>
      <c r="RY171" s="35"/>
      <c r="RZ171" s="35"/>
      <c r="SA171" s="35"/>
      <c r="SB171" s="35"/>
      <c r="SC171" s="35"/>
      <c r="SD171" s="35"/>
      <c r="SE171" s="35"/>
      <c r="SF171" s="35"/>
      <c r="SG171" s="35"/>
      <c r="SH171" s="35"/>
      <c r="SI171" s="35"/>
      <c r="SJ171" s="35"/>
      <c r="SK171" s="35"/>
      <c r="SL171" s="35"/>
      <c r="SM171" s="35"/>
      <c r="SN171" s="35"/>
      <c r="SO171" s="35"/>
      <c r="SP171" s="35"/>
      <c r="SQ171" s="35"/>
      <c r="SR171" s="35"/>
      <c r="SS171" s="35"/>
      <c r="ST171" s="35"/>
      <c r="SU171" s="35"/>
      <c r="SV171" s="35"/>
      <c r="SW171" s="35"/>
      <c r="SX171" s="35"/>
      <c r="SY171" s="35"/>
      <c r="SZ171" s="35"/>
      <c r="TA171" s="35"/>
      <c r="TB171" s="35"/>
      <c r="TC171" s="35"/>
      <c r="TD171" s="35"/>
      <c r="TE171" s="35"/>
      <c r="TF171" s="35"/>
      <c r="TG171" s="35"/>
      <c r="TH171" s="35"/>
      <c r="TI171" s="35"/>
      <c r="TJ171" s="35"/>
      <c r="TK171" s="35"/>
      <c r="TL171" s="35"/>
      <c r="TM171" s="35"/>
      <c r="TN171" s="35"/>
      <c r="TO171" s="35"/>
      <c r="TP171" s="35"/>
      <c r="TQ171" s="35"/>
      <c r="TR171" s="35"/>
      <c r="TS171" s="35"/>
      <c r="TT171" s="35"/>
      <c r="TU171" s="35"/>
      <c r="TV171" s="35"/>
      <c r="TW171" s="35"/>
      <c r="TX171" s="35"/>
      <c r="TY171" s="35"/>
      <c r="TZ171" s="35"/>
      <c r="UA171" s="35"/>
      <c r="UB171" s="35"/>
      <c r="UC171" s="35"/>
      <c r="UD171" s="35"/>
      <c r="UE171" s="35"/>
      <c r="UF171" s="35"/>
      <c r="UG171" s="35"/>
      <c r="UH171" s="35"/>
      <c r="UI171" s="35"/>
      <c r="UJ171" s="35"/>
      <c r="UK171" s="35"/>
      <c r="UL171" s="35"/>
      <c r="UM171" s="35"/>
      <c r="UN171" s="35"/>
      <c r="UO171" s="35"/>
      <c r="UP171" s="35"/>
      <c r="UQ171" s="35"/>
      <c r="UR171" s="35"/>
      <c r="US171" s="35"/>
      <c r="UT171" s="35"/>
      <c r="UU171" s="35"/>
      <c r="UV171" s="35"/>
      <c r="UW171" s="35"/>
      <c r="UX171" s="35"/>
      <c r="UY171" s="35"/>
      <c r="UZ171" s="35"/>
      <c r="VA171" s="35"/>
      <c r="VB171" s="35"/>
      <c r="VC171" s="35"/>
      <c r="VD171" s="35"/>
      <c r="VE171" s="35"/>
      <c r="VF171" s="35"/>
      <c r="VG171" s="35"/>
      <c r="VH171" s="35"/>
      <c r="VI171" s="35"/>
      <c r="VJ171" s="35"/>
      <c r="VK171" s="35"/>
      <c r="VL171" s="35"/>
      <c r="VM171" s="35"/>
      <c r="VN171" s="35"/>
      <c r="VO171" s="35"/>
      <c r="VP171" s="35"/>
      <c r="VQ171" s="35"/>
      <c r="VR171" s="35"/>
      <c r="VS171" s="35"/>
      <c r="VT171" s="35"/>
      <c r="VU171" s="35"/>
      <c r="VV171" s="35"/>
      <c r="VW171" s="35"/>
      <c r="VX171" s="35"/>
      <c r="VY171" s="35"/>
      <c r="VZ171" s="35"/>
      <c r="WA171" s="35"/>
      <c r="WB171" s="35"/>
      <c r="WC171" s="35"/>
      <c r="WD171" s="35"/>
      <c r="WE171" s="35"/>
      <c r="WF171" s="35"/>
      <c r="WG171" s="35"/>
      <c r="WH171" s="35"/>
      <c r="WI171" s="35"/>
      <c r="WJ171" s="35"/>
      <c r="WK171" s="35"/>
      <c r="WL171" s="35"/>
      <c r="WM171" s="35"/>
      <c r="WN171" s="35"/>
      <c r="WO171" s="35"/>
      <c r="WP171" s="35"/>
      <c r="WQ171" s="35"/>
      <c r="WR171" s="35"/>
      <c r="WS171" s="35"/>
      <c r="WT171" s="35"/>
      <c r="WU171" s="35"/>
      <c r="WV171" s="35"/>
      <c r="WW171" s="35"/>
      <c r="WX171" s="35"/>
      <c r="WY171" s="35"/>
      <c r="WZ171" s="35"/>
      <c r="XA171" s="35"/>
      <c r="XB171" s="35"/>
      <c r="XC171" s="35"/>
      <c r="XD171" s="35"/>
      <c r="XE171" s="35"/>
      <c r="XF171" s="35"/>
      <c r="XG171" s="35"/>
      <c r="XH171" s="35"/>
      <c r="XI171" s="35"/>
      <c r="XJ171" s="35"/>
      <c r="XK171" s="35"/>
      <c r="XL171" s="35"/>
      <c r="XM171" s="35"/>
      <c r="XN171" s="35"/>
      <c r="XO171" s="35"/>
      <c r="XP171" s="35"/>
      <c r="XQ171" s="35"/>
      <c r="XR171" s="35"/>
      <c r="XS171" s="35"/>
      <c r="XT171" s="35"/>
      <c r="XU171" s="35"/>
      <c r="XV171" s="35"/>
      <c r="XW171" s="35"/>
      <c r="XX171" s="35"/>
      <c r="XY171" s="35"/>
      <c r="XZ171" s="35"/>
      <c r="YA171" s="35"/>
      <c r="YB171" s="35"/>
      <c r="YC171" s="35"/>
      <c r="YD171" s="35"/>
      <c r="YE171" s="35"/>
      <c r="YF171" s="35"/>
      <c r="YG171" s="35"/>
      <c r="YH171" s="35"/>
      <c r="YI171" s="35"/>
      <c r="YJ171" s="35"/>
      <c r="YK171" s="35"/>
      <c r="YL171" s="35"/>
      <c r="YM171" s="35"/>
      <c r="YN171" s="35"/>
      <c r="YO171" s="35"/>
      <c r="YP171" s="35"/>
      <c r="YQ171" s="35"/>
      <c r="YR171" s="35"/>
      <c r="YS171" s="35"/>
    </row>
    <row r="172" spans="1:669" s="31" customFormat="1" x14ac:dyDescent="0.25">
      <c r="A172" s="31" t="s">
        <v>106</v>
      </c>
      <c r="B172" s="3" t="s">
        <v>15</v>
      </c>
      <c r="C172" s="14" t="s">
        <v>65</v>
      </c>
      <c r="D172" s="14" t="s">
        <v>194</v>
      </c>
      <c r="E172" s="15">
        <v>44197</v>
      </c>
      <c r="F172" s="7" t="s">
        <v>97</v>
      </c>
      <c r="G172" s="135">
        <v>57000</v>
      </c>
      <c r="H172" s="136">
        <v>1635.9</v>
      </c>
      <c r="I172" s="127">
        <v>2922.14</v>
      </c>
      <c r="J172" s="127">
        <v>1732.8</v>
      </c>
      <c r="K172" s="127">
        <v>7524.91</v>
      </c>
      <c r="L172" s="127">
        <v>13815.75</v>
      </c>
      <c r="M172" s="127">
        <f>G172-L172</f>
        <v>43184.25</v>
      </c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  <c r="IU172"/>
      <c r="IV172"/>
      <c r="IW172"/>
      <c r="IX172"/>
      <c r="IY172"/>
      <c r="IZ172"/>
      <c r="JA172"/>
      <c r="JB172"/>
      <c r="JC172"/>
      <c r="JD172"/>
      <c r="JE172"/>
      <c r="JF172"/>
      <c r="JG172"/>
      <c r="JH172"/>
      <c r="JI172"/>
      <c r="JJ172"/>
      <c r="JK172"/>
      <c r="JL172"/>
      <c r="JM172"/>
      <c r="JN172"/>
      <c r="JO172"/>
      <c r="JP172"/>
      <c r="JQ172"/>
      <c r="JR172"/>
      <c r="JS172"/>
      <c r="JT172"/>
      <c r="JU172"/>
      <c r="JV172"/>
      <c r="JW172"/>
      <c r="JX172"/>
      <c r="JY172"/>
      <c r="JZ172"/>
      <c r="KA172"/>
      <c r="KB172"/>
      <c r="KC172"/>
      <c r="KD172"/>
      <c r="KE172"/>
      <c r="KF172"/>
      <c r="KG172"/>
      <c r="KH172"/>
      <c r="KI172"/>
      <c r="KJ172"/>
      <c r="KK172"/>
      <c r="KL172"/>
      <c r="KM172"/>
      <c r="KN172"/>
      <c r="KO172"/>
      <c r="KP172"/>
      <c r="KQ172"/>
      <c r="KR172"/>
      <c r="KS172"/>
      <c r="KT172"/>
      <c r="KU172"/>
      <c r="KV172"/>
      <c r="KW172"/>
      <c r="KX172"/>
      <c r="KY172"/>
      <c r="KZ172"/>
      <c r="LA172"/>
      <c r="LB172"/>
      <c r="LC172"/>
      <c r="LD172"/>
      <c r="LE172"/>
      <c r="LF172"/>
      <c r="LG172"/>
      <c r="LH172"/>
      <c r="LI172"/>
      <c r="LJ172"/>
      <c r="LK172"/>
      <c r="LL172"/>
      <c r="LM172"/>
      <c r="LN172"/>
      <c r="LO172"/>
      <c r="LP172"/>
      <c r="LQ172"/>
      <c r="LR172"/>
      <c r="LS172"/>
      <c r="LT172"/>
      <c r="LU172"/>
      <c r="LV172"/>
      <c r="LW172"/>
      <c r="LX172"/>
      <c r="LY172"/>
      <c r="LZ172"/>
      <c r="MA172"/>
      <c r="MB172"/>
      <c r="MC172"/>
      <c r="MD172"/>
      <c r="ME172"/>
      <c r="MF172"/>
      <c r="MG172"/>
      <c r="MH172"/>
      <c r="MI172"/>
      <c r="MJ172"/>
      <c r="MK172"/>
      <c r="ML172"/>
      <c r="MM172"/>
      <c r="MN172"/>
      <c r="MO172"/>
      <c r="MP172"/>
      <c r="MQ172"/>
      <c r="MR172"/>
      <c r="MS172"/>
      <c r="MT172"/>
      <c r="MU172"/>
      <c r="MV172"/>
      <c r="MW172"/>
      <c r="MX172"/>
      <c r="MY172"/>
      <c r="MZ172"/>
      <c r="NA172"/>
    </row>
    <row r="173" spans="1:669" x14ac:dyDescent="0.25">
      <c r="A173" s="31" t="s">
        <v>74</v>
      </c>
      <c r="B173" s="3" t="s">
        <v>77</v>
      </c>
      <c r="C173" s="14" t="s">
        <v>66</v>
      </c>
      <c r="D173" s="14" t="s">
        <v>194</v>
      </c>
      <c r="E173" s="15">
        <v>44287</v>
      </c>
      <c r="F173" s="7" t="s">
        <v>97</v>
      </c>
      <c r="G173" s="135">
        <v>86000</v>
      </c>
      <c r="H173" s="136">
        <v>2468.1999999999998</v>
      </c>
      <c r="I173" s="127">
        <v>8812.2199999999993</v>
      </c>
      <c r="J173" s="127">
        <v>2614.4</v>
      </c>
      <c r="K173" s="127">
        <v>1315</v>
      </c>
      <c r="L173" s="127">
        <v>15209.82</v>
      </c>
      <c r="M173" s="127">
        <f>G173-L173</f>
        <v>70790.179999999993</v>
      </c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  <c r="AA173" s="31"/>
      <c r="AB173" s="31"/>
      <c r="AC173" s="31"/>
      <c r="AD173" s="31"/>
      <c r="AE173" s="31"/>
      <c r="AF173" s="31"/>
      <c r="AG173" s="31"/>
      <c r="AH173" s="31"/>
      <c r="AI173" s="31"/>
      <c r="AJ173" s="31"/>
      <c r="AK173" s="31"/>
      <c r="AL173" s="31"/>
      <c r="AM173" s="31"/>
      <c r="AN173" s="31"/>
      <c r="AO173" s="31"/>
      <c r="AP173" s="31"/>
      <c r="AQ173" s="31"/>
      <c r="AR173" s="31"/>
      <c r="AS173" s="31"/>
      <c r="AT173" s="31"/>
      <c r="AU173" s="31"/>
      <c r="AV173" s="31"/>
      <c r="AW173" s="31"/>
      <c r="AX173" s="31"/>
      <c r="AY173" s="31"/>
      <c r="AZ173" s="31"/>
      <c r="BA173" s="31"/>
      <c r="BB173" s="31"/>
      <c r="BC173" s="31"/>
      <c r="BD173" s="31"/>
      <c r="BE173" s="31"/>
      <c r="BF173" s="31"/>
      <c r="BG173" s="31"/>
      <c r="BH173" s="31"/>
      <c r="BI173" s="31"/>
      <c r="BJ173" s="31"/>
      <c r="BK173" s="31"/>
      <c r="BL173" s="31"/>
      <c r="BM173" s="31"/>
      <c r="BN173" s="31"/>
      <c r="BO173" s="31"/>
      <c r="BP173" s="31"/>
      <c r="BQ173" s="31"/>
      <c r="BR173" s="31"/>
      <c r="BS173" s="31"/>
      <c r="BT173" s="31"/>
      <c r="BU173" s="31"/>
      <c r="BV173" s="31"/>
      <c r="BW173" s="31"/>
      <c r="BX173" s="31"/>
      <c r="BY173" s="31"/>
      <c r="BZ173" s="31"/>
      <c r="CA173" s="31"/>
      <c r="CB173" s="31"/>
      <c r="CC173" s="31"/>
      <c r="CD173" s="31"/>
      <c r="CE173" s="31"/>
      <c r="CF173" s="31"/>
      <c r="CG173" s="31"/>
      <c r="CH173" s="31"/>
      <c r="CI173" s="31"/>
      <c r="CJ173" s="31"/>
      <c r="CK173" s="31"/>
      <c r="CL173" s="31"/>
      <c r="CM173" s="31"/>
      <c r="CN173" s="31"/>
      <c r="CO173" s="31"/>
      <c r="CP173" s="31"/>
      <c r="CQ173" s="31"/>
      <c r="CR173" s="31"/>
      <c r="CS173" s="31"/>
      <c r="CT173" s="31"/>
      <c r="CU173" s="31"/>
      <c r="CV173" s="31"/>
      <c r="CW173" s="31"/>
      <c r="CX173" s="31"/>
      <c r="CY173" s="31"/>
      <c r="CZ173" s="31"/>
      <c r="DA173" s="31"/>
      <c r="DB173" s="31"/>
      <c r="DC173" s="31"/>
      <c r="DD173" s="31"/>
      <c r="DE173" s="31"/>
      <c r="DF173" s="31"/>
      <c r="DG173" s="31"/>
      <c r="DH173" s="31"/>
      <c r="DI173" s="31"/>
      <c r="DJ173" s="31"/>
      <c r="DK173" s="31"/>
      <c r="DL173" s="31"/>
      <c r="DM173" s="31"/>
      <c r="DN173" s="31"/>
      <c r="DO173" s="31"/>
      <c r="DP173" s="31"/>
      <c r="DQ173" s="31"/>
      <c r="DR173" s="31"/>
      <c r="DS173" s="31"/>
      <c r="DT173" s="31"/>
      <c r="DU173" s="31"/>
      <c r="DV173" s="31"/>
      <c r="DW173" s="31"/>
      <c r="DX173" s="31"/>
      <c r="DY173" s="31"/>
      <c r="DZ173" s="31"/>
      <c r="EA173" s="31"/>
      <c r="EB173" s="31"/>
      <c r="EC173" s="31"/>
      <c r="ED173" s="31"/>
      <c r="EE173" s="31"/>
      <c r="EF173" s="31"/>
      <c r="EG173" s="31"/>
    </row>
    <row r="174" spans="1:669" x14ac:dyDescent="0.25">
      <c r="A174" s="31" t="s">
        <v>167</v>
      </c>
      <c r="B174" s="3" t="s">
        <v>177</v>
      </c>
      <c r="C174" s="14" t="s">
        <v>66</v>
      </c>
      <c r="D174" s="14" t="s">
        <v>194</v>
      </c>
      <c r="E174" s="15">
        <v>44682</v>
      </c>
      <c r="F174" s="7" t="s">
        <v>97</v>
      </c>
      <c r="G174" s="135">
        <v>76000</v>
      </c>
      <c r="H174" s="136">
        <v>2181.1999999999998</v>
      </c>
      <c r="I174" s="127">
        <v>6497.56</v>
      </c>
      <c r="J174" s="127">
        <v>2310.4</v>
      </c>
      <c r="K174" s="127">
        <v>25</v>
      </c>
      <c r="L174" s="127">
        <v>11014.16</v>
      </c>
      <c r="M174" s="127">
        <f>G174-L174</f>
        <v>64985.84</v>
      </c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  <c r="AA174" s="31"/>
      <c r="AB174" s="31"/>
      <c r="AC174" s="31"/>
      <c r="AD174" s="31"/>
      <c r="AE174" s="31"/>
      <c r="AF174" s="31"/>
      <c r="AG174" s="31"/>
      <c r="AH174" s="31"/>
      <c r="AI174" s="31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1"/>
      <c r="AU174" s="31"/>
      <c r="AV174" s="31"/>
      <c r="AW174" s="31"/>
      <c r="AX174" s="31"/>
      <c r="AY174" s="31"/>
      <c r="AZ174" s="31"/>
      <c r="BA174" s="31"/>
      <c r="BB174" s="31"/>
      <c r="BC174" s="31"/>
      <c r="BD174" s="31"/>
      <c r="BE174" s="31"/>
      <c r="BF174" s="31"/>
      <c r="BG174" s="31"/>
      <c r="BH174" s="31"/>
      <c r="BI174" s="31"/>
      <c r="BJ174" s="31"/>
      <c r="BK174" s="31"/>
      <c r="BL174" s="31"/>
      <c r="BM174" s="31"/>
      <c r="BN174" s="31"/>
      <c r="BO174" s="31"/>
      <c r="BP174" s="31"/>
      <c r="BQ174" s="31"/>
      <c r="BR174" s="31"/>
      <c r="BS174" s="31"/>
      <c r="BT174" s="31"/>
      <c r="BU174" s="31"/>
      <c r="BV174" s="31"/>
      <c r="BW174" s="31"/>
      <c r="BX174" s="31"/>
      <c r="BY174" s="31"/>
      <c r="BZ174" s="31"/>
      <c r="CA174" s="31"/>
      <c r="CB174" s="31"/>
      <c r="CC174" s="31"/>
      <c r="CD174" s="31"/>
      <c r="CE174" s="31"/>
      <c r="CF174" s="31"/>
      <c r="CG174" s="31"/>
      <c r="CH174" s="31"/>
      <c r="CI174" s="31"/>
      <c r="CJ174" s="31"/>
      <c r="CK174" s="31"/>
      <c r="CL174" s="31"/>
      <c r="CM174" s="31"/>
      <c r="CN174" s="31"/>
      <c r="CO174" s="31"/>
      <c r="CP174" s="31"/>
      <c r="CQ174" s="31"/>
      <c r="CR174" s="31"/>
      <c r="CS174" s="31"/>
      <c r="CT174" s="31"/>
      <c r="CU174" s="31"/>
      <c r="CV174" s="31"/>
      <c r="CW174" s="31"/>
      <c r="CX174" s="31"/>
      <c r="CY174" s="31"/>
      <c r="CZ174" s="31"/>
      <c r="DA174" s="31"/>
      <c r="DB174" s="31"/>
      <c r="DC174" s="31"/>
      <c r="DD174" s="31"/>
      <c r="DE174" s="31"/>
      <c r="DF174" s="31"/>
      <c r="DG174" s="31"/>
      <c r="DH174" s="31"/>
      <c r="DI174" s="31"/>
      <c r="DJ174" s="31"/>
      <c r="DK174" s="31"/>
      <c r="DL174" s="31"/>
      <c r="DM174" s="31"/>
      <c r="DN174" s="31"/>
      <c r="DO174" s="31"/>
      <c r="DP174" s="31"/>
      <c r="DQ174" s="31"/>
      <c r="DR174" s="31"/>
      <c r="DS174" s="31"/>
      <c r="DT174" s="31"/>
      <c r="DU174" s="31"/>
      <c r="DV174" s="31"/>
      <c r="DW174" s="31"/>
      <c r="DX174" s="31"/>
      <c r="DY174" s="31"/>
      <c r="DZ174" s="31"/>
      <c r="EA174" s="31"/>
      <c r="EB174" s="31"/>
      <c r="EC174" s="31"/>
      <c r="ED174" s="31"/>
      <c r="EE174" s="31"/>
      <c r="EF174" s="31"/>
      <c r="EG174" s="31"/>
    </row>
    <row r="175" spans="1:669" s="31" customFormat="1" ht="13.5" customHeight="1" x14ac:dyDescent="0.25">
      <c r="A175" s="45" t="s">
        <v>13</v>
      </c>
      <c r="B175" s="65">
        <v>3</v>
      </c>
      <c r="C175" s="51"/>
      <c r="D175" s="51"/>
      <c r="E175" s="45"/>
      <c r="F175" s="45"/>
      <c r="G175" s="130">
        <f t="shared" ref="G175:M175" si="34">SUM(G173:G174)+G172</f>
        <v>219000</v>
      </c>
      <c r="H175" s="98">
        <f t="shared" si="34"/>
        <v>6285.2999999999993</v>
      </c>
      <c r="I175" s="130">
        <f>SUM(I173:I174)+I172</f>
        <v>18231.919999999998</v>
      </c>
      <c r="J175" s="130">
        <f t="shared" si="34"/>
        <v>6657.6</v>
      </c>
      <c r="K175" s="130">
        <f>SUM(K172:K174)</f>
        <v>8864.91</v>
      </c>
      <c r="L175" s="130">
        <f>SUM(L173:L174)+L172</f>
        <v>40039.729999999996</v>
      </c>
      <c r="M175" s="98">
        <f t="shared" si="34"/>
        <v>178960.27</v>
      </c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  <c r="IU175"/>
      <c r="IV175"/>
      <c r="IW175"/>
      <c r="IX175"/>
      <c r="IY175"/>
      <c r="IZ175"/>
      <c r="JA175"/>
      <c r="JB175"/>
      <c r="JC175"/>
      <c r="JD175"/>
      <c r="JE175"/>
      <c r="JF175"/>
      <c r="JG175"/>
      <c r="JH175"/>
      <c r="JI175"/>
      <c r="JJ175"/>
      <c r="JK175"/>
      <c r="JL175"/>
      <c r="JM175"/>
      <c r="JN175"/>
      <c r="JO175"/>
      <c r="JP175"/>
      <c r="JQ175"/>
      <c r="JR175"/>
      <c r="JS175"/>
      <c r="JT175"/>
      <c r="JU175"/>
      <c r="JV175"/>
      <c r="JW175"/>
      <c r="JX175"/>
      <c r="JY175"/>
      <c r="JZ175"/>
      <c r="KA175"/>
      <c r="KB175"/>
      <c r="KC175"/>
      <c r="KD175"/>
      <c r="KE175"/>
      <c r="KF175"/>
      <c r="KG175"/>
      <c r="KH175"/>
      <c r="KI175"/>
      <c r="KJ175"/>
      <c r="KK175"/>
      <c r="KL175"/>
      <c r="KM175"/>
      <c r="KN175"/>
      <c r="KO175"/>
      <c r="KP175"/>
      <c r="KQ175"/>
      <c r="KR175"/>
      <c r="KS175"/>
      <c r="KT175"/>
      <c r="KU175"/>
      <c r="KV175"/>
      <c r="KW175"/>
      <c r="KX175"/>
      <c r="KY175"/>
      <c r="KZ175"/>
      <c r="LA175"/>
      <c r="LB175"/>
      <c r="LC175"/>
      <c r="LD175"/>
      <c r="LE175"/>
      <c r="LF175"/>
      <c r="LG175"/>
      <c r="LH175"/>
      <c r="LI175"/>
      <c r="LJ175"/>
      <c r="LK175"/>
      <c r="LL175"/>
      <c r="LM175"/>
      <c r="LN175"/>
      <c r="LO175"/>
      <c r="LP175"/>
      <c r="LQ175"/>
      <c r="LR175"/>
      <c r="LS175"/>
      <c r="LT175"/>
      <c r="LU175"/>
      <c r="LV175"/>
      <c r="LW175"/>
      <c r="LX175"/>
      <c r="LY175"/>
      <c r="LZ175"/>
      <c r="MA175"/>
      <c r="MB175"/>
      <c r="MC175"/>
      <c r="MD175"/>
      <c r="ME175"/>
      <c r="MF175"/>
      <c r="MG175"/>
      <c r="MH175"/>
      <c r="MI175"/>
      <c r="MJ175"/>
      <c r="MK175"/>
      <c r="ML175"/>
      <c r="MM175"/>
      <c r="MN175"/>
      <c r="MO175"/>
      <c r="MP175"/>
      <c r="MQ175"/>
      <c r="MR175"/>
      <c r="MS175"/>
      <c r="MT175"/>
      <c r="MU175"/>
      <c r="MV175"/>
      <c r="MW175"/>
      <c r="MX175"/>
      <c r="MY175"/>
      <c r="MZ175"/>
      <c r="NA175"/>
    </row>
    <row r="176" spans="1:669" ht="13.5" customHeight="1" x14ac:dyDescent="0.25">
      <c r="A176" s="27"/>
      <c r="B176" s="10"/>
      <c r="C176" s="8"/>
      <c r="D176" s="8"/>
      <c r="E176" s="27"/>
      <c r="F176" s="27"/>
      <c r="G176" s="105"/>
      <c r="H176" s="104"/>
      <c r="I176" s="105"/>
      <c r="J176" s="105"/>
      <c r="K176" s="105"/>
      <c r="L176" s="105"/>
      <c r="M176" s="104"/>
    </row>
    <row r="177" spans="1:668" x14ac:dyDescent="0.25">
      <c r="A177" s="26" t="s">
        <v>169</v>
      </c>
      <c r="B177" s="1"/>
      <c r="C177" s="4"/>
      <c r="D177" s="4"/>
      <c r="E177" s="7"/>
      <c r="F177" s="7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  <c r="AA177" s="31"/>
      <c r="AB177" s="31"/>
      <c r="AC177" s="31"/>
      <c r="AD177" s="31"/>
      <c r="AE177" s="31"/>
      <c r="AF177" s="31"/>
      <c r="AG177" s="31"/>
      <c r="AH177" s="31"/>
      <c r="AI177" s="31"/>
      <c r="AJ177" s="31"/>
      <c r="AK177" s="31"/>
      <c r="AL177" s="31"/>
      <c r="AM177" s="31"/>
      <c r="AN177" s="31"/>
      <c r="AO177" s="31"/>
      <c r="AP177" s="31"/>
      <c r="AQ177" s="31"/>
      <c r="AR177" s="31"/>
      <c r="AS177" s="31"/>
      <c r="AT177" s="31"/>
      <c r="AU177" s="31"/>
      <c r="AV177" s="31"/>
      <c r="AW177" s="31"/>
      <c r="AX177" s="31"/>
      <c r="AY177" s="31"/>
      <c r="AZ177" s="31"/>
      <c r="BA177" s="31"/>
      <c r="BB177" s="31"/>
      <c r="BC177" s="31"/>
      <c r="BD177" s="31"/>
      <c r="BE177" s="31"/>
      <c r="BF177" s="31"/>
      <c r="BG177" s="31"/>
      <c r="BH177" s="31"/>
      <c r="BI177" s="31"/>
      <c r="BJ177" s="31"/>
      <c r="BK177" s="31"/>
      <c r="BL177" s="31"/>
      <c r="BM177" s="31"/>
      <c r="BN177" s="31"/>
      <c r="BO177" s="31"/>
      <c r="BP177" s="31"/>
      <c r="BQ177" s="31"/>
      <c r="BR177" s="31"/>
      <c r="BS177" s="31"/>
      <c r="BT177" s="31"/>
      <c r="BU177" s="31"/>
      <c r="BV177" s="31"/>
      <c r="BW177" s="31"/>
      <c r="BX177" s="31"/>
      <c r="BY177" s="31"/>
      <c r="BZ177" s="31"/>
      <c r="CA177" s="31"/>
      <c r="CB177" s="31"/>
      <c r="CC177" s="31"/>
      <c r="CD177" s="31"/>
      <c r="CE177" s="31"/>
      <c r="CF177" s="31"/>
      <c r="CG177" s="31"/>
      <c r="CH177" s="31"/>
      <c r="CI177" s="31"/>
      <c r="CJ177" s="31"/>
      <c r="CK177" s="31"/>
      <c r="CL177" s="31"/>
      <c r="CM177" s="31"/>
      <c r="CN177" s="31"/>
      <c r="CO177" s="31"/>
      <c r="CP177" s="31"/>
      <c r="CQ177" s="31"/>
      <c r="CR177" s="31"/>
      <c r="CS177" s="31"/>
      <c r="CT177" s="31"/>
      <c r="CU177" s="31"/>
      <c r="CV177" s="31"/>
      <c r="CW177" s="31"/>
      <c r="CX177" s="31"/>
      <c r="CY177" s="31"/>
      <c r="CZ177" s="31"/>
      <c r="DA177" s="31"/>
      <c r="DB177" s="31"/>
      <c r="DC177" s="31"/>
      <c r="DD177" s="31"/>
      <c r="DE177" s="31"/>
      <c r="DF177" s="31"/>
      <c r="DG177" s="31"/>
      <c r="DH177" s="31"/>
      <c r="DI177" s="31"/>
      <c r="DJ177" s="31"/>
      <c r="DK177" s="31"/>
      <c r="DL177" s="31"/>
      <c r="DM177" s="31"/>
      <c r="DN177" s="31"/>
      <c r="DO177" s="31"/>
      <c r="DP177" s="31"/>
      <c r="DQ177" s="31"/>
      <c r="DR177" s="31"/>
      <c r="DS177" s="31"/>
      <c r="DT177" s="31"/>
      <c r="DU177" s="31"/>
      <c r="DV177" s="31"/>
      <c r="DW177" s="31"/>
      <c r="DX177" s="31"/>
      <c r="DY177" s="31"/>
      <c r="DZ177" s="31"/>
      <c r="EA177" s="31"/>
      <c r="EB177" s="31"/>
      <c r="EC177" s="31"/>
      <c r="ED177" s="31"/>
      <c r="EE177" s="31"/>
      <c r="EF177" s="31"/>
      <c r="EG177" s="31"/>
    </row>
    <row r="178" spans="1:668" s="31" customFormat="1" x14ac:dyDescent="0.25">
      <c r="A178" s="24" t="s">
        <v>170</v>
      </c>
      <c r="B178" s="24" t="s">
        <v>15</v>
      </c>
      <c r="C178" s="14" t="s">
        <v>66</v>
      </c>
      <c r="D178" s="14" t="s">
        <v>194</v>
      </c>
      <c r="E178" s="75">
        <v>44682</v>
      </c>
      <c r="F178" s="7" t="s">
        <v>97</v>
      </c>
      <c r="G178" s="127">
        <v>60000</v>
      </c>
      <c r="H178" s="97">
        <v>1722</v>
      </c>
      <c r="I178" s="132">
        <v>3486.68</v>
      </c>
      <c r="J178" s="132">
        <v>1824</v>
      </c>
      <c r="K178" s="132">
        <v>25</v>
      </c>
      <c r="L178" s="132">
        <v>7057.68</v>
      </c>
      <c r="M178" s="97">
        <f>G178-L178</f>
        <v>52942.32</v>
      </c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  <c r="IU178"/>
      <c r="IV178"/>
      <c r="IW178"/>
      <c r="IX178"/>
      <c r="IY178"/>
      <c r="IZ178"/>
      <c r="JA178"/>
      <c r="JB178"/>
      <c r="JC178"/>
      <c r="JD178"/>
      <c r="JE178"/>
      <c r="JF178"/>
      <c r="JG178"/>
      <c r="JH178"/>
      <c r="JI178"/>
      <c r="JJ178"/>
      <c r="JK178"/>
      <c r="JL178"/>
      <c r="JM178"/>
      <c r="JN178"/>
      <c r="JO178"/>
      <c r="JP178"/>
      <c r="JQ178"/>
      <c r="JR178"/>
      <c r="JS178"/>
      <c r="JT178"/>
      <c r="JU178"/>
      <c r="JV178"/>
      <c r="JW178"/>
      <c r="JX178"/>
      <c r="JY178"/>
      <c r="JZ178"/>
      <c r="KA178"/>
      <c r="KB178"/>
      <c r="KC178"/>
      <c r="KD178"/>
      <c r="KE178"/>
      <c r="KF178"/>
      <c r="KG178"/>
      <c r="KH178"/>
      <c r="KI178"/>
      <c r="KJ178"/>
      <c r="KK178"/>
      <c r="KL178"/>
      <c r="KM178"/>
      <c r="KN178"/>
      <c r="KO178"/>
      <c r="KP178"/>
      <c r="KQ178"/>
      <c r="KR178"/>
      <c r="KS178"/>
      <c r="KT178"/>
      <c r="KU178"/>
      <c r="KV178"/>
      <c r="KW178"/>
      <c r="KX178"/>
      <c r="KY178"/>
      <c r="KZ178"/>
      <c r="LA178"/>
      <c r="LB178"/>
      <c r="LC178"/>
      <c r="LD178"/>
      <c r="LE178"/>
      <c r="LF178"/>
      <c r="LG178"/>
      <c r="LH178"/>
      <c r="LI178"/>
      <c r="LJ178"/>
      <c r="LK178"/>
      <c r="LL178"/>
      <c r="LM178"/>
      <c r="LN178"/>
      <c r="LO178"/>
      <c r="LP178"/>
      <c r="LQ178"/>
      <c r="LR178"/>
      <c r="LS178"/>
      <c r="LT178"/>
      <c r="LU178"/>
      <c r="LV178"/>
      <c r="LW178"/>
      <c r="LX178"/>
      <c r="LY178"/>
      <c r="LZ178"/>
      <c r="MA178"/>
      <c r="MB178"/>
      <c r="MC178"/>
      <c r="MD178"/>
      <c r="ME178"/>
      <c r="MF178"/>
      <c r="MG178"/>
      <c r="MH178"/>
      <c r="MI178"/>
      <c r="MJ178"/>
      <c r="MK178"/>
      <c r="ML178"/>
      <c r="MM178"/>
      <c r="MN178"/>
      <c r="MO178"/>
      <c r="MP178"/>
      <c r="MQ178"/>
      <c r="MR178"/>
      <c r="MS178"/>
      <c r="MT178"/>
      <c r="MU178"/>
      <c r="MV178"/>
      <c r="MW178"/>
      <c r="MX178"/>
      <c r="MY178"/>
      <c r="MZ178"/>
      <c r="NA178"/>
    </row>
    <row r="179" spans="1:668" s="31" customFormat="1" x14ac:dyDescent="0.25">
      <c r="A179" s="31" t="s">
        <v>171</v>
      </c>
      <c r="B179" s="72" t="s">
        <v>218</v>
      </c>
      <c r="C179" s="14" t="s">
        <v>65</v>
      </c>
      <c r="D179" s="14" t="s">
        <v>194</v>
      </c>
      <c r="E179" s="75">
        <v>44197</v>
      </c>
      <c r="F179" s="78" t="s">
        <v>97</v>
      </c>
      <c r="G179" s="127">
        <v>65000</v>
      </c>
      <c r="H179" s="136">
        <v>1865.5</v>
      </c>
      <c r="I179" s="135">
        <v>4427.58</v>
      </c>
      <c r="J179" s="135">
        <v>1976</v>
      </c>
      <c r="K179" s="135">
        <v>25</v>
      </c>
      <c r="L179" s="135">
        <v>8294.08</v>
      </c>
      <c r="M179" s="97">
        <f>G179-L179</f>
        <v>56705.919999999998</v>
      </c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</row>
    <row r="180" spans="1:668" s="31" customFormat="1" ht="13.5" customHeight="1" x14ac:dyDescent="0.25">
      <c r="A180" s="31" t="s">
        <v>172</v>
      </c>
      <c r="B180" s="72" t="s">
        <v>156</v>
      </c>
      <c r="C180" s="14" t="s">
        <v>66</v>
      </c>
      <c r="D180" s="14" t="s">
        <v>194</v>
      </c>
      <c r="E180" s="75">
        <v>44652</v>
      </c>
      <c r="F180" s="78" t="s">
        <v>97</v>
      </c>
      <c r="G180" s="127">
        <v>65000</v>
      </c>
      <c r="H180" s="136">
        <v>1865.5</v>
      </c>
      <c r="I180" s="135">
        <v>4427.58</v>
      </c>
      <c r="J180" s="135">
        <v>1976</v>
      </c>
      <c r="K180" s="135">
        <v>25</v>
      </c>
      <c r="L180" s="135">
        <v>8294.08</v>
      </c>
      <c r="M180" s="97">
        <f t="shared" ref="M180:M181" si="35">G180-L180</f>
        <v>56705.919999999998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1" customFormat="1" ht="13.5" customHeight="1" x14ac:dyDescent="0.25">
      <c r="A181" s="31" t="s">
        <v>181</v>
      </c>
      <c r="B181" s="72" t="s">
        <v>15</v>
      </c>
      <c r="C181" s="14" t="s">
        <v>66</v>
      </c>
      <c r="D181" s="14" t="s">
        <v>194</v>
      </c>
      <c r="E181" s="75">
        <v>44682</v>
      </c>
      <c r="F181" s="78" t="s">
        <v>97</v>
      </c>
      <c r="G181" s="127">
        <v>60000</v>
      </c>
      <c r="H181" s="136">
        <v>1722</v>
      </c>
      <c r="I181" s="135">
        <v>3486.68</v>
      </c>
      <c r="J181" s="135">
        <v>1824</v>
      </c>
      <c r="K181" s="135">
        <v>25</v>
      </c>
      <c r="L181" s="135">
        <v>7057.68</v>
      </c>
      <c r="M181" s="97">
        <f t="shared" si="35"/>
        <v>52942.32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11" customFormat="1" ht="15.75" x14ac:dyDescent="0.25">
      <c r="A182" s="45" t="s">
        <v>13</v>
      </c>
      <c r="B182" s="65">
        <v>4</v>
      </c>
      <c r="C182" s="51"/>
      <c r="D182" s="51"/>
      <c r="E182" s="45"/>
      <c r="F182" s="45"/>
      <c r="G182" s="130">
        <f>G178+G179+G180+G181</f>
        <v>250000</v>
      </c>
      <c r="H182" s="98">
        <f>SUM(H179:H179)+H180+H178+H181</f>
        <v>7175</v>
      </c>
      <c r="I182" s="130">
        <f>SUM(I179:I179)+I178+I180+I181</f>
        <v>15828.52</v>
      </c>
      <c r="J182" s="130">
        <f>SUM(J179:J179)+J180+J178+J181</f>
        <v>7600</v>
      </c>
      <c r="K182" s="130">
        <f>SUM(K178:K181)</f>
        <v>100</v>
      </c>
      <c r="L182" s="130">
        <f>SUM(L179:L179)+L178+L180+L181</f>
        <v>30703.52</v>
      </c>
      <c r="M182" s="130">
        <f>SUM(M179:M179)+M178+M180+M181</f>
        <v>219296.47999999998</v>
      </c>
      <c r="O182" s="62"/>
      <c r="P182" s="62"/>
      <c r="Q182" s="62"/>
      <c r="R182" s="62"/>
      <c r="S182" s="62"/>
      <c r="T182" s="62"/>
      <c r="U182" s="62"/>
      <c r="V182" s="62"/>
      <c r="W182" s="62"/>
      <c r="X182" s="62"/>
      <c r="Y182" s="62"/>
      <c r="Z182" s="62"/>
      <c r="AA182" s="62"/>
      <c r="AB182" s="62"/>
      <c r="AC182" s="62"/>
      <c r="AD182" s="62"/>
      <c r="AE182" s="62"/>
      <c r="AF182" s="62"/>
      <c r="AG182" s="62"/>
      <c r="AH182" s="62"/>
      <c r="AI182" s="62"/>
      <c r="AJ182" s="62"/>
      <c r="AK182" s="62"/>
      <c r="AL182" s="62"/>
      <c r="AM182" s="62"/>
      <c r="AN182" s="62"/>
      <c r="AO182" s="62"/>
      <c r="AP182" s="62"/>
      <c r="AQ182" s="62"/>
      <c r="AR182" s="62"/>
      <c r="AS182" s="62"/>
      <c r="AT182" s="31"/>
      <c r="AU182" s="31"/>
      <c r="AV182" s="31"/>
      <c r="AW182" s="31"/>
      <c r="AX182" s="31"/>
      <c r="AY182" s="31"/>
      <c r="AZ182" s="31"/>
      <c r="BA182" s="31"/>
      <c r="BB182" s="31"/>
      <c r="BC182" s="31"/>
      <c r="BD182" s="31"/>
      <c r="BE182" s="31"/>
      <c r="BF182" s="31"/>
      <c r="BG182" s="31"/>
      <c r="BH182" s="31"/>
      <c r="BI182" s="31"/>
      <c r="BJ182" s="31"/>
      <c r="BK182" s="31"/>
      <c r="BL182" s="31"/>
      <c r="BM182" s="31"/>
      <c r="BN182" s="31"/>
      <c r="BO182" s="31"/>
      <c r="BP182" s="31"/>
      <c r="BQ182" s="31"/>
      <c r="BR182" s="31"/>
      <c r="BS182" s="31"/>
      <c r="BT182" s="31"/>
      <c r="BU182" s="31"/>
      <c r="BV182" s="31"/>
      <c r="BW182" s="31"/>
      <c r="BX182" s="31"/>
      <c r="BY182" s="31"/>
      <c r="BZ182" s="31"/>
      <c r="CA182" s="31"/>
      <c r="CB182" s="31"/>
      <c r="CC182" s="31"/>
      <c r="CD182" s="31"/>
      <c r="CE182" s="31"/>
      <c r="CF182" s="31"/>
      <c r="CG182" s="31"/>
      <c r="CH182" s="31"/>
      <c r="CI182" s="31"/>
      <c r="CJ182" s="31"/>
      <c r="CK182" s="31"/>
      <c r="CL182" s="31"/>
      <c r="CM182" s="31"/>
      <c r="CN182" s="31"/>
      <c r="CO182" s="31"/>
      <c r="CP182" s="31"/>
      <c r="CQ182" s="31"/>
      <c r="CR182" s="31"/>
      <c r="CS182" s="31"/>
      <c r="CT182" s="31"/>
      <c r="CU182" s="31"/>
      <c r="CV182" s="31"/>
      <c r="CW182" s="31"/>
      <c r="CX182" s="31"/>
      <c r="CY182" s="31"/>
      <c r="CZ182" s="31"/>
      <c r="DA182" s="31"/>
      <c r="DB182" s="31"/>
      <c r="DC182" s="31"/>
      <c r="DD182" s="31"/>
      <c r="DE182" s="31"/>
      <c r="DF182" s="31"/>
      <c r="DG182" s="31"/>
      <c r="DH182" s="31"/>
      <c r="DI182" s="31"/>
      <c r="DJ182" s="31"/>
      <c r="DK182" s="31"/>
      <c r="DL182" s="31"/>
      <c r="DM182" s="31"/>
      <c r="DN182" s="31"/>
      <c r="DO182" s="31"/>
      <c r="DP182" s="31"/>
      <c r="DQ182" s="31"/>
      <c r="DR182" s="31"/>
      <c r="DS182" s="31"/>
      <c r="DT182" s="31"/>
      <c r="DU182" s="31"/>
      <c r="DV182" s="31"/>
      <c r="DW182" s="31"/>
      <c r="DX182" s="31"/>
      <c r="DY182" s="31"/>
      <c r="DZ182" s="31"/>
      <c r="EA182" s="31"/>
      <c r="EB182" s="31"/>
      <c r="EC182" s="31"/>
      <c r="ED182" s="31"/>
      <c r="EE182" s="31"/>
      <c r="EF182" s="31"/>
      <c r="EG182" s="31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  <c r="NB182" s="31"/>
      <c r="NC182" s="31"/>
      <c r="ND182" s="31"/>
      <c r="NE182" s="31"/>
      <c r="NF182" s="31"/>
      <c r="NG182" s="31"/>
      <c r="NH182" s="31"/>
      <c r="NI182" s="31"/>
      <c r="NJ182" s="31"/>
      <c r="NK182" s="31"/>
      <c r="NL182" s="31"/>
      <c r="NM182" s="31"/>
      <c r="NN182" s="31"/>
      <c r="NO182" s="31"/>
      <c r="NP182" s="31"/>
      <c r="NQ182" s="31"/>
      <c r="NR182" s="31"/>
      <c r="NS182" s="31"/>
      <c r="NT182" s="31"/>
      <c r="NU182" s="31"/>
      <c r="NV182" s="31"/>
      <c r="NW182" s="31"/>
      <c r="NX182" s="31"/>
      <c r="NY182" s="31"/>
      <c r="NZ182" s="31"/>
      <c r="OA182" s="31"/>
      <c r="OB182" s="31"/>
      <c r="OC182" s="31"/>
      <c r="OD182" s="31"/>
      <c r="OE182" s="31"/>
      <c r="OF182" s="31"/>
      <c r="OG182" s="31"/>
      <c r="OH182" s="31"/>
      <c r="OI182" s="31"/>
      <c r="OJ182" s="31"/>
      <c r="OK182" s="31"/>
      <c r="OL182" s="31"/>
      <c r="OM182" s="31"/>
      <c r="ON182" s="31"/>
      <c r="OO182" s="31"/>
      <c r="OP182" s="31"/>
      <c r="OQ182" s="31"/>
      <c r="OR182" s="31"/>
      <c r="OS182" s="31"/>
      <c r="OT182" s="31"/>
      <c r="OU182" s="31"/>
      <c r="OV182" s="31"/>
      <c r="OW182" s="31"/>
      <c r="OX182" s="31"/>
      <c r="OY182" s="31"/>
      <c r="OZ182" s="31"/>
      <c r="PA182" s="31"/>
      <c r="PB182" s="31"/>
      <c r="PC182" s="31"/>
      <c r="PD182" s="31"/>
      <c r="PE182" s="31"/>
      <c r="PF182" s="31"/>
      <c r="PG182" s="31"/>
      <c r="PH182" s="31"/>
      <c r="PI182" s="31"/>
      <c r="PJ182" s="31"/>
      <c r="PK182" s="31"/>
      <c r="PL182" s="31"/>
      <c r="PM182" s="31"/>
      <c r="PN182" s="31"/>
      <c r="PO182" s="31"/>
      <c r="PP182" s="31"/>
      <c r="PQ182" s="31"/>
      <c r="PR182" s="31"/>
      <c r="PS182" s="31"/>
      <c r="PT182" s="31"/>
      <c r="PU182" s="31"/>
      <c r="PV182" s="31"/>
      <c r="PW182" s="31"/>
      <c r="PX182" s="31"/>
      <c r="PY182" s="31"/>
      <c r="PZ182" s="31"/>
      <c r="QA182" s="31"/>
      <c r="QB182" s="31"/>
      <c r="QC182" s="31"/>
      <c r="QD182" s="31"/>
      <c r="QE182" s="31"/>
      <c r="QF182" s="31"/>
      <c r="QG182" s="31"/>
      <c r="QH182" s="31"/>
      <c r="QI182" s="31"/>
      <c r="QJ182" s="31"/>
      <c r="QK182" s="31"/>
      <c r="QL182" s="31"/>
      <c r="QM182" s="31"/>
      <c r="QN182" s="31"/>
      <c r="QO182" s="31"/>
      <c r="QP182" s="31"/>
      <c r="QQ182" s="31"/>
      <c r="QR182" s="31"/>
      <c r="QS182" s="31"/>
      <c r="QT182" s="31"/>
      <c r="QU182" s="31"/>
      <c r="QV182" s="31"/>
      <c r="QW182" s="31"/>
      <c r="QX182" s="31"/>
      <c r="QY182" s="31"/>
      <c r="QZ182" s="31"/>
      <c r="RA182" s="31"/>
      <c r="RB182" s="31"/>
      <c r="RC182" s="31"/>
      <c r="RD182" s="31"/>
      <c r="RE182" s="31"/>
      <c r="RF182" s="31"/>
      <c r="RG182" s="31"/>
      <c r="RH182" s="31"/>
      <c r="RI182" s="31"/>
      <c r="RJ182" s="31"/>
      <c r="RK182" s="31"/>
      <c r="RL182" s="31"/>
      <c r="RM182" s="31"/>
      <c r="RN182" s="31"/>
      <c r="RO182" s="31"/>
      <c r="RP182" s="31"/>
      <c r="RQ182" s="31"/>
      <c r="RR182" s="31"/>
      <c r="RS182" s="31"/>
      <c r="RT182" s="31"/>
      <c r="RU182" s="31"/>
      <c r="RV182" s="31"/>
      <c r="RW182" s="31"/>
      <c r="RX182" s="31"/>
      <c r="RY182" s="31"/>
      <c r="RZ182" s="31"/>
      <c r="SA182" s="31"/>
      <c r="SB182" s="31"/>
      <c r="SC182" s="31"/>
      <c r="SD182" s="31"/>
      <c r="SE182" s="31"/>
      <c r="SF182" s="31"/>
      <c r="SG182" s="31"/>
      <c r="SH182" s="31"/>
      <c r="SI182" s="31"/>
      <c r="SJ182" s="31"/>
      <c r="SK182" s="31"/>
      <c r="SL182" s="31"/>
      <c r="SM182" s="31"/>
      <c r="SN182" s="31"/>
      <c r="SO182" s="31"/>
      <c r="SP182" s="31"/>
      <c r="SQ182" s="31"/>
      <c r="SR182" s="31"/>
      <c r="SS182" s="31"/>
      <c r="ST182" s="31"/>
      <c r="SU182" s="31"/>
      <c r="SV182" s="31"/>
      <c r="SW182" s="31"/>
      <c r="SX182" s="31"/>
      <c r="SY182" s="31"/>
      <c r="SZ182" s="31"/>
      <c r="TA182" s="31"/>
      <c r="TB182" s="31"/>
      <c r="TC182" s="31"/>
      <c r="TD182" s="31"/>
      <c r="TE182" s="31"/>
      <c r="TF182" s="31"/>
      <c r="TG182" s="31"/>
      <c r="TH182" s="31"/>
      <c r="TI182" s="31"/>
      <c r="TJ182" s="31"/>
      <c r="TK182" s="31"/>
      <c r="TL182" s="31"/>
      <c r="TM182" s="31"/>
      <c r="TN182" s="31"/>
      <c r="TO182" s="31"/>
      <c r="TP182" s="31"/>
      <c r="TQ182" s="31"/>
      <c r="TR182" s="31"/>
      <c r="TS182" s="31"/>
      <c r="TT182" s="31"/>
      <c r="TU182" s="31"/>
      <c r="TV182" s="31"/>
      <c r="TW182" s="31"/>
      <c r="TX182" s="31"/>
      <c r="TY182" s="31"/>
      <c r="TZ182" s="31"/>
      <c r="UA182" s="31"/>
      <c r="UB182" s="31"/>
      <c r="UC182" s="31"/>
      <c r="UD182" s="31"/>
      <c r="UE182" s="31"/>
      <c r="UF182" s="31"/>
      <c r="UG182" s="31"/>
      <c r="UH182" s="31"/>
      <c r="UI182" s="31"/>
      <c r="UJ182" s="31"/>
      <c r="UK182" s="31"/>
      <c r="UL182" s="31"/>
      <c r="UM182" s="31"/>
      <c r="UN182" s="31"/>
      <c r="UO182" s="31"/>
      <c r="UP182" s="31"/>
      <c r="UQ182" s="31"/>
      <c r="UR182" s="31"/>
      <c r="US182" s="31"/>
      <c r="UT182" s="31"/>
      <c r="UU182" s="31"/>
      <c r="UV182" s="31"/>
      <c r="UW182" s="31"/>
      <c r="UX182" s="31"/>
      <c r="UY182" s="31"/>
      <c r="UZ182" s="31"/>
      <c r="VA182" s="31"/>
      <c r="VB182" s="31"/>
      <c r="VC182" s="31"/>
      <c r="VD182" s="31"/>
      <c r="VE182" s="31"/>
      <c r="VF182" s="31"/>
      <c r="VG182" s="31"/>
      <c r="VH182" s="31"/>
      <c r="VI182" s="31"/>
      <c r="VJ182" s="31"/>
      <c r="VK182" s="31"/>
      <c r="VL182" s="31"/>
      <c r="VM182" s="31"/>
      <c r="VN182" s="31"/>
      <c r="VO182" s="31"/>
      <c r="VP182" s="31"/>
      <c r="VQ182" s="31"/>
      <c r="VR182" s="31"/>
      <c r="VS182" s="31"/>
      <c r="VT182" s="31"/>
      <c r="VU182" s="31"/>
      <c r="VV182" s="31"/>
      <c r="VW182" s="31"/>
      <c r="VX182" s="31"/>
      <c r="VY182" s="31"/>
      <c r="VZ182" s="31"/>
      <c r="WA182" s="31"/>
      <c r="WB182" s="31"/>
      <c r="WC182" s="31"/>
      <c r="WD182" s="31"/>
      <c r="WE182" s="31"/>
      <c r="WF182" s="31"/>
      <c r="WG182" s="31"/>
      <c r="WH182" s="31"/>
      <c r="WI182" s="31"/>
      <c r="WJ182" s="31"/>
      <c r="WK182" s="31"/>
      <c r="WL182" s="31"/>
      <c r="WM182" s="31"/>
      <c r="WN182" s="31"/>
      <c r="WO182" s="31"/>
      <c r="WP182" s="31"/>
      <c r="WQ182" s="31"/>
      <c r="WR182" s="31"/>
      <c r="WS182" s="31"/>
      <c r="WT182" s="31"/>
      <c r="WU182" s="31"/>
      <c r="WV182" s="31"/>
      <c r="WW182" s="31"/>
      <c r="WX182" s="31"/>
      <c r="WY182" s="31"/>
      <c r="WZ182" s="31"/>
      <c r="XA182" s="31"/>
      <c r="XB182" s="31"/>
      <c r="XC182" s="31"/>
      <c r="XD182" s="31"/>
      <c r="XE182" s="31"/>
      <c r="XF182" s="31"/>
      <c r="XG182" s="31"/>
      <c r="XH182" s="31"/>
      <c r="XI182" s="31"/>
      <c r="XJ182" s="31"/>
      <c r="XK182" s="31"/>
      <c r="XL182" s="31"/>
      <c r="XM182" s="31"/>
      <c r="XN182" s="31"/>
      <c r="XO182" s="31"/>
      <c r="XP182" s="31"/>
      <c r="XQ182" s="31"/>
      <c r="XR182" s="31"/>
      <c r="XS182" s="31"/>
      <c r="XT182" s="31"/>
      <c r="XU182" s="31"/>
      <c r="XV182" s="31"/>
      <c r="XW182" s="31"/>
      <c r="XX182" s="31"/>
      <c r="XY182" s="31"/>
      <c r="XZ182" s="31"/>
      <c r="YA182" s="31"/>
      <c r="YB182" s="31"/>
      <c r="YC182" s="31"/>
      <c r="YD182" s="31"/>
      <c r="YE182" s="31"/>
      <c r="YF182" s="31"/>
      <c r="YG182" s="31"/>
      <c r="YH182" s="31"/>
      <c r="YI182" s="31"/>
      <c r="YJ182" s="31"/>
      <c r="YK182" s="31"/>
      <c r="YL182" s="31"/>
      <c r="YM182" s="31"/>
      <c r="YN182" s="31"/>
      <c r="YO182" s="31"/>
      <c r="YP182" s="31"/>
      <c r="YQ182" s="31"/>
      <c r="YR182" s="31"/>
    </row>
    <row r="183" spans="1:668" s="31" customFormat="1" ht="13.5" customHeight="1" x14ac:dyDescent="0.25">
      <c r="B183" s="2"/>
      <c r="C183" s="2"/>
      <c r="D183" s="2"/>
      <c r="E183"/>
      <c r="F183"/>
      <c r="G183" s="132"/>
      <c r="H183" s="97"/>
      <c r="I183" s="132"/>
      <c r="J183" s="132"/>
      <c r="K183" s="132"/>
      <c r="L183" s="132"/>
      <c r="M183" s="97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</row>
    <row r="184" spans="1:668" s="31" customFormat="1" ht="13.5" customHeight="1" x14ac:dyDescent="0.25">
      <c r="A184" s="26" t="s">
        <v>59</v>
      </c>
      <c r="B184" s="2"/>
      <c r="C184" s="30"/>
      <c r="D184" s="30"/>
      <c r="E184"/>
      <c r="F184"/>
      <c r="G184" s="132"/>
      <c r="H184" s="97"/>
      <c r="I184" s="132"/>
      <c r="J184" s="132"/>
      <c r="K184" s="132"/>
      <c r="L184" s="132"/>
      <c r="M184" s="97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</row>
    <row r="185" spans="1:668" s="45" customFormat="1" x14ac:dyDescent="0.25">
      <c r="A185" s="3" t="s">
        <v>44</v>
      </c>
      <c r="B185" s="3" t="s">
        <v>113</v>
      </c>
      <c r="C185" s="4" t="s">
        <v>66</v>
      </c>
      <c r="D185" s="4" t="s">
        <v>194</v>
      </c>
      <c r="E185" s="7">
        <v>44197</v>
      </c>
      <c r="F185" s="7" t="s">
        <v>97</v>
      </c>
      <c r="G185" s="127">
        <v>86000</v>
      </c>
      <c r="H185" s="127">
        <v>2468.1999999999998</v>
      </c>
      <c r="I185" s="127">
        <v>8812.2199999999993</v>
      </c>
      <c r="J185" s="127">
        <v>2614.4</v>
      </c>
      <c r="K185" s="127">
        <v>25</v>
      </c>
      <c r="L185" s="127">
        <v>13919.82</v>
      </c>
      <c r="M185" s="97">
        <f>G185-L185</f>
        <v>72080.179999999993</v>
      </c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/>
      <c r="AB185" s="28"/>
      <c r="AC185" s="28"/>
      <c r="AD185" s="28"/>
      <c r="AE185" s="28"/>
      <c r="AF185" s="28"/>
      <c r="AG185" s="28"/>
      <c r="AH185" s="28"/>
      <c r="AI185" s="28"/>
      <c r="AJ185" s="28"/>
      <c r="AK185" s="28"/>
      <c r="AL185" s="28"/>
      <c r="AM185" s="28"/>
      <c r="AN185" s="28"/>
      <c r="AO185" s="28"/>
      <c r="AP185" s="28"/>
      <c r="AQ185" s="28"/>
      <c r="AR185" s="28"/>
      <c r="AS185" s="28"/>
      <c r="AT185" s="28"/>
      <c r="AU185" s="28"/>
      <c r="AV185" s="28"/>
      <c r="AW185" s="28"/>
      <c r="AX185" s="28"/>
      <c r="AY185" s="28"/>
      <c r="AZ185" s="28"/>
      <c r="BA185" s="28"/>
      <c r="BB185" s="28"/>
      <c r="BC185" s="28"/>
      <c r="BD185" s="28"/>
      <c r="BE185" s="28"/>
      <c r="BF185" s="28"/>
      <c r="BG185" s="28"/>
      <c r="BH185" s="28"/>
      <c r="BI185" s="28"/>
      <c r="BJ185" s="28"/>
      <c r="BK185" s="28"/>
      <c r="BL185" s="28"/>
      <c r="BM185" s="28"/>
      <c r="BN185" s="28"/>
      <c r="BO185" s="28"/>
      <c r="BP185" s="28"/>
      <c r="BQ185" s="28"/>
      <c r="BR185" s="28"/>
      <c r="BS185" s="28"/>
      <c r="BT185" s="28"/>
      <c r="BU185" s="28"/>
      <c r="BV185" s="28"/>
      <c r="BW185" s="28"/>
      <c r="BX185" s="28"/>
      <c r="BY185" s="28"/>
      <c r="BZ185" s="28"/>
      <c r="CA185" s="28"/>
      <c r="CB185" s="28"/>
      <c r="CC185" s="28"/>
      <c r="CD185" s="28"/>
      <c r="CE185" s="28"/>
      <c r="CF185" s="28"/>
      <c r="CG185" s="28"/>
      <c r="CH185" s="28"/>
      <c r="CI185" s="28"/>
      <c r="CJ185" s="28"/>
      <c r="CK185" s="28"/>
      <c r="CL185" s="28"/>
      <c r="CM185" s="28"/>
      <c r="CN185" s="28"/>
      <c r="CO185" s="28"/>
      <c r="CP185" s="28"/>
      <c r="CQ185" s="28"/>
      <c r="CR185" s="28"/>
      <c r="CS185" s="28"/>
      <c r="CT185" s="28"/>
      <c r="CU185" s="28"/>
      <c r="CV185" s="28"/>
      <c r="CW185" s="28"/>
      <c r="CX185" s="28"/>
      <c r="CY185" s="28"/>
      <c r="CZ185" s="28"/>
      <c r="DA185" s="28"/>
      <c r="DB185" s="28"/>
      <c r="DC185" s="28"/>
      <c r="DD185" s="28"/>
      <c r="DE185" s="28"/>
      <c r="DF185" s="28"/>
      <c r="DG185" s="28"/>
      <c r="DH185" s="28"/>
      <c r="DI185" s="28"/>
      <c r="DJ185" s="28"/>
      <c r="DK185" s="28"/>
      <c r="DL185" s="28"/>
      <c r="DM185" s="28"/>
      <c r="DN185" s="28"/>
      <c r="DO185" s="28"/>
      <c r="DP185" s="28"/>
      <c r="DQ185" s="28"/>
      <c r="DR185" s="28"/>
      <c r="DS185" s="28"/>
      <c r="DT185" s="28"/>
      <c r="DU185" s="28"/>
      <c r="DV185" s="28"/>
      <c r="DW185" s="28"/>
      <c r="DX185" s="28"/>
      <c r="DY185" s="28"/>
      <c r="DZ185" s="28"/>
      <c r="EA185" s="28"/>
      <c r="EB185" s="28"/>
      <c r="EC185" s="28"/>
      <c r="ED185" s="28"/>
      <c r="EE185" s="28"/>
      <c r="EF185" s="28"/>
      <c r="EG185" s="28"/>
      <c r="EH185" s="27"/>
      <c r="EI185" s="27"/>
      <c r="EJ185" s="27"/>
      <c r="EK185" s="27"/>
      <c r="EL185" s="27"/>
      <c r="EM185" s="27"/>
      <c r="EN185" s="27"/>
      <c r="EO185" s="27"/>
      <c r="EP185" s="27"/>
      <c r="EQ185" s="27"/>
      <c r="ER185" s="27"/>
      <c r="ES185" s="27"/>
      <c r="ET185" s="27"/>
      <c r="EU185" s="27"/>
      <c r="EV185" s="27"/>
      <c r="EW185" s="27"/>
      <c r="EX185" s="27"/>
      <c r="EY185" s="27"/>
      <c r="EZ185" s="27"/>
      <c r="FA185" s="27"/>
      <c r="FB185" s="27"/>
      <c r="FC185" s="27"/>
      <c r="FD185" s="27"/>
      <c r="FE185" s="27"/>
      <c r="FF185" s="27"/>
      <c r="FG185" s="27"/>
      <c r="FH185" s="27"/>
      <c r="FI185" s="27"/>
      <c r="FJ185" s="27"/>
      <c r="FK185" s="27"/>
      <c r="FL185" s="27"/>
      <c r="FM185" s="27"/>
      <c r="FN185" s="27"/>
      <c r="FO185" s="27"/>
      <c r="FP185" s="27"/>
      <c r="FQ185" s="27"/>
      <c r="FR185" s="27"/>
      <c r="FS185" s="27"/>
      <c r="FT185" s="27"/>
      <c r="FU185" s="27"/>
      <c r="FV185" s="27"/>
      <c r="FW185" s="27"/>
      <c r="FX185" s="27"/>
      <c r="FY185" s="27"/>
      <c r="FZ185" s="27"/>
      <c r="GA185" s="27"/>
      <c r="GB185" s="27"/>
      <c r="GC185" s="27"/>
      <c r="GD185" s="27"/>
      <c r="GE185" s="27"/>
      <c r="GF185" s="27"/>
      <c r="GG185" s="27"/>
      <c r="GH185" s="27"/>
      <c r="GI185" s="27"/>
      <c r="GJ185" s="27"/>
      <c r="GK185" s="27"/>
      <c r="GL185" s="27"/>
      <c r="GM185" s="27"/>
      <c r="GN185" s="27"/>
      <c r="GO185" s="27"/>
      <c r="GP185" s="27"/>
      <c r="GQ185" s="27"/>
      <c r="GR185" s="27"/>
      <c r="GS185" s="27"/>
      <c r="GT185" s="27"/>
      <c r="GU185" s="27"/>
      <c r="GV185" s="27"/>
      <c r="GW185" s="27"/>
      <c r="GX185" s="27"/>
      <c r="GY185" s="27"/>
      <c r="GZ185" s="27"/>
      <c r="HA185" s="27"/>
      <c r="HB185" s="27"/>
      <c r="HC185" s="27"/>
      <c r="HD185" s="27"/>
      <c r="HE185" s="27"/>
      <c r="HF185" s="27"/>
      <c r="HG185" s="27"/>
      <c r="HH185" s="27"/>
      <c r="HI185" s="27"/>
      <c r="HJ185" s="27"/>
      <c r="HK185" s="27"/>
      <c r="HL185" s="27"/>
      <c r="HM185" s="27"/>
      <c r="HN185" s="27"/>
      <c r="HO185" s="27"/>
      <c r="HP185" s="27"/>
      <c r="HQ185" s="27"/>
      <c r="HR185" s="27"/>
      <c r="HS185" s="27"/>
      <c r="HT185" s="27"/>
      <c r="HU185" s="27"/>
      <c r="HV185" s="27"/>
      <c r="HW185" s="27"/>
      <c r="HX185" s="27"/>
      <c r="HY185" s="27"/>
      <c r="HZ185" s="27"/>
      <c r="IA185" s="27"/>
      <c r="IB185" s="27"/>
      <c r="IC185" s="27"/>
      <c r="ID185" s="27"/>
      <c r="IE185" s="27"/>
      <c r="IF185" s="27"/>
      <c r="IG185" s="27"/>
      <c r="IH185" s="27"/>
      <c r="II185" s="27"/>
      <c r="IJ185" s="27"/>
      <c r="IK185" s="27"/>
      <c r="IL185" s="27"/>
      <c r="IM185" s="27"/>
      <c r="IN185" s="27"/>
      <c r="IO185" s="27"/>
      <c r="IP185" s="27"/>
      <c r="IQ185" s="27"/>
      <c r="IR185" s="27"/>
      <c r="IS185" s="27"/>
      <c r="IT185" s="27"/>
      <c r="IU185" s="27"/>
      <c r="IV185" s="27"/>
      <c r="IW185" s="27"/>
      <c r="IX185" s="27"/>
      <c r="IY185" s="27"/>
      <c r="IZ185" s="27"/>
      <c r="JA185" s="27"/>
      <c r="JB185" s="27"/>
      <c r="JC185" s="27"/>
      <c r="JD185" s="27"/>
      <c r="JE185" s="27"/>
      <c r="JF185" s="27"/>
      <c r="JG185" s="27"/>
      <c r="JH185" s="27"/>
      <c r="JI185" s="27"/>
      <c r="JJ185" s="27"/>
      <c r="JK185" s="27"/>
      <c r="JL185" s="27"/>
      <c r="JM185" s="27"/>
      <c r="JN185" s="27"/>
      <c r="JO185" s="27"/>
      <c r="JP185" s="27"/>
      <c r="JQ185" s="27"/>
      <c r="JR185" s="27"/>
      <c r="JS185" s="27"/>
      <c r="JT185" s="27"/>
      <c r="JU185" s="27"/>
      <c r="JV185" s="27"/>
      <c r="JW185" s="27"/>
      <c r="JX185" s="27"/>
      <c r="JY185" s="27"/>
      <c r="JZ185" s="27"/>
      <c r="KA185" s="27"/>
      <c r="KB185" s="27"/>
      <c r="KC185" s="27"/>
      <c r="KD185" s="27"/>
      <c r="KE185" s="27"/>
      <c r="KF185" s="27"/>
      <c r="KG185" s="27"/>
      <c r="KH185" s="27"/>
      <c r="KI185" s="27"/>
      <c r="KJ185" s="27"/>
      <c r="KK185" s="27"/>
      <c r="KL185" s="27"/>
      <c r="KM185" s="27"/>
      <c r="KN185" s="27"/>
      <c r="KO185" s="27"/>
      <c r="KP185" s="27"/>
      <c r="KQ185" s="27"/>
      <c r="KR185" s="27"/>
      <c r="KS185" s="27"/>
      <c r="KT185" s="27"/>
      <c r="KU185" s="27"/>
      <c r="KV185" s="27"/>
      <c r="KW185" s="27"/>
      <c r="KX185" s="27"/>
      <c r="KY185" s="27"/>
      <c r="KZ185" s="27"/>
      <c r="LA185" s="27"/>
      <c r="LB185" s="27"/>
      <c r="LC185" s="27"/>
      <c r="LD185" s="27"/>
      <c r="LE185" s="27"/>
      <c r="LF185" s="27"/>
      <c r="LG185" s="27"/>
      <c r="LH185" s="27"/>
      <c r="LI185" s="27"/>
      <c r="LJ185" s="27"/>
      <c r="LK185" s="27"/>
      <c r="LL185" s="27"/>
      <c r="LM185" s="27"/>
      <c r="LN185" s="27"/>
      <c r="LO185" s="27"/>
      <c r="LP185" s="27"/>
      <c r="LQ185" s="27"/>
      <c r="LR185" s="27"/>
      <c r="LS185" s="27"/>
      <c r="LT185" s="27"/>
      <c r="LU185" s="27"/>
      <c r="LV185" s="27"/>
      <c r="LW185" s="27"/>
      <c r="LX185" s="27"/>
      <c r="LY185" s="27"/>
      <c r="LZ185" s="27"/>
      <c r="MA185" s="27"/>
      <c r="MB185" s="27"/>
      <c r="MC185" s="27"/>
      <c r="MD185" s="27"/>
      <c r="ME185" s="27"/>
      <c r="MF185" s="27"/>
      <c r="MG185" s="27"/>
      <c r="MH185" s="27"/>
      <c r="MI185" s="27"/>
      <c r="MJ185" s="27"/>
      <c r="MK185" s="27"/>
      <c r="ML185" s="27"/>
      <c r="MM185" s="27"/>
      <c r="MN185" s="27"/>
      <c r="MO185" s="27"/>
      <c r="MP185" s="27"/>
      <c r="MQ185" s="27"/>
      <c r="MR185" s="27"/>
      <c r="MS185" s="27"/>
      <c r="MT185" s="27"/>
      <c r="MU185" s="27"/>
      <c r="MV185" s="27"/>
      <c r="MW185" s="27"/>
      <c r="MX185" s="27"/>
      <c r="MY185" s="27"/>
      <c r="MZ185" s="27"/>
      <c r="NA185" s="27"/>
    </row>
    <row r="186" spans="1:668" s="28" customFormat="1" x14ac:dyDescent="0.25">
      <c r="A186" s="3" t="s">
        <v>46</v>
      </c>
      <c r="B186" s="3" t="s">
        <v>15</v>
      </c>
      <c r="C186" s="4" t="s">
        <v>65</v>
      </c>
      <c r="D186" s="4" t="s">
        <v>194</v>
      </c>
      <c r="E186" s="7">
        <v>44197</v>
      </c>
      <c r="F186" s="7" t="s">
        <v>97</v>
      </c>
      <c r="G186" s="127">
        <v>57000</v>
      </c>
      <c r="H186" s="127">
        <v>1635.9</v>
      </c>
      <c r="I186" s="127">
        <v>2922.14</v>
      </c>
      <c r="J186" s="127">
        <v>1732.8</v>
      </c>
      <c r="K186" s="127">
        <v>125</v>
      </c>
      <c r="L186" s="127">
        <v>6415.84</v>
      </c>
      <c r="M186" s="97">
        <f t="shared" ref="M186:M193" si="36">G186-L186</f>
        <v>50584.160000000003</v>
      </c>
      <c r="EH186" s="27"/>
      <c r="EI186" s="27"/>
      <c r="EJ186" s="27"/>
      <c r="EK186" s="27"/>
      <c r="EL186" s="27"/>
      <c r="EM186" s="27"/>
      <c r="EN186" s="27"/>
      <c r="EO186" s="27"/>
      <c r="EP186" s="27"/>
      <c r="EQ186" s="27"/>
      <c r="ER186" s="27"/>
      <c r="ES186" s="27"/>
      <c r="ET186" s="27"/>
      <c r="EU186" s="27"/>
      <c r="EV186" s="27"/>
      <c r="EW186" s="27"/>
      <c r="EX186" s="27"/>
      <c r="EY186" s="27"/>
      <c r="EZ186" s="27"/>
      <c r="FA186" s="27"/>
      <c r="FB186" s="27"/>
      <c r="FC186" s="27"/>
      <c r="FD186" s="27"/>
      <c r="FE186" s="27"/>
      <c r="FF186" s="27"/>
      <c r="FG186" s="27"/>
      <c r="FH186" s="27"/>
      <c r="FI186" s="27"/>
      <c r="FJ186" s="27"/>
      <c r="FK186" s="27"/>
      <c r="FL186" s="27"/>
      <c r="FM186" s="27"/>
      <c r="FN186" s="27"/>
      <c r="FO186" s="27"/>
      <c r="FP186" s="27"/>
      <c r="FQ186" s="27"/>
      <c r="FR186" s="27"/>
      <c r="FS186" s="27"/>
      <c r="FT186" s="27"/>
      <c r="FU186" s="27"/>
      <c r="FV186" s="27"/>
      <c r="FW186" s="27"/>
      <c r="FX186" s="27"/>
      <c r="FY186" s="27"/>
      <c r="FZ186" s="27"/>
      <c r="GA186" s="27"/>
      <c r="GB186" s="27"/>
      <c r="GC186" s="27"/>
      <c r="GD186" s="27"/>
      <c r="GE186" s="27"/>
      <c r="GF186" s="27"/>
      <c r="GG186" s="27"/>
      <c r="GH186" s="27"/>
      <c r="GI186" s="27"/>
      <c r="GJ186" s="27"/>
      <c r="GK186" s="27"/>
      <c r="GL186" s="27"/>
      <c r="GM186" s="27"/>
      <c r="GN186" s="27"/>
      <c r="GO186" s="27"/>
      <c r="GP186" s="27"/>
      <c r="GQ186" s="27"/>
      <c r="GR186" s="27"/>
      <c r="GS186" s="27"/>
      <c r="GT186" s="27"/>
      <c r="GU186" s="27"/>
      <c r="GV186" s="27"/>
      <c r="GW186" s="27"/>
      <c r="GX186" s="27"/>
      <c r="GY186" s="27"/>
      <c r="GZ186" s="27"/>
      <c r="HA186" s="27"/>
      <c r="HB186" s="27"/>
      <c r="HC186" s="27"/>
      <c r="HD186" s="27"/>
      <c r="HE186" s="27"/>
      <c r="HF186" s="27"/>
      <c r="HG186" s="27"/>
      <c r="HH186" s="27"/>
      <c r="HI186" s="27"/>
      <c r="HJ186" s="27"/>
      <c r="HK186" s="27"/>
      <c r="HL186" s="27"/>
      <c r="HM186" s="27"/>
      <c r="HN186" s="27"/>
      <c r="HO186" s="27"/>
      <c r="HP186" s="27"/>
      <c r="HQ186" s="27"/>
      <c r="HR186" s="27"/>
      <c r="HS186" s="27"/>
      <c r="HT186" s="27"/>
      <c r="HU186" s="27"/>
      <c r="HV186" s="27"/>
      <c r="HW186" s="27"/>
      <c r="HX186" s="27"/>
      <c r="HY186" s="27"/>
      <c r="HZ186" s="27"/>
      <c r="IA186" s="27"/>
      <c r="IB186" s="27"/>
      <c r="IC186" s="27"/>
      <c r="ID186" s="27"/>
      <c r="IE186" s="27"/>
      <c r="IF186" s="27"/>
      <c r="IG186" s="27"/>
      <c r="IH186" s="27"/>
      <c r="II186" s="27"/>
      <c r="IJ186" s="27"/>
      <c r="IK186" s="27"/>
      <c r="IL186" s="27"/>
      <c r="IM186" s="27"/>
      <c r="IN186" s="27"/>
      <c r="IO186" s="27"/>
      <c r="IP186" s="27"/>
      <c r="IQ186" s="27"/>
      <c r="IR186" s="27"/>
      <c r="IS186" s="27"/>
      <c r="IT186" s="27"/>
      <c r="IU186" s="27"/>
      <c r="IV186" s="27"/>
      <c r="IW186" s="27"/>
      <c r="IX186" s="27"/>
      <c r="IY186" s="27"/>
      <c r="IZ186" s="27"/>
      <c r="JA186" s="27"/>
      <c r="JB186" s="27"/>
      <c r="JC186" s="27"/>
      <c r="JD186" s="27"/>
      <c r="JE186" s="27"/>
      <c r="JF186" s="27"/>
      <c r="JG186" s="27"/>
      <c r="JH186" s="27"/>
      <c r="JI186" s="27"/>
      <c r="JJ186" s="27"/>
      <c r="JK186" s="27"/>
      <c r="JL186" s="27"/>
      <c r="JM186" s="27"/>
      <c r="JN186" s="27"/>
      <c r="JO186" s="27"/>
      <c r="JP186" s="27"/>
      <c r="JQ186" s="27"/>
      <c r="JR186" s="27"/>
      <c r="JS186" s="27"/>
      <c r="JT186" s="27"/>
      <c r="JU186" s="27"/>
      <c r="JV186" s="27"/>
      <c r="JW186" s="27"/>
      <c r="JX186" s="27"/>
      <c r="JY186" s="27"/>
      <c r="JZ186" s="27"/>
      <c r="KA186" s="27"/>
      <c r="KB186" s="27"/>
      <c r="KC186" s="27"/>
      <c r="KD186" s="27"/>
      <c r="KE186" s="27"/>
      <c r="KF186" s="27"/>
      <c r="KG186" s="27"/>
      <c r="KH186" s="27"/>
      <c r="KI186" s="27"/>
      <c r="KJ186" s="27"/>
      <c r="KK186" s="27"/>
      <c r="KL186" s="27"/>
      <c r="KM186" s="27"/>
      <c r="KN186" s="27"/>
      <c r="KO186" s="27"/>
      <c r="KP186" s="27"/>
      <c r="KQ186" s="27"/>
      <c r="KR186" s="27"/>
      <c r="KS186" s="27"/>
      <c r="KT186" s="27"/>
      <c r="KU186" s="27"/>
      <c r="KV186" s="27"/>
      <c r="KW186" s="27"/>
      <c r="KX186" s="27"/>
      <c r="KY186" s="27"/>
      <c r="KZ186" s="27"/>
      <c r="LA186" s="27"/>
      <c r="LB186" s="27"/>
      <c r="LC186" s="27"/>
      <c r="LD186" s="27"/>
      <c r="LE186" s="27"/>
      <c r="LF186" s="27"/>
      <c r="LG186" s="27"/>
      <c r="LH186" s="27"/>
      <c r="LI186" s="27"/>
      <c r="LJ186" s="27"/>
      <c r="LK186" s="27"/>
      <c r="LL186" s="27"/>
      <c r="LM186" s="27"/>
      <c r="LN186" s="27"/>
      <c r="LO186" s="27"/>
      <c r="LP186" s="27"/>
      <c r="LQ186" s="27"/>
      <c r="LR186" s="27"/>
      <c r="LS186" s="27"/>
      <c r="LT186" s="27"/>
      <c r="LU186" s="27"/>
      <c r="LV186" s="27"/>
      <c r="LW186" s="27"/>
      <c r="LX186" s="27"/>
      <c r="LY186" s="27"/>
      <c r="LZ186" s="27"/>
      <c r="MA186" s="27"/>
      <c r="MB186" s="27"/>
      <c r="MC186" s="27"/>
      <c r="MD186" s="27"/>
      <c r="ME186" s="27"/>
      <c r="MF186" s="27"/>
      <c r="MG186" s="27"/>
      <c r="MH186" s="27"/>
      <c r="MI186" s="27"/>
      <c r="MJ186" s="27"/>
      <c r="MK186" s="27"/>
      <c r="ML186" s="27"/>
      <c r="MM186" s="27"/>
      <c r="MN186" s="27"/>
      <c r="MO186" s="27"/>
      <c r="MP186" s="27"/>
      <c r="MQ186" s="27"/>
      <c r="MR186" s="27"/>
      <c r="MS186" s="27"/>
      <c r="MT186" s="27"/>
      <c r="MU186" s="27"/>
      <c r="MV186" s="27"/>
      <c r="MW186" s="27"/>
      <c r="MX186" s="27"/>
      <c r="MY186" s="27"/>
      <c r="MZ186" s="27"/>
      <c r="NA186" s="27"/>
    </row>
    <row r="187" spans="1:668" s="28" customFormat="1" x14ac:dyDescent="0.25">
      <c r="A187" s="3" t="s">
        <v>42</v>
      </c>
      <c r="B187" s="3" t="s">
        <v>15</v>
      </c>
      <c r="C187" s="4" t="s">
        <v>65</v>
      </c>
      <c r="D187" s="4" t="s">
        <v>194</v>
      </c>
      <c r="E187" s="7">
        <v>44197</v>
      </c>
      <c r="F187" s="7" t="s">
        <v>97</v>
      </c>
      <c r="G187" s="127">
        <v>66000</v>
      </c>
      <c r="H187" s="127">
        <v>1894.2</v>
      </c>
      <c r="I187" s="127">
        <v>4615.76</v>
      </c>
      <c r="J187" s="127">
        <v>2006.4</v>
      </c>
      <c r="K187" s="127">
        <v>25</v>
      </c>
      <c r="L187" s="127">
        <v>8541.36</v>
      </c>
      <c r="M187" s="97">
        <f t="shared" si="36"/>
        <v>57458.64</v>
      </c>
      <c r="EH187" s="27"/>
      <c r="EI187" s="27"/>
      <c r="EJ187" s="27"/>
      <c r="EK187" s="27"/>
      <c r="EL187" s="27"/>
      <c r="EM187" s="27"/>
      <c r="EN187" s="27"/>
      <c r="EO187" s="27"/>
      <c r="EP187" s="27"/>
      <c r="EQ187" s="27"/>
      <c r="ER187" s="27"/>
      <c r="ES187" s="27"/>
      <c r="ET187" s="27"/>
      <c r="EU187" s="27"/>
      <c r="EV187" s="27"/>
      <c r="EW187" s="27"/>
      <c r="EX187" s="27"/>
      <c r="EY187" s="27"/>
      <c r="EZ187" s="27"/>
      <c r="FA187" s="27"/>
      <c r="FB187" s="27"/>
      <c r="FC187" s="27"/>
      <c r="FD187" s="27"/>
      <c r="FE187" s="27"/>
      <c r="FF187" s="27"/>
      <c r="FG187" s="27"/>
      <c r="FH187" s="27"/>
      <c r="FI187" s="27"/>
      <c r="FJ187" s="27"/>
      <c r="FK187" s="27"/>
      <c r="FL187" s="27"/>
      <c r="FM187" s="27"/>
      <c r="FN187" s="27"/>
      <c r="FO187" s="27"/>
      <c r="FP187" s="27"/>
      <c r="FQ187" s="27"/>
      <c r="FR187" s="27"/>
      <c r="FS187" s="27"/>
      <c r="FT187" s="27"/>
      <c r="FU187" s="27"/>
      <c r="FV187" s="27"/>
      <c r="FW187" s="27"/>
      <c r="FX187" s="27"/>
      <c r="FY187" s="27"/>
      <c r="FZ187" s="27"/>
      <c r="GA187" s="27"/>
      <c r="GB187" s="27"/>
      <c r="GC187" s="27"/>
      <c r="GD187" s="27"/>
      <c r="GE187" s="27"/>
      <c r="GF187" s="27"/>
      <c r="GG187" s="27"/>
      <c r="GH187" s="27"/>
      <c r="GI187" s="27"/>
      <c r="GJ187" s="27"/>
      <c r="GK187" s="27"/>
      <c r="GL187" s="27"/>
      <c r="GM187" s="27"/>
      <c r="GN187" s="27"/>
      <c r="GO187" s="27"/>
      <c r="GP187" s="27"/>
      <c r="GQ187" s="27"/>
      <c r="GR187" s="27"/>
      <c r="GS187" s="27"/>
      <c r="GT187" s="27"/>
      <c r="GU187" s="27"/>
      <c r="GV187" s="27"/>
      <c r="GW187" s="27"/>
      <c r="GX187" s="27"/>
      <c r="GY187" s="27"/>
      <c r="GZ187" s="27"/>
      <c r="HA187" s="27"/>
      <c r="HB187" s="27"/>
      <c r="HC187" s="27"/>
      <c r="HD187" s="27"/>
      <c r="HE187" s="27"/>
      <c r="HF187" s="27"/>
      <c r="HG187" s="27"/>
      <c r="HH187" s="27"/>
      <c r="HI187" s="27"/>
      <c r="HJ187" s="27"/>
      <c r="HK187" s="27"/>
      <c r="HL187" s="27"/>
      <c r="HM187" s="27"/>
      <c r="HN187" s="27"/>
      <c r="HO187" s="27"/>
      <c r="HP187" s="27"/>
      <c r="HQ187" s="27"/>
      <c r="HR187" s="27"/>
      <c r="HS187" s="27"/>
      <c r="HT187" s="27"/>
      <c r="HU187" s="27"/>
      <c r="HV187" s="27"/>
      <c r="HW187" s="27"/>
      <c r="HX187" s="27"/>
      <c r="HY187" s="27"/>
      <c r="HZ187" s="27"/>
      <c r="IA187" s="27"/>
      <c r="IB187" s="27"/>
      <c r="IC187" s="27"/>
      <c r="ID187" s="27"/>
      <c r="IE187" s="27"/>
      <c r="IF187" s="27"/>
      <c r="IG187" s="27"/>
      <c r="IH187" s="27"/>
      <c r="II187" s="27"/>
      <c r="IJ187" s="27"/>
      <c r="IK187" s="27"/>
      <c r="IL187" s="27"/>
      <c r="IM187" s="27"/>
      <c r="IN187" s="27"/>
      <c r="IO187" s="27"/>
      <c r="IP187" s="27"/>
      <c r="IQ187" s="27"/>
      <c r="IR187" s="27"/>
      <c r="IS187" s="27"/>
      <c r="IT187" s="27"/>
      <c r="IU187" s="27"/>
      <c r="IV187" s="27"/>
      <c r="IW187" s="27"/>
      <c r="IX187" s="27"/>
      <c r="IY187" s="27"/>
      <c r="IZ187" s="27"/>
      <c r="JA187" s="27"/>
      <c r="JB187" s="27"/>
      <c r="JC187" s="27"/>
      <c r="JD187" s="27"/>
      <c r="JE187" s="27"/>
      <c r="JF187" s="27"/>
      <c r="JG187" s="27"/>
      <c r="JH187" s="27"/>
      <c r="JI187" s="27"/>
      <c r="JJ187" s="27"/>
      <c r="JK187" s="27"/>
      <c r="JL187" s="27"/>
      <c r="JM187" s="27"/>
      <c r="JN187" s="27"/>
      <c r="JO187" s="27"/>
      <c r="JP187" s="27"/>
      <c r="JQ187" s="27"/>
      <c r="JR187" s="27"/>
      <c r="JS187" s="27"/>
      <c r="JT187" s="27"/>
      <c r="JU187" s="27"/>
      <c r="JV187" s="27"/>
      <c r="JW187" s="27"/>
      <c r="JX187" s="27"/>
      <c r="JY187" s="27"/>
      <c r="JZ187" s="27"/>
      <c r="KA187" s="27"/>
      <c r="KB187" s="27"/>
      <c r="KC187" s="27"/>
      <c r="KD187" s="27"/>
      <c r="KE187" s="27"/>
      <c r="KF187" s="27"/>
      <c r="KG187" s="27"/>
      <c r="KH187" s="27"/>
      <c r="KI187" s="27"/>
      <c r="KJ187" s="27"/>
      <c r="KK187" s="27"/>
      <c r="KL187" s="27"/>
      <c r="KM187" s="27"/>
      <c r="KN187" s="27"/>
      <c r="KO187" s="27"/>
      <c r="KP187" s="27"/>
      <c r="KQ187" s="27"/>
      <c r="KR187" s="27"/>
      <c r="KS187" s="27"/>
      <c r="KT187" s="27"/>
      <c r="KU187" s="27"/>
      <c r="KV187" s="27"/>
      <c r="KW187" s="27"/>
      <c r="KX187" s="27"/>
      <c r="KY187" s="27"/>
      <c r="KZ187" s="27"/>
      <c r="LA187" s="27"/>
      <c r="LB187" s="27"/>
      <c r="LC187" s="27"/>
      <c r="LD187" s="27"/>
      <c r="LE187" s="27"/>
      <c r="LF187" s="27"/>
      <c r="LG187" s="27"/>
      <c r="LH187" s="27"/>
      <c r="LI187" s="27"/>
      <c r="LJ187" s="27"/>
      <c r="LK187" s="27"/>
      <c r="LL187" s="27"/>
      <c r="LM187" s="27"/>
      <c r="LN187" s="27"/>
      <c r="LO187" s="27"/>
      <c r="LP187" s="27"/>
      <c r="LQ187" s="27"/>
      <c r="LR187" s="27"/>
      <c r="LS187" s="27"/>
      <c r="LT187" s="27"/>
      <c r="LU187" s="27"/>
      <c r="LV187" s="27"/>
      <c r="LW187" s="27"/>
      <c r="LX187" s="27"/>
      <c r="LY187" s="27"/>
      <c r="LZ187" s="27"/>
      <c r="MA187" s="27"/>
      <c r="MB187" s="27"/>
      <c r="MC187" s="27"/>
      <c r="MD187" s="27"/>
      <c r="ME187" s="27"/>
      <c r="MF187" s="27"/>
      <c r="MG187" s="27"/>
      <c r="MH187" s="27"/>
      <c r="MI187" s="27"/>
      <c r="MJ187" s="27"/>
      <c r="MK187" s="27"/>
      <c r="ML187" s="27"/>
      <c r="MM187" s="27"/>
      <c r="MN187" s="27"/>
      <c r="MO187" s="27"/>
      <c r="MP187" s="27"/>
      <c r="MQ187" s="27"/>
      <c r="MR187" s="27"/>
      <c r="MS187" s="27"/>
      <c r="MT187" s="27"/>
      <c r="MU187" s="27"/>
      <c r="MV187" s="27"/>
      <c r="MW187" s="27"/>
      <c r="MX187" s="27"/>
      <c r="MY187" s="27"/>
      <c r="MZ187" s="27"/>
      <c r="NA187" s="27"/>
    </row>
    <row r="188" spans="1:668" s="84" customFormat="1" x14ac:dyDescent="0.25">
      <c r="A188" s="3" t="s">
        <v>43</v>
      </c>
      <c r="B188" s="3" t="s">
        <v>15</v>
      </c>
      <c r="C188" s="4" t="s">
        <v>66</v>
      </c>
      <c r="D188" s="4" t="s">
        <v>194</v>
      </c>
      <c r="E188" s="7">
        <v>44197</v>
      </c>
      <c r="F188" s="7" t="s">
        <v>97</v>
      </c>
      <c r="G188" s="127">
        <v>57000</v>
      </c>
      <c r="H188" s="127">
        <v>1635.9</v>
      </c>
      <c r="I188" s="127">
        <v>2606.65</v>
      </c>
      <c r="J188" s="127">
        <v>1732.8</v>
      </c>
      <c r="K188" s="127">
        <v>1602.45</v>
      </c>
      <c r="L188" s="127">
        <v>7577.8</v>
      </c>
      <c r="M188" s="97">
        <f t="shared" si="36"/>
        <v>49422.2</v>
      </c>
      <c r="EH188" s="123"/>
      <c r="EI188" s="123"/>
      <c r="EJ188" s="123"/>
      <c r="EK188" s="123"/>
      <c r="EL188" s="123"/>
      <c r="EM188" s="123"/>
      <c r="EN188" s="123"/>
      <c r="EO188" s="123"/>
      <c r="EP188" s="123"/>
      <c r="EQ188" s="123"/>
      <c r="ER188" s="123"/>
      <c r="ES188" s="123"/>
      <c r="ET188" s="123"/>
      <c r="EU188" s="123"/>
      <c r="EV188" s="123"/>
      <c r="EW188" s="123"/>
      <c r="EX188" s="123"/>
      <c r="EY188" s="123"/>
      <c r="EZ188" s="123"/>
      <c r="FA188" s="123"/>
      <c r="FB188" s="123"/>
      <c r="FC188" s="123"/>
      <c r="FD188" s="123"/>
      <c r="FE188" s="123"/>
      <c r="FF188" s="123"/>
      <c r="FG188" s="123"/>
      <c r="FH188" s="123"/>
      <c r="FI188" s="123"/>
      <c r="FJ188" s="123"/>
      <c r="FK188" s="123"/>
      <c r="FL188" s="123"/>
      <c r="FM188" s="123"/>
      <c r="FN188" s="123"/>
      <c r="FO188" s="123"/>
      <c r="FP188" s="123"/>
      <c r="FQ188" s="123"/>
      <c r="FR188" s="123"/>
      <c r="FS188" s="123"/>
      <c r="FT188" s="123"/>
      <c r="FU188" s="123"/>
      <c r="FV188" s="123"/>
      <c r="FW188" s="123"/>
      <c r="FX188" s="123"/>
      <c r="FY188" s="123"/>
      <c r="FZ188" s="123"/>
      <c r="GA188" s="123"/>
      <c r="GB188" s="123"/>
      <c r="GC188" s="123"/>
      <c r="GD188" s="123"/>
      <c r="GE188" s="123"/>
      <c r="GF188" s="123"/>
      <c r="GG188" s="123"/>
      <c r="GH188" s="123"/>
      <c r="GI188" s="123"/>
      <c r="GJ188" s="123"/>
      <c r="GK188" s="123"/>
      <c r="GL188" s="123"/>
      <c r="GM188" s="123"/>
      <c r="GN188" s="123"/>
      <c r="GO188" s="123"/>
      <c r="GP188" s="123"/>
      <c r="GQ188" s="123"/>
      <c r="GR188" s="123"/>
      <c r="GS188" s="123"/>
      <c r="GT188" s="123"/>
      <c r="GU188" s="123"/>
      <c r="GV188" s="123"/>
      <c r="GW188" s="123"/>
      <c r="GX188" s="123"/>
      <c r="GY188" s="123"/>
      <c r="GZ188" s="123"/>
      <c r="HA188" s="123"/>
      <c r="HB188" s="123"/>
      <c r="HC188" s="123"/>
      <c r="HD188" s="123"/>
      <c r="HE188" s="123"/>
      <c r="HF188" s="123"/>
      <c r="HG188" s="123"/>
      <c r="HH188" s="123"/>
      <c r="HI188" s="123"/>
      <c r="HJ188" s="123"/>
      <c r="HK188" s="123"/>
      <c r="HL188" s="123"/>
      <c r="HM188" s="123"/>
      <c r="HN188" s="123"/>
      <c r="HO188" s="123"/>
      <c r="HP188" s="123"/>
      <c r="HQ188" s="123"/>
      <c r="HR188" s="123"/>
      <c r="HS188" s="123"/>
      <c r="HT188" s="123"/>
      <c r="HU188" s="123"/>
      <c r="HV188" s="123"/>
      <c r="HW188" s="123"/>
      <c r="HX188" s="123"/>
      <c r="HY188" s="123"/>
      <c r="HZ188" s="123"/>
      <c r="IA188" s="123"/>
      <c r="IB188" s="123"/>
      <c r="IC188" s="123"/>
      <c r="ID188" s="123"/>
      <c r="IE188" s="123"/>
      <c r="IF188" s="123"/>
      <c r="IG188" s="123"/>
      <c r="IH188" s="123"/>
      <c r="II188" s="123"/>
      <c r="IJ188" s="123"/>
      <c r="IK188" s="123"/>
      <c r="IL188" s="123"/>
      <c r="IM188" s="123"/>
      <c r="IN188" s="123"/>
      <c r="IO188" s="123"/>
      <c r="IP188" s="123"/>
      <c r="IQ188" s="123"/>
      <c r="IR188" s="123"/>
      <c r="IS188" s="123"/>
      <c r="IT188" s="123"/>
      <c r="IU188" s="123"/>
      <c r="IV188" s="123"/>
      <c r="IW188" s="123"/>
      <c r="IX188" s="123"/>
      <c r="IY188" s="123"/>
      <c r="IZ188" s="123"/>
      <c r="JA188" s="123"/>
      <c r="JB188" s="123"/>
      <c r="JC188" s="123"/>
      <c r="JD188" s="123"/>
      <c r="JE188" s="123"/>
      <c r="JF188" s="123"/>
      <c r="JG188" s="123"/>
      <c r="JH188" s="123"/>
      <c r="JI188" s="123"/>
      <c r="JJ188" s="123"/>
      <c r="JK188" s="123"/>
      <c r="JL188" s="123"/>
      <c r="JM188" s="123"/>
      <c r="JN188" s="123"/>
      <c r="JO188" s="123"/>
      <c r="JP188" s="123"/>
      <c r="JQ188" s="123"/>
      <c r="JR188" s="123"/>
      <c r="JS188" s="123"/>
      <c r="JT188" s="123"/>
      <c r="JU188" s="123"/>
      <c r="JV188" s="123"/>
      <c r="JW188" s="123"/>
      <c r="JX188" s="123"/>
      <c r="JY188" s="123"/>
      <c r="JZ188" s="123"/>
      <c r="KA188" s="123"/>
      <c r="KB188" s="123"/>
      <c r="KC188" s="123"/>
      <c r="KD188" s="123"/>
      <c r="KE188" s="123"/>
      <c r="KF188" s="123"/>
      <c r="KG188" s="123"/>
      <c r="KH188" s="123"/>
      <c r="KI188" s="123"/>
      <c r="KJ188" s="123"/>
      <c r="KK188" s="123"/>
      <c r="KL188" s="123"/>
      <c r="KM188" s="123"/>
      <c r="KN188" s="123"/>
      <c r="KO188" s="123"/>
      <c r="KP188" s="123"/>
      <c r="KQ188" s="123"/>
      <c r="KR188" s="123"/>
      <c r="KS188" s="123"/>
      <c r="KT188" s="123"/>
      <c r="KU188" s="123"/>
      <c r="KV188" s="123"/>
      <c r="KW188" s="123"/>
      <c r="KX188" s="123"/>
      <c r="KY188" s="123"/>
      <c r="KZ188" s="123"/>
      <c r="LA188" s="123"/>
      <c r="LB188" s="123"/>
      <c r="LC188" s="123"/>
      <c r="LD188" s="123"/>
      <c r="LE188" s="123"/>
      <c r="LF188" s="123"/>
      <c r="LG188" s="123"/>
      <c r="LH188" s="123"/>
      <c r="LI188" s="123"/>
      <c r="LJ188" s="123"/>
      <c r="LK188" s="123"/>
      <c r="LL188" s="123"/>
      <c r="LM188" s="123"/>
      <c r="LN188" s="123"/>
      <c r="LO188" s="123"/>
      <c r="LP188" s="123"/>
      <c r="LQ188" s="123"/>
      <c r="LR188" s="123"/>
      <c r="LS188" s="123"/>
      <c r="LT188" s="123"/>
      <c r="LU188" s="123"/>
      <c r="LV188" s="123"/>
      <c r="LW188" s="123"/>
      <c r="LX188" s="123"/>
      <c r="LY188" s="123"/>
      <c r="LZ188" s="123"/>
      <c r="MA188" s="123"/>
      <c r="MB188" s="123"/>
      <c r="MC188" s="123"/>
      <c r="MD188" s="123"/>
      <c r="ME188" s="123"/>
      <c r="MF188" s="123"/>
      <c r="MG188" s="123"/>
      <c r="MH188" s="123"/>
      <c r="MI188" s="123"/>
      <c r="MJ188" s="123"/>
      <c r="MK188" s="123"/>
      <c r="ML188" s="123"/>
      <c r="MM188" s="123"/>
      <c r="MN188" s="123"/>
      <c r="MO188" s="123"/>
      <c r="MP188" s="123"/>
      <c r="MQ188" s="123"/>
      <c r="MR188" s="123"/>
      <c r="MS188" s="123"/>
      <c r="MT188" s="123"/>
      <c r="MU188" s="123"/>
      <c r="MV188" s="123"/>
      <c r="MW188" s="123"/>
      <c r="MX188" s="123"/>
      <c r="MY188" s="123"/>
      <c r="MZ188" s="123"/>
      <c r="NA188" s="123"/>
    </row>
    <row r="189" spans="1:668" x14ac:dyDescent="0.25">
      <c r="A189" s="3" t="s">
        <v>110</v>
      </c>
      <c r="B189" s="3" t="s">
        <v>223</v>
      </c>
      <c r="C189" s="4" t="s">
        <v>66</v>
      </c>
      <c r="D189" s="4" t="s">
        <v>194</v>
      </c>
      <c r="E189" s="7">
        <v>44197</v>
      </c>
      <c r="F189" s="7" t="s">
        <v>97</v>
      </c>
      <c r="G189" s="127">
        <v>57000</v>
      </c>
      <c r="H189" s="127">
        <v>1635.9</v>
      </c>
      <c r="I189" s="127">
        <v>2922.14</v>
      </c>
      <c r="J189" s="127">
        <v>1732.8</v>
      </c>
      <c r="K189" s="127">
        <v>25</v>
      </c>
      <c r="L189" s="127">
        <v>6315.84</v>
      </c>
      <c r="M189" s="97">
        <f t="shared" si="36"/>
        <v>50684.160000000003</v>
      </c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  <c r="AA189" s="31"/>
      <c r="AB189" s="31"/>
      <c r="AC189" s="31"/>
      <c r="AD189" s="31"/>
      <c r="AE189" s="31"/>
      <c r="AF189" s="31"/>
      <c r="AG189" s="31"/>
      <c r="AH189" s="31"/>
      <c r="AI189" s="31"/>
      <c r="AJ189" s="31"/>
      <c r="AK189" s="31"/>
      <c r="AL189" s="31"/>
      <c r="AM189" s="31"/>
      <c r="AN189" s="31"/>
      <c r="AO189" s="31"/>
      <c r="AP189" s="31"/>
      <c r="AQ189" s="31"/>
      <c r="AR189" s="31"/>
      <c r="AS189" s="31"/>
      <c r="AT189" s="31"/>
      <c r="AU189" s="31"/>
      <c r="AV189" s="31"/>
      <c r="AW189" s="31"/>
      <c r="AX189" s="31"/>
      <c r="AY189" s="31"/>
      <c r="AZ189" s="31"/>
      <c r="BA189" s="31"/>
      <c r="BB189" s="31"/>
      <c r="BC189" s="31"/>
      <c r="BD189" s="31"/>
      <c r="BE189" s="31"/>
      <c r="BF189" s="31"/>
      <c r="BG189" s="31"/>
      <c r="BH189" s="31"/>
      <c r="BI189" s="31"/>
      <c r="BJ189" s="31"/>
      <c r="BK189" s="31"/>
      <c r="BL189" s="31"/>
      <c r="BM189" s="31"/>
      <c r="BN189" s="31"/>
      <c r="BO189" s="31"/>
      <c r="BP189" s="31"/>
      <c r="BQ189" s="31"/>
      <c r="BR189" s="31"/>
      <c r="BS189" s="31"/>
      <c r="BT189" s="31"/>
      <c r="BU189" s="31"/>
      <c r="BV189" s="31"/>
      <c r="BW189" s="31"/>
      <c r="BX189" s="31"/>
      <c r="BY189" s="31"/>
      <c r="BZ189" s="31"/>
      <c r="CA189" s="31"/>
      <c r="CB189" s="31"/>
      <c r="CC189" s="31"/>
      <c r="CD189" s="31"/>
      <c r="CE189" s="31"/>
      <c r="CF189" s="31"/>
      <c r="CG189" s="31"/>
      <c r="CH189" s="31"/>
      <c r="CI189" s="31"/>
      <c r="CJ189" s="31"/>
      <c r="CK189" s="31"/>
      <c r="CL189" s="31"/>
      <c r="CM189" s="31"/>
      <c r="CN189" s="31"/>
      <c r="CO189" s="31"/>
      <c r="CP189" s="31"/>
      <c r="CQ189" s="31"/>
      <c r="CR189" s="31"/>
      <c r="CS189" s="31"/>
      <c r="CT189" s="31"/>
      <c r="CU189" s="31"/>
      <c r="CV189" s="31"/>
      <c r="CW189" s="31"/>
      <c r="CX189" s="31"/>
      <c r="CY189" s="31"/>
      <c r="CZ189" s="31"/>
      <c r="DA189" s="31"/>
      <c r="DB189" s="31"/>
      <c r="DC189" s="31"/>
      <c r="DD189" s="31"/>
      <c r="DE189" s="31"/>
      <c r="DF189" s="31"/>
      <c r="DG189" s="31"/>
      <c r="DH189" s="31"/>
      <c r="DI189" s="31"/>
      <c r="DJ189" s="31"/>
      <c r="DK189" s="31"/>
      <c r="DL189" s="31"/>
      <c r="DM189" s="31"/>
      <c r="DN189" s="31"/>
      <c r="DO189" s="31"/>
      <c r="DP189" s="31"/>
      <c r="DQ189" s="31"/>
      <c r="DR189" s="31"/>
      <c r="DS189" s="31"/>
      <c r="DT189" s="31"/>
      <c r="DU189" s="31"/>
      <c r="DV189" s="31"/>
      <c r="DW189" s="31"/>
      <c r="DX189" s="31"/>
      <c r="DY189" s="31"/>
      <c r="DZ189" s="31"/>
      <c r="EA189" s="31"/>
      <c r="EB189" s="31"/>
      <c r="EC189" s="31"/>
      <c r="ED189" s="31"/>
      <c r="EE189" s="31"/>
      <c r="EF189" s="31"/>
      <c r="EG189" s="31"/>
    </row>
    <row r="190" spans="1:668" s="45" customFormat="1" x14ac:dyDescent="0.25">
      <c r="A190" s="3" t="s">
        <v>45</v>
      </c>
      <c r="B190" s="3" t="s">
        <v>15</v>
      </c>
      <c r="C190" s="4" t="s">
        <v>65</v>
      </c>
      <c r="D190" s="4" t="s">
        <v>194</v>
      </c>
      <c r="E190" s="7">
        <v>44197</v>
      </c>
      <c r="F190" s="7" t="s">
        <v>97</v>
      </c>
      <c r="G190" s="127">
        <v>57000</v>
      </c>
      <c r="H190" s="127">
        <v>1635.9</v>
      </c>
      <c r="I190" s="127">
        <v>2606.65</v>
      </c>
      <c r="J190" s="127">
        <v>1732.8</v>
      </c>
      <c r="K190" s="127">
        <v>1702.45</v>
      </c>
      <c r="L190" s="127">
        <v>7677.8</v>
      </c>
      <c r="M190" s="97">
        <f>G190-L190</f>
        <v>49322.2</v>
      </c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  <c r="AA190" s="28"/>
      <c r="AB190" s="28"/>
      <c r="AC190" s="28"/>
      <c r="AD190" s="28"/>
      <c r="AE190" s="28"/>
      <c r="AF190" s="28"/>
      <c r="AG190" s="28"/>
      <c r="AH190" s="28"/>
      <c r="AI190" s="28"/>
      <c r="AJ190" s="28"/>
      <c r="AK190" s="28"/>
      <c r="AL190" s="28"/>
      <c r="AM190" s="28"/>
      <c r="AN190" s="28"/>
      <c r="AO190" s="28"/>
      <c r="AP190" s="28"/>
      <c r="AQ190" s="28"/>
      <c r="AR190" s="28"/>
      <c r="AS190" s="28"/>
      <c r="AT190" s="28"/>
      <c r="AU190" s="28"/>
      <c r="AV190" s="28"/>
      <c r="AW190" s="28"/>
      <c r="AX190" s="28"/>
      <c r="AY190" s="28"/>
      <c r="AZ190" s="28"/>
      <c r="BA190" s="28"/>
      <c r="BB190" s="28"/>
      <c r="BC190" s="28"/>
      <c r="BD190" s="28"/>
      <c r="BE190" s="28"/>
      <c r="BF190" s="28"/>
      <c r="BG190" s="28"/>
      <c r="BH190" s="28"/>
      <c r="BI190" s="28"/>
      <c r="BJ190" s="28"/>
      <c r="BK190" s="28"/>
      <c r="BL190" s="28"/>
      <c r="BM190" s="28"/>
      <c r="BN190" s="28"/>
      <c r="BO190" s="28"/>
      <c r="BP190" s="28"/>
      <c r="BQ190" s="28"/>
      <c r="BR190" s="28"/>
      <c r="BS190" s="28"/>
      <c r="BT190" s="28"/>
      <c r="BU190" s="28"/>
      <c r="BV190" s="28"/>
      <c r="BW190" s="28"/>
      <c r="BX190" s="28"/>
      <c r="BY190" s="28"/>
      <c r="BZ190" s="28"/>
      <c r="CA190" s="28"/>
      <c r="CB190" s="28"/>
      <c r="CC190" s="28"/>
      <c r="CD190" s="28"/>
      <c r="CE190" s="28"/>
      <c r="CF190" s="28"/>
      <c r="CG190" s="28"/>
      <c r="CH190" s="28"/>
      <c r="CI190" s="28"/>
      <c r="CJ190" s="28"/>
      <c r="CK190" s="28"/>
      <c r="CL190" s="28"/>
      <c r="CM190" s="28"/>
      <c r="CN190" s="28"/>
      <c r="CO190" s="28"/>
      <c r="CP190" s="28"/>
      <c r="CQ190" s="28"/>
      <c r="CR190" s="28"/>
      <c r="CS190" s="28"/>
      <c r="CT190" s="28"/>
      <c r="CU190" s="28"/>
      <c r="CV190" s="28"/>
      <c r="CW190" s="28"/>
      <c r="CX190" s="28"/>
      <c r="CY190" s="28"/>
      <c r="CZ190" s="28"/>
      <c r="DA190" s="28"/>
      <c r="DB190" s="28"/>
      <c r="DC190" s="28"/>
      <c r="DD190" s="28"/>
      <c r="DE190" s="28"/>
      <c r="DF190" s="28"/>
      <c r="DG190" s="28"/>
      <c r="DH190" s="28"/>
      <c r="DI190" s="28"/>
      <c r="DJ190" s="28"/>
      <c r="DK190" s="28"/>
      <c r="DL190" s="28"/>
      <c r="DM190" s="28"/>
      <c r="DN190" s="28"/>
      <c r="DO190" s="28"/>
      <c r="DP190" s="28"/>
      <c r="DQ190" s="28"/>
      <c r="DR190" s="28"/>
      <c r="DS190" s="28"/>
      <c r="DT190" s="28"/>
      <c r="DU190" s="28"/>
      <c r="DV190" s="28"/>
      <c r="DW190" s="28"/>
      <c r="DX190" s="28"/>
      <c r="DY190" s="28"/>
      <c r="DZ190" s="28"/>
      <c r="EA190" s="28"/>
      <c r="EB190" s="28"/>
      <c r="EC190" s="28"/>
      <c r="ED190" s="28"/>
      <c r="EE190" s="28"/>
      <c r="EF190" s="28"/>
      <c r="EG190" s="28"/>
      <c r="EH190" s="27"/>
      <c r="EI190" s="27"/>
      <c r="EJ190" s="27"/>
      <c r="EK190" s="27"/>
      <c r="EL190" s="27"/>
      <c r="EM190" s="27"/>
      <c r="EN190" s="27"/>
      <c r="EO190" s="27"/>
      <c r="EP190" s="27"/>
      <c r="EQ190" s="27"/>
      <c r="ER190" s="27"/>
      <c r="ES190" s="27"/>
      <c r="ET190" s="27"/>
      <c r="EU190" s="27"/>
      <c r="EV190" s="27"/>
      <c r="EW190" s="27"/>
      <c r="EX190" s="27"/>
      <c r="EY190" s="27"/>
      <c r="EZ190" s="27"/>
      <c r="FA190" s="27"/>
      <c r="FB190" s="27"/>
      <c r="FC190" s="27"/>
      <c r="FD190" s="27"/>
      <c r="FE190" s="27"/>
      <c r="FF190" s="27"/>
      <c r="FG190" s="27"/>
      <c r="FH190" s="27"/>
      <c r="FI190" s="27"/>
      <c r="FJ190" s="27"/>
      <c r="FK190" s="27"/>
      <c r="FL190" s="27"/>
      <c r="FM190" s="27"/>
      <c r="FN190" s="27"/>
      <c r="FO190" s="27"/>
      <c r="FP190" s="27"/>
      <c r="FQ190" s="27"/>
      <c r="FR190" s="27"/>
      <c r="FS190" s="27"/>
      <c r="FT190" s="27"/>
      <c r="FU190" s="27"/>
      <c r="FV190" s="27"/>
      <c r="FW190" s="27"/>
      <c r="FX190" s="27"/>
      <c r="FY190" s="27"/>
      <c r="FZ190" s="27"/>
      <c r="GA190" s="27"/>
      <c r="GB190" s="27"/>
      <c r="GC190" s="27"/>
      <c r="GD190" s="27"/>
      <c r="GE190" s="27"/>
      <c r="GF190" s="27"/>
      <c r="GG190" s="27"/>
      <c r="GH190" s="27"/>
      <c r="GI190" s="27"/>
      <c r="GJ190" s="27"/>
      <c r="GK190" s="27"/>
      <c r="GL190" s="27"/>
      <c r="GM190" s="27"/>
      <c r="GN190" s="27"/>
      <c r="GO190" s="27"/>
      <c r="GP190" s="27"/>
      <c r="GQ190" s="27"/>
      <c r="GR190" s="27"/>
      <c r="GS190" s="27"/>
      <c r="GT190" s="27"/>
      <c r="GU190" s="27"/>
      <c r="GV190" s="27"/>
      <c r="GW190" s="27"/>
      <c r="GX190" s="27"/>
      <c r="GY190" s="27"/>
      <c r="GZ190" s="27"/>
      <c r="HA190" s="27"/>
      <c r="HB190" s="27"/>
      <c r="HC190" s="27"/>
      <c r="HD190" s="27"/>
      <c r="HE190" s="27"/>
      <c r="HF190" s="27"/>
      <c r="HG190" s="27"/>
      <c r="HH190" s="27"/>
      <c r="HI190" s="27"/>
      <c r="HJ190" s="27"/>
      <c r="HK190" s="27"/>
      <c r="HL190" s="27"/>
      <c r="HM190" s="27"/>
      <c r="HN190" s="27"/>
      <c r="HO190" s="27"/>
      <c r="HP190" s="27"/>
      <c r="HQ190" s="27"/>
      <c r="HR190" s="27"/>
      <c r="HS190" s="27"/>
      <c r="HT190" s="27"/>
      <c r="HU190" s="27"/>
      <c r="HV190" s="27"/>
      <c r="HW190" s="27"/>
      <c r="HX190" s="27"/>
      <c r="HY190" s="27"/>
      <c r="HZ190" s="27"/>
      <c r="IA190" s="27"/>
      <c r="IB190" s="27"/>
      <c r="IC190" s="27"/>
      <c r="ID190" s="27"/>
      <c r="IE190" s="27"/>
      <c r="IF190" s="27"/>
      <c r="IG190" s="27"/>
      <c r="IH190" s="27"/>
      <c r="II190" s="27"/>
      <c r="IJ190" s="27"/>
      <c r="IK190" s="27"/>
      <c r="IL190" s="27"/>
      <c r="IM190" s="27"/>
      <c r="IN190" s="27"/>
      <c r="IO190" s="27"/>
      <c r="IP190" s="27"/>
      <c r="IQ190" s="27"/>
      <c r="IR190" s="27"/>
      <c r="IS190" s="27"/>
      <c r="IT190" s="27"/>
      <c r="IU190" s="27"/>
      <c r="IV190" s="27"/>
      <c r="IW190" s="27"/>
      <c r="IX190" s="27"/>
      <c r="IY190" s="27"/>
      <c r="IZ190" s="27"/>
      <c r="JA190" s="27"/>
      <c r="JB190" s="27"/>
      <c r="JC190" s="27"/>
      <c r="JD190" s="27"/>
      <c r="JE190" s="27"/>
      <c r="JF190" s="27"/>
      <c r="JG190" s="27"/>
      <c r="JH190" s="27"/>
      <c r="JI190" s="27"/>
      <c r="JJ190" s="27"/>
      <c r="JK190" s="27"/>
      <c r="JL190" s="27"/>
      <c r="JM190" s="27"/>
      <c r="JN190" s="27"/>
      <c r="JO190" s="27"/>
      <c r="JP190" s="27"/>
      <c r="JQ190" s="27"/>
      <c r="JR190" s="27"/>
      <c r="JS190" s="27"/>
      <c r="JT190" s="27"/>
      <c r="JU190" s="27"/>
      <c r="JV190" s="27"/>
      <c r="JW190" s="27"/>
      <c r="JX190" s="27"/>
      <c r="JY190" s="27"/>
      <c r="JZ190" s="27"/>
      <c r="KA190" s="27"/>
      <c r="KB190" s="27"/>
      <c r="KC190" s="27"/>
      <c r="KD190" s="27"/>
      <c r="KE190" s="27"/>
      <c r="KF190" s="27"/>
      <c r="KG190" s="27"/>
      <c r="KH190" s="27"/>
      <c r="KI190" s="27"/>
      <c r="KJ190" s="27"/>
      <c r="KK190" s="27"/>
      <c r="KL190" s="27"/>
      <c r="KM190" s="27"/>
      <c r="KN190" s="27"/>
      <c r="KO190" s="27"/>
      <c r="KP190" s="27"/>
      <c r="KQ190" s="27"/>
      <c r="KR190" s="27"/>
      <c r="KS190" s="27"/>
      <c r="KT190" s="27"/>
      <c r="KU190" s="27"/>
      <c r="KV190" s="27"/>
      <c r="KW190" s="27"/>
      <c r="KX190" s="27"/>
      <c r="KY190" s="27"/>
      <c r="KZ190" s="27"/>
      <c r="LA190" s="27"/>
      <c r="LB190" s="27"/>
      <c r="LC190" s="27"/>
      <c r="LD190" s="27"/>
      <c r="LE190" s="27"/>
      <c r="LF190" s="27"/>
      <c r="LG190" s="27"/>
      <c r="LH190" s="27"/>
      <c r="LI190" s="27"/>
      <c r="LJ190" s="27"/>
      <c r="LK190" s="27"/>
      <c r="LL190" s="27"/>
      <c r="LM190" s="27"/>
      <c r="LN190" s="27"/>
      <c r="LO190" s="27"/>
      <c r="LP190" s="27"/>
      <c r="LQ190" s="27"/>
      <c r="LR190" s="27"/>
      <c r="LS190" s="27"/>
      <c r="LT190" s="27"/>
      <c r="LU190" s="27"/>
      <c r="LV190" s="27"/>
      <c r="LW190" s="27"/>
      <c r="LX190" s="27"/>
      <c r="LY190" s="27"/>
      <c r="LZ190" s="27"/>
      <c r="MA190" s="27"/>
      <c r="MB190" s="27"/>
      <c r="MC190" s="27"/>
      <c r="MD190" s="27"/>
      <c r="ME190" s="27"/>
      <c r="MF190" s="27"/>
      <c r="MG190" s="27"/>
      <c r="MH190" s="27"/>
      <c r="MI190" s="27"/>
      <c r="MJ190" s="27"/>
      <c r="MK190" s="27"/>
      <c r="ML190" s="27"/>
      <c r="MM190" s="27"/>
      <c r="MN190" s="27"/>
      <c r="MO190" s="27"/>
      <c r="MP190" s="27"/>
      <c r="MQ190" s="27"/>
      <c r="MR190" s="27"/>
      <c r="MS190" s="27"/>
      <c r="MT190" s="27"/>
      <c r="MU190" s="27"/>
      <c r="MV190" s="27"/>
      <c r="MW190" s="27"/>
      <c r="MX190" s="27"/>
      <c r="MY190" s="27"/>
      <c r="MZ190" s="27"/>
      <c r="NA190" s="27"/>
    </row>
    <row r="191" spans="1:668" s="28" customFormat="1" x14ac:dyDescent="0.25">
      <c r="A191" s="3" t="s">
        <v>111</v>
      </c>
      <c r="B191" s="3" t="s">
        <v>16</v>
      </c>
      <c r="C191" s="4" t="s">
        <v>65</v>
      </c>
      <c r="D191" s="4" t="s">
        <v>194</v>
      </c>
      <c r="E191" s="7">
        <v>44562</v>
      </c>
      <c r="F191" s="7" t="s">
        <v>97</v>
      </c>
      <c r="G191" s="127">
        <v>45000</v>
      </c>
      <c r="H191" s="127">
        <v>1291.5</v>
      </c>
      <c r="I191" s="127">
        <v>1148.33</v>
      </c>
      <c r="J191" s="127">
        <v>1368</v>
      </c>
      <c r="K191" s="127">
        <v>25</v>
      </c>
      <c r="L191" s="127">
        <v>3832.83</v>
      </c>
      <c r="M191" s="97">
        <f t="shared" si="36"/>
        <v>41167.17</v>
      </c>
      <c r="EH191" s="27"/>
      <c r="EI191" s="27"/>
      <c r="EJ191" s="27"/>
      <c r="EK191" s="27"/>
      <c r="EL191" s="27"/>
      <c r="EM191" s="27"/>
      <c r="EN191" s="27"/>
      <c r="EO191" s="27"/>
      <c r="EP191" s="27"/>
      <c r="EQ191" s="27"/>
      <c r="ER191" s="27"/>
      <c r="ES191" s="27"/>
      <c r="ET191" s="27"/>
      <c r="EU191" s="27"/>
      <c r="EV191" s="27"/>
      <c r="EW191" s="27"/>
      <c r="EX191" s="27"/>
      <c r="EY191" s="27"/>
      <c r="EZ191" s="27"/>
      <c r="FA191" s="27"/>
      <c r="FB191" s="27"/>
      <c r="FC191" s="27"/>
      <c r="FD191" s="27"/>
      <c r="FE191" s="27"/>
      <c r="FF191" s="27"/>
      <c r="FG191" s="27"/>
      <c r="FH191" s="27"/>
      <c r="FI191" s="27"/>
      <c r="FJ191" s="27"/>
      <c r="FK191" s="27"/>
      <c r="FL191" s="27"/>
      <c r="FM191" s="27"/>
      <c r="FN191" s="27"/>
      <c r="FO191" s="27"/>
      <c r="FP191" s="27"/>
      <c r="FQ191" s="27"/>
      <c r="FR191" s="27"/>
      <c r="FS191" s="27"/>
      <c r="FT191" s="27"/>
      <c r="FU191" s="27"/>
      <c r="FV191" s="27"/>
      <c r="FW191" s="27"/>
      <c r="FX191" s="27"/>
      <c r="FY191" s="27"/>
      <c r="FZ191" s="27"/>
      <c r="GA191" s="27"/>
      <c r="GB191" s="27"/>
      <c r="GC191" s="27"/>
      <c r="GD191" s="27"/>
      <c r="GE191" s="27"/>
      <c r="GF191" s="27"/>
      <c r="GG191" s="27"/>
      <c r="GH191" s="27"/>
      <c r="GI191" s="27"/>
      <c r="GJ191" s="27"/>
      <c r="GK191" s="27"/>
      <c r="GL191" s="27"/>
      <c r="GM191" s="27"/>
      <c r="GN191" s="27"/>
      <c r="GO191" s="27"/>
      <c r="GP191" s="27"/>
      <c r="GQ191" s="27"/>
      <c r="GR191" s="27"/>
      <c r="GS191" s="27"/>
      <c r="GT191" s="27"/>
      <c r="GU191" s="27"/>
      <c r="GV191" s="27"/>
      <c r="GW191" s="27"/>
      <c r="GX191" s="27"/>
      <c r="GY191" s="27"/>
      <c r="GZ191" s="27"/>
      <c r="HA191" s="27"/>
      <c r="HB191" s="27"/>
      <c r="HC191" s="27"/>
      <c r="HD191" s="27"/>
      <c r="HE191" s="27"/>
      <c r="HF191" s="27"/>
      <c r="HG191" s="27"/>
      <c r="HH191" s="27"/>
      <c r="HI191" s="27"/>
      <c r="HJ191" s="27"/>
      <c r="HK191" s="27"/>
      <c r="HL191" s="27"/>
      <c r="HM191" s="27"/>
      <c r="HN191" s="27"/>
      <c r="HO191" s="27"/>
      <c r="HP191" s="27"/>
      <c r="HQ191" s="27"/>
      <c r="HR191" s="27"/>
      <c r="HS191" s="27"/>
      <c r="HT191" s="27"/>
      <c r="HU191" s="27"/>
      <c r="HV191" s="27"/>
      <c r="HW191" s="27"/>
      <c r="HX191" s="27"/>
      <c r="HY191" s="27"/>
      <c r="HZ191" s="27"/>
      <c r="IA191" s="27"/>
      <c r="IB191" s="27"/>
      <c r="IC191" s="27"/>
      <c r="ID191" s="27"/>
      <c r="IE191" s="27"/>
      <c r="IF191" s="27"/>
      <c r="IG191" s="27"/>
      <c r="IH191" s="27"/>
      <c r="II191" s="27"/>
      <c r="IJ191" s="27"/>
      <c r="IK191" s="27"/>
      <c r="IL191" s="27"/>
      <c r="IM191" s="27"/>
      <c r="IN191" s="27"/>
      <c r="IO191" s="27"/>
      <c r="IP191" s="27"/>
      <c r="IQ191" s="27"/>
      <c r="IR191" s="27"/>
      <c r="IS191" s="27"/>
      <c r="IT191" s="27"/>
      <c r="IU191" s="27"/>
      <c r="IV191" s="27"/>
      <c r="IW191" s="27"/>
      <c r="IX191" s="27"/>
      <c r="IY191" s="27"/>
      <c r="IZ191" s="27"/>
      <c r="JA191" s="27"/>
      <c r="JB191" s="27"/>
      <c r="JC191" s="27"/>
      <c r="JD191" s="27"/>
      <c r="JE191" s="27"/>
      <c r="JF191" s="27"/>
      <c r="JG191" s="27"/>
      <c r="JH191" s="27"/>
      <c r="JI191" s="27"/>
      <c r="JJ191" s="27"/>
      <c r="JK191" s="27"/>
      <c r="JL191" s="27"/>
      <c r="JM191" s="27"/>
      <c r="JN191" s="27"/>
      <c r="JO191" s="27"/>
      <c r="JP191" s="27"/>
      <c r="JQ191" s="27"/>
      <c r="JR191" s="27"/>
      <c r="JS191" s="27"/>
      <c r="JT191" s="27"/>
      <c r="JU191" s="27"/>
      <c r="JV191" s="27"/>
      <c r="JW191" s="27"/>
      <c r="JX191" s="27"/>
      <c r="JY191" s="27"/>
      <c r="JZ191" s="27"/>
      <c r="KA191" s="27"/>
      <c r="KB191" s="27"/>
      <c r="KC191" s="27"/>
      <c r="KD191" s="27"/>
      <c r="KE191" s="27"/>
      <c r="KF191" s="27"/>
      <c r="KG191" s="27"/>
      <c r="KH191" s="27"/>
      <c r="KI191" s="27"/>
      <c r="KJ191" s="27"/>
      <c r="KK191" s="27"/>
      <c r="KL191" s="27"/>
      <c r="KM191" s="27"/>
      <c r="KN191" s="27"/>
      <c r="KO191" s="27"/>
      <c r="KP191" s="27"/>
      <c r="KQ191" s="27"/>
      <c r="KR191" s="27"/>
      <c r="KS191" s="27"/>
      <c r="KT191" s="27"/>
      <c r="KU191" s="27"/>
      <c r="KV191" s="27"/>
      <c r="KW191" s="27"/>
      <c r="KX191" s="27"/>
      <c r="KY191" s="27"/>
      <c r="KZ191" s="27"/>
      <c r="LA191" s="27"/>
      <c r="LB191" s="27"/>
      <c r="LC191" s="27"/>
      <c r="LD191" s="27"/>
      <c r="LE191" s="27"/>
      <c r="LF191" s="27"/>
      <c r="LG191" s="27"/>
      <c r="LH191" s="27"/>
      <c r="LI191" s="27"/>
      <c r="LJ191" s="27"/>
      <c r="LK191" s="27"/>
      <c r="LL191" s="27"/>
      <c r="LM191" s="27"/>
      <c r="LN191" s="27"/>
      <c r="LO191" s="27"/>
      <c r="LP191" s="27"/>
      <c r="LQ191" s="27"/>
      <c r="LR191" s="27"/>
      <c r="LS191" s="27"/>
      <c r="LT191" s="27"/>
      <c r="LU191" s="27"/>
      <c r="LV191" s="27"/>
      <c r="LW191" s="27"/>
      <c r="LX191" s="27"/>
      <c r="LY191" s="27"/>
      <c r="LZ191" s="27"/>
      <c r="MA191" s="27"/>
      <c r="MB191" s="27"/>
      <c r="MC191" s="27"/>
      <c r="MD191" s="27"/>
      <c r="ME191" s="27"/>
      <c r="MF191" s="27"/>
      <c r="MG191" s="27"/>
      <c r="MH191" s="27"/>
      <c r="MI191" s="27"/>
      <c r="MJ191" s="27"/>
      <c r="MK191" s="27"/>
      <c r="ML191" s="27"/>
      <c r="MM191" s="27"/>
      <c r="MN191" s="27"/>
      <c r="MO191" s="27"/>
      <c r="MP191" s="27"/>
      <c r="MQ191" s="27"/>
      <c r="MR191" s="27"/>
      <c r="MS191" s="27"/>
      <c r="MT191" s="27"/>
      <c r="MU191" s="27"/>
      <c r="MV191" s="27"/>
      <c r="MW191" s="27"/>
      <c r="MX191" s="27"/>
      <c r="MY191" s="27"/>
      <c r="MZ191" s="27"/>
      <c r="NA191" s="27"/>
    </row>
    <row r="192" spans="1:668" s="31" customFormat="1" x14ac:dyDescent="0.25">
      <c r="A192" s="3" t="s">
        <v>112</v>
      </c>
      <c r="B192" s="3" t="s">
        <v>16</v>
      </c>
      <c r="C192" s="4" t="s">
        <v>65</v>
      </c>
      <c r="D192" s="4" t="s">
        <v>194</v>
      </c>
      <c r="E192" s="7">
        <v>44866</v>
      </c>
      <c r="F192" s="7" t="s">
        <v>97</v>
      </c>
      <c r="G192" s="127">
        <v>45000</v>
      </c>
      <c r="H192" s="127">
        <v>1291.5</v>
      </c>
      <c r="I192" s="127">
        <v>911.71</v>
      </c>
      <c r="J192" s="127">
        <v>1368</v>
      </c>
      <c r="K192" s="127">
        <v>1602.45</v>
      </c>
      <c r="L192" s="127">
        <v>5173.66</v>
      </c>
      <c r="M192" s="97">
        <f t="shared" si="36"/>
        <v>39826.339999999997</v>
      </c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  <c r="IU192"/>
      <c r="IV192"/>
      <c r="IW192"/>
      <c r="IX192"/>
      <c r="IY192"/>
      <c r="IZ192"/>
      <c r="JA192"/>
      <c r="JB192"/>
      <c r="JC192"/>
      <c r="JD192"/>
      <c r="JE192"/>
      <c r="JF192"/>
      <c r="JG192"/>
      <c r="JH192"/>
      <c r="JI192"/>
      <c r="JJ192"/>
      <c r="JK192"/>
      <c r="JL192"/>
      <c r="JM192"/>
      <c r="JN192"/>
      <c r="JO192"/>
      <c r="JP192"/>
      <c r="JQ192"/>
      <c r="JR192"/>
      <c r="JS192"/>
      <c r="JT192"/>
      <c r="JU192"/>
      <c r="JV192"/>
      <c r="JW192"/>
      <c r="JX192"/>
      <c r="JY192"/>
      <c r="JZ192"/>
      <c r="KA192"/>
      <c r="KB192"/>
      <c r="KC192"/>
      <c r="KD192"/>
      <c r="KE192"/>
      <c r="KF192"/>
      <c r="KG192"/>
      <c r="KH192"/>
      <c r="KI192"/>
      <c r="KJ192"/>
      <c r="KK192"/>
      <c r="KL192"/>
      <c r="KM192"/>
      <c r="KN192"/>
      <c r="KO192"/>
      <c r="KP192"/>
      <c r="KQ192"/>
      <c r="KR192"/>
      <c r="KS192"/>
      <c r="KT192"/>
      <c r="KU192"/>
      <c r="KV192"/>
      <c r="KW192"/>
      <c r="KX192"/>
      <c r="KY192"/>
      <c r="KZ192"/>
      <c r="LA192"/>
      <c r="LB192"/>
      <c r="LC192"/>
      <c r="LD192"/>
      <c r="LE192"/>
      <c r="LF192"/>
      <c r="LG192"/>
      <c r="LH192"/>
      <c r="LI192"/>
      <c r="LJ192"/>
      <c r="LK192"/>
      <c r="LL192"/>
      <c r="LM192"/>
      <c r="LN192"/>
      <c r="LO192"/>
      <c r="LP192"/>
      <c r="LQ192"/>
      <c r="LR192"/>
      <c r="LS192"/>
      <c r="LT192"/>
      <c r="LU192"/>
      <c r="LV192"/>
      <c r="LW192"/>
      <c r="LX192"/>
      <c r="LY192"/>
      <c r="LZ192"/>
      <c r="MA192"/>
      <c r="MB192"/>
      <c r="MC192"/>
      <c r="MD192"/>
      <c r="ME192"/>
      <c r="MF192"/>
      <c r="MG192"/>
      <c r="MH192"/>
      <c r="MI192"/>
      <c r="MJ192"/>
      <c r="MK192"/>
      <c r="ML192"/>
      <c r="MM192"/>
      <c r="MN192"/>
      <c r="MO192"/>
      <c r="MP192"/>
      <c r="MQ192"/>
      <c r="MR192"/>
      <c r="MS192"/>
      <c r="MT192"/>
      <c r="MU192"/>
      <c r="MV192"/>
      <c r="MW192"/>
      <c r="MX192"/>
      <c r="MY192"/>
      <c r="MZ192"/>
      <c r="NA192"/>
    </row>
    <row r="193" spans="1:669" s="31" customFormat="1" ht="13.5" customHeight="1" x14ac:dyDescent="0.25">
      <c r="A193" s="3" t="s">
        <v>168</v>
      </c>
      <c r="B193" s="3" t="s">
        <v>156</v>
      </c>
      <c r="C193" s="4" t="s">
        <v>65</v>
      </c>
      <c r="D193" s="4" t="s">
        <v>194</v>
      </c>
      <c r="E193" s="7">
        <v>44682</v>
      </c>
      <c r="F193" s="7" t="s">
        <v>97</v>
      </c>
      <c r="G193" s="127">
        <v>55000</v>
      </c>
      <c r="H193" s="127">
        <v>1578.5</v>
      </c>
      <c r="I193" s="127">
        <v>2559.6799999999998</v>
      </c>
      <c r="J193" s="127">
        <v>1672</v>
      </c>
      <c r="K193" s="127">
        <v>25</v>
      </c>
      <c r="L193" s="127">
        <v>5835.18</v>
      </c>
      <c r="M193" s="97">
        <f t="shared" si="36"/>
        <v>49164.82</v>
      </c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</row>
    <row r="194" spans="1:669" s="31" customFormat="1" x14ac:dyDescent="0.25">
      <c r="A194" s="29" t="s">
        <v>13</v>
      </c>
      <c r="B194" s="9">
        <v>9</v>
      </c>
      <c r="C194" s="5"/>
      <c r="D194" s="5"/>
      <c r="E194" s="29"/>
      <c r="F194" s="29"/>
      <c r="G194" s="134">
        <f t="shared" ref="G194:M194" si="37">SUM(G185:G193)</f>
        <v>525000</v>
      </c>
      <c r="H194" s="99">
        <f t="shared" si="37"/>
        <v>15067.5</v>
      </c>
      <c r="I194" s="134">
        <f t="shared" si="37"/>
        <v>29105.279999999999</v>
      </c>
      <c r="J194" s="134">
        <f t="shared" si="37"/>
        <v>15960</v>
      </c>
      <c r="K194" s="134">
        <f>SUM(K185:K193)</f>
        <v>5157.3500000000004</v>
      </c>
      <c r="L194" s="134">
        <f>SUM(L185:L193)</f>
        <v>65290.130000000012</v>
      </c>
      <c r="M194" s="134">
        <f t="shared" si="37"/>
        <v>459709.86999999994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45" customFormat="1" x14ac:dyDescent="0.25">
      <c r="A195" s="28"/>
      <c r="B195" s="12"/>
      <c r="C195" s="13"/>
      <c r="D195" s="13"/>
      <c r="E195" s="28"/>
      <c r="F195" s="28"/>
      <c r="G195" s="131"/>
      <c r="H195" s="110"/>
      <c r="I195" s="131"/>
      <c r="J195" s="131"/>
      <c r="K195" s="131"/>
      <c r="L195" s="131"/>
      <c r="M195" s="131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  <c r="AA195" s="28"/>
      <c r="AB195" s="28"/>
      <c r="AC195" s="28"/>
      <c r="AD195" s="28"/>
      <c r="AE195" s="28"/>
      <c r="AF195" s="28"/>
      <c r="AG195" s="28"/>
      <c r="AH195" s="28"/>
      <c r="AI195" s="28"/>
      <c r="AJ195" s="28"/>
      <c r="AK195" s="28"/>
      <c r="AL195" s="28"/>
      <c r="AM195" s="28"/>
      <c r="AN195" s="28"/>
      <c r="AO195" s="28"/>
      <c r="AP195" s="28"/>
      <c r="AQ195" s="28"/>
      <c r="AR195" s="28"/>
      <c r="AS195" s="28"/>
      <c r="AT195" s="28"/>
      <c r="AU195" s="28"/>
      <c r="AV195" s="28"/>
      <c r="AW195" s="28"/>
      <c r="AX195" s="28"/>
      <c r="AY195" s="28"/>
      <c r="AZ195" s="28"/>
      <c r="BA195" s="28"/>
      <c r="BB195" s="28"/>
      <c r="BC195" s="28"/>
      <c r="BD195" s="28"/>
      <c r="BE195" s="28"/>
      <c r="BF195" s="28"/>
      <c r="BG195" s="28"/>
      <c r="BH195" s="28"/>
      <c r="BI195" s="28"/>
      <c r="BJ195" s="28"/>
      <c r="BK195" s="28"/>
      <c r="BL195" s="28"/>
      <c r="BM195" s="28"/>
      <c r="BN195" s="28"/>
      <c r="BO195" s="28"/>
      <c r="BP195" s="28"/>
      <c r="BQ195" s="28"/>
      <c r="BR195" s="28"/>
      <c r="BS195" s="28"/>
      <c r="BT195" s="28"/>
      <c r="BU195" s="28"/>
      <c r="BV195" s="28"/>
      <c r="BW195" s="28"/>
      <c r="BX195" s="28"/>
      <c r="BY195" s="28"/>
      <c r="BZ195" s="28"/>
      <c r="CA195" s="28"/>
      <c r="CB195" s="28"/>
      <c r="CC195" s="28"/>
      <c r="CD195" s="28"/>
      <c r="CE195" s="28"/>
      <c r="CF195" s="28"/>
      <c r="CG195" s="28"/>
      <c r="CH195" s="28"/>
      <c r="CI195" s="28"/>
      <c r="CJ195" s="28"/>
      <c r="CK195" s="28"/>
      <c r="CL195" s="28"/>
      <c r="CM195" s="28"/>
      <c r="CN195" s="28"/>
      <c r="CO195" s="28"/>
      <c r="CP195" s="28"/>
      <c r="CQ195" s="28"/>
      <c r="CR195" s="28"/>
      <c r="CS195" s="28"/>
      <c r="CT195" s="28"/>
      <c r="CU195" s="28"/>
      <c r="CV195" s="28"/>
      <c r="CW195" s="28"/>
      <c r="CX195" s="28"/>
      <c r="CY195" s="28"/>
      <c r="CZ195" s="28"/>
      <c r="DA195" s="28"/>
      <c r="DB195" s="28"/>
      <c r="DC195" s="28"/>
      <c r="DD195" s="28"/>
      <c r="DE195" s="28"/>
      <c r="DF195" s="28"/>
      <c r="DG195" s="28"/>
      <c r="DH195" s="28"/>
      <c r="DI195" s="28"/>
      <c r="DJ195" s="28"/>
      <c r="DK195" s="28"/>
      <c r="DL195" s="28"/>
      <c r="DM195" s="28"/>
      <c r="DN195" s="28"/>
      <c r="DO195" s="28"/>
      <c r="DP195" s="28"/>
      <c r="DQ195" s="28"/>
      <c r="DR195" s="28"/>
      <c r="DS195" s="28"/>
      <c r="DT195" s="28"/>
      <c r="DU195" s="28"/>
      <c r="DV195" s="28"/>
      <c r="DW195" s="28"/>
      <c r="DX195" s="28"/>
      <c r="DY195" s="28"/>
      <c r="DZ195" s="28"/>
      <c r="EA195" s="28"/>
      <c r="EB195" s="28"/>
      <c r="EC195" s="28"/>
      <c r="ED195" s="28"/>
      <c r="EE195" s="28"/>
      <c r="EF195" s="28"/>
      <c r="EG195" s="28"/>
      <c r="EH195" s="27"/>
      <c r="EI195" s="27"/>
      <c r="EJ195" s="27"/>
      <c r="EK195" s="27"/>
      <c r="EL195" s="27"/>
      <c r="EM195" s="27"/>
      <c r="EN195" s="27"/>
      <c r="EO195" s="27"/>
      <c r="EP195" s="27"/>
      <c r="EQ195" s="27"/>
      <c r="ER195" s="27"/>
      <c r="ES195" s="27"/>
      <c r="ET195" s="27"/>
      <c r="EU195" s="27"/>
      <c r="EV195" s="27"/>
      <c r="EW195" s="27"/>
      <c r="EX195" s="27"/>
      <c r="EY195" s="27"/>
      <c r="EZ195" s="27"/>
      <c r="FA195" s="27"/>
      <c r="FB195" s="27"/>
      <c r="FC195" s="27"/>
      <c r="FD195" s="27"/>
      <c r="FE195" s="27"/>
      <c r="FF195" s="27"/>
      <c r="FG195" s="27"/>
      <c r="FH195" s="27"/>
      <c r="FI195" s="27"/>
      <c r="FJ195" s="27"/>
      <c r="FK195" s="27"/>
      <c r="FL195" s="27"/>
      <c r="FM195" s="27"/>
      <c r="FN195" s="27"/>
      <c r="FO195" s="27"/>
      <c r="FP195" s="27"/>
      <c r="FQ195" s="27"/>
      <c r="FR195" s="27"/>
      <c r="FS195" s="27"/>
      <c r="FT195" s="27"/>
      <c r="FU195" s="27"/>
      <c r="FV195" s="27"/>
      <c r="FW195" s="27"/>
      <c r="FX195" s="27"/>
      <c r="FY195" s="27"/>
      <c r="FZ195" s="27"/>
      <c r="GA195" s="27"/>
      <c r="GB195" s="27"/>
      <c r="GC195" s="27"/>
      <c r="GD195" s="27"/>
      <c r="GE195" s="27"/>
      <c r="GF195" s="27"/>
      <c r="GG195" s="27"/>
      <c r="GH195" s="27"/>
      <c r="GI195" s="27"/>
      <c r="GJ195" s="27"/>
      <c r="GK195" s="27"/>
      <c r="GL195" s="27"/>
      <c r="GM195" s="27"/>
      <c r="GN195" s="27"/>
      <c r="GO195" s="27"/>
      <c r="GP195" s="27"/>
      <c r="GQ195" s="27"/>
      <c r="GR195" s="27"/>
      <c r="GS195" s="27"/>
      <c r="GT195" s="27"/>
      <c r="GU195" s="27"/>
      <c r="GV195" s="27"/>
      <c r="GW195" s="27"/>
      <c r="GX195" s="27"/>
      <c r="GY195" s="27"/>
      <c r="GZ195" s="27"/>
      <c r="HA195" s="27"/>
      <c r="HB195" s="27"/>
      <c r="HC195" s="27"/>
      <c r="HD195" s="27"/>
      <c r="HE195" s="27"/>
      <c r="HF195" s="27"/>
      <c r="HG195" s="27"/>
      <c r="HH195" s="27"/>
      <c r="HI195" s="27"/>
      <c r="HJ195" s="27"/>
      <c r="HK195" s="27"/>
      <c r="HL195" s="27"/>
      <c r="HM195" s="27"/>
      <c r="HN195" s="27"/>
      <c r="HO195" s="27"/>
      <c r="HP195" s="27"/>
      <c r="HQ195" s="27"/>
      <c r="HR195" s="27"/>
      <c r="HS195" s="27"/>
      <c r="HT195" s="27"/>
      <c r="HU195" s="27"/>
      <c r="HV195" s="27"/>
      <c r="HW195" s="27"/>
      <c r="HX195" s="27"/>
      <c r="HY195" s="27"/>
      <c r="HZ195" s="27"/>
      <c r="IA195" s="27"/>
      <c r="IB195" s="27"/>
      <c r="IC195" s="27"/>
      <c r="ID195" s="27"/>
      <c r="IE195" s="27"/>
      <c r="IF195" s="27"/>
      <c r="IG195" s="27"/>
      <c r="IH195" s="27"/>
      <c r="II195" s="27"/>
      <c r="IJ195" s="27"/>
      <c r="IK195" s="27"/>
      <c r="IL195" s="27"/>
      <c r="IM195" s="27"/>
      <c r="IN195" s="27"/>
      <c r="IO195" s="27"/>
      <c r="IP195" s="27"/>
      <c r="IQ195" s="27"/>
      <c r="IR195" s="27"/>
      <c r="IS195" s="27"/>
      <c r="IT195" s="27"/>
      <c r="IU195" s="27"/>
      <c r="IV195" s="27"/>
      <c r="IW195" s="27"/>
      <c r="IX195" s="27"/>
      <c r="IY195" s="27"/>
      <c r="IZ195" s="27"/>
      <c r="JA195" s="27"/>
      <c r="JB195" s="27"/>
      <c r="JC195" s="27"/>
      <c r="JD195" s="27"/>
      <c r="JE195" s="27"/>
      <c r="JF195" s="27"/>
      <c r="JG195" s="27"/>
      <c r="JH195" s="27"/>
      <c r="JI195" s="27"/>
      <c r="JJ195" s="27"/>
      <c r="JK195" s="27"/>
      <c r="JL195" s="27"/>
      <c r="JM195" s="27"/>
      <c r="JN195" s="27"/>
      <c r="JO195" s="27"/>
      <c r="JP195" s="27"/>
      <c r="JQ195" s="27"/>
      <c r="JR195" s="27"/>
      <c r="JS195" s="27"/>
      <c r="JT195" s="27"/>
      <c r="JU195" s="27"/>
      <c r="JV195" s="27"/>
      <c r="JW195" s="27"/>
      <c r="JX195" s="27"/>
      <c r="JY195" s="27"/>
      <c r="JZ195" s="27"/>
      <c r="KA195" s="27"/>
      <c r="KB195" s="27"/>
      <c r="KC195" s="27"/>
      <c r="KD195" s="27"/>
      <c r="KE195" s="27"/>
      <c r="KF195" s="27"/>
      <c r="KG195" s="27"/>
      <c r="KH195" s="27"/>
      <c r="KI195" s="27"/>
      <c r="KJ195" s="27"/>
      <c r="KK195" s="27"/>
      <c r="KL195" s="27"/>
      <c r="KM195" s="27"/>
      <c r="KN195" s="27"/>
      <c r="KO195" s="27"/>
      <c r="KP195" s="27"/>
      <c r="KQ195" s="27"/>
      <c r="KR195" s="27"/>
      <c r="KS195" s="27"/>
      <c r="KT195" s="27"/>
      <c r="KU195" s="27"/>
      <c r="KV195" s="27"/>
      <c r="KW195" s="27"/>
      <c r="KX195" s="27"/>
      <c r="KY195" s="27"/>
      <c r="KZ195" s="27"/>
      <c r="LA195" s="27"/>
      <c r="LB195" s="27"/>
      <c r="LC195" s="27"/>
      <c r="LD195" s="27"/>
      <c r="LE195" s="27"/>
      <c r="LF195" s="27"/>
      <c r="LG195" s="27"/>
      <c r="LH195" s="27"/>
      <c r="LI195" s="27"/>
      <c r="LJ195" s="27"/>
      <c r="LK195" s="27"/>
      <c r="LL195" s="27"/>
      <c r="LM195" s="27"/>
      <c r="LN195" s="27"/>
      <c r="LO195" s="27"/>
      <c r="LP195" s="27"/>
      <c r="LQ195" s="27"/>
      <c r="LR195" s="27"/>
      <c r="LS195" s="27"/>
      <c r="LT195" s="27"/>
      <c r="LU195" s="27"/>
      <c r="LV195" s="27"/>
      <c r="LW195" s="27"/>
      <c r="LX195" s="27"/>
      <c r="LY195" s="27"/>
      <c r="LZ195" s="27"/>
      <c r="MA195" s="27"/>
      <c r="MB195" s="27"/>
      <c r="MC195" s="27"/>
      <c r="MD195" s="27"/>
      <c r="ME195" s="27"/>
      <c r="MF195" s="27"/>
      <c r="MG195" s="27"/>
      <c r="MH195" s="27"/>
      <c r="MI195" s="27"/>
      <c r="MJ195" s="27"/>
      <c r="MK195" s="27"/>
      <c r="ML195" s="27"/>
      <c r="MM195" s="27"/>
      <c r="MN195" s="27"/>
      <c r="MO195" s="27"/>
      <c r="MP195" s="27"/>
      <c r="MQ195" s="27"/>
      <c r="MR195" s="27"/>
      <c r="MS195" s="27"/>
      <c r="MT195" s="27"/>
      <c r="MU195" s="27"/>
      <c r="MV195" s="27"/>
      <c r="MW195" s="27"/>
      <c r="MX195" s="27"/>
      <c r="MY195" s="27"/>
      <c r="MZ195" s="27"/>
      <c r="NA195" s="27"/>
    </row>
    <row r="196" spans="1:669" s="45" customFormat="1" x14ac:dyDescent="0.25">
      <c r="A196" s="28" t="s">
        <v>185</v>
      </c>
      <c r="B196" s="12"/>
      <c r="C196" s="13"/>
      <c r="D196" s="13"/>
      <c r="E196" s="28"/>
      <c r="F196" s="28"/>
      <c r="G196" s="131"/>
      <c r="H196" s="110"/>
      <c r="I196" s="131"/>
      <c r="J196" s="131"/>
      <c r="K196" s="131"/>
      <c r="L196" s="131"/>
      <c r="M196" s="131"/>
      <c r="N196" s="76"/>
      <c r="O196" s="112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  <c r="AB196" s="28"/>
      <c r="AC196" s="28"/>
      <c r="AD196" s="28"/>
      <c r="AE196" s="28"/>
      <c r="AF196" s="28"/>
      <c r="AG196" s="28"/>
      <c r="AH196" s="28"/>
      <c r="AI196" s="28"/>
      <c r="AJ196" s="28"/>
      <c r="AK196" s="28"/>
      <c r="AL196" s="28"/>
      <c r="AM196" s="28"/>
      <c r="AN196" s="28"/>
      <c r="AO196" s="28"/>
      <c r="AP196" s="28"/>
      <c r="AQ196" s="28"/>
      <c r="AR196" s="28"/>
      <c r="AS196" s="28"/>
      <c r="AT196" s="28"/>
      <c r="AU196" s="28"/>
      <c r="AV196" s="28"/>
      <c r="AW196" s="28"/>
      <c r="AX196" s="28"/>
      <c r="AY196" s="28"/>
      <c r="AZ196" s="28"/>
      <c r="BA196" s="28"/>
      <c r="BB196" s="28"/>
      <c r="BC196" s="28"/>
      <c r="BD196" s="28"/>
      <c r="BE196" s="28"/>
      <c r="BF196" s="28"/>
      <c r="BG196" s="28"/>
      <c r="BH196" s="28"/>
      <c r="BI196" s="28"/>
      <c r="BJ196" s="28"/>
      <c r="BK196" s="28"/>
      <c r="BL196" s="28"/>
      <c r="BM196" s="28"/>
      <c r="BN196" s="28"/>
      <c r="BO196" s="28"/>
      <c r="BP196" s="28"/>
      <c r="BQ196" s="28"/>
      <c r="BR196" s="28"/>
      <c r="BS196" s="28"/>
      <c r="BT196" s="28"/>
      <c r="BU196" s="28"/>
      <c r="BV196" s="28"/>
      <c r="BW196" s="28"/>
      <c r="BX196" s="28"/>
      <c r="BY196" s="28"/>
      <c r="BZ196" s="28"/>
      <c r="CA196" s="28"/>
      <c r="CB196" s="28"/>
      <c r="CC196" s="28"/>
      <c r="CD196" s="28"/>
      <c r="CE196" s="28"/>
      <c r="CF196" s="28"/>
      <c r="CG196" s="28"/>
      <c r="CH196" s="28"/>
      <c r="CI196" s="28"/>
      <c r="CJ196" s="28"/>
      <c r="CK196" s="28"/>
      <c r="CL196" s="28"/>
      <c r="CM196" s="28"/>
      <c r="CN196" s="28"/>
      <c r="CO196" s="28"/>
      <c r="CP196" s="28"/>
      <c r="CQ196" s="28"/>
      <c r="CR196" s="28"/>
      <c r="CS196" s="28"/>
      <c r="CT196" s="28"/>
      <c r="CU196" s="28"/>
      <c r="CV196" s="28"/>
      <c r="CW196" s="28"/>
      <c r="CX196" s="28"/>
      <c r="CY196" s="28"/>
      <c r="CZ196" s="28"/>
      <c r="DA196" s="28"/>
      <c r="DB196" s="28"/>
      <c r="DC196" s="28"/>
      <c r="DD196" s="28"/>
      <c r="DE196" s="28"/>
      <c r="DF196" s="28"/>
      <c r="DG196" s="28"/>
      <c r="DH196" s="28"/>
      <c r="DI196" s="28"/>
      <c r="DJ196" s="28"/>
      <c r="DK196" s="28"/>
      <c r="DL196" s="28"/>
      <c r="DM196" s="28"/>
      <c r="DN196" s="28"/>
      <c r="DO196" s="28"/>
      <c r="DP196" s="28"/>
      <c r="DQ196" s="28"/>
      <c r="DR196" s="28"/>
      <c r="DS196" s="28"/>
      <c r="DT196" s="28"/>
      <c r="DU196" s="28"/>
      <c r="DV196" s="28"/>
      <c r="DW196" s="28"/>
      <c r="DX196" s="28"/>
      <c r="DY196" s="28"/>
      <c r="DZ196" s="28"/>
      <c r="EA196" s="28"/>
      <c r="EB196" s="28"/>
      <c r="EC196" s="28"/>
      <c r="ED196" s="28"/>
      <c r="EE196" s="28"/>
      <c r="EF196" s="28"/>
      <c r="EG196" s="28"/>
      <c r="EH196" s="27"/>
      <c r="EI196" s="27"/>
      <c r="EJ196" s="27"/>
      <c r="EK196" s="27"/>
      <c r="EL196" s="27"/>
      <c r="EM196" s="27"/>
      <c r="EN196" s="27"/>
      <c r="EO196" s="27"/>
      <c r="EP196" s="27"/>
      <c r="EQ196" s="27"/>
      <c r="ER196" s="27"/>
      <c r="ES196" s="27"/>
      <c r="ET196" s="27"/>
      <c r="EU196" s="27"/>
      <c r="EV196" s="27"/>
      <c r="EW196" s="27"/>
      <c r="EX196" s="27"/>
      <c r="EY196" s="27"/>
      <c r="EZ196" s="27"/>
      <c r="FA196" s="27"/>
      <c r="FB196" s="27"/>
      <c r="FC196" s="27"/>
      <c r="FD196" s="27"/>
      <c r="FE196" s="27"/>
      <c r="FF196" s="27"/>
      <c r="FG196" s="27"/>
      <c r="FH196" s="27"/>
      <c r="FI196" s="27"/>
      <c r="FJ196" s="27"/>
      <c r="FK196" s="27"/>
      <c r="FL196" s="27"/>
      <c r="FM196" s="27"/>
      <c r="FN196" s="27"/>
      <c r="FO196" s="27"/>
      <c r="FP196" s="27"/>
      <c r="FQ196" s="27"/>
      <c r="FR196" s="27"/>
      <c r="FS196" s="27"/>
      <c r="FT196" s="27"/>
      <c r="FU196" s="27"/>
      <c r="FV196" s="27"/>
      <c r="FW196" s="27"/>
      <c r="FX196" s="27"/>
      <c r="FY196" s="27"/>
      <c r="FZ196" s="27"/>
      <c r="GA196" s="27"/>
      <c r="GB196" s="27"/>
      <c r="GC196" s="27"/>
      <c r="GD196" s="27"/>
      <c r="GE196" s="27"/>
      <c r="GF196" s="27"/>
      <c r="GG196" s="27"/>
      <c r="GH196" s="27"/>
      <c r="GI196" s="27"/>
      <c r="GJ196" s="27"/>
      <c r="GK196" s="27"/>
      <c r="GL196" s="27"/>
      <c r="GM196" s="27"/>
      <c r="GN196" s="27"/>
      <c r="GO196" s="27"/>
      <c r="GP196" s="27"/>
      <c r="GQ196" s="27"/>
      <c r="GR196" s="27"/>
      <c r="GS196" s="27"/>
      <c r="GT196" s="27"/>
      <c r="GU196" s="27"/>
      <c r="GV196" s="27"/>
      <c r="GW196" s="27"/>
      <c r="GX196" s="27"/>
      <c r="GY196" s="27"/>
      <c r="GZ196" s="27"/>
      <c r="HA196" s="27"/>
      <c r="HB196" s="27"/>
      <c r="HC196" s="27"/>
      <c r="HD196" s="27"/>
      <c r="HE196" s="27"/>
      <c r="HF196" s="27"/>
      <c r="HG196" s="27"/>
      <c r="HH196" s="27"/>
      <c r="HI196" s="27"/>
      <c r="HJ196" s="27"/>
      <c r="HK196" s="27"/>
      <c r="HL196" s="27"/>
      <c r="HM196" s="27"/>
      <c r="HN196" s="27"/>
      <c r="HO196" s="27"/>
      <c r="HP196" s="27"/>
      <c r="HQ196" s="27"/>
      <c r="HR196" s="27"/>
      <c r="HS196" s="27"/>
      <c r="HT196" s="27"/>
      <c r="HU196" s="27"/>
      <c r="HV196" s="27"/>
      <c r="HW196" s="27"/>
      <c r="HX196" s="27"/>
      <c r="HY196" s="27"/>
      <c r="HZ196" s="27"/>
      <c r="IA196" s="27"/>
      <c r="IB196" s="27"/>
      <c r="IC196" s="27"/>
      <c r="ID196" s="27"/>
      <c r="IE196" s="27"/>
      <c r="IF196" s="27"/>
      <c r="IG196" s="27"/>
      <c r="IH196" s="27"/>
      <c r="II196" s="27"/>
      <c r="IJ196" s="27"/>
      <c r="IK196" s="27"/>
      <c r="IL196" s="27"/>
      <c r="IM196" s="27"/>
      <c r="IN196" s="27"/>
      <c r="IO196" s="27"/>
      <c r="IP196" s="27"/>
      <c r="IQ196" s="27"/>
      <c r="IR196" s="27"/>
      <c r="IS196" s="27"/>
      <c r="IT196" s="27"/>
      <c r="IU196" s="27"/>
      <c r="IV196" s="27"/>
      <c r="IW196" s="27"/>
      <c r="IX196" s="27"/>
      <c r="IY196" s="27"/>
      <c r="IZ196" s="27"/>
      <c r="JA196" s="27"/>
      <c r="JB196" s="27"/>
      <c r="JC196" s="27"/>
      <c r="JD196" s="27"/>
      <c r="JE196" s="27"/>
      <c r="JF196" s="27"/>
      <c r="JG196" s="27"/>
      <c r="JH196" s="27"/>
      <c r="JI196" s="27"/>
      <c r="JJ196" s="27"/>
      <c r="JK196" s="27"/>
      <c r="JL196" s="27"/>
      <c r="JM196" s="27"/>
      <c r="JN196" s="27"/>
      <c r="JO196" s="27"/>
      <c r="JP196" s="27"/>
      <c r="JQ196" s="27"/>
      <c r="JR196" s="27"/>
      <c r="JS196" s="27"/>
      <c r="JT196" s="27"/>
      <c r="JU196" s="27"/>
      <c r="JV196" s="27"/>
      <c r="JW196" s="27"/>
      <c r="JX196" s="27"/>
      <c r="JY196" s="27"/>
      <c r="JZ196" s="27"/>
      <c r="KA196" s="27"/>
      <c r="KB196" s="27"/>
      <c r="KC196" s="27"/>
      <c r="KD196" s="27"/>
      <c r="KE196" s="27"/>
      <c r="KF196" s="27"/>
      <c r="KG196" s="27"/>
      <c r="KH196" s="27"/>
      <c r="KI196" s="27"/>
      <c r="KJ196" s="27"/>
      <c r="KK196" s="27"/>
      <c r="KL196" s="27"/>
      <c r="KM196" s="27"/>
      <c r="KN196" s="27"/>
      <c r="KO196" s="27"/>
      <c r="KP196" s="27"/>
      <c r="KQ196" s="27"/>
      <c r="KR196" s="27"/>
      <c r="KS196" s="27"/>
      <c r="KT196" s="27"/>
      <c r="KU196" s="27"/>
      <c r="KV196" s="27"/>
      <c r="KW196" s="27"/>
      <c r="KX196" s="27"/>
      <c r="KY196" s="27"/>
      <c r="KZ196" s="27"/>
      <c r="LA196" s="27"/>
      <c r="LB196" s="27"/>
      <c r="LC196" s="27"/>
      <c r="LD196" s="27"/>
      <c r="LE196" s="27"/>
      <c r="LF196" s="27"/>
      <c r="LG196" s="27"/>
      <c r="LH196" s="27"/>
      <c r="LI196" s="27"/>
      <c r="LJ196" s="27"/>
      <c r="LK196" s="27"/>
      <c r="LL196" s="27"/>
      <c r="LM196" s="27"/>
      <c r="LN196" s="27"/>
      <c r="LO196" s="27"/>
      <c r="LP196" s="27"/>
      <c r="LQ196" s="27"/>
      <c r="LR196" s="27"/>
      <c r="LS196" s="27"/>
      <c r="LT196" s="27"/>
      <c r="LU196" s="27"/>
      <c r="LV196" s="27"/>
      <c r="LW196" s="27"/>
      <c r="LX196" s="27"/>
      <c r="LY196" s="27"/>
      <c r="LZ196" s="27"/>
      <c r="MA196" s="27"/>
      <c r="MB196" s="27"/>
      <c r="MC196" s="27"/>
      <c r="MD196" s="27"/>
      <c r="ME196" s="27"/>
      <c r="MF196" s="27"/>
      <c r="MG196" s="27"/>
      <c r="MH196" s="27"/>
      <c r="MI196" s="27"/>
      <c r="MJ196" s="27"/>
      <c r="MK196" s="27"/>
      <c r="ML196" s="27"/>
      <c r="MM196" s="27"/>
      <c r="MN196" s="27"/>
      <c r="MO196" s="27"/>
      <c r="MP196" s="27"/>
      <c r="MQ196" s="27"/>
      <c r="MR196" s="27"/>
      <c r="MS196" s="27"/>
      <c r="MT196" s="27"/>
      <c r="MU196" s="27"/>
      <c r="MV196" s="27"/>
      <c r="MW196" s="27"/>
      <c r="MX196" s="27"/>
      <c r="MY196" s="27"/>
      <c r="MZ196" s="27"/>
      <c r="NA196" s="27"/>
    </row>
    <row r="197" spans="1:669" x14ac:dyDescent="0.25">
      <c r="A197" s="84" t="s">
        <v>173</v>
      </c>
      <c r="B197" s="24" t="s">
        <v>27</v>
      </c>
      <c r="C197" s="14" t="s">
        <v>66</v>
      </c>
      <c r="D197" s="14" t="s">
        <v>194</v>
      </c>
      <c r="E197" s="85">
        <v>44593</v>
      </c>
      <c r="F197" s="86" t="s">
        <v>97</v>
      </c>
      <c r="G197" s="135">
        <v>125000</v>
      </c>
      <c r="H197" s="136">
        <v>3587.5</v>
      </c>
      <c r="I197" s="127">
        <v>17591.63</v>
      </c>
      <c r="J197" s="135">
        <v>3800</v>
      </c>
      <c r="K197" s="127">
        <v>1602.45</v>
      </c>
      <c r="L197" s="127">
        <v>26581.58</v>
      </c>
      <c r="M197" s="127">
        <f>G197-L197</f>
        <v>98418.42</v>
      </c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  <c r="AA197" s="31"/>
      <c r="AB197" s="31"/>
      <c r="AC197" s="31"/>
      <c r="AD197" s="31"/>
      <c r="AE197" s="31"/>
      <c r="AF197" s="31"/>
      <c r="AG197" s="31"/>
      <c r="AH197" s="31"/>
      <c r="AI197" s="31"/>
      <c r="AJ197" s="31"/>
      <c r="AK197" s="31"/>
      <c r="AL197" s="31"/>
      <c r="AM197" s="31"/>
      <c r="AN197" s="31"/>
      <c r="AO197" s="31"/>
      <c r="AP197" s="31"/>
      <c r="AQ197" s="31"/>
      <c r="AR197" s="31"/>
      <c r="AS197" s="31"/>
      <c r="AT197" s="31"/>
      <c r="AU197" s="31"/>
      <c r="AV197" s="31"/>
      <c r="AW197" s="31"/>
      <c r="AX197" s="31"/>
      <c r="AY197" s="31"/>
      <c r="AZ197" s="31"/>
      <c r="BA197" s="31"/>
      <c r="BB197" s="31"/>
      <c r="BC197" s="31"/>
      <c r="BD197" s="31"/>
      <c r="BE197" s="31"/>
      <c r="BF197" s="31"/>
      <c r="BG197" s="31"/>
      <c r="BH197" s="31"/>
      <c r="BI197" s="31"/>
      <c r="BJ197" s="31"/>
      <c r="BK197" s="31"/>
      <c r="BL197" s="31"/>
      <c r="BM197" s="31"/>
      <c r="BN197" s="31"/>
      <c r="BO197" s="31"/>
      <c r="BP197" s="31"/>
      <c r="BQ197" s="31"/>
      <c r="BR197" s="31"/>
      <c r="BS197" s="31"/>
      <c r="BT197" s="31"/>
      <c r="BU197" s="31"/>
      <c r="BV197" s="31"/>
      <c r="BW197" s="31"/>
      <c r="BX197" s="31"/>
      <c r="BY197" s="31"/>
      <c r="BZ197" s="31"/>
      <c r="CA197" s="31"/>
      <c r="CB197" s="31"/>
      <c r="CC197" s="31"/>
      <c r="CD197" s="31"/>
      <c r="CE197" s="31"/>
      <c r="CF197" s="31"/>
      <c r="CG197" s="31"/>
      <c r="CH197" s="31"/>
      <c r="CI197" s="31"/>
      <c r="CJ197" s="31"/>
      <c r="CK197" s="31"/>
      <c r="CL197" s="31"/>
      <c r="CM197" s="31"/>
      <c r="CN197" s="31"/>
      <c r="CO197" s="31"/>
      <c r="CP197" s="31"/>
      <c r="CQ197" s="31"/>
      <c r="CR197" s="31"/>
      <c r="CS197" s="31"/>
      <c r="CT197" s="31"/>
      <c r="CU197" s="31"/>
      <c r="CV197" s="31"/>
      <c r="CW197" s="31"/>
      <c r="CX197" s="31"/>
      <c r="CY197" s="31"/>
      <c r="CZ197" s="31"/>
      <c r="DA197" s="31"/>
      <c r="DB197" s="31"/>
      <c r="DC197" s="31"/>
      <c r="DD197" s="31"/>
      <c r="DE197" s="31"/>
      <c r="DF197" s="31"/>
      <c r="DG197" s="31"/>
      <c r="DH197" s="31"/>
      <c r="DI197" s="31"/>
      <c r="DJ197" s="31"/>
      <c r="DK197" s="31"/>
      <c r="DL197" s="31"/>
      <c r="DM197" s="31"/>
      <c r="DN197" s="31"/>
      <c r="DO197" s="31"/>
      <c r="DP197" s="31"/>
      <c r="DQ197" s="31"/>
      <c r="DR197" s="31"/>
      <c r="DS197" s="31"/>
      <c r="DT197" s="31"/>
      <c r="DU197" s="31"/>
      <c r="DV197" s="31"/>
      <c r="DW197" s="31"/>
      <c r="DX197" s="31"/>
      <c r="DY197" s="31"/>
      <c r="DZ197" s="31"/>
      <c r="EA197" s="31"/>
      <c r="EB197" s="31"/>
      <c r="EC197" s="31"/>
      <c r="ED197" s="31"/>
      <c r="EE197" s="31"/>
      <c r="EF197" s="31"/>
      <c r="EG197" s="31"/>
    </row>
    <row r="198" spans="1:669" ht="15.75" x14ac:dyDescent="0.25">
      <c r="A198" t="s">
        <v>85</v>
      </c>
      <c r="B198" s="137" t="s">
        <v>156</v>
      </c>
      <c r="C198" s="2" t="s">
        <v>65</v>
      </c>
      <c r="D198" s="2" t="s">
        <v>194</v>
      </c>
      <c r="E198" s="87">
        <v>44621</v>
      </c>
      <c r="F198" s="88" t="s">
        <v>97</v>
      </c>
      <c r="G198" s="132">
        <v>60000</v>
      </c>
      <c r="H198" s="97">
        <v>1722</v>
      </c>
      <c r="I198" s="132">
        <v>3486.68</v>
      </c>
      <c r="J198" s="132">
        <v>1824</v>
      </c>
      <c r="K198" s="132">
        <v>665</v>
      </c>
      <c r="L198" s="127">
        <v>7697.68</v>
      </c>
      <c r="M198" s="127">
        <f>G198-L198</f>
        <v>52302.32</v>
      </c>
      <c r="N198" s="31"/>
      <c r="O198" s="31"/>
      <c r="P198" s="62"/>
      <c r="Q198" s="62"/>
      <c r="R198" s="62"/>
      <c r="S198" s="62"/>
      <c r="T198" s="62"/>
      <c r="U198" s="62"/>
      <c r="V198" s="62"/>
      <c r="W198" s="62"/>
      <c r="X198" s="62"/>
      <c r="Y198" s="62"/>
      <c r="Z198" s="62"/>
      <c r="AA198" s="62"/>
      <c r="AB198" s="62"/>
      <c r="AC198" s="62"/>
      <c r="AD198" s="62"/>
      <c r="AE198" s="62"/>
      <c r="AF198" s="62"/>
      <c r="AG198" s="62"/>
      <c r="AH198" s="62"/>
      <c r="AI198" s="62"/>
      <c r="AJ198" s="62"/>
      <c r="AK198" s="62"/>
      <c r="AL198" s="62"/>
      <c r="AM198" s="62"/>
      <c r="AN198" s="62"/>
      <c r="AO198" s="62"/>
      <c r="AP198" s="62"/>
      <c r="AQ198" s="62"/>
      <c r="AR198" s="62"/>
      <c r="AS198" s="62"/>
      <c r="AT198" s="62"/>
      <c r="AU198" s="31"/>
      <c r="AV198" s="31"/>
      <c r="AW198" s="31"/>
      <c r="AX198" s="31"/>
      <c r="AY198" s="31"/>
      <c r="AZ198" s="31"/>
      <c r="BA198" s="31"/>
      <c r="BB198" s="31"/>
      <c r="BC198" s="31"/>
      <c r="BD198" s="31"/>
      <c r="BE198" s="31"/>
      <c r="BF198" s="31"/>
      <c r="BG198" s="31"/>
      <c r="BH198" s="31"/>
      <c r="BI198" s="31"/>
      <c r="BJ198" s="31"/>
      <c r="BK198" s="31"/>
      <c r="BL198" s="31"/>
      <c r="BM198" s="31"/>
      <c r="BN198" s="31"/>
      <c r="BO198" s="31"/>
      <c r="BP198" s="31"/>
      <c r="BQ198" s="31"/>
      <c r="BR198" s="31"/>
      <c r="BS198" s="31"/>
      <c r="BT198" s="31"/>
      <c r="BU198" s="31"/>
      <c r="BV198" s="31"/>
      <c r="BW198" s="31"/>
      <c r="BX198" s="31"/>
      <c r="BY198" s="31"/>
      <c r="BZ198" s="31"/>
      <c r="CA198" s="31"/>
      <c r="CB198" s="31"/>
      <c r="CC198" s="31"/>
      <c r="CD198" s="31"/>
      <c r="CE198" s="31"/>
      <c r="CF198" s="31"/>
      <c r="CG198" s="31"/>
      <c r="CH198" s="31"/>
      <c r="CI198" s="31"/>
      <c r="CJ198" s="31"/>
      <c r="CK198" s="31"/>
      <c r="CL198" s="31"/>
      <c r="CM198" s="31"/>
      <c r="CN198" s="31"/>
      <c r="CO198" s="31"/>
      <c r="CP198" s="31"/>
      <c r="CQ198" s="31"/>
      <c r="CR198" s="31"/>
      <c r="CS198" s="31"/>
      <c r="CT198" s="31"/>
      <c r="CU198" s="31"/>
      <c r="CV198" s="31"/>
      <c r="CW198" s="31"/>
      <c r="CX198" s="31"/>
      <c r="CY198" s="31"/>
      <c r="CZ198" s="31"/>
      <c r="DA198" s="31"/>
      <c r="DB198" s="31"/>
      <c r="DC198" s="31"/>
      <c r="DD198" s="31"/>
      <c r="DE198" s="31"/>
      <c r="DF198" s="31"/>
      <c r="DG198" s="31"/>
      <c r="DH198" s="31"/>
      <c r="DI198" s="31"/>
      <c r="DJ198" s="31"/>
      <c r="DK198" s="31"/>
      <c r="DL198" s="31"/>
      <c r="DM198" s="31"/>
      <c r="DN198" s="31"/>
      <c r="DO198" s="31"/>
      <c r="DP198" s="31"/>
      <c r="DQ198" s="31"/>
      <c r="DR198" s="31"/>
      <c r="DS198" s="31"/>
      <c r="DT198" s="31"/>
      <c r="DU198" s="31"/>
      <c r="DV198" s="31"/>
      <c r="DW198" s="31"/>
      <c r="DX198" s="31"/>
      <c r="DY198" s="31"/>
      <c r="DZ198" s="31"/>
      <c r="EA198" s="31"/>
      <c r="EB198" s="31"/>
      <c r="EC198" s="31"/>
      <c r="ED198" s="31"/>
      <c r="EE198" s="31"/>
      <c r="EF198" s="31"/>
      <c r="EG198" s="31"/>
    </row>
    <row r="199" spans="1:669" s="11" customFormat="1" ht="15.75" x14ac:dyDescent="0.25">
      <c r="A199" s="45" t="s">
        <v>13</v>
      </c>
      <c r="B199" s="65">
        <v>2</v>
      </c>
      <c r="C199" s="65"/>
      <c r="D199" s="65"/>
      <c r="E199" s="89"/>
      <c r="F199" s="90"/>
      <c r="G199" s="130">
        <f t="shared" ref="G199:M199" si="38">G198+G197</f>
        <v>185000</v>
      </c>
      <c r="H199" s="98">
        <f t="shared" si="38"/>
        <v>5309.5</v>
      </c>
      <c r="I199" s="130">
        <f>I198+I197</f>
        <v>21078.31</v>
      </c>
      <c r="J199" s="130">
        <f t="shared" si="38"/>
        <v>5624</v>
      </c>
      <c r="K199" s="130">
        <f>SUM(K197:K198)</f>
        <v>2267.4499999999998</v>
      </c>
      <c r="L199" s="130">
        <f>L198+L197</f>
        <v>34279.26</v>
      </c>
      <c r="M199" s="98">
        <f t="shared" si="38"/>
        <v>150720.74</v>
      </c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2"/>
      <c r="AA199" s="62"/>
      <c r="AB199" s="62"/>
      <c r="AC199" s="62"/>
      <c r="AD199" s="62"/>
      <c r="AE199" s="62"/>
      <c r="AF199" s="62"/>
      <c r="AG199" s="62"/>
      <c r="AH199" s="62"/>
      <c r="AI199" s="62"/>
      <c r="AJ199" s="62"/>
      <c r="AK199" s="62"/>
      <c r="AL199" s="62"/>
      <c r="AM199" s="62"/>
      <c r="AN199" s="62"/>
      <c r="AO199" s="62"/>
      <c r="AP199" s="62"/>
      <c r="AQ199" s="62"/>
      <c r="AR199" s="62"/>
      <c r="AS199" s="62"/>
      <c r="AT199" s="62"/>
      <c r="AU199" s="31"/>
      <c r="AV199" s="31"/>
      <c r="AW199" s="31"/>
      <c r="AX199" s="31"/>
      <c r="AY199" s="31"/>
      <c r="AZ199" s="31"/>
      <c r="BA199" s="31"/>
      <c r="BB199" s="31"/>
      <c r="BC199" s="31"/>
      <c r="BD199" s="31"/>
      <c r="BE199" s="31"/>
      <c r="BF199" s="31"/>
      <c r="BG199" s="31"/>
      <c r="BH199" s="31"/>
      <c r="BI199" s="31"/>
      <c r="BJ199" s="31"/>
      <c r="BK199" s="31"/>
      <c r="BL199" s="31"/>
      <c r="BM199" s="31"/>
      <c r="BN199" s="31"/>
      <c r="BO199" s="31"/>
      <c r="BP199" s="31"/>
      <c r="BQ199" s="31"/>
      <c r="BR199" s="31"/>
      <c r="BS199" s="31"/>
      <c r="BT199" s="31"/>
      <c r="BU199" s="31"/>
      <c r="BV199" s="31"/>
      <c r="BW199" s="31"/>
      <c r="BX199" s="31"/>
      <c r="BY199" s="31"/>
      <c r="BZ199" s="31"/>
      <c r="CA199" s="31"/>
      <c r="CB199" s="31"/>
      <c r="CC199" s="31"/>
      <c r="CD199" s="31"/>
      <c r="CE199" s="31"/>
      <c r="CF199" s="31"/>
      <c r="CG199" s="31"/>
      <c r="CH199" s="31"/>
      <c r="CI199" s="31"/>
      <c r="CJ199" s="31"/>
      <c r="CK199" s="31"/>
      <c r="CL199" s="31"/>
      <c r="CM199" s="31"/>
      <c r="CN199" s="31"/>
      <c r="CO199" s="31"/>
      <c r="CP199" s="31"/>
      <c r="CQ199" s="31"/>
      <c r="CR199" s="31"/>
      <c r="CS199" s="31"/>
      <c r="CT199" s="31"/>
      <c r="CU199" s="31"/>
      <c r="CV199" s="31"/>
      <c r="CW199" s="31"/>
      <c r="CX199" s="31"/>
      <c r="CY199" s="31"/>
      <c r="CZ199" s="31"/>
      <c r="DA199" s="31"/>
      <c r="DB199" s="31"/>
      <c r="DC199" s="31"/>
      <c r="DD199" s="31"/>
      <c r="DE199" s="31"/>
      <c r="DF199" s="31"/>
      <c r="DG199" s="31"/>
      <c r="DH199" s="31"/>
      <c r="DI199" s="31"/>
      <c r="DJ199" s="31"/>
      <c r="DK199" s="31"/>
      <c r="DL199" s="31"/>
      <c r="DM199" s="31"/>
      <c r="DN199" s="31"/>
      <c r="DO199" s="31"/>
      <c r="DP199" s="31"/>
      <c r="DQ199" s="31"/>
      <c r="DR199" s="31"/>
      <c r="DS199" s="31"/>
      <c r="DT199" s="31"/>
      <c r="DU199" s="31"/>
      <c r="DV199" s="31"/>
      <c r="DW199" s="31"/>
      <c r="DX199" s="31"/>
      <c r="DY199" s="31"/>
      <c r="DZ199" s="31"/>
      <c r="EA199" s="31"/>
      <c r="EB199" s="31"/>
      <c r="EC199" s="31"/>
      <c r="ED199" s="31"/>
      <c r="EE199" s="31"/>
      <c r="EF199" s="31"/>
      <c r="EG199" s="31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  <c r="NB199" s="31"/>
      <c r="NC199" s="31"/>
      <c r="ND199" s="31"/>
      <c r="NE199" s="31"/>
      <c r="NF199" s="31"/>
      <c r="NG199" s="31"/>
      <c r="NH199" s="31"/>
      <c r="NI199" s="31"/>
      <c r="NJ199" s="31"/>
      <c r="NK199" s="31"/>
      <c r="NL199" s="31"/>
      <c r="NM199" s="31"/>
      <c r="NN199" s="31"/>
      <c r="NO199" s="31"/>
      <c r="NP199" s="31"/>
      <c r="NQ199" s="31"/>
      <c r="NR199" s="31"/>
      <c r="NS199" s="31"/>
      <c r="NT199" s="31"/>
      <c r="NU199" s="31"/>
      <c r="NV199" s="31"/>
      <c r="NW199" s="31"/>
      <c r="NX199" s="31"/>
      <c r="NY199" s="31"/>
      <c r="NZ199" s="31"/>
      <c r="OA199" s="31"/>
      <c r="OB199" s="31"/>
      <c r="OC199" s="31"/>
      <c r="OD199" s="31"/>
      <c r="OE199" s="31"/>
      <c r="OF199" s="31"/>
      <c r="OG199" s="31"/>
      <c r="OH199" s="31"/>
      <c r="OI199" s="31"/>
      <c r="OJ199" s="31"/>
      <c r="OK199" s="31"/>
      <c r="OL199" s="31"/>
      <c r="OM199" s="31"/>
      <c r="ON199" s="31"/>
      <c r="OO199" s="31"/>
      <c r="OP199" s="31"/>
      <c r="OQ199" s="31"/>
      <c r="OR199" s="31"/>
      <c r="OS199" s="31"/>
      <c r="OT199" s="31"/>
      <c r="OU199" s="31"/>
      <c r="OV199" s="31"/>
      <c r="OW199" s="31"/>
      <c r="OX199" s="31"/>
      <c r="OY199" s="31"/>
      <c r="OZ199" s="31"/>
      <c r="PA199" s="31"/>
      <c r="PB199" s="31"/>
      <c r="PC199" s="31"/>
      <c r="PD199" s="31"/>
      <c r="PE199" s="31"/>
      <c r="PF199" s="31"/>
      <c r="PG199" s="31"/>
      <c r="PH199" s="31"/>
      <c r="PI199" s="31"/>
      <c r="PJ199" s="31"/>
      <c r="PK199" s="31"/>
      <c r="PL199" s="31"/>
      <c r="PM199" s="31"/>
      <c r="PN199" s="31"/>
      <c r="PO199" s="31"/>
      <c r="PP199" s="31"/>
      <c r="PQ199" s="31"/>
      <c r="PR199" s="31"/>
      <c r="PS199" s="31"/>
      <c r="PT199" s="31"/>
      <c r="PU199" s="31"/>
      <c r="PV199" s="31"/>
      <c r="PW199" s="31"/>
      <c r="PX199" s="31"/>
      <c r="PY199" s="31"/>
      <c r="PZ199" s="31"/>
      <c r="QA199" s="31"/>
      <c r="QB199" s="31"/>
      <c r="QC199" s="31"/>
      <c r="QD199" s="31"/>
      <c r="QE199" s="31"/>
      <c r="QF199" s="31"/>
      <c r="QG199" s="31"/>
      <c r="QH199" s="31"/>
      <c r="QI199" s="31"/>
      <c r="QJ199" s="31"/>
      <c r="QK199" s="31"/>
      <c r="QL199" s="31"/>
      <c r="QM199" s="31"/>
      <c r="QN199" s="31"/>
      <c r="QO199" s="31"/>
      <c r="QP199" s="31"/>
      <c r="QQ199" s="31"/>
      <c r="QR199" s="31"/>
      <c r="QS199" s="31"/>
      <c r="QT199" s="31"/>
      <c r="QU199" s="31"/>
      <c r="QV199" s="31"/>
      <c r="QW199" s="31"/>
      <c r="QX199" s="31"/>
      <c r="QY199" s="31"/>
      <c r="QZ199" s="31"/>
      <c r="RA199" s="31"/>
      <c r="RB199" s="31"/>
      <c r="RC199" s="31"/>
      <c r="RD199" s="31"/>
      <c r="RE199" s="31"/>
      <c r="RF199" s="31"/>
      <c r="RG199" s="31"/>
      <c r="RH199" s="31"/>
      <c r="RI199" s="31"/>
      <c r="RJ199" s="31"/>
      <c r="RK199" s="31"/>
      <c r="RL199" s="31"/>
      <c r="RM199" s="31"/>
      <c r="RN199" s="31"/>
      <c r="RO199" s="31"/>
      <c r="RP199" s="31"/>
      <c r="RQ199" s="31"/>
      <c r="RR199" s="31"/>
      <c r="RS199" s="31"/>
      <c r="RT199" s="31"/>
      <c r="RU199" s="31"/>
      <c r="RV199" s="31"/>
      <c r="RW199" s="31"/>
      <c r="RX199" s="31"/>
      <c r="RY199" s="31"/>
      <c r="RZ199" s="31"/>
      <c r="SA199" s="31"/>
      <c r="SB199" s="31"/>
      <c r="SC199" s="31"/>
      <c r="SD199" s="31"/>
      <c r="SE199" s="31"/>
      <c r="SF199" s="31"/>
      <c r="SG199" s="31"/>
      <c r="SH199" s="31"/>
      <c r="SI199" s="31"/>
      <c r="SJ199" s="31"/>
      <c r="SK199" s="31"/>
      <c r="SL199" s="31"/>
      <c r="SM199" s="31"/>
      <c r="SN199" s="31"/>
      <c r="SO199" s="31"/>
      <c r="SP199" s="31"/>
      <c r="SQ199" s="31"/>
      <c r="SR199" s="31"/>
      <c r="SS199" s="31"/>
      <c r="ST199" s="31"/>
      <c r="SU199" s="31"/>
      <c r="SV199" s="31"/>
      <c r="SW199" s="31"/>
      <c r="SX199" s="31"/>
      <c r="SY199" s="31"/>
      <c r="SZ199" s="31"/>
      <c r="TA199" s="31"/>
      <c r="TB199" s="31"/>
      <c r="TC199" s="31"/>
      <c r="TD199" s="31"/>
      <c r="TE199" s="31"/>
      <c r="TF199" s="31"/>
      <c r="TG199" s="31"/>
      <c r="TH199" s="31"/>
      <c r="TI199" s="31"/>
      <c r="TJ199" s="31"/>
      <c r="TK199" s="31"/>
      <c r="TL199" s="31"/>
      <c r="TM199" s="31"/>
      <c r="TN199" s="31"/>
      <c r="TO199" s="31"/>
      <c r="TP199" s="31"/>
      <c r="TQ199" s="31"/>
      <c r="TR199" s="31"/>
      <c r="TS199" s="31"/>
      <c r="TT199" s="31"/>
      <c r="TU199" s="31"/>
      <c r="TV199" s="31"/>
      <c r="TW199" s="31"/>
      <c r="TX199" s="31"/>
      <c r="TY199" s="31"/>
      <c r="TZ199" s="31"/>
      <c r="UA199" s="31"/>
      <c r="UB199" s="31"/>
      <c r="UC199" s="31"/>
      <c r="UD199" s="31"/>
      <c r="UE199" s="31"/>
      <c r="UF199" s="31"/>
      <c r="UG199" s="31"/>
      <c r="UH199" s="31"/>
      <c r="UI199" s="31"/>
      <c r="UJ199" s="31"/>
      <c r="UK199" s="31"/>
      <c r="UL199" s="31"/>
      <c r="UM199" s="31"/>
      <c r="UN199" s="31"/>
      <c r="UO199" s="31"/>
      <c r="UP199" s="31"/>
      <c r="UQ199" s="31"/>
      <c r="UR199" s="31"/>
      <c r="US199" s="31"/>
      <c r="UT199" s="31"/>
      <c r="UU199" s="31"/>
      <c r="UV199" s="31"/>
      <c r="UW199" s="31"/>
      <c r="UX199" s="31"/>
      <c r="UY199" s="31"/>
      <c r="UZ199" s="31"/>
      <c r="VA199" s="31"/>
      <c r="VB199" s="31"/>
      <c r="VC199" s="31"/>
      <c r="VD199" s="31"/>
      <c r="VE199" s="31"/>
      <c r="VF199" s="31"/>
      <c r="VG199" s="31"/>
      <c r="VH199" s="31"/>
      <c r="VI199" s="31"/>
      <c r="VJ199" s="31"/>
      <c r="VK199" s="31"/>
      <c r="VL199" s="31"/>
      <c r="VM199" s="31"/>
      <c r="VN199" s="31"/>
      <c r="VO199" s="31"/>
      <c r="VP199" s="31"/>
      <c r="VQ199" s="31"/>
      <c r="VR199" s="31"/>
      <c r="VS199" s="31"/>
      <c r="VT199" s="31"/>
      <c r="VU199" s="31"/>
      <c r="VV199" s="31"/>
      <c r="VW199" s="31"/>
      <c r="VX199" s="31"/>
      <c r="VY199" s="31"/>
      <c r="VZ199" s="31"/>
      <c r="WA199" s="31"/>
      <c r="WB199" s="31"/>
      <c r="WC199" s="31"/>
      <c r="WD199" s="31"/>
      <c r="WE199" s="31"/>
      <c r="WF199" s="31"/>
      <c r="WG199" s="31"/>
      <c r="WH199" s="31"/>
      <c r="WI199" s="31"/>
      <c r="WJ199" s="31"/>
      <c r="WK199" s="31"/>
      <c r="WL199" s="31"/>
      <c r="WM199" s="31"/>
      <c r="WN199" s="31"/>
      <c r="WO199" s="31"/>
      <c r="WP199" s="31"/>
      <c r="WQ199" s="31"/>
      <c r="WR199" s="31"/>
      <c r="WS199" s="31"/>
      <c r="WT199" s="31"/>
      <c r="WU199" s="31"/>
      <c r="WV199" s="31"/>
      <c r="WW199" s="31"/>
      <c r="WX199" s="31"/>
      <c r="WY199" s="31"/>
      <c r="WZ199" s="31"/>
      <c r="XA199" s="31"/>
      <c r="XB199" s="31"/>
      <c r="XC199" s="31"/>
      <c r="XD199" s="31"/>
      <c r="XE199" s="31"/>
      <c r="XF199" s="31"/>
      <c r="XG199" s="31"/>
      <c r="XH199" s="31"/>
      <c r="XI199" s="31"/>
      <c r="XJ199" s="31"/>
      <c r="XK199" s="31"/>
      <c r="XL199" s="31"/>
      <c r="XM199" s="31"/>
      <c r="XN199" s="31"/>
      <c r="XO199" s="31"/>
      <c r="XP199" s="31"/>
      <c r="XQ199" s="31"/>
      <c r="XR199" s="31"/>
      <c r="XS199" s="31"/>
      <c r="XT199" s="31"/>
      <c r="XU199" s="31"/>
      <c r="XV199" s="31"/>
      <c r="XW199" s="31"/>
      <c r="XX199" s="31"/>
      <c r="XY199" s="31"/>
      <c r="XZ199" s="31"/>
      <c r="YA199" s="31"/>
      <c r="YB199" s="31"/>
      <c r="YC199" s="31"/>
      <c r="YD199" s="31"/>
      <c r="YE199" s="31"/>
      <c r="YF199" s="31"/>
      <c r="YG199" s="31"/>
      <c r="YH199" s="31"/>
      <c r="YI199" s="31"/>
      <c r="YJ199" s="31"/>
      <c r="YK199" s="31"/>
      <c r="YL199" s="31"/>
      <c r="YM199" s="31"/>
      <c r="YN199" s="31"/>
      <c r="YO199" s="31"/>
      <c r="YP199" s="31"/>
      <c r="YQ199" s="31"/>
      <c r="YR199" s="31"/>
      <c r="YS199" s="31"/>
    </row>
    <row r="200" spans="1:669" ht="15.75" x14ac:dyDescent="0.25">
      <c r="A200" s="43" t="s">
        <v>41</v>
      </c>
      <c r="B200" s="60"/>
      <c r="C200" s="61"/>
      <c r="D200" s="61"/>
      <c r="E200" s="61"/>
      <c r="F200" s="61"/>
      <c r="G200" s="96"/>
      <c r="H200" s="103"/>
      <c r="I200" s="103"/>
      <c r="J200" s="103"/>
      <c r="K200" s="103"/>
      <c r="L200" s="103"/>
      <c r="M200" s="103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ID200" s="34"/>
      <c r="IE200" s="34"/>
      <c r="IF200" s="34"/>
      <c r="IG200" s="34"/>
      <c r="IH200" s="34"/>
      <c r="II200" s="34"/>
      <c r="IJ200" s="34"/>
      <c r="IK200" s="34"/>
      <c r="IL200" s="34"/>
      <c r="IM200" s="34"/>
      <c r="IN200" s="34"/>
      <c r="IO200" s="34"/>
      <c r="IP200" s="34"/>
      <c r="IQ200" s="34"/>
      <c r="IR200" s="34"/>
      <c r="IS200" s="34"/>
      <c r="IT200" s="34"/>
      <c r="IU200" s="34"/>
      <c r="IV200" s="34"/>
      <c r="IW200" s="34"/>
      <c r="IX200" s="34"/>
      <c r="IY200" s="34"/>
      <c r="IZ200" s="34"/>
      <c r="JA200" s="34"/>
      <c r="JB200" s="34"/>
      <c r="JC200" s="34"/>
      <c r="JD200" s="34"/>
      <c r="JE200" s="34"/>
      <c r="JF200" s="34"/>
      <c r="JG200" s="34"/>
      <c r="JH200" s="34"/>
      <c r="JI200" s="34"/>
      <c r="JJ200" s="34"/>
      <c r="JK200" s="34"/>
      <c r="JL200" s="34"/>
      <c r="JM200" s="34"/>
      <c r="JN200" s="34"/>
      <c r="JO200" s="34"/>
      <c r="JP200" s="34"/>
      <c r="JQ200" s="34"/>
      <c r="JR200" s="34"/>
      <c r="JS200" s="34"/>
      <c r="JT200" s="34"/>
      <c r="JU200" s="34"/>
      <c r="JV200" s="34"/>
      <c r="JW200" s="34"/>
      <c r="JX200" s="34"/>
      <c r="JY200" s="34"/>
      <c r="JZ200" s="34"/>
      <c r="KA200" s="34"/>
      <c r="KB200" s="34"/>
      <c r="KC200" s="34"/>
      <c r="KD200" s="34"/>
      <c r="KE200" s="34"/>
      <c r="KF200" s="34"/>
      <c r="KG200" s="34"/>
      <c r="KH200" s="34"/>
      <c r="KI200" s="34"/>
      <c r="KJ200" s="34"/>
      <c r="KK200" s="34"/>
      <c r="KL200" s="34"/>
      <c r="KM200" s="34"/>
      <c r="KN200" s="34"/>
      <c r="KO200" s="34"/>
      <c r="KP200" s="34"/>
      <c r="KQ200" s="34"/>
      <c r="KR200" s="34"/>
      <c r="KS200" s="34"/>
      <c r="KT200" s="34"/>
      <c r="KU200" s="34"/>
      <c r="KV200" s="34"/>
      <c r="KW200" s="34"/>
      <c r="KX200" s="34"/>
      <c r="KY200" s="34"/>
      <c r="KZ200" s="34"/>
      <c r="LA200" s="34"/>
      <c r="LB200" s="34"/>
      <c r="LC200" s="34"/>
      <c r="LD200" s="34"/>
      <c r="LE200" s="34"/>
      <c r="LF200" s="34"/>
      <c r="LG200" s="34"/>
      <c r="LH200" s="34"/>
      <c r="LI200" s="34"/>
      <c r="LJ200" s="34"/>
      <c r="LK200" s="34"/>
      <c r="LL200" s="34"/>
      <c r="LM200" s="34"/>
      <c r="LN200" s="34"/>
      <c r="LO200" s="34"/>
      <c r="LP200" s="34"/>
      <c r="LQ200" s="34"/>
      <c r="LR200" s="34"/>
      <c r="LS200" s="34"/>
      <c r="LT200" s="34"/>
      <c r="LU200" s="34"/>
      <c r="LV200" s="34"/>
      <c r="LW200" s="34"/>
      <c r="LX200" s="34"/>
      <c r="LY200" s="34"/>
      <c r="LZ200" s="34"/>
      <c r="MA200" s="34"/>
      <c r="MB200" s="34"/>
      <c r="MC200" s="34"/>
      <c r="MD200" s="34"/>
      <c r="ME200" s="34"/>
      <c r="MF200" s="34"/>
      <c r="MG200" s="34"/>
      <c r="MH200" s="34"/>
      <c r="MI200" s="34"/>
      <c r="MJ200" s="34"/>
      <c r="MK200" s="34"/>
      <c r="ML200" s="34"/>
      <c r="MM200" s="34"/>
      <c r="MN200" s="34"/>
      <c r="MO200" s="34"/>
      <c r="MP200" s="34"/>
      <c r="MQ200" s="34"/>
      <c r="MR200" s="34"/>
      <c r="MS200" s="34"/>
      <c r="MT200" s="34"/>
      <c r="MU200" s="34"/>
      <c r="MV200" s="34"/>
      <c r="MW200" s="34"/>
      <c r="MX200" s="34"/>
      <c r="MY200" s="34"/>
      <c r="MZ200" s="34"/>
      <c r="NA200" s="34"/>
      <c r="NB200" s="34"/>
      <c r="NC200" s="34"/>
      <c r="ND200" s="34"/>
      <c r="NE200" s="34"/>
      <c r="NF200" s="34"/>
      <c r="NG200" s="34"/>
      <c r="NH200" s="34"/>
      <c r="NI200" s="34"/>
      <c r="NJ200" s="34"/>
      <c r="NK200" s="34"/>
      <c r="NL200" s="34"/>
      <c r="NM200" s="34"/>
      <c r="NN200" s="34"/>
      <c r="NO200" s="34"/>
      <c r="NP200" s="34"/>
      <c r="NQ200" s="34"/>
      <c r="NR200" s="34"/>
      <c r="NS200" s="34"/>
      <c r="NT200" s="34"/>
      <c r="NU200" s="34"/>
      <c r="NV200" s="34"/>
      <c r="NW200" s="34"/>
      <c r="NX200" s="34"/>
      <c r="NY200" s="34"/>
      <c r="NZ200" s="34"/>
      <c r="OA200" s="34"/>
      <c r="OB200" s="34"/>
      <c r="OC200" s="34"/>
      <c r="OD200" s="34"/>
      <c r="OE200" s="34"/>
      <c r="OF200" s="34"/>
      <c r="OG200" s="34"/>
      <c r="OH200" s="34"/>
      <c r="OI200" s="34"/>
      <c r="OJ200" s="34"/>
      <c r="OK200" s="34"/>
      <c r="OL200" s="34"/>
      <c r="OM200" s="34"/>
      <c r="ON200" s="34"/>
      <c r="OO200" s="34"/>
      <c r="OP200" s="34"/>
      <c r="OQ200" s="34"/>
      <c r="OR200" s="34"/>
      <c r="OS200" s="34"/>
      <c r="OT200" s="34"/>
      <c r="OU200" s="34"/>
      <c r="OV200" s="34"/>
      <c r="OW200" s="34"/>
      <c r="OX200" s="34"/>
      <c r="OY200" s="34"/>
      <c r="OZ200" s="34"/>
      <c r="PA200" s="34"/>
      <c r="PB200" s="34"/>
      <c r="PC200" s="34"/>
      <c r="PD200" s="34"/>
      <c r="PE200" s="34"/>
      <c r="PF200" s="34"/>
      <c r="PG200" s="34"/>
      <c r="PH200" s="34"/>
      <c r="PI200" s="34"/>
      <c r="PJ200" s="34"/>
      <c r="PK200" s="34"/>
      <c r="PL200" s="34"/>
      <c r="PM200" s="34"/>
      <c r="PN200" s="34"/>
      <c r="PO200" s="34"/>
      <c r="PP200" s="34"/>
      <c r="PQ200" s="34"/>
      <c r="PR200" s="34"/>
      <c r="PS200" s="34"/>
      <c r="PT200" s="34"/>
      <c r="PU200" s="34"/>
      <c r="PV200" s="34"/>
      <c r="PW200" s="34"/>
      <c r="PX200" s="34"/>
      <c r="PY200" s="34"/>
      <c r="PZ200" s="34"/>
      <c r="QA200" s="34"/>
      <c r="QB200" s="34"/>
      <c r="QC200" s="34"/>
      <c r="QD200" s="34"/>
      <c r="QE200" s="34"/>
      <c r="QF200" s="34"/>
      <c r="QG200" s="34"/>
      <c r="QH200" s="34"/>
      <c r="QI200" s="34"/>
      <c r="QJ200" s="34"/>
      <c r="QK200" s="34"/>
      <c r="QL200" s="34"/>
      <c r="QM200" s="34"/>
      <c r="QN200" s="34"/>
      <c r="QO200" s="34"/>
      <c r="QP200" s="34"/>
      <c r="QQ200" s="34"/>
      <c r="QR200" s="34"/>
      <c r="QS200" s="34"/>
      <c r="QT200" s="34"/>
      <c r="QU200" s="34"/>
      <c r="QV200" s="34"/>
      <c r="QW200" s="34"/>
      <c r="QX200" s="34"/>
      <c r="QY200" s="34"/>
      <c r="QZ200" s="34"/>
      <c r="RA200" s="34"/>
      <c r="RB200" s="34"/>
      <c r="RC200" s="34"/>
      <c r="RD200" s="34"/>
      <c r="RE200" s="34"/>
      <c r="RF200" s="34"/>
      <c r="RG200" s="34"/>
      <c r="RH200" s="34"/>
      <c r="RI200" s="34"/>
      <c r="RJ200" s="34"/>
      <c r="RK200" s="34"/>
      <c r="RL200" s="34"/>
      <c r="RM200" s="34"/>
      <c r="RN200" s="34"/>
      <c r="RO200" s="34"/>
      <c r="RP200" s="34"/>
      <c r="RQ200" s="34"/>
      <c r="RR200" s="34"/>
      <c r="RS200" s="34"/>
      <c r="RT200" s="34"/>
      <c r="RU200" s="34"/>
      <c r="RV200" s="34"/>
      <c r="RW200" s="34"/>
      <c r="RX200" s="34"/>
      <c r="RY200" s="34"/>
      <c r="RZ200" s="34"/>
      <c r="SA200" s="34"/>
      <c r="SB200" s="34"/>
      <c r="SC200" s="34"/>
      <c r="SD200" s="34"/>
      <c r="SE200" s="34"/>
      <c r="SF200" s="34"/>
      <c r="SG200" s="34"/>
      <c r="SH200" s="34"/>
      <c r="SI200" s="34"/>
      <c r="SJ200" s="34"/>
      <c r="SK200" s="34"/>
      <c r="SL200" s="34"/>
      <c r="SM200" s="34"/>
      <c r="SN200" s="34"/>
      <c r="SO200" s="34"/>
      <c r="SP200" s="34"/>
      <c r="SQ200" s="34"/>
      <c r="SR200" s="34"/>
      <c r="SS200" s="34"/>
      <c r="ST200" s="34"/>
      <c r="SU200" s="34"/>
      <c r="SV200" s="34"/>
      <c r="SW200" s="34"/>
      <c r="SX200" s="34"/>
      <c r="SY200" s="34"/>
      <c r="SZ200" s="34"/>
      <c r="TA200" s="34"/>
      <c r="TB200" s="34"/>
      <c r="TC200" s="34"/>
      <c r="TD200" s="34"/>
      <c r="TE200" s="34"/>
      <c r="TF200" s="34"/>
      <c r="TG200" s="34"/>
      <c r="TH200" s="34"/>
      <c r="TI200" s="34"/>
      <c r="TJ200" s="34"/>
      <c r="TK200" s="34"/>
      <c r="TL200" s="34"/>
      <c r="TM200" s="34"/>
      <c r="TN200" s="34"/>
      <c r="TO200" s="34"/>
      <c r="TP200" s="34"/>
      <c r="TQ200" s="34"/>
      <c r="TR200" s="34"/>
      <c r="TS200" s="34"/>
      <c r="TT200" s="34"/>
      <c r="TU200" s="34"/>
      <c r="TV200" s="34"/>
      <c r="TW200" s="34"/>
      <c r="TX200" s="34"/>
      <c r="TY200" s="34"/>
      <c r="TZ200" s="34"/>
      <c r="UA200" s="34"/>
      <c r="UB200" s="34"/>
      <c r="UC200" s="34"/>
      <c r="UD200" s="34"/>
      <c r="UE200" s="34"/>
      <c r="UF200" s="34"/>
      <c r="UG200" s="34"/>
      <c r="UH200" s="34"/>
      <c r="UI200" s="34"/>
      <c r="UJ200" s="34"/>
      <c r="UK200" s="34"/>
      <c r="UL200" s="34"/>
      <c r="UM200" s="34"/>
      <c r="UN200" s="34"/>
      <c r="UO200" s="34"/>
      <c r="UP200" s="34"/>
      <c r="UQ200" s="34"/>
      <c r="UR200" s="34"/>
      <c r="US200" s="34"/>
      <c r="UT200" s="34"/>
      <c r="UU200" s="34"/>
      <c r="UV200" s="34"/>
      <c r="UW200" s="34"/>
      <c r="UX200" s="34"/>
      <c r="UY200" s="34"/>
      <c r="UZ200" s="34"/>
      <c r="VA200" s="34"/>
      <c r="VB200" s="34"/>
      <c r="VC200" s="34"/>
      <c r="VD200" s="34"/>
      <c r="VE200" s="34"/>
      <c r="VF200" s="34"/>
      <c r="VG200" s="34"/>
      <c r="VH200" s="34"/>
      <c r="VI200" s="34"/>
      <c r="VJ200" s="34"/>
      <c r="VK200" s="34"/>
      <c r="VL200" s="34"/>
      <c r="VM200" s="34"/>
      <c r="VN200" s="34"/>
      <c r="VO200" s="34"/>
      <c r="VP200" s="34"/>
      <c r="VQ200" s="34"/>
      <c r="VR200" s="34"/>
      <c r="VS200" s="34"/>
      <c r="VT200" s="34"/>
      <c r="VU200" s="34"/>
      <c r="VV200" s="34"/>
      <c r="VW200" s="34"/>
      <c r="VX200" s="34"/>
      <c r="VY200" s="34"/>
      <c r="VZ200" s="34"/>
      <c r="WA200" s="34"/>
      <c r="WB200" s="34"/>
      <c r="WC200" s="34"/>
      <c r="WD200" s="34"/>
      <c r="WE200" s="34"/>
      <c r="WF200" s="34"/>
      <c r="WG200" s="34"/>
      <c r="WH200" s="34"/>
      <c r="WI200" s="34"/>
      <c r="WJ200" s="34"/>
      <c r="WK200" s="34"/>
      <c r="WL200" s="34"/>
      <c r="WM200" s="34"/>
      <c r="WN200" s="34"/>
      <c r="WO200" s="34"/>
      <c r="WP200" s="34"/>
      <c r="WQ200" s="34"/>
      <c r="WR200" s="34"/>
      <c r="WS200" s="34"/>
      <c r="WT200" s="34"/>
      <c r="WU200" s="34"/>
      <c r="WV200" s="34"/>
      <c r="WW200" s="34"/>
      <c r="WX200" s="34"/>
      <c r="WY200" s="34"/>
      <c r="WZ200" s="34"/>
      <c r="XA200" s="34"/>
      <c r="XB200" s="34"/>
      <c r="XC200" s="34"/>
      <c r="XD200" s="34"/>
      <c r="XE200" s="34"/>
      <c r="XF200" s="34"/>
      <c r="XG200" s="34"/>
      <c r="XH200" s="34"/>
      <c r="XI200" s="34"/>
      <c r="XJ200" s="34"/>
      <c r="XK200" s="34"/>
      <c r="XL200" s="34"/>
      <c r="XM200" s="34"/>
      <c r="XN200" s="34"/>
      <c r="XO200" s="34"/>
      <c r="XP200" s="34"/>
      <c r="XQ200" s="34"/>
      <c r="XR200" s="34"/>
      <c r="XS200" s="34"/>
      <c r="XT200" s="34"/>
      <c r="XU200" s="34"/>
      <c r="XV200" s="34"/>
      <c r="XW200" s="34"/>
      <c r="XX200" s="34"/>
      <c r="XY200" s="34"/>
      <c r="XZ200" s="34"/>
      <c r="YA200" s="34"/>
      <c r="YB200" s="34"/>
      <c r="YC200" s="34"/>
      <c r="YD200" s="34"/>
      <c r="YE200" s="34"/>
      <c r="YF200" s="34"/>
      <c r="YG200" s="34"/>
      <c r="YH200" s="34"/>
      <c r="YI200" s="34"/>
      <c r="YJ200" s="34"/>
      <c r="YK200" s="34"/>
      <c r="YL200" s="34"/>
      <c r="YM200" s="34"/>
      <c r="YN200" s="34"/>
      <c r="YO200" s="34"/>
      <c r="YP200" s="34"/>
      <c r="YQ200" s="34"/>
      <c r="YR200" s="34"/>
      <c r="YS200" s="34"/>
    </row>
    <row r="201" spans="1:669" ht="15" customHeight="1" x14ac:dyDescent="0.25">
      <c r="A201" s="21" t="s">
        <v>142</v>
      </c>
      <c r="B201" s="139" t="s">
        <v>15</v>
      </c>
      <c r="C201" s="40" t="s">
        <v>66</v>
      </c>
      <c r="D201" s="40" t="s">
        <v>194</v>
      </c>
      <c r="E201" s="42">
        <v>44564</v>
      </c>
      <c r="F201" s="7" t="s">
        <v>97</v>
      </c>
      <c r="G201" s="127">
        <v>45000</v>
      </c>
      <c r="H201" s="127">
        <v>1291.5</v>
      </c>
      <c r="I201" s="127">
        <v>1148.33</v>
      </c>
      <c r="J201" s="127">
        <v>1368</v>
      </c>
      <c r="K201" s="127">
        <v>1150</v>
      </c>
      <c r="L201" s="127">
        <v>4957.83</v>
      </c>
      <c r="M201" s="127">
        <f>G201-L201</f>
        <v>40042.17</v>
      </c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ID201" s="34"/>
      <c r="IE201" s="34"/>
      <c r="IF201" s="34"/>
      <c r="IG201" s="34"/>
      <c r="IH201" s="34"/>
      <c r="II201" s="34"/>
      <c r="IJ201" s="34"/>
      <c r="IK201" s="34"/>
      <c r="IL201" s="34"/>
      <c r="IM201" s="34"/>
      <c r="IN201" s="34"/>
      <c r="IO201" s="34"/>
      <c r="IP201" s="34"/>
      <c r="IQ201" s="34"/>
      <c r="IR201" s="34"/>
      <c r="IS201" s="34"/>
      <c r="IT201" s="34"/>
      <c r="IU201" s="34"/>
      <c r="IV201" s="34"/>
      <c r="IW201" s="34"/>
      <c r="IX201" s="34"/>
      <c r="IY201" s="34"/>
      <c r="IZ201" s="34"/>
      <c r="JA201" s="34"/>
      <c r="JB201" s="34"/>
      <c r="JC201" s="34"/>
      <c r="JD201" s="34"/>
      <c r="JE201" s="34"/>
      <c r="JF201" s="34"/>
      <c r="JG201" s="34"/>
      <c r="JH201" s="34"/>
      <c r="JI201" s="34"/>
      <c r="JJ201" s="34"/>
      <c r="JK201" s="34"/>
      <c r="JL201" s="34"/>
      <c r="JM201" s="34"/>
      <c r="JN201" s="34"/>
      <c r="JO201" s="34"/>
      <c r="JP201" s="34"/>
      <c r="JQ201" s="34"/>
      <c r="JR201" s="34"/>
      <c r="JS201" s="34"/>
      <c r="JT201" s="34"/>
      <c r="JU201" s="34"/>
      <c r="JV201" s="34"/>
      <c r="JW201" s="34"/>
      <c r="JX201" s="34"/>
      <c r="JY201" s="34"/>
      <c r="JZ201" s="34"/>
      <c r="KA201" s="34"/>
      <c r="KB201" s="34"/>
      <c r="KC201" s="34"/>
      <c r="KD201" s="34"/>
      <c r="KE201" s="34"/>
      <c r="KF201" s="34"/>
      <c r="KG201" s="34"/>
      <c r="KH201" s="34"/>
      <c r="KI201" s="34"/>
      <c r="KJ201" s="34"/>
      <c r="KK201" s="34"/>
      <c r="KL201" s="34"/>
      <c r="KM201" s="34"/>
      <c r="KN201" s="34"/>
      <c r="KO201" s="34"/>
      <c r="KP201" s="34"/>
      <c r="KQ201" s="34"/>
      <c r="KR201" s="34"/>
      <c r="KS201" s="34"/>
      <c r="KT201" s="34"/>
      <c r="KU201" s="34"/>
      <c r="KV201" s="34"/>
      <c r="KW201" s="34"/>
      <c r="KX201" s="34"/>
      <c r="KY201" s="34"/>
      <c r="KZ201" s="34"/>
      <c r="LA201" s="34"/>
      <c r="LB201" s="34"/>
      <c r="LC201" s="34"/>
      <c r="LD201" s="34"/>
      <c r="LE201" s="34"/>
      <c r="LF201" s="34"/>
      <c r="LG201" s="34"/>
      <c r="LH201" s="34"/>
      <c r="LI201" s="34"/>
      <c r="LJ201" s="34"/>
      <c r="LK201" s="34"/>
      <c r="LL201" s="34"/>
      <c r="LM201" s="34"/>
      <c r="LN201" s="34"/>
      <c r="LO201" s="34"/>
      <c r="LP201" s="34"/>
      <c r="LQ201" s="34"/>
      <c r="LR201" s="34"/>
      <c r="LS201" s="34"/>
      <c r="LT201" s="34"/>
      <c r="LU201" s="34"/>
      <c r="LV201" s="34"/>
      <c r="LW201" s="34"/>
      <c r="LX201" s="34"/>
      <c r="LY201" s="34"/>
      <c r="LZ201" s="34"/>
      <c r="MA201" s="34"/>
      <c r="MB201" s="34"/>
      <c r="MC201" s="34"/>
      <c r="MD201" s="34"/>
      <c r="ME201" s="34"/>
      <c r="MF201" s="34"/>
      <c r="MG201" s="34"/>
      <c r="MH201" s="34"/>
      <c r="MI201" s="34"/>
      <c r="MJ201" s="34"/>
      <c r="MK201" s="34"/>
      <c r="ML201" s="34"/>
      <c r="MM201" s="34"/>
      <c r="MN201" s="34"/>
      <c r="MO201" s="34"/>
      <c r="MP201" s="34"/>
      <c r="MQ201" s="34"/>
      <c r="MR201" s="34"/>
      <c r="MS201" s="34"/>
      <c r="MT201" s="34"/>
      <c r="MU201" s="34"/>
      <c r="MV201" s="34"/>
      <c r="MW201" s="34"/>
      <c r="MX201" s="34"/>
      <c r="MY201" s="34"/>
      <c r="MZ201" s="34"/>
      <c r="NA201" s="34"/>
      <c r="NB201" s="34"/>
      <c r="NC201" s="34"/>
      <c r="ND201" s="34"/>
      <c r="NE201" s="34"/>
      <c r="NF201" s="34"/>
      <c r="NG201" s="34"/>
      <c r="NH201" s="34"/>
      <c r="NI201" s="34"/>
      <c r="NJ201" s="34"/>
      <c r="NK201" s="34"/>
      <c r="NL201" s="34"/>
      <c r="NM201" s="34"/>
      <c r="NN201" s="34"/>
      <c r="NO201" s="34"/>
      <c r="NP201" s="34"/>
      <c r="NQ201" s="34"/>
      <c r="NR201" s="34"/>
      <c r="NS201" s="34"/>
      <c r="NT201" s="34"/>
      <c r="NU201" s="34"/>
      <c r="NV201" s="34"/>
      <c r="NW201" s="34"/>
      <c r="NX201" s="34"/>
      <c r="NY201" s="34"/>
      <c r="NZ201" s="34"/>
      <c r="OA201" s="34"/>
      <c r="OB201" s="34"/>
      <c r="OC201" s="34"/>
      <c r="OD201" s="34"/>
      <c r="OE201" s="34"/>
      <c r="OF201" s="34"/>
      <c r="OG201" s="34"/>
      <c r="OH201" s="34"/>
      <c r="OI201" s="34"/>
      <c r="OJ201" s="34"/>
      <c r="OK201" s="34"/>
      <c r="OL201" s="34"/>
      <c r="OM201" s="34"/>
      <c r="ON201" s="34"/>
      <c r="OO201" s="34"/>
      <c r="OP201" s="34"/>
      <c r="OQ201" s="34"/>
      <c r="OR201" s="34"/>
      <c r="OS201" s="34"/>
      <c r="OT201" s="34"/>
      <c r="OU201" s="34"/>
      <c r="OV201" s="34"/>
      <c r="OW201" s="34"/>
      <c r="OX201" s="34"/>
      <c r="OY201" s="34"/>
      <c r="OZ201" s="34"/>
      <c r="PA201" s="34"/>
      <c r="PB201" s="34"/>
      <c r="PC201" s="34"/>
      <c r="PD201" s="34"/>
      <c r="PE201" s="34"/>
      <c r="PF201" s="34"/>
      <c r="PG201" s="34"/>
      <c r="PH201" s="34"/>
      <c r="PI201" s="34"/>
      <c r="PJ201" s="34"/>
      <c r="PK201" s="34"/>
      <c r="PL201" s="34"/>
      <c r="PM201" s="34"/>
      <c r="PN201" s="34"/>
      <c r="PO201" s="34"/>
      <c r="PP201" s="34"/>
      <c r="PQ201" s="34"/>
      <c r="PR201" s="34"/>
      <c r="PS201" s="34"/>
      <c r="PT201" s="34"/>
      <c r="PU201" s="34"/>
      <c r="PV201" s="34"/>
      <c r="PW201" s="34"/>
      <c r="PX201" s="34"/>
      <c r="PY201" s="34"/>
      <c r="PZ201" s="34"/>
      <c r="QA201" s="34"/>
      <c r="QB201" s="34"/>
      <c r="QC201" s="34"/>
      <c r="QD201" s="34"/>
      <c r="QE201" s="34"/>
      <c r="QF201" s="34"/>
      <c r="QG201" s="34"/>
      <c r="QH201" s="34"/>
      <c r="QI201" s="34"/>
      <c r="QJ201" s="34"/>
      <c r="QK201" s="34"/>
      <c r="QL201" s="34"/>
      <c r="QM201" s="34"/>
      <c r="QN201" s="34"/>
      <c r="QO201" s="34"/>
      <c r="QP201" s="34"/>
      <c r="QQ201" s="34"/>
      <c r="QR201" s="34"/>
      <c r="QS201" s="34"/>
      <c r="QT201" s="34"/>
      <c r="QU201" s="34"/>
      <c r="QV201" s="34"/>
      <c r="QW201" s="34"/>
      <c r="QX201" s="34"/>
      <c r="QY201" s="34"/>
      <c r="QZ201" s="34"/>
      <c r="RA201" s="34"/>
      <c r="RB201" s="34"/>
      <c r="RC201" s="34"/>
      <c r="RD201" s="34"/>
      <c r="RE201" s="34"/>
      <c r="RF201" s="34"/>
      <c r="RG201" s="34"/>
      <c r="RH201" s="34"/>
      <c r="RI201" s="34"/>
      <c r="RJ201" s="34"/>
      <c r="RK201" s="34"/>
      <c r="RL201" s="34"/>
      <c r="RM201" s="34"/>
      <c r="RN201" s="34"/>
      <c r="RO201" s="34"/>
      <c r="RP201" s="34"/>
      <c r="RQ201" s="34"/>
      <c r="RR201" s="34"/>
      <c r="RS201" s="34"/>
      <c r="RT201" s="34"/>
      <c r="RU201" s="34"/>
      <c r="RV201" s="34"/>
      <c r="RW201" s="34"/>
      <c r="RX201" s="34"/>
      <c r="RY201" s="34"/>
      <c r="RZ201" s="34"/>
      <c r="SA201" s="34"/>
      <c r="SB201" s="34"/>
      <c r="SC201" s="34"/>
      <c r="SD201" s="34"/>
      <c r="SE201" s="34"/>
      <c r="SF201" s="34"/>
      <c r="SG201" s="34"/>
      <c r="SH201" s="34"/>
      <c r="SI201" s="34"/>
      <c r="SJ201" s="34"/>
      <c r="SK201" s="34"/>
      <c r="SL201" s="34"/>
      <c r="SM201" s="34"/>
      <c r="SN201" s="34"/>
      <c r="SO201" s="34"/>
      <c r="SP201" s="34"/>
      <c r="SQ201" s="34"/>
      <c r="SR201" s="34"/>
      <c r="SS201" s="34"/>
      <c r="ST201" s="34"/>
      <c r="SU201" s="34"/>
      <c r="SV201" s="34"/>
      <c r="SW201" s="34"/>
      <c r="SX201" s="34"/>
      <c r="SY201" s="34"/>
      <c r="SZ201" s="34"/>
      <c r="TA201" s="34"/>
      <c r="TB201" s="34"/>
      <c r="TC201" s="34"/>
      <c r="TD201" s="34"/>
      <c r="TE201" s="34"/>
      <c r="TF201" s="34"/>
      <c r="TG201" s="34"/>
      <c r="TH201" s="34"/>
      <c r="TI201" s="34"/>
      <c r="TJ201" s="34"/>
      <c r="TK201" s="34"/>
      <c r="TL201" s="34"/>
      <c r="TM201" s="34"/>
      <c r="TN201" s="34"/>
      <c r="TO201" s="34"/>
      <c r="TP201" s="34"/>
      <c r="TQ201" s="34"/>
      <c r="TR201" s="34"/>
      <c r="TS201" s="34"/>
      <c r="TT201" s="34"/>
      <c r="TU201" s="34"/>
      <c r="TV201" s="34"/>
      <c r="TW201" s="34"/>
      <c r="TX201" s="34"/>
      <c r="TY201" s="34"/>
      <c r="TZ201" s="34"/>
      <c r="UA201" s="34"/>
      <c r="UB201" s="34"/>
      <c r="UC201" s="34"/>
      <c r="UD201" s="34"/>
      <c r="UE201" s="34"/>
      <c r="UF201" s="34"/>
      <c r="UG201" s="34"/>
      <c r="UH201" s="34"/>
      <c r="UI201" s="34"/>
      <c r="UJ201" s="34"/>
      <c r="UK201" s="34"/>
      <c r="UL201" s="34"/>
      <c r="UM201" s="34"/>
      <c r="UN201" s="34"/>
      <c r="UO201" s="34"/>
      <c r="UP201" s="34"/>
      <c r="UQ201" s="34"/>
      <c r="UR201" s="34"/>
      <c r="US201" s="34"/>
      <c r="UT201" s="34"/>
      <c r="UU201" s="34"/>
      <c r="UV201" s="34"/>
      <c r="UW201" s="34"/>
      <c r="UX201" s="34"/>
      <c r="UY201" s="34"/>
      <c r="UZ201" s="34"/>
      <c r="VA201" s="34"/>
      <c r="VB201" s="34"/>
      <c r="VC201" s="34"/>
      <c r="VD201" s="34"/>
      <c r="VE201" s="34"/>
      <c r="VF201" s="34"/>
      <c r="VG201" s="34"/>
      <c r="VH201" s="34"/>
      <c r="VI201" s="34"/>
      <c r="VJ201" s="34"/>
      <c r="VK201" s="34"/>
      <c r="VL201" s="34"/>
      <c r="VM201" s="34"/>
      <c r="VN201" s="34"/>
      <c r="VO201" s="34"/>
      <c r="VP201" s="34"/>
      <c r="VQ201" s="34"/>
      <c r="VR201" s="34"/>
      <c r="VS201" s="34"/>
      <c r="VT201" s="34"/>
      <c r="VU201" s="34"/>
      <c r="VV201" s="34"/>
      <c r="VW201" s="34"/>
      <c r="VX201" s="34"/>
      <c r="VY201" s="34"/>
      <c r="VZ201" s="34"/>
      <c r="WA201" s="34"/>
      <c r="WB201" s="34"/>
      <c r="WC201" s="34"/>
      <c r="WD201" s="34"/>
      <c r="WE201" s="34"/>
      <c r="WF201" s="34"/>
      <c r="WG201" s="34"/>
      <c r="WH201" s="34"/>
      <c r="WI201" s="34"/>
      <c r="WJ201" s="34"/>
      <c r="WK201" s="34"/>
      <c r="WL201" s="34"/>
      <c r="WM201" s="34"/>
      <c r="WN201" s="34"/>
      <c r="WO201" s="34"/>
      <c r="WP201" s="34"/>
      <c r="WQ201" s="34"/>
      <c r="WR201" s="34"/>
      <c r="WS201" s="34"/>
      <c r="WT201" s="34"/>
      <c r="WU201" s="34"/>
      <c r="WV201" s="34"/>
      <c r="WW201" s="34"/>
      <c r="WX201" s="34"/>
      <c r="WY201" s="34"/>
      <c r="WZ201" s="34"/>
      <c r="XA201" s="34"/>
      <c r="XB201" s="34"/>
      <c r="XC201" s="34"/>
      <c r="XD201" s="34"/>
      <c r="XE201" s="34"/>
      <c r="XF201" s="34"/>
      <c r="XG201" s="34"/>
      <c r="XH201" s="34"/>
      <c r="XI201" s="34"/>
      <c r="XJ201" s="34"/>
      <c r="XK201" s="34"/>
      <c r="XL201" s="34"/>
      <c r="XM201" s="34"/>
      <c r="XN201" s="34"/>
      <c r="XO201" s="34"/>
      <c r="XP201" s="34"/>
      <c r="XQ201" s="34"/>
      <c r="XR201" s="34"/>
      <c r="XS201" s="34"/>
      <c r="XT201" s="34"/>
      <c r="XU201" s="34"/>
      <c r="XV201" s="34"/>
      <c r="XW201" s="34"/>
      <c r="XX201" s="34"/>
      <c r="XY201" s="34"/>
      <c r="XZ201" s="34"/>
      <c r="YA201" s="34"/>
      <c r="YB201" s="34"/>
      <c r="YC201" s="34"/>
      <c r="YD201" s="34"/>
      <c r="YE201" s="34"/>
      <c r="YF201" s="34"/>
      <c r="YG201" s="34"/>
      <c r="YH201" s="34"/>
      <c r="YI201" s="34"/>
      <c r="YJ201" s="34"/>
      <c r="YK201" s="34"/>
      <c r="YL201" s="34"/>
      <c r="YM201" s="34"/>
      <c r="YN201" s="34"/>
      <c r="YO201" s="34"/>
      <c r="YP201" s="34"/>
      <c r="YQ201" s="34"/>
      <c r="YR201" s="34"/>
      <c r="YS201" s="34"/>
    </row>
    <row r="202" spans="1:669" s="27" customFormat="1" ht="12.75" customHeight="1" x14ac:dyDescent="0.25">
      <c r="A202" s="21" t="s">
        <v>20</v>
      </c>
      <c r="B202" s="139" t="s">
        <v>15</v>
      </c>
      <c r="C202" s="40" t="s">
        <v>66</v>
      </c>
      <c r="D202" s="40" t="s">
        <v>194</v>
      </c>
      <c r="E202" s="42">
        <v>44440</v>
      </c>
      <c r="F202" s="7" t="s">
        <v>97</v>
      </c>
      <c r="G202" s="127">
        <v>45000</v>
      </c>
      <c r="H202" s="127">
        <v>1291.5</v>
      </c>
      <c r="I202" s="127">
        <v>1148.33</v>
      </c>
      <c r="J202" s="127">
        <v>1368</v>
      </c>
      <c r="K202" s="127">
        <v>25</v>
      </c>
      <c r="L202" s="127">
        <v>3832.83</v>
      </c>
      <c r="M202" s="127">
        <f>G202-L202</f>
        <v>41167.17</v>
      </c>
    </row>
    <row r="203" spans="1:669" ht="12.75" customHeight="1" x14ac:dyDescent="0.25">
      <c r="A203" s="21" t="s">
        <v>119</v>
      </c>
      <c r="B203" s="139" t="s">
        <v>113</v>
      </c>
      <c r="C203" s="40" t="s">
        <v>66</v>
      </c>
      <c r="D203" s="40" t="s">
        <v>194</v>
      </c>
      <c r="E203" s="42">
        <v>44593</v>
      </c>
      <c r="F203" s="7" t="s">
        <v>97</v>
      </c>
      <c r="G203" s="127">
        <v>70000</v>
      </c>
      <c r="H203" s="127">
        <v>2009</v>
      </c>
      <c r="I203" s="127">
        <v>5368.48</v>
      </c>
      <c r="J203" s="127">
        <v>2128</v>
      </c>
      <c r="K203" s="127">
        <v>2308.33</v>
      </c>
      <c r="L203" s="127">
        <v>11813.81</v>
      </c>
      <c r="M203" s="127">
        <f t="shared" ref="M203:M204" si="39">G203-L203</f>
        <v>58186.19</v>
      </c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  <c r="AA203" s="31"/>
      <c r="AB203" s="31"/>
      <c r="AC203" s="31"/>
      <c r="AD203" s="31"/>
      <c r="AE203" s="31"/>
      <c r="AF203" s="31"/>
    </row>
    <row r="204" spans="1:669" s="106" customFormat="1" ht="12.75" customHeight="1" x14ac:dyDescent="0.25">
      <c r="A204" s="21" t="s">
        <v>120</v>
      </c>
      <c r="B204" s="139" t="s">
        <v>121</v>
      </c>
      <c r="C204" s="40" t="s">
        <v>66</v>
      </c>
      <c r="D204" s="40" t="s">
        <v>194</v>
      </c>
      <c r="E204" s="42">
        <v>44594</v>
      </c>
      <c r="F204" s="7" t="s">
        <v>97</v>
      </c>
      <c r="G204" s="127">
        <v>45000</v>
      </c>
      <c r="H204" s="127">
        <v>1291.5</v>
      </c>
      <c r="I204" s="127">
        <v>1148.33</v>
      </c>
      <c r="J204" s="127">
        <v>1368</v>
      </c>
      <c r="K204" s="127">
        <v>25</v>
      </c>
      <c r="L204" s="127">
        <v>3832.83</v>
      </c>
      <c r="M204" s="127">
        <f t="shared" si="39"/>
        <v>41167.17</v>
      </c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  <c r="AA204" s="28"/>
      <c r="AB204" s="28"/>
      <c r="AC204" s="28"/>
      <c r="AD204" s="28"/>
      <c r="AE204" s="28"/>
      <c r="AF204" s="28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  <c r="AW204" s="27"/>
      <c r="AX204" s="27"/>
      <c r="AY204" s="27"/>
      <c r="AZ204" s="27"/>
      <c r="BA204" s="27"/>
      <c r="BB204" s="27"/>
      <c r="BC204" s="27"/>
      <c r="BD204" s="27"/>
      <c r="BE204" s="27"/>
      <c r="BF204" s="27"/>
      <c r="BG204" s="27"/>
      <c r="BH204" s="27"/>
      <c r="BI204" s="27"/>
      <c r="BJ204" s="27"/>
      <c r="BK204" s="27"/>
      <c r="BL204" s="27"/>
      <c r="BM204" s="27"/>
      <c r="BN204" s="27"/>
      <c r="BO204" s="27"/>
      <c r="BP204" s="27"/>
      <c r="BQ204" s="27"/>
      <c r="BR204" s="27"/>
      <c r="BS204" s="27"/>
      <c r="BT204" s="27"/>
      <c r="BU204" s="27"/>
      <c r="BV204" s="27"/>
      <c r="BW204" s="27"/>
      <c r="BX204" s="27"/>
      <c r="BY204" s="27"/>
      <c r="BZ204" s="27"/>
      <c r="CA204" s="27"/>
      <c r="CB204" s="27"/>
      <c r="CC204" s="27"/>
      <c r="CD204" s="27"/>
      <c r="CE204" s="27"/>
      <c r="CF204" s="27"/>
      <c r="CG204" s="27"/>
      <c r="CH204" s="27"/>
      <c r="CI204" s="27"/>
      <c r="CJ204" s="27"/>
      <c r="CK204" s="27"/>
      <c r="CL204" s="27"/>
      <c r="CM204" s="27"/>
      <c r="CN204" s="27"/>
      <c r="CO204" s="27"/>
      <c r="CP204" s="27"/>
      <c r="CQ204" s="27"/>
      <c r="CR204" s="27"/>
      <c r="CS204" s="27"/>
      <c r="CT204" s="27"/>
      <c r="CU204" s="27"/>
      <c r="CV204" s="27"/>
      <c r="CW204" s="27"/>
      <c r="CX204" s="27"/>
      <c r="CY204" s="27"/>
      <c r="CZ204" s="27"/>
      <c r="DA204" s="27"/>
      <c r="DB204" s="27"/>
      <c r="DC204" s="27"/>
      <c r="DD204" s="27"/>
      <c r="DE204" s="27"/>
      <c r="DF204" s="27"/>
      <c r="DG204" s="27"/>
      <c r="DH204" s="27"/>
      <c r="DI204" s="27"/>
      <c r="DJ204" s="27"/>
      <c r="DK204" s="27"/>
      <c r="DL204" s="27"/>
      <c r="DM204" s="27"/>
      <c r="DN204" s="27"/>
      <c r="DO204" s="27"/>
      <c r="DP204" s="27"/>
      <c r="DQ204" s="27"/>
      <c r="DR204" s="27"/>
      <c r="DS204" s="27"/>
      <c r="DT204" s="27"/>
      <c r="DU204" s="27"/>
      <c r="DV204" s="27"/>
      <c r="DW204" s="27"/>
      <c r="DX204" s="27"/>
      <c r="DY204" s="27"/>
      <c r="DZ204" s="27"/>
      <c r="EA204" s="27"/>
      <c r="EB204" s="27"/>
      <c r="EC204" s="27"/>
      <c r="ED204" s="27"/>
      <c r="EE204" s="27"/>
      <c r="EF204" s="27"/>
      <c r="EG204" s="27"/>
      <c r="EH204" s="27"/>
      <c r="EI204" s="27"/>
      <c r="EJ204" s="27"/>
      <c r="EK204" s="27"/>
      <c r="EL204" s="27"/>
      <c r="EM204" s="27"/>
      <c r="EN204" s="27"/>
      <c r="EO204" s="27"/>
      <c r="EP204" s="27"/>
      <c r="EQ204" s="27"/>
      <c r="ER204" s="27"/>
      <c r="ES204" s="27"/>
      <c r="ET204" s="27"/>
      <c r="EU204" s="27"/>
      <c r="EV204" s="27"/>
      <c r="EW204" s="27"/>
      <c r="EX204" s="27"/>
      <c r="EY204" s="27"/>
      <c r="EZ204" s="27"/>
      <c r="FA204" s="27"/>
      <c r="FB204" s="27"/>
      <c r="FC204" s="27"/>
      <c r="FD204" s="27"/>
      <c r="FE204" s="27"/>
      <c r="FF204" s="27"/>
      <c r="FG204" s="27"/>
      <c r="FH204" s="27"/>
      <c r="FI204" s="27"/>
      <c r="FJ204" s="27"/>
      <c r="FK204" s="27"/>
      <c r="FL204" s="27"/>
      <c r="FM204" s="27"/>
      <c r="FN204" s="27"/>
      <c r="FO204" s="27"/>
      <c r="FP204" s="27"/>
      <c r="FQ204" s="27"/>
      <c r="FR204" s="27"/>
      <c r="FS204" s="27"/>
      <c r="FT204" s="27"/>
      <c r="FU204" s="27"/>
      <c r="FV204" s="27"/>
      <c r="FW204" s="27"/>
      <c r="FX204" s="27"/>
      <c r="FY204" s="27"/>
      <c r="FZ204" s="27"/>
      <c r="GA204" s="27"/>
      <c r="GB204" s="27"/>
      <c r="GC204" s="27"/>
      <c r="GD204" s="27"/>
      <c r="GE204" s="27"/>
      <c r="GF204" s="27"/>
      <c r="GG204" s="27"/>
      <c r="GH204" s="27"/>
      <c r="GI204" s="27"/>
      <c r="GJ204" s="27"/>
      <c r="GK204" s="27"/>
      <c r="GL204" s="27"/>
      <c r="GM204" s="27"/>
      <c r="GN204" s="27"/>
      <c r="GO204" s="27"/>
      <c r="GP204" s="27"/>
      <c r="GQ204" s="27"/>
      <c r="GR204" s="27"/>
      <c r="GS204" s="27"/>
      <c r="GT204" s="27"/>
      <c r="GU204" s="27"/>
      <c r="GV204" s="27"/>
      <c r="GW204" s="27"/>
      <c r="GX204" s="27"/>
      <c r="GY204" s="27"/>
      <c r="GZ204" s="27"/>
      <c r="HA204" s="27"/>
      <c r="HB204" s="27"/>
      <c r="HC204" s="27"/>
      <c r="HD204" s="27"/>
      <c r="HE204" s="27"/>
      <c r="HF204" s="27"/>
      <c r="HG204" s="27"/>
      <c r="HH204" s="27"/>
      <c r="HI204" s="27"/>
      <c r="HJ204" s="27"/>
      <c r="HK204" s="27"/>
      <c r="HL204" s="27"/>
      <c r="HM204" s="27"/>
      <c r="HN204" s="27"/>
      <c r="HO204" s="27"/>
      <c r="HP204" s="27"/>
      <c r="HQ204" s="27"/>
      <c r="HR204" s="27"/>
      <c r="HS204" s="27"/>
      <c r="HT204" s="27"/>
      <c r="HU204" s="27"/>
      <c r="HV204" s="27"/>
      <c r="HW204" s="27"/>
      <c r="HX204" s="27"/>
      <c r="HY204" s="27"/>
      <c r="HZ204" s="27"/>
      <c r="IA204" s="27"/>
      <c r="IB204" s="27"/>
      <c r="IC204" s="27"/>
      <c r="ID204" s="27"/>
      <c r="IE204" s="27"/>
      <c r="IF204" s="27"/>
      <c r="IG204" s="27"/>
      <c r="IH204" s="27"/>
      <c r="II204" s="27"/>
      <c r="IJ204" s="27"/>
      <c r="IK204" s="27"/>
      <c r="IL204" s="27"/>
      <c r="IM204" s="27"/>
      <c r="IN204" s="27"/>
      <c r="IO204" s="27"/>
      <c r="IP204" s="27"/>
      <c r="IQ204" s="27"/>
      <c r="IR204" s="27"/>
      <c r="IS204" s="27"/>
      <c r="IT204" s="27"/>
      <c r="IU204" s="27"/>
      <c r="IV204" s="27"/>
      <c r="IW204" s="27"/>
      <c r="IX204" s="27"/>
      <c r="IY204" s="27"/>
      <c r="IZ204" s="27"/>
      <c r="JA204" s="27"/>
      <c r="JB204" s="27"/>
      <c r="JC204" s="27"/>
      <c r="JD204" s="27"/>
      <c r="JE204" s="27"/>
      <c r="JF204" s="27"/>
      <c r="JG204" s="27"/>
      <c r="JH204" s="27"/>
      <c r="JI204" s="27"/>
      <c r="JJ204" s="27"/>
      <c r="JK204" s="27"/>
      <c r="JL204" s="27"/>
      <c r="JM204" s="27"/>
      <c r="JN204" s="27"/>
      <c r="JO204" s="27"/>
      <c r="JP204" s="27"/>
      <c r="JQ204" s="27"/>
      <c r="JR204" s="27"/>
      <c r="JS204" s="27"/>
      <c r="JT204" s="27"/>
      <c r="JU204" s="27"/>
      <c r="JV204" s="27"/>
      <c r="JW204" s="27"/>
      <c r="JX204" s="27"/>
      <c r="JY204" s="27"/>
      <c r="JZ204" s="27"/>
      <c r="KA204" s="27"/>
      <c r="KB204" s="27"/>
      <c r="KC204" s="27"/>
      <c r="KD204" s="27"/>
      <c r="KE204" s="27"/>
      <c r="KF204" s="27"/>
      <c r="KG204" s="27"/>
      <c r="KH204" s="27"/>
      <c r="KI204" s="27"/>
      <c r="KJ204" s="27"/>
      <c r="KK204" s="27"/>
      <c r="KL204" s="27"/>
      <c r="KM204" s="27"/>
      <c r="KN204" s="27"/>
      <c r="KO204" s="27"/>
      <c r="KP204" s="27"/>
      <c r="KQ204" s="27"/>
      <c r="KR204" s="27"/>
      <c r="KS204" s="27"/>
      <c r="KT204" s="27"/>
      <c r="KU204" s="27"/>
      <c r="KV204" s="27"/>
      <c r="KW204" s="27"/>
      <c r="KX204" s="27"/>
      <c r="KY204" s="27"/>
      <c r="KZ204" s="27"/>
      <c r="LA204" s="27"/>
      <c r="LB204" s="27"/>
      <c r="LC204" s="27"/>
      <c r="LD204" s="27"/>
      <c r="LE204" s="27"/>
      <c r="LF204" s="27"/>
      <c r="LG204" s="27"/>
      <c r="LH204" s="27"/>
      <c r="LI204" s="27"/>
      <c r="LJ204" s="27"/>
      <c r="LK204" s="27"/>
      <c r="LL204" s="27"/>
      <c r="LM204" s="27"/>
      <c r="LN204" s="27"/>
      <c r="LO204" s="27"/>
      <c r="LP204" s="27"/>
      <c r="LQ204" s="27"/>
      <c r="LR204" s="27"/>
      <c r="LS204" s="27"/>
      <c r="LT204" s="27"/>
      <c r="LU204" s="27"/>
      <c r="LV204" s="27"/>
      <c r="LW204" s="27"/>
      <c r="LX204" s="27"/>
      <c r="LY204" s="27"/>
      <c r="LZ204" s="27"/>
      <c r="MA204" s="27"/>
      <c r="MB204" s="27"/>
      <c r="MC204" s="27"/>
      <c r="MD204" s="27"/>
      <c r="ME204" s="27"/>
      <c r="MF204" s="27"/>
      <c r="MG204" s="27"/>
      <c r="MH204" s="27"/>
      <c r="MI204" s="27"/>
      <c r="MJ204" s="27"/>
      <c r="MK204" s="27"/>
      <c r="ML204" s="27"/>
      <c r="MM204" s="27"/>
      <c r="MN204" s="27"/>
      <c r="MO204" s="27"/>
      <c r="MP204" s="27"/>
      <c r="MQ204" s="27"/>
      <c r="MR204" s="27"/>
      <c r="MS204" s="27"/>
      <c r="MT204" s="27"/>
      <c r="MU204" s="27"/>
      <c r="MV204" s="27"/>
      <c r="MW204" s="27"/>
      <c r="MX204" s="27"/>
      <c r="MY204" s="27"/>
      <c r="MZ204" s="27"/>
      <c r="NA204" s="27"/>
      <c r="NB204" s="27"/>
      <c r="NC204" s="27"/>
      <c r="ND204" s="27"/>
      <c r="NE204" s="27"/>
      <c r="NF204" s="27"/>
      <c r="NG204" s="27"/>
      <c r="NH204" s="27"/>
      <c r="NI204" s="27"/>
      <c r="NJ204" s="27"/>
      <c r="NK204" s="27"/>
      <c r="NL204" s="27"/>
      <c r="NM204" s="27"/>
      <c r="NN204" s="27"/>
      <c r="NO204" s="27"/>
      <c r="NP204" s="27"/>
      <c r="NQ204" s="27"/>
      <c r="NR204" s="27"/>
      <c r="NS204" s="27"/>
      <c r="NT204" s="27"/>
      <c r="NU204" s="27"/>
      <c r="NV204" s="27"/>
      <c r="NW204" s="27"/>
      <c r="NX204" s="27"/>
      <c r="NY204" s="27"/>
      <c r="NZ204" s="27"/>
      <c r="OA204" s="27"/>
      <c r="OB204" s="27"/>
      <c r="OC204" s="27"/>
      <c r="OD204" s="27"/>
      <c r="OE204" s="27"/>
      <c r="OF204" s="27"/>
      <c r="OG204" s="27"/>
      <c r="OH204" s="27"/>
      <c r="OI204" s="27"/>
      <c r="OJ204" s="27"/>
      <c r="OK204" s="27"/>
      <c r="OL204" s="27"/>
      <c r="OM204" s="27"/>
      <c r="ON204" s="27"/>
      <c r="OO204" s="27"/>
      <c r="OP204" s="27"/>
      <c r="OQ204" s="27"/>
      <c r="OR204" s="27"/>
      <c r="OS204" s="27"/>
      <c r="OT204" s="27"/>
      <c r="OU204" s="27"/>
      <c r="OV204" s="27"/>
      <c r="OW204" s="27"/>
      <c r="OX204" s="27"/>
      <c r="OY204" s="27"/>
      <c r="OZ204" s="27"/>
      <c r="PA204" s="27"/>
      <c r="PB204" s="27"/>
      <c r="PC204" s="27"/>
      <c r="PD204" s="27"/>
      <c r="PE204" s="27"/>
      <c r="PF204" s="27"/>
      <c r="PG204" s="27"/>
      <c r="PH204" s="27"/>
      <c r="PI204" s="27"/>
      <c r="PJ204" s="27"/>
      <c r="PK204" s="27"/>
      <c r="PL204" s="27"/>
      <c r="PM204" s="27"/>
      <c r="PN204" s="27"/>
      <c r="PO204" s="27"/>
      <c r="PP204" s="27"/>
      <c r="PQ204" s="27"/>
      <c r="PR204" s="27"/>
      <c r="PS204" s="27"/>
      <c r="PT204" s="27"/>
      <c r="PU204" s="27"/>
      <c r="PV204" s="27"/>
      <c r="PW204" s="27"/>
      <c r="PX204" s="27"/>
      <c r="PY204" s="27"/>
      <c r="PZ204" s="27"/>
      <c r="QA204" s="27"/>
      <c r="QB204" s="27"/>
      <c r="QC204" s="27"/>
      <c r="QD204" s="27"/>
      <c r="QE204" s="27"/>
      <c r="QF204" s="27"/>
      <c r="QG204" s="27"/>
      <c r="QH204" s="27"/>
      <c r="QI204" s="27"/>
      <c r="QJ204" s="27"/>
      <c r="QK204" s="27"/>
      <c r="QL204" s="27"/>
      <c r="QM204" s="27"/>
      <c r="QN204" s="27"/>
      <c r="QO204" s="27"/>
      <c r="QP204" s="27"/>
      <c r="QQ204" s="27"/>
      <c r="QR204" s="27"/>
      <c r="QS204" s="27"/>
      <c r="QT204" s="27"/>
      <c r="QU204" s="27"/>
      <c r="QV204" s="27"/>
      <c r="QW204" s="27"/>
      <c r="QX204" s="27"/>
      <c r="QY204" s="27"/>
      <c r="QZ204" s="27"/>
      <c r="RA204" s="27"/>
      <c r="RB204" s="27"/>
      <c r="RC204" s="27"/>
      <c r="RD204" s="27"/>
      <c r="RE204" s="27"/>
      <c r="RF204" s="27"/>
      <c r="RG204" s="27"/>
      <c r="RH204" s="27"/>
      <c r="RI204" s="27"/>
      <c r="RJ204" s="27"/>
      <c r="RK204" s="27"/>
      <c r="RL204" s="27"/>
      <c r="RM204" s="27"/>
      <c r="RN204" s="27"/>
      <c r="RO204" s="27"/>
      <c r="RP204" s="27"/>
      <c r="RQ204" s="27"/>
      <c r="RR204" s="27"/>
      <c r="RS204" s="27"/>
      <c r="RT204" s="27"/>
      <c r="RU204" s="27"/>
      <c r="RV204" s="27"/>
      <c r="RW204" s="27"/>
      <c r="RX204" s="27"/>
      <c r="RY204" s="27"/>
      <c r="RZ204" s="27"/>
      <c r="SA204" s="27"/>
      <c r="SB204" s="27"/>
      <c r="SC204" s="27"/>
      <c r="SD204" s="27"/>
      <c r="SE204" s="27"/>
      <c r="SF204" s="27"/>
      <c r="SG204" s="27"/>
      <c r="SH204" s="27"/>
      <c r="SI204" s="27"/>
      <c r="SJ204" s="27"/>
      <c r="SK204" s="27"/>
      <c r="SL204" s="27"/>
      <c r="SM204" s="27"/>
      <c r="SN204" s="27"/>
      <c r="SO204" s="27"/>
      <c r="SP204" s="27"/>
      <c r="SQ204" s="27"/>
      <c r="SR204" s="27"/>
      <c r="SS204" s="27"/>
      <c r="ST204" s="27"/>
      <c r="SU204" s="27"/>
      <c r="SV204" s="27"/>
      <c r="SW204" s="27"/>
      <c r="SX204" s="27"/>
      <c r="SY204" s="27"/>
      <c r="SZ204" s="27"/>
      <c r="TA204" s="27"/>
      <c r="TB204" s="27"/>
      <c r="TC204" s="27"/>
      <c r="TD204" s="27"/>
      <c r="TE204" s="27"/>
      <c r="TF204" s="27"/>
      <c r="TG204" s="27"/>
      <c r="TH204" s="27"/>
      <c r="TI204" s="27"/>
      <c r="TJ204" s="27"/>
      <c r="TK204" s="27"/>
      <c r="TL204" s="27"/>
      <c r="TM204" s="27"/>
      <c r="TN204" s="27"/>
      <c r="TO204" s="27"/>
      <c r="TP204" s="27"/>
      <c r="TQ204" s="27"/>
      <c r="TR204" s="27"/>
      <c r="TS204" s="27"/>
      <c r="TT204" s="27"/>
      <c r="TU204" s="27"/>
      <c r="TV204" s="27"/>
      <c r="TW204" s="27"/>
      <c r="TX204" s="27"/>
    </row>
    <row r="205" spans="1:669" s="28" customFormat="1" ht="12.75" customHeight="1" x14ac:dyDescent="0.25">
      <c r="A205" s="80" t="s">
        <v>13</v>
      </c>
      <c r="B205" s="69">
        <v>4</v>
      </c>
      <c r="C205" s="37"/>
      <c r="D205" s="37"/>
      <c r="E205" s="39"/>
      <c r="F205" s="39"/>
      <c r="G205" s="98">
        <f t="shared" ref="G205:J205" si="40">SUM(G201:G204)</f>
        <v>205000</v>
      </c>
      <c r="H205" s="98">
        <f t="shared" si="40"/>
        <v>5883.5</v>
      </c>
      <c r="I205" s="98">
        <f t="shared" si="40"/>
        <v>8813.4699999999993</v>
      </c>
      <c r="J205" s="98">
        <f t="shared" si="40"/>
        <v>6232</v>
      </c>
      <c r="K205" s="98">
        <f>SUM(K201:K204)</f>
        <v>3508.33</v>
      </c>
      <c r="L205" s="98">
        <f>SUM(L201:L204)</f>
        <v>24437.300000000003</v>
      </c>
      <c r="M205" s="133">
        <f>SUM(M201:M204)</f>
        <v>180562.7</v>
      </c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7"/>
      <c r="AY205" s="27"/>
      <c r="AZ205" s="27"/>
      <c r="BA205" s="27"/>
      <c r="BB205" s="27"/>
      <c r="BC205" s="27"/>
      <c r="BD205" s="27"/>
      <c r="BE205" s="27"/>
      <c r="BF205" s="27"/>
      <c r="BG205" s="27"/>
      <c r="BH205" s="27"/>
      <c r="BI205" s="27"/>
      <c r="BJ205" s="27"/>
      <c r="BK205" s="27"/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  <c r="CF205" s="27"/>
      <c r="CG205" s="27"/>
      <c r="CH205" s="27"/>
      <c r="CI205" s="27"/>
      <c r="CJ205" s="27"/>
      <c r="CK205" s="27"/>
      <c r="CL205" s="27"/>
      <c r="CM205" s="27"/>
      <c r="CN205" s="27"/>
      <c r="CO205" s="27"/>
      <c r="CP205" s="27"/>
      <c r="CQ205" s="27"/>
      <c r="CR205" s="27"/>
      <c r="CS205" s="27"/>
      <c r="CT205" s="27"/>
      <c r="CU205" s="27"/>
      <c r="CV205" s="27"/>
      <c r="CW205" s="27"/>
      <c r="CX205" s="27"/>
      <c r="CY205" s="27"/>
      <c r="CZ205" s="27"/>
      <c r="DA205" s="27"/>
      <c r="DB205" s="27"/>
      <c r="DC205" s="27"/>
      <c r="DD205" s="27"/>
      <c r="DE205" s="27"/>
      <c r="DF205" s="27"/>
      <c r="DG205" s="27"/>
      <c r="DH205" s="27"/>
      <c r="DI205" s="27"/>
      <c r="DJ205" s="27"/>
      <c r="DK205" s="27"/>
      <c r="DL205" s="27"/>
      <c r="DM205" s="27"/>
      <c r="DN205" s="27"/>
      <c r="DO205" s="27"/>
      <c r="DP205" s="27"/>
      <c r="DQ205" s="27"/>
      <c r="DR205" s="27"/>
      <c r="DS205" s="27"/>
      <c r="DT205" s="27"/>
      <c r="DU205" s="27"/>
      <c r="DV205" s="27"/>
      <c r="DW205" s="27"/>
      <c r="DX205" s="27"/>
      <c r="DY205" s="27"/>
      <c r="DZ205" s="27"/>
      <c r="EA205" s="27"/>
      <c r="EB205" s="27"/>
      <c r="EC205" s="27"/>
      <c r="ED205" s="27"/>
      <c r="EE205" s="27"/>
      <c r="EF205" s="27"/>
      <c r="EG205" s="27"/>
      <c r="EH205" s="27"/>
      <c r="EI205" s="27"/>
      <c r="EJ205" s="27"/>
      <c r="EK205" s="27"/>
      <c r="EL205" s="27"/>
      <c r="EM205" s="27"/>
      <c r="EN205" s="27"/>
      <c r="EO205" s="27"/>
      <c r="EP205" s="27"/>
      <c r="EQ205" s="27"/>
      <c r="ER205" s="27"/>
      <c r="ES205" s="27"/>
      <c r="ET205" s="27"/>
      <c r="EU205" s="27"/>
      <c r="EV205" s="27"/>
      <c r="EW205" s="27"/>
      <c r="EX205" s="27"/>
      <c r="EY205" s="27"/>
      <c r="EZ205" s="27"/>
      <c r="FA205" s="27"/>
      <c r="FB205" s="27"/>
      <c r="FC205" s="27"/>
      <c r="FD205" s="27"/>
      <c r="FE205" s="27"/>
      <c r="FF205" s="27"/>
      <c r="FG205" s="27"/>
      <c r="FH205" s="27"/>
      <c r="FI205" s="27"/>
      <c r="FJ205" s="27"/>
      <c r="FK205" s="27"/>
      <c r="FL205" s="27"/>
      <c r="FM205" s="27"/>
      <c r="FN205" s="27"/>
      <c r="FO205" s="27"/>
      <c r="FP205" s="27"/>
      <c r="FQ205" s="27"/>
      <c r="FR205" s="27"/>
      <c r="FS205" s="27"/>
      <c r="FT205" s="27"/>
      <c r="FU205" s="27"/>
      <c r="FV205" s="27"/>
      <c r="FW205" s="27"/>
      <c r="FX205" s="27"/>
      <c r="FY205" s="27"/>
      <c r="FZ205" s="27"/>
      <c r="GA205" s="27"/>
      <c r="GB205" s="27"/>
      <c r="GC205" s="27"/>
      <c r="GD205" s="27"/>
      <c r="GE205" s="27"/>
      <c r="GF205" s="27"/>
      <c r="GG205" s="27"/>
      <c r="GH205" s="27"/>
      <c r="GI205" s="27"/>
      <c r="GJ205" s="27"/>
      <c r="GK205" s="27"/>
      <c r="GL205" s="27"/>
      <c r="GM205" s="27"/>
      <c r="GN205" s="27"/>
      <c r="GO205" s="27"/>
      <c r="GP205" s="27"/>
      <c r="GQ205" s="27"/>
      <c r="GR205" s="27"/>
      <c r="GS205" s="27"/>
      <c r="GT205" s="27"/>
      <c r="GU205" s="27"/>
      <c r="GV205" s="27"/>
      <c r="GW205" s="27"/>
      <c r="GX205" s="27"/>
      <c r="GY205" s="27"/>
      <c r="GZ205" s="27"/>
      <c r="HA205" s="27"/>
      <c r="HB205" s="27"/>
      <c r="HC205" s="27"/>
      <c r="HD205" s="27"/>
      <c r="HE205" s="27"/>
      <c r="HF205" s="27"/>
      <c r="HG205" s="27"/>
      <c r="HH205" s="27"/>
      <c r="HI205" s="27"/>
      <c r="HJ205" s="27"/>
      <c r="HK205" s="27"/>
      <c r="HL205" s="27"/>
      <c r="HM205" s="27"/>
      <c r="HN205" s="27"/>
      <c r="HO205" s="27"/>
      <c r="HP205" s="27"/>
      <c r="HQ205" s="27"/>
      <c r="HR205" s="27"/>
      <c r="HS205" s="27"/>
      <c r="HT205" s="27"/>
      <c r="HU205" s="27"/>
      <c r="HV205" s="27"/>
      <c r="HW205" s="27"/>
      <c r="HX205" s="27"/>
      <c r="HY205" s="27"/>
      <c r="HZ205" s="27"/>
      <c r="IA205" s="27"/>
      <c r="IB205" s="27"/>
      <c r="IC205" s="27"/>
      <c r="ID205" s="27"/>
      <c r="IE205" s="27"/>
      <c r="IF205" s="27"/>
      <c r="IG205" s="27"/>
      <c r="IH205" s="27"/>
      <c r="II205" s="27"/>
      <c r="IJ205" s="27"/>
      <c r="IK205" s="27"/>
      <c r="IL205" s="27"/>
      <c r="IM205" s="27"/>
      <c r="IN205" s="27"/>
      <c r="IO205" s="27"/>
      <c r="IP205" s="27"/>
      <c r="IQ205" s="27"/>
      <c r="IR205" s="27"/>
      <c r="IS205" s="27"/>
      <c r="IT205" s="27"/>
      <c r="IU205" s="27"/>
      <c r="IV205" s="27"/>
      <c r="IW205" s="27"/>
      <c r="IX205" s="27"/>
      <c r="IY205" s="27"/>
      <c r="IZ205" s="27"/>
      <c r="JA205" s="27"/>
      <c r="JB205" s="27"/>
      <c r="JC205" s="27"/>
      <c r="JD205" s="27"/>
      <c r="JE205" s="27"/>
      <c r="JF205" s="27"/>
      <c r="JG205" s="27"/>
      <c r="JH205" s="27"/>
      <c r="JI205" s="27"/>
      <c r="JJ205" s="27"/>
      <c r="JK205" s="27"/>
      <c r="JL205" s="27"/>
      <c r="JM205" s="27"/>
      <c r="JN205" s="27"/>
      <c r="JO205" s="27"/>
      <c r="JP205" s="27"/>
      <c r="JQ205" s="27"/>
      <c r="JR205" s="27"/>
      <c r="JS205" s="27"/>
      <c r="JT205" s="27"/>
      <c r="JU205" s="27"/>
      <c r="JV205" s="27"/>
      <c r="JW205" s="27"/>
      <c r="JX205" s="27"/>
      <c r="JY205" s="27"/>
      <c r="JZ205" s="27"/>
      <c r="KA205" s="27"/>
      <c r="KB205" s="27"/>
      <c r="KC205" s="27"/>
      <c r="KD205" s="27"/>
      <c r="KE205" s="27"/>
      <c r="KF205" s="27"/>
      <c r="KG205" s="27"/>
      <c r="KH205" s="27"/>
      <c r="KI205" s="27"/>
      <c r="KJ205" s="27"/>
      <c r="KK205" s="27"/>
      <c r="KL205" s="27"/>
      <c r="KM205" s="27"/>
      <c r="KN205" s="27"/>
      <c r="KO205" s="27"/>
      <c r="KP205" s="27"/>
      <c r="KQ205" s="27"/>
      <c r="KR205" s="27"/>
      <c r="KS205" s="27"/>
      <c r="KT205" s="27"/>
      <c r="KU205" s="27"/>
      <c r="KV205" s="27"/>
      <c r="KW205" s="27"/>
      <c r="KX205" s="27"/>
      <c r="KY205" s="27"/>
      <c r="KZ205" s="27"/>
      <c r="LA205" s="27"/>
      <c r="LB205" s="27"/>
      <c r="LC205" s="27"/>
      <c r="LD205" s="27"/>
      <c r="LE205" s="27"/>
      <c r="LF205" s="27"/>
      <c r="LG205" s="27"/>
      <c r="LH205" s="27"/>
      <c r="LI205" s="27"/>
      <c r="LJ205" s="27"/>
      <c r="LK205" s="27"/>
      <c r="LL205" s="27"/>
      <c r="LM205" s="27"/>
      <c r="LN205" s="27"/>
      <c r="LO205" s="27"/>
      <c r="LP205" s="27"/>
      <c r="LQ205" s="27"/>
      <c r="LR205" s="27"/>
      <c r="LS205" s="27"/>
      <c r="LT205" s="27"/>
      <c r="LU205" s="27"/>
      <c r="LV205" s="27"/>
      <c r="LW205" s="27"/>
      <c r="LX205" s="27"/>
      <c r="LY205" s="27"/>
      <c r="LZ205" s="27"/>
      <c r="MA205" s="27"/>
      <c r="MB205" s="27"/>
      <c r="MC205" s="27"/>
      <c r="MD205" s="27"/>
      <c r="ME205" s="27"/>
      <c r="MF205" s="27"/>
      <c r="MG205" s="27"/>
      <c r="MH205" s="27"/>
      <c r="MI205" s="27"/>
      <c r="MJ205" s="27"/>
      <c r="MK205" s="27"/>
      <c r="ML205" s="27"/>
      <c r="MM205" s="27"/>
      <c r="MN205" s="27"/>
      <c r="MO205" s="27"/>
      <c r="MP205" s="27"/>
      <c r="MQ205" s="27"/>
      <c r="MR205" s="27"/>
      <c r="MS205" s="27"/>
      <c r="MT205" s="27"/>
      <c r="MU205" s="27"/>
      <c r="MV205" s="27"/>
      <c r="MW205" s="27"/>
      <c r="MX205" s="27"/>
      <c r="MY205" s="27"/>
      <c r="MZ205" s="27"/>
      <c r="NA205" s="27"/>
      <c r="NB205" s="27"/>
      <c r="NC205" s="27"/>
      <c r="ND205" s="27"/>
      <c r="NE205" s="27"/>
      <c r="NF205" s="27"/>
      <c r="NG205" s="27"/>
      <c r="NH205" s="27"/>
      <c r="NI205" s="27"/>
      <c r="NJ205" s="27"/>
      <c r="NK205" s="27"/>
      <c r="NL205" s="27"/>
      <c r="NM205" s="27"/>
      <c r="NN205" s="27"/>
      <c r="NO205" s="27"/>
      <c r="NP205" s="27"/>
      <c r="NQ205" s="27"/>
      <c r="NR205" s="27"/>
      <c r="NS205" s="27"/>
      <c r="NT205" s="27"/>
      <c r="NU205" s="27"/>
      <c r="NV205" s="27"/>
      <c r="NW205" s="27"/>
      <c r="NX205" s="27"/>
      <c r="NY205" s="27"/>
      <c r="NZ205" s="27"/>
      <c r="OA205" s="27"/>
      <c r="OB205" s="27"/>
      <c r="OC205" s="27"/>
      <c r="OD205" s="27"/>
      <c r="OE205" s="27"/>
      <c r="OF205" s="27"/>
      <c r="OG205" s="27"/>
      <c r="OH205" s="27"/>
      <c r="OI205" s="27"/>
      <c r="OJ205" s="27"/>
      <c r="OK205" s="27"/>
      <c r="OL205" s="27"/>
      <c r="OM205" s="27"/>
      <c r="ON205" s="27"/>
      <c r="OO205" s="27"/>
      <c r="OP205" s="27"/>
      <c r="OQ205" s="27"/>
      <c r="OR205" s="27"/>
      <c r="OS205" s="27"/>
      <c r="OT205" s="27"/>
      <c r="OU205" s="27"/>
      <c r="OV205" s="27"/>
      <c r="OW205" s="27"/>
      <c r="OX205" s="27"/>
      <c r="OY205" s="27"/>
      <c r="OZ205" s="27"/>
      <c r="PA205" s="27"/>
      <c r="PB205" s="27"/>
      <c r="PC205" s="27"/>
      <c r="PD205" s="27"/>
      <c r="PE205" s="27"/>
      <c r="PF205" s="27"/>
      <c r="PG205" s="27"/>
      <c r="PH205" s="27"/>
      <c r="PI205" s="27"/>
      <c r="PJ205" s="27"/>
      <c r="PK205" s="27"/>
      <c r="PL205" s="27"/>
      <c r="PM205" s="27"/>
      <c r="PN205" s="27"/>
      <c r="PO205" s="27"/>
      <c r="PP205" s="27"/>
      <c r="PQ205" s="27"/>
      <c r="PR205" s="27"/>
      <c r="PS205" s="27"/>
      <c r="PT205" s="27"/>
      <c r="PU205" s="27"/>
      <c r="PV205" s="27"/>
      <c r="PW205" s="27"/>
      <c r="PX205" s="27"/>
      <c r="PY205" s="27"/>
      <c r="PZ205" s="27"/>
      <c r="QA205" s="27"/>
      <c r="QB205" s="27"/>
      <c r="QC205" s="27"/>
      <c r="QD205" s="27"/>
      <c r="QE205" s="27"/>
      <c r="QF205" s="27"/>
      <c r="QG205" s="27"/>
      <c r="QH205" s="27"/>
      <c r="QI205" s="27"/>
      <c r="QJ205" s="27"/>
      <c r="QK205" s="27"/>
      <c r="QL205" s="27"/>
      <c r="QM205" s="27"/>
      <c r="QN205" s="27"/>
      <c r="QO205" s="27"/>
      <c r="QP205" s="27"/>
      <c r="QQ205" s="27"/>
      <c r="QR205" s="27"/>
      <c r="QS205" s="27"/>
      <c r="QT205" s="27"/>
      <c r="QU205" s="27"/>
      <c r="QV205" s="27"/>
      <c r="QW205" s="27"/>
      <c r="QX205" s="27"/>
      <c r="QY205" s="27"/>
      <c r="QZ205" s="27"/>
      <c r="RA205" s="27"/>
      <c r="RB205" s="27"/>
      <c r="RC205" s="27"/>
      <c r="RD205" s="27"/>
      <c r="RE205" s="27"/>
      <c r="RF205" s="27"/>
      <c r="RG205" s="27"/>
      <c r="RH205" s="27"/>
      <c r="RI205" s="27"/>
      <c r="RJ205" s="27"/>
      <c r="RK205" s="27"/>
      <c r="RL205" s="27"/>
      <c r="RM205" s="27"/>
      <c r="RN205" s="27"/>
      <c r="RO205" s="27"/>
      <c r="RP205" s="27"/>
      <c r="RQ205" s="27"/>
      <c r="RR205" s="27"/>
      <c r="RS205" s="27"/>
      <c r="RT205" s="27"/>
      <c r="RU205" s="27"/>
      <c r="RV205" s="27"/>
      <c r="RW205" s="27"/>
      <c r="RX205" s="27"/>
      <c r="RY205" s="27"/>
      <c r="RZ205" s="27"/>
      <c r="SA205" s="27"/>
      <c r="SB205" s="27"/>
      <c r="SC205" s="27"/>
      <c r="SD205" s="27"/>
      <c r="SE205" s="27"/>
      <c r="SF205" s="27"/>
      <c r="SG205" s="27"/>
      <c r="SH205" s="27"/>
      <c r="SI205" s="27"/>
      <c r="SJ205" s="27"/>
      <c r="SK205" s="27"/>
      <c r="SL205" s="27"/>
      <c r="SM205" s="27"/>
      <c r="SN205" s="27"/>
      <c r="SO205" s="27"/>
      <c r="SP205" s="27"/>
      <c r="SQ205" s="27"/>
      <c r="SR205" s="27"/>
      <c r="SS205" s="27"/>
      <c r="ST205" s="27"/>
      <c r="SU205" s="27"/>
      <c r="SV205" s="27"/>
      <c r="SW205" s="27"/>
      <c r="SX205" s="27"/>
      <c r="SY205" s="27"/>
      <c r="SZ205" s="27"/>
      <c r="TA205" s="27"/>
      <c r="TB205" s="27"/>
      <c r="TC205" s="27"/>
      <c r="TD205" s="27"/>
      <c r="TE205" s="27"/>
      <c r="TF205" s="27"/>
      <c r="TG205" s="27"/>
      <c r="TH205" s="27"/>
      <c r="TI205" s="27"/>
      <c r="TJ205" s="27"/>
      <c r="TK205" s="27"/>
      <c r="TL205" s="27"/>
      <c r="TM205" s="27"/>
      <c r="TN205" s="27"/>
      <c r="TO205" s="27"/>
      <c r="TP205" s="27"/>
      <c r="TQ205" s="27"/>
      <c r="TR205" s="27"/>
      <c r="TS205" s="27"/>
      <c r="TT205" s="27"/>
      <c r="TU205" s="27"/>
      <c r="TV205" s="27"/>
      <c r="TW205" s="27"/>
      <c r="TX205" s="27"/>
    </row>
    <row r="206" spans="1:669" s="11" customFormat="1" ht="15.75" x14ac:dyDescent="0.25">
      <c r="A206" s="28"/>
      <c r="B206" s="12"/>
      <c r="C206" s="12"/>
      <c r="D206" s="12"/>
      <c r="E206" s="116"/>
      <c r="F206" s="117"/>
      <c r="G206" s="131"/>
      <c r="H206" s="110"/>
      <c r="I206" s="131"/>
      <c r="J206" s="131"/>
      <c r="K206" s="131"/>
      <c r="L206" s="131"/>
      <c r="M206" s="110"/>
      <c r="P206" s="62"/>
      <c r="Q206" s="62"/>
      <c r="R206" s="62"/>
      <c r="S206" s="62"/>
      <c r="T206" s="62"/>
      <c r="U206" s="62"/>
      <c r="V206" s="62"/>
      <c r="W206" s="62"/>
      <c r="X206" s="62"/>
      <c r="Y206" s="62"/>
      <c r="Z206" s="62"/>
      <c r="AA206" s="62"/>
      <c r="AB206" s="62"/>
      <c r="AC206" s="62"/>
      <c r="AD206" s="62"/>
      <c r="AE206" s="62"/>
      <c r="AF206" s="62"/>
      <c r="AG206" s="62"/>
      <c r="AH206" s="62"/>
      <c r="AI206" s="62"/>
      <c r="AJ206" s="62"/>
      <c r="AK206" s="62"/>
      <c r="AL206" s="62"/>
      <c r="AM206" s="62"/>
      <c r="AN206" s="62"/>
      <c r="AO206" s="62"/>
      <c r="AP206" s="62"/>
      <c r="AQ206" s="62"/>
      <c r="AR206" s="62"/>
      <c r="AS206" s="62"/>
      <c r="AT206" s="62"/>
      <c r="AU206" s="31"/>
      <c r="AV206" s="31"/>
      <c r="AW206" s="31"/>
      <c r="AX206" s="31"/>
      <c r="AY206" s="31"/>
      <c r="AZ206" s="31"/>
      <c r="BA206" s="31"/>
      <c r="BB206" s="31"/>
      <c r="BC206" s="31"/>
      <c r="BD206" s="31"/>
      <c r="BE206" s="31"/>
      <c r="BF206" s="31"/>
      <c r="BG206" s="31"/>
      <c r="BH206" s="31"/>
      <c r="BI206" s="31"/>
      <c r="BJ206" s="31"/>
      <c r="BK206" s="31"/>
      <c r="BL206" s="31"/>
      <c r="BM206" s="31"/>
      <c r="BN206" s="31"/>
      <c r="BO206" s="31"/>
      <c r="BP206" s="31"/>
      <c r="BQ206" s="31"/>
      <c r="BR206" s="31"/>
      <c r="BS206" s="31"/>
      <c r="BT206" s="31"/>
      <c r="BU206" s="31"/>
      <c r="BV206" s="31"/>
      <c r="BW206" s="31"/>
      <c r="BX206" s="31"/>
      <c r="BY206" s="31"/>
      <c r="BZ206" s="31"/>
      <c r="CA206" s="31"/>
      <c r="CB206" s="31"/>
      <c r="CC206" s="31"/>
      <c r="CD206" s="31"/>
      <c r="CE206" s="31"/>
      <c r="CF206" s="31"/>
      <c r="CG206" s="31"/>
      <c r="CH206" s="31"/>
      <c r="CI206" s="31"/>
      <c r="CJ206" s="31"/>
      <c r="CK206" s="31"/>
      <c r="CL206" s="31"/>
      <c r="CM206" s="31"/>
      <c r="CN206" s="31"/>
      <c r="CO206" s="31"/>
      <c r="CP206" s="31"/>
      <c r="CQ206" s="31"/>
      <c r="CR206" s="31"/>
      <c r="CS206" s="31"/>
      <c r="CT206" s="31"/>
      <c r="CU206" s="31"/>
      <c r="CV206" s="31"/>
      <c r="CW206" s="31"/>
      <c r="CX206" s="31"/>
      <c r="CY206" s="31"/>
      <c r="CZ206" s="31"/>
      <c r="DA206" s="31"/>
      <c r="DB206" s="31"/>
      <c r="DC206" s="31"/>
      <c r="DD206" s="31"/>
      <c r="DE206" s="31"/>
      <c r="DF206" s="31"/>
      <c r="DG206" s="31"/>
      <c r="DH206" s="31"/>
      <c r="DI206" s="31"/>
      <c r="DJ206" s="31"/>
      <c r="DK206" s="31"/>
      <c r="DL206" s="31"/>
      <c r="DM206" s="31"/>
      <c r="DN206" s="31"/>
      <c r="DO206" s="31"/>
      <c r="DP206" s="31"/>
      <c r="DQ206" s="31"/>
      <c r="DR206" s="31"/>
      <c r="DS206" s="31"/>
      <c r="DT206" s="31"/>
      <c r="DU206" s="31"/>
      <c r="DV206" s="31"/>
      <c r="DW206" s="31"/>
      <c r="DX206" s="31"/>
      <c r="DY206" s="31"/>
      <c r="DZ206" s="31"/>
      <c r="EA206" s="31"/>
      <c r="EB206" s="31"/>
      <c r="EC206" s="31"/>
      <c r="ED206" s="31"/>
      <c r="EE206" s="31"/>
      <c r="EF206" s="31"/>
      <c r="EG206" s="31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 s="31"/>
      <c r="NC206" s="31"/>
      <c r="ND206" s="31"/>
      <c r="NE206" s="31"/>
      <c r="NF206" s="31"/>
      <c r="NG206" s="31"/>
      <c r="NH206" s="31"/>
      <c r="NI206" s="31"/>
      <c r="NJ206" s="31"/>
      <c r="NK206" s="31"/>
      <c r="NL206" s="31"/>
      <c r="NM206" s="31"/>
      <c r="NN206" s="31"/>
      <c r="NO206" s="31"/>
      <c r="NP206" s="31"/>
      <c r="NQ206" s="31"/>
      <c r="NR206" s="31"/>
      <c r="NS206" s="31"/>
      <c r="NT206" s="31"/>
      <c r="NU206" s="31"/>
      <c r="NV206" s="31"/>
      <c r="NW206" s="31"/>
      <c r="NX206" s="31"/>
      <c r="NY206" s="31"/>
      <c r="NZ206" s="31"/>
      <c r="OA206" s="31"/>
      <c r="OB206" s="31"/>
      <c r="OC206" s="31"/>
      <c r="OD206" s="31"/>
      <c r="OE206" s="31"/>
      <c r="OF206" s="31"/>
      <c r="OG206" s="31"/>
      <c r="OH206" s="31"/>
      <c r="OI206" s="31"/>
      <c r="OJ206" s="31"/>
      <c r="OK206" s="31"/>
      <c r="OL206" s="31"/>
      <c r="OM206" s="31"/>
      <c r="ON206" s="31"/>
      <c r="OO206" s="31"/>
      <c r="OP206" s="31"/>
      <c r="OQ206" s="31"/>
      <c r="OR206" s="31"/>
      <c r="OS206" s="31"/>
      <c r="OT206" s="31"/>
      <c r="OU206" s="31"/>
      <c r="OV206" s="31"/>
      <c r="OW206" s="31"/>
      <c r="OX206" s="31"/>
      <c r="OY206" s="31"/>
      <c r="OZ206" s="31"/>
      <c r="PA206" s="31"/>
      <c r="PB206" s="31"/>
      <c r="PC206" s="31"/>
      <c r="PD206" s="31"/>
      <c r="PE206" s="31"/>
      <c r="PF206" s="31"/>
      <c r="PG206" s="31"/>
      <c r="PH206" s="31"/>
      <c r="PI206" s="31"/>
      <c r="PJ206" s="31"/>
      <c r="PK206" s="31"/>
      <c r="PL206" s="31"/>
      <c r="PM206" s="31"/>
      <c r="PN206" s="31"/>
      <c r="PO206" s="31"/>
      <c r="PP206" s="31"/>
      <c r="PQ206" s="31"/>
      <c r="PR206" s="31"/>
      <c r="PS206" s="31"/>
      <c r="PT206" s="31"/>
      <c r="PU206" s="31"/>
      <c r="PV206" s="31"/>
      <c r="PW206" s="31"/>
      <c r="PX206" s="31"/>
      <c r="PY206" s="31"/>
      <c r="PZ206" s="31"/>
      <c r="QA206" s="31"/>
      <c r="QB206" s="31"/>
      <c r="QC206" s="31"/>
      <c r="QD206" s="31"/>
      <c r="QE206" s="31"/>
      <c r="QF206" s="31"/>
      <c r="QG206" s="31"/>
      <c r="QH206" s="31"/>
      <c r="QI206" s="31"/>
      <c r="QJ206" s="31"/>
      <c r="QK206" s="31"/>
      <c r="QL206" s="31"/>
      <c r="QM206" s="31"/>
      <c r="QN206" s="31"/>
      <c r="QO206" s="31"/>
      <c r="QP206" s="31"/>
      <c r="QQ206" s="31"/>
      <c r="QR206" s="31"/>
      <c r="QS206" s="31"/>
      <c r="QT206" s="31"/>
      <c r="QU206" s="31"/>
      <c r="QV206" s="31"/>
      <c r="QW206" s="31"/>
      <c r="QX206" s="31"/>
      <c r="QY206" s="31"/>
      <c r="QZ206" s="31"/>
      <c r="RA206" s="31"/>
      <c r="RB206" s="31"/>
      <c r="RC206" s="31"/>
      <c r="RD206" s="31"/>
      <c r="RE206" s="31"/>
      <c r="RF206" s="31"/>
      <c r="RG206" s="31"/>
      <c r="RH206" s="31"/>
      <c r="RI206" s="31"/>
      <c r="RJ206" s="31"/>
      <c r="RK206" s="31"/>
      <c r="RL206" s="31"/>
      <c r="RM206" s="31"/>
      <c r="RN206" s="31"/>
      <c r="RO206" s="31"/>
      <c r="RP206" s="31"/>
      <c r="RQ206" s="31"/>
      <c r="RR206" s="31"/>
      <c r="RS206" s="31"/>
      <c r="RT206" s="31"/>
      <c r="RU206" s="31"/>
      <c r="RV206" s="31"/>
      <c r="RW206" s="31"/>
      <c r="RX206" s="31"/>
      <c r="RY206" s="31"/>
      <c r="RZ206" s="31"/>
      <c r="SA206" s="31"/>
      <c r="SB206" s="31"/>
      <c r="SC206" s="31"/>
      <c r="SD206" s="31"/>
      <c r="SE206" s="31"/>
      <c r="SF206" s="31"/>
      <c r="SG206" s="31"/>
      <c r="SH206" s="31"/>
      <c r="SI206" s="31"/>
      <c r="SJ206" s="31"/>
      <c r="SK206" s="31"/>
      <c r="SL206" s="31"/>
      <c r="SM206" s="31"/>
      <c r="SN206" s="31"/>
      <c r="SO206" s="31"/>
      <c r="SP206" s="31"/>
      <c r="SQ206" s="31"/>
      <c r="SR206" s="31"/>
      <c r="SS206" s="31"/>
      <c r="ST206" s="31"/>
      <c r="SU206" s="31"/>
      <c r="SV206" s="31"/>
      <c r="SW206" s="31"/>
      <c r="SX206" s="31"/>
      <c r="SY206" s="31"/>
      <c r="SZ206" s="31"/>
      <c r="TA206" s="31"/>
      <c r="TB206" s="31"/>
      <c r="TC206" s="31"/>
      <c r="TD206" s="31"/>
      <c r="TE206" s="31"/>
      <c r="TF206" s="31"/>
      <c r="TG206" s="31"/>
      <c r="TH206" s="31"/>
      <c r="TI206" s="31"/>
      <c r="TJ206" s="31"/>
      <c r="TK206" s="31"/>
      <c r="TL206" s="31"/>
      <c r="TM206" s="31"/>
      <c r="TN206" s="31"/>
      <c r="TO206" s="31"/>
      <c r="TP206" s="31"/>
      <c r="TQ206" s="31"/>
      <c r="TR206" s="31"/>
      <c r="TS206" s="31"/>
      <c r="TT206" s="31"/>
      <c r="TU206" s="31"/>
      <c r="TV206" s="31"/>
      <c r="TW206" s="31"/>
      <c r="TX206" s="31"/>
      <c r="TY206" s="31"/>
      <c r="TZ206" s="31"/>
      <c r="UA206" s="31"/>
      <c r="UB206" s="31"/>
      <c r="UC206" s="31"/>
      <c r="UD206" s="31"/>
      <c r="UE206" s="31"/>
      <c r="UF206" s="31"/>
      <c r="UG206" s="31"/>
      <c r="UH206" s="31"/>
      <c r="UI206" s="31"/>
      <c r="UJ206" s="31"/>
      <c r="UK206" s="31"/>
      <c r="UL206" s="31"/>
      <c r="UM206" s="31"/>
      <c r="UN206" s="31"/>
      <c r="UO206" s="31"/>
      <c r="UP206" s="31"/>
      <c r="UQ206" s="31"/>
      <c r="UR206" s="31"/>
      <c r="US206" s="31"/>
      <c r="UT206" s="31"/>
      <c r="UU206" s="31"/>
      <c r="UV206" s="31"/>
      <c r="UW206" s="31"/>
      <c r="UX206" s="31"/>
      <c r="UY206" s="31"/>
      <c r="UZ206" s="31"/>
      <c r="VA206" s="31"/>
      <c r="VB206" s="31"/>
      <c r="VC206" s="31"/>
      <c r="VD206" s="31"/>
      <c r="VE206" s="31"/>
      <c r="VF206" s="31"/>
      <c r="VG206" s="31"/>
      <c r="VH206" s="31"/>
      <c r="VI206" s="31"/>
      <c r="VJ206" s="31"/>
      <c r="VK206" s="31"/>
      <c r="VL206" s="31"/>
      <c r="VM206" s="31"/>
      <c r="VN206" s="31"/>
      <c r="VO206" s="31"/>
      <c r="VP206" s="31"/>
      <c r="VQ206" s="31"/>
      <c r="VR206" s="31"/>
      <c r="VS206" s="31"/>
      <c r="VT206" s="31"/>
      <c r="VU206" s="31"/>
      <c r="VV206" s="31"/>
      <c r="VW206" s="31"/>
      <c r="VX206" s="31"/>
      <c r="VY206" s="31"/>
      <c r="VZ206" s="31"/>
      <c r="WA206" s="31"/>
      <c r="WB206" s="31"/>
      <c r="WC206" s="31"/>
      <c r="WD206" s="31"/>
      <c r="WE206" s="31"/>
      <c r="WF206" s="31"/>
      <c r="WG206" s="31"/>
      <c r="WH206" s="31"/>
      <c r="WI206" s="31"/>
      <c r="WJ206" s="31"/>
      <c r="WK206" s="31"/>
      <c r="WL206" s="31"/>
      <c r="WM206" s="31"/>
      <c r="WN206" s="31"/>
      <c r="WO206" s="31"/>
      <c r="WP206" s="31"/>
      <c r="WQ206" s="31"/>
      <c r="WR206" s="31"/>
      <c r="WS206" s="31"/>
      <c r="WT206" s="31"/>
      <c r="WU206" s="31"/>
      <c r="WV206" s="31"/>
      <c r="WW206" s="31"/>
      <c r="WX206" s="31"/>
      <c r="WY206" s="31"/>
      <c r="WZ206" s="31"/>
      <c r="XA206" s="31"/>
      <c r="XB206" s="31"/>
      <c r="XC206" s="31"/>
      <c r="XD206" s="31"/>
      <c r="XE206" s="31"/>
      <c r="XF206" s="31"/>
      <c r="XG206" s="31"/>
      <c r="XH206" s="31"/>
      <c r="XI206" s="31"/>
      <c r="XJ206" s="31"/>
      <c r="XK206" s="31"/>
      <c r="XL206" s="31"/>
      <c r="XM206" s="31"/>
      <c r="XN206" s="31"/>
      <c r="XO206" s="31"/>
      <c r="XP206" s="31"/>
      <c r="XQ206" s="31"/>
      <c r="XR206" s="31"/>
      <c r="XS206" s="31"/>
      <c r="XT206" s="31"/>
      <c r="XU206" s="31"/>
      <c r="XV206" s="31"/>
      <c r="XW206" s="31"/>
      <c r="XX206" s="31"/>
      <c r="XY206" s="31"/>
      <c r="XZ206" s="31"/>
      <c r="YA206" s="31"/>
      <c r="YB206" s="31"/>
      <c r="YC206" s="31"/>
      <c r="YD206" s="31"/>
      <c r="YE206" s="31"/>
      <c r="YF206" s="31"/>
      <c r="YG206" s="31"/>
      <c r="YH206" s="31"/>
      <c r="YI206" s="31"/>
      <c r="YJ206" s="31"/>
      <c r="YK206" s="31"/>
      <c r="YL206" s="31"/>
      <c r="YM206" s="31"/>
      <c r="YN206" s="31"/>
      <c r="YO206" s="31"/>
      <c r="YP206" s="31"/>
      <c r="YQ206" s="31"/>
      <c r="YR206" s="31"/>
      <c r="YS206" s="31"/>
    </row>
    <row r="207" spans="1:669" s="11" customFormat="1" ht="15.75" x14ac:dyDescent="0.25">
      <c r="A207" s="28" t="s">
        <v>220</v>
      </c>
      <c r="B207" s="12"/>
      <c r="C207" s="13"/>
      <c r="D207" s="13"/>
      <c r="E207" s="28"/>
      <c r="F207" s="28"/>
      <c r="G207" s="131"/>
      <c r="H207" s="110"/>
      <c r="I207" s="131"/>
      <c r="J207" s="131"/>
      <c r="K207" s="131"/>
      <c r="L207" s="131"/>
      <c r="M207" s="110"/>
      <c r="P207" s="62" t="s">
        <v>174</v>
      </c>
      <c r="Q207" s="62"/>
      <c r="R207" s="62"/>
      <c r="S207" s="62"/>
      <c r="T207" s="62"/>
      <c r="U207" s="62"/>
      <c r="V207" s="62"/>
      <c r="W207" s="62"/>
      <c r="X207" s="62"/>
      <c r="Y207" s="62"/>
      <c r="Z207" s="62"/>
      <c r="AA207" s="62"/>
      <c r="AB207" s="62"/>
      <c r="AC207" s="62"/>
      <c r="AD207" s="62"/>
      <c r="AE207" s="62"/>
      <c r="AF207" s="62"/>
      <c r="AG207" s="62"/>
      <c r="AH207" s="62"/>
      <c r="AI207" s="62"/>
      <c r="AJ207" s="62"/>
      <c r="AK207" s="62"/>
      <c r="AL207" s="62"/>
      <c r="AM207" s="62"/>
      <c r="AN207" s="62"/>
      <c r="AO207" s="62"/>
      <c r="AP207" s="62"/>
      <c r="AQ207" s="62"/>
      <c r="AR207" s="62"/>
      <c r="AS207" s="62"/>
      <c r="AT207" s="62"/>
      <c r="AU207" s="31"/>
      <c r="AV207" s="31"/>
      <c r="AW207" s="31"/>
      <c r="AX207" s="31"/>
      <c r="AY207" s="31"/>
      <c r="AZ207" s="31"/>
      <c r="BA207" s="31"/>
      <c r="BB207" s="31"/>
      <c r="BC207" s="31"/>
      <c r="BD207" s="31"/>
      <c r="BE207" s="31"/>
      <c r="BF207" s="31"/>
      <c r="BG207" s="31"/>
      <c r="BH207" s="31"/>
      <c r="BI207" s="31"/>
      <c r="BJ207" s="31"/>
      <c r="BK207" s="31"/>
      <c r="BL207" s="31"/>
      <c r="BM207" s="31"/>
      <c r="BN207" s="31"/>
      <c r="BO207" s="31"/>
      <c r="BP207" s="31"/>
      <c r="BQ207" s="31"/>
      <c r="BR207" s="31"/>
      <c r="BS207" s="31"/>
      <c r="BT207" s="31"/>
      <c r="BU207" s="31"/>
      <c r="BV207" s="31"/>
      <c r="BW207" s="31"/>
      <c r="BX207" s="31"/>
      <c r="BY207" s="31"/>
      <c r="BZ207" s="31"/>
      <c r="CA207" s="31"/>
      <c r="CB207" s="31"/>
      <c r="CC207" s="31"/>
      <c r="CD207" s="31"/>
      <c r="CE207" s="31"/>
      <c r="CF207" s="31"/>
      <c r="CG207" s="31"/>
      <c r="CH207" s="31"/>
      <c r="CI207" s="31"/>
      <c r="CJ207" s="31"/>
      <c r="CK207" s="31"/>
      <c r="CL207" s="31"/>
      <c r="CM207" s="31"/>
      <c r="CN207" s="31"/>
      <c r="CO207" s="31"/>
      <c r="CP207" s="31"/>
      <c r="CQ207" s="31"/>
      <c r="CR207" s="31"/>
      <c r="CS207" s="31"/>
      <c r="CT207" s="31"/>
      <c r="CU207" s="31"/>
      <c r="CV207" s="31"/>
      <c r="CW207" s="31"/>
      <c r="CX207" s="31"/>
      <c r="CY207" s="31"/>
      <c r="CZ207" s="31"/>
      <c r="DA207" s="31"/>
      <c r="DB207" s="31"/>
      <c r="DC207" s="31"/>
      <c r="DD207" s="31"/>
      <c r="DE207" s="31"/>
      <c r="DF207" s="31"/>
      <c r="DG207" s="31"/>
      <c r="DH207" s="31"/>
      <c r="DI207" s="31"/>
      <c r="DJ207" s="31"/>
      <c r="DK207" s="31"/>
      <c r="DL207" s="31"/>
      <c r="DM207" s="31"/>
      <c r="DN207" s="31"/>
      <c r="DO207" s="31"/>
      <c r="DP207" s="31"/>
      <c r="DQ207" s="31"/>
      <c r="DR207" s="31"/>
      <c r="DS207" s="31"/>
      <c r="DT207" s="31"/>
      <c r="DU207" s="31"/>
      <c r="DV207" s="31"/>
      <c r="DW207" s="31"/>
      <c r="DX207" s="31"/>
      <c r="DY207" s="31"/>
      <c r="DZ207" s="31"/>
      <c r="EA207" s="31"/>
      <c r="EB207" s="31"/>
      <c r="EC207" s="31"/>
      <c r="ED207" s="31"/>
      <c r="EE207" s="31"/>
      <c r="EF207" s="31"/>
      <c r="EG207" s="31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 s="31"/>
      <c r="NC207" s="31"/>
      <c r="ND207" s="31"/>
      <c r="NE207" s="31"/>
      <c r="NF207" s="31"/>
      <c r="NG207" s="31"/>
      <c r="NH207" s="31"/>
      <c r="NI207" s="31"/>
      <c r="NJ207" s="31"/>
      <c r="NK207" s="31"/>
      <c r="NL207" s="31"/>
      <c r="NM207" s="31"/>
      <c r="NN207" s="31"/>
      <c r="NO207" s="31"/>
      <c r="NP207" s="31"/>
      <c r="NQ207" s="31"/>
      <c r="NR207" s="31"/>
      <c r="NS207" s="31"/>
      <c r="NT207" s="31"/>
      <c r="NU207" s="31"/>
      <c r="NV207" s="31"/>
      <c r="NW207" s="31"/>
      <c r="NX207" s="31"/>
      <c r="NY207" s="31"/>
      <c r="NZ207" s="31"/>
      <c r="OA207" s="31"/>
      <c r="OB207" s="31"/>
      <c r="OC207" s="31"/>
      <c r="OD207" s="31"/>
      <c r="OE207" s="31"/>
      <c r="OF207" s="31"/>
      <c r="OG207" s="31"/>
      <c r="OH207" s="31"/>
      <c r="OI207" s="31"/>
      <c r="OJ207" s="31"/>
      <c r="OK207" s="31"/>
      <c r="OL207" s="31"/>
      <c r="OM207" s="31"/>
      <c r="ON207" s="31"/>
      <c r="OO207" s="31"/>
      <c r="OP207" s="31"/>
      <c r="OQ207" s="31"/>
      <c r="OR207" s="31"/>
      <c r="OS207" s="31"/>
      <c r="OT207" s="31"/>
      <c r="OU207" s="31"/>
      <c r="OV207" s="31"/>
      <c r="OW207" s="31"/>
      <c r="OX207" s="31"/>
      <c r="OY207" s="31"/>
      <c r="OZ207" s="31"/>
      <c r="PA207" s="31"/>
      <c r="PB207" s="31"/>
      <c r="PC207" s="31"/>
      <c r="PD207" s="31"/>
      <c r="PE207" s="31"/>
      <c r="PF207" s="31"/>
      <c r="PG207" s="31"/>
      <c r="PH207" s="31"/>
      <c r="PI207" s="31"/>
      <c r="PJ207" s="31"/>
      <c r="PK207" s="31"/>
      <c r="PL207" s="31"/>
      <c r="PM207" s="31"/>
      <c r="PN207" s="31"/>
      <c r="PO207" s="31"/>
      <c r="PP207" s="31"/>
      <c r="PQ207" s="31"/>
      <c r="PR207" s="31"/>
      <c r="PS207" s="31"/>
      <c r="PT207" s="31"/>
      <c r="PU207" s="31"/>
      <c r="PV207" s="31"/>
      <c r="PW207" s="31"/>
      <c r="PX207" s="31"/>
      <c r="PY207" s="31"/>
      <c r="PZ207" s="31"/>
      <c r="QA207" s="31"/>
      <c r="QB207" s="31"/>
      <c r="QC207" s="31"/>
      <c r="QD207" s="31"/>
      <c r="QE207" s="31"/>
      <c r="QF207" s="31"/>
      <c r="QG207" s="31"/>
      <c r="QH207" s="31"/>
      <c r="QI207" s="31"/>
      <c r="QJ207" s="31"/>
      <c r="QK207" s="31"/>
      <c r="QL207" s="31"/>
      <c r="QM207" s="31"/>
      <c r="QN207" s="31"/>
      <c r="QO207" s="31"/>
      <c r="QP207" s="31"/>
      <c r="QQ207" s="31"/>
      <c r="QR207" s="31"/>
      <c r="QS207" s="31"/>
      <c r="QT207" s="31"/>
      <c r="QU207" s="31"/>
      <c r="QV207" s="31"/>
      <c r="QW207" s="31"/>
      <c r="QX207" s="31"/>
      <c r="QY207" s="31"/>
      <c r="QZ207" s="31"/>
      <c r="RA207" s="31"/>
      <c r="RB207" s="31"/>
      <c r="RC207" s="31"/>
      <c r="RD207" s="31"/>
      <c r="RE207" s="31"/>
      <c r="RF207" s="31"/>
      <c r="RG207" s="31"/>
      <c r="RH207" s="31"/>
      <c r="RI207" s="31"/>
      <c r="RJ207" s="31"/>
      <c r="RK207" s="31"/>
      <c r="RL207" s="31"/>
      <c r="RM207" s="31"/>
      <c r="RN207" s="31"/>
      <c r="RO207" s="31"/>
      <c r="RP207" s="31"/>
      <c r="RQ207" s="31"/>
      <c r="RR207" s="31"/>
      <c r="RS207" s="31"/>
      <c r="RT207" s="31"/>
      <c r="RU207" s="31"/>
      <c r="RV207" s="31"/>
      <c r="RW207" s="31"/>
      <c r="RX207" s="31"/>
      <c r="RY207" s="31"/>
      <c r="RZ207" s="31"/>
      <c r="SA207" s="31"/>
      <c r="SB207" s="31"/>
      <c r="SC207" s="31"/>
      <c r="SD207" s="31"/>
      <c r="SE207" s="31"/>
      <c r="SF207" s="31"/>
      <c r="SG207" s="31"/>
      <c r="SH207" s="31"/>
      <c r="SI207" s="31"/>
      <c r="SJ207" s="31"/>
      <c r="SK207" s="31"/>
      <c r="SL207" s="31"/>
      <c r="SM207" s="31"/>
      <c r="SN207" s="31"/>
      <c r="SO207" s="31"/>
      <c r="SP207" s="31"/>
      <c r="SQ207" s="31"/>
      <c r="SR207" s="31"/>
      <c r="SS207" s="31"/>
      <c r="ST207" s="31"/>
      <c r="SU207" s="31"/>
      <c r="SV207" s="31"/>
      <c r="SW207" s="31"/>
      <c r="SX207" s="31"/>
      <c r="SY207" s="31"/>
      <c r="SZ207" s="31"/>
      <c r="TA207" s="31"/>
      <c r="TB207" s="31"/>
      <c r="TC207" s="31"/>
      <c r="TD207" s="31"/>
      <c r="TE207" s="31"/>
      <c r="TF207" s="31"/>
      <c r="TG207" s="31"/>
      <c r="TH207" s="31"/>
      <c r="TI207" s="31"/>
      <c r="TJ207" s="31"/>
      <c r="TK207" s="31"/>
      <c r="TL207" s="31"/>
      <c r="TM207" s="31"/>
      <c r="TN207" s="31"/>
      <c r="TO207" s="31"/>
      <c r="TP207" s="31"/>
      <c r="TQ207" s="31"/>
      <c r="TR207" s="31"/>
      <c r="TS207" s="31"/>
      <c r="TT207" s="31"/>
      <c r="TU207" s="31"/>
      <c r="TV207" s="31"/>
      <c r="TW207" s="31"/>
      <c r="TX207" s="31"/>
      <c r="TY207" s="31"/>
      <c r="TZ207" s="31"/>
      <c r="UA207" s="31"/>
      <c r="UB207" s="31"/>
      <c r="UC207" s="31"/>
      <c r="UD207" s="31"/>
      <c r="UE207" s="31"/>
      <c r="UF207" s="31"/>
      <c r="UG207" s="31"/>
      <c r="UH207" s="31"/>
      <c r="UI207" s="31"/>
      <c r="UJ207" s="31"/>
      <c r="UK207" s="31"/>
      <c r="UL207" s="31"/>
      <c r="UM207" s="31"/>
      <c r="UN207" s="31"/>
      <c r="UO207" s="31"/>
      <c r="UP207" s="31"/>
      <c r="UQ207" s="31"/>
      <c r="UR207" s="31"/>
      <c r="US207" s="31"/>
      <c r="UT207" s="31"/>
      <c r="UU207" s="31"/>
      <c r="UV207" s="31"/>
      <c r="UW207" s="31"/>
      <c r="UX207" s="31"/>
      <c r="UY207" s="31"/>
      <c r="UZ207" s="31"/>
      <c r="VA207" s="31"/>
      <c r="VB207" s="31"/>
      <c r="VC207" s="31"/>
      <c r="VD207" s="31"/>
      <c r="VE207" s="31"/>
      <c r="VF207" s="31"/>
      <c r="VG207" s="31"/>
      <c r="VH207" s="31"/>
      <c r="VI207" s="31"/>
      <c r="VJ207" s="31"/>
      <c r="VK207" s="31"/>
      <c r="VL207" s="31"/>
      <c r="VM207" s="31"/>
      <c r="VN207" s="31"/>
      <c r="VO207" s="31"/>
      <c r="VP207" s="31"/>
      <c r="VQ207" s="31"/>
      <c r="VR207" s="31"/>
      <c r="VS207" s="31"/>
      <c r="VT207" s="31"/>
      <c r="VU207" s="31"/>
      <c r="VV207" s="31"/>
      <c r="VW207" s="31"/>
      <c r="VX207" s="31"/>
      <c r="VY207" s="31"/>
      <c r="VZ207" s="31"/>
      <c r="WA207" s="31"/>
      <c r="WB207" s="31"/>
      <c r="WC207" s="31"/>
      <c r="WD207" s="31"/>
      <c r="WE207" s="31"/>
      <c r="WF207" s="31"/>
      <c r="WG207" s="31"/>
      <c r="WH207" s="31"/>
      <c r="WI207" s="31"/>
      <c r="WJ207" s="31"/>
      <c r="WK207" s="31"/>
      <c r="WL207" s="31"/>
      <c r="WM207" s="31"/>
      <c r="WN207" s="31"/>
      <c r="WO207" s="31"/>
      <c r="WP207" s="31"/>
      <c r="WQ207" s="31"/>
      <c r="WR207" s="31"/>
      <c r="WS207" s="31"/>
      <c r="WT207" s="31"/>
      <c r="WU207" s="31"/>
      <c r="WV207" s="31"/>
      <c r="WW207" s="31"/>
      <c r="WX207" s="31"/>
      <c r="WY207" s="31"/>
      <c r="WZ207" s="31"/>
      <c r="XA207" s="31"/>
      <c r="XB207" s="31"/>
      <c r="XC207" s="31"/>
      <c r="XD207" s="31"/>
      <c r="XE207" s="31"/>
      <c r="XF207" s="31"/>
      <c r="XG207" s="31"/>
      <c r="XH207" s="31"/>
      <c r="XI207" s="31"/>
      <c r="XJ207" s="31"/>
      <c r="XK207" s="31"/>
      <c r="XL207" s="31"/>
      <c r="XM207" s="31"/>
      <c r="XN207" s="31"/>
      <c r="XO207" s="31"/>
      <c r="XP207" s="31"/>
      <c r="XQ207" s="31"/>
      <c r="XR207" s="31"/>
      <c r="XS207" s="31"/>
      <c r="XT207" s="31"/>
      <c r="XU207" s="31"/>
      <c r="XV207" s="31"/>
      <c r="XW207" s="31"/>
      <c r="XX207" s="31"/>
      <c r="XY207" s="31"/>
      <c r="XZ207" s="31"/>
      <c r="YA207" s="31"/>
      <c r="YB207" s="31"/>
      <c r="YC207" s="31"/>
      <c r="YD207" s="31"/>
      <c r="YE207" s="31"/>
      <c r="YF207" s="31"/>
      <c r="YG207" s="31"/>
      <c r="YH207" s="31"/>
      <c r="YI207" s="31"/>
      <c r="YJ207" s="31"/>
      <c r="YK207" s="31"/>
      <c r="YL207" s="31"/>
      <c r="YM207" s="31"/>
      <c r="YN207" s="31"/>
      <c r="YO207" s="31"/>
      <c r="YP207" s="31"/>
      <c r="YQ207" s="31"/>
      <c r="YR207" s="31"/>
      <c r="YS207" s="31"/>
    </row>
    <row r="208" spans="1:669" s="56" customFormat="1" ht="15.75" x14ac:dyDescent="0.25">
      <c r="A208" s="31" t="s">
        <v>95</v>
      </c>
      <c r="B208" s="72" t="s">
        <v>49</v>
      </c>
      <c r="C208" s="14" t="s">
        <v>65</v>
      </c>
      <c r="D208" s="14" t="s">
        <v>194</v>
      </c>
      <c r="E208" s="75">
        <v>44593</v>
      </c>
      <c r="F208" s="78" t="s">
        <v>97</v>
      </c>
      <c r="G208" s="135">
        <v>100000</v>
      </c>
      <c r="H208" s="136">
        <v>2870</v>
      </c>
      <c r="I208" s="127">
        <v>11711.01</v>
      </c>
      <c r="J208" s="135">
        <v>3040</v>
      </c>
      <c r="K208" s="127">
        <v>1602.45</v>
      </c>
      <c r="L208" s="127">
        <v>19223.46</v>
      </c>
      <c r="M208" s="136">
        <f>G208-L208</f>
        <v>80776.540000000008</v>
      </c>
      <c r="N208" s="11"/>
      <c r="O208" s="11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2"/>
      <c r="AA208" s="62"/>
      <c r="AB208" s="62"/>
      <c r="AC208" s="62"/>
      <c r="AD208" s="62"/>
      <c r="AE208" s="62"/>
      <c r="AF208" s="62"/>
      <c r="AG208" s="62"/>
      <c r="AH208" s="62"/>
      <c r="AI208" s="62"/>
      <c r="AJ208" s="62"/>
      <c r="AK208" s="62"/>
      <c r="AL208" s="62"/>
      <c r="AM208" s="62"/>
      <c r="AN208" s="62"/>
      <c r="AO208" s="62"/>
      <c r="AP208" s="62"/>
      <c r="AQ208" s="62"/>
      <c r="AR208" s="62"/>
      <c r="AS208" s="62"/>
      <c r="AT208" s="62"/>
      <c r="AU208" s="31"/>
      <c r="AV208" s="31"/>
      <c r="AW208" s="31"/>
      <c r="AX208" s="31"/>
      <c r="AY208" s="31"/>
      <c r="AZ208" s="31"/>
      <c r="BA208" s="31"/>
      <c r="BB208" s="31"/>
      <c r="BC208" s="31"/>
      <c r="BD208" s="31"/>
      <c r="BE208" s="31"/>
      <c r="BF208" s="31"/>
      <c r="BG208" s="31"/>
      <c r="BH208" s="31"/>
      <c r="BI208" s="31"/>
      <c r="BJ208" s="31"/>
      <c r="BK208" s="31"/>
      <c r="BL208" s="31"/>
      <c r="BM208" s="31"/>
      <c r="BN208" s="31"/>
      <c r="BO208" s="31"/>
      <c r="BP208" s="31"/>
      <c r="BQ208" s="31"/>
      <c r="BR208" s="31"/>
      <c r="BS208" s="31"/>
      <c r="BT208" s="31"/>
      <c r="BU208" s="31"/>
      <c r="BV208" s="31"/>
      <c r="BW208" s="31"/>
      <c r="BX208" s="31"/>
      <c r="BY208" s="31"/>
      <c r="BZ208" s="31"/>
      <c r="CA208" s="31"/>
      <c r="CB208" s="31"/>
      <c r="CC208" s="31"/>
      <c r="CD208" s="31"/>
      <c r="CE208" s="31"/>
      <c r="CF208" s="31"/>
      <c r="CG208" s="31"/>
      <c r="CH208" s="31"/>
      <c r="CI208" s="31"/>
      <c r="CJ208" s="31"/>
      <c r="CK208" s="31"/>
      <c r="CL208" s="31"/>
      <c r="CM208" s="31"/>
      <c r="CN208" s="31"/>
      <c r="CO208" s="31"/>
      <c r="CP208" s="31"/>
      <c r="CQ208" s="31"/>
      <c r="CR208" s="31"/>
      <c r="CS208" s="31"/>
      <c r="CT208" s="31"/>
      <c r="CU208" s="31"/>
      <c r="CV208" s="31"/>
      <c r="CW208" s="31"/>
      <c r="CX208" s="31"/>
      <c r="CY208" s="31"/>
      <c r="CZ208" s="31"/>
      <c r="DA208" s="31"/>
      <c r="DB208" s="31"/>
      <c r="DC208" s="31"/>
      <c r="DD208" s="31"/>
      <c r="DE208" s="31"/>
      <c r="DF208" s="31"/>
      <c r="DG208" s="31"/>
      <c r="DH208" s="31"/>
      <c r="DI208" s="31"/>
      <c r="DJ208" s="31"/>
      <c r="DK208" s="31"/>
      <c r="DL208" s="31"/>
      <c r="DM208" s="31"/>
      <c r="DN208" s="31"/>
      <c r="DO208" s="31"/>
      <c r="DP208" s="31"/>
      <c r="DQ208" s="31"/>
      <c r="DR208" s="31"/>
      <c r="DS208" s="31"/>
      <c r="DT208" s="31"/>
      <c r="DU208" s="31"/>
      <c r="DV208" s="31"/>
      <c r="DW208" s="31"/>
      <c r="DX208" s="31"/>
      <c r="DY208" s="31"/>
      <c r="DZ208" s="31"/>
      <c r="EA208" s="31"/>
      <c r="EB208" s="31"/>
      <c r="EC208" s="31"/>
      <c r="ED208" s="31"/>
      <c r="EE208" s="31"/>
      <c r="EF208" s="31"/>
      <c r="EG208" s="31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50"/>
      <c r="NC208" s="50"/>
      <c r="ND208" s="50"/>
      <c r="NE208" s="50"/>
      <c r="NF208" s="50"/>
      <c r="NG208" s="50"/>
      <c r="NH208" s="50"/>
      <c r="NI208" s="50"/>
      <c r="NJ208" s="50"/>
      <c r="NK208" s="50"/>
      <c r="NL208" s="50"/>
      <c r="NM208" s="50"/>
      <c r="NN208" s="50"/>
      <c r="NO208" s="50"/>
      <c r="NP208" s="50"/>
      <c r="NQ208" s="50"/>
      <c r="NR208" s="50"/>
      <c r="NS208" s="50"/>
      <c r="NT208" s="50"/>
      <c r="NU208" s="50"/>
      <c r="NV208" s="50"/>
      <c r="NW208" s="50"/>
      <c r="NX208" s="50"/>
      <c r="NY208" s="50"/>
      <c r="NZ208" s="50"/>
      <c r="OA208" s="50"/>
      <c r="OB208" s="50"/>
      <c r="OC208" s="50"/>
      <c r="OD208" s="50"/>
      <c r="OE208" s="50"/>
      <c r="OF208" s="50"/>
      <c r="OG208" s="50"/>
      <c r="OH208" s="50"/>
      <c r="OI208" s="50"/>
      <c r="OJ208" s="50"/>
      <c r="OK208" s="50"/>
      <c r="OL208" s="50"/>
      <c r="OM208" s="50"/>
      <c r="ON208" s="50"/>
      <c r="OO208" s="50"/>
      <c r="OP208" s="50"/>
      <c r="OQ208" s="50"/>
      <c r="OR208" s="50"/>
      <c r="OS208" s="50"/>
      <c r="OT208" s="50"/>
      <c r="OU208" s="50"/>
      <c r="OV208" s="50"/>
      <c r="OW208" s="50"/>
      <c r="OX208" s="50"/>
      <c r="OY208" s="50"/>
      <c r="OZ208" s="50"/>
      <c r="PA208" s="50"/>
      <c r="PB208" s="50"/>
      <c r="PC208" s="50"/>
      <c r="PD208" s="50"/>
      <c r="PE208" s="50"/>
      <c r="PF208" s="50"/>
      <c r="PG208" s="50"/>
      <c r="PH208" s="50"/>
      <c r="PI208" s="50"/>
      <c r="PJ208" s="50"/>
      <c r="PK208" s="50"/>
      <c r="PL208" s="50"/>
      <c r="PM208" s="50"/>
      <c r="PN208" s="50"/>
      <c r="PO208" s="50"/>
      <c r="PP208" s="50"/>
      <c r="PQ208" s="50"/>
      <c r="PR208" s="50"/>
      <c r="PS208" s="50"/>
      <c r="PT208" s="50"/>
      <c r="PU208" s="50"/>
      <c r="PV208" s="50"/>
      <c r="PW208" s="50"/>
      <c r="PX208" s="50"/>
      <c r="PY208" s="50"/>
      <c r="PZ208" s="50"/>
      <c r="QA208" s="50"/>
      <c r="QB208" s="50"/>
      <c r="QC208" s="50"/>
      <c r="QD208" s="50"/>
      <c r="QE208" s="50"/>
      <c r="QF208" s="50"/>
      <c r="QG208" s="50"/>
      <c r="QH208" s="50"/>
      <c r="QI208" s="50"/>
      <c r="QJ208" s="50"/>
      <c r="QK208" s="50"/>
      <c r="QL208" s="50"/>
      <c r="QM208" s="50"/>
      <c r="QN208" s="50"/>
      <c r="QO208" s="50"/>
      <c r="QP208" s="50"/>
      <c r="QQ208" s="50"/>
      <c r="QR208" s="50"/>
      <c r="QS208" s="50"/>
      <c r="QT208" s="50"/>
      <c r="QU208" s="50"/>
      <c r="QV208" s="50"/>
      <c r="QW208" s="50"/>
      <c r="QX208" s="50"/>
      <c r="QY208" s="50"/>
      <c r="QZ208" s="50"/>
      <c r="RA208" s="50"/>
      <c r="RB208" s="50"/>
      <c r="RC208" s="50"/>
      <c r="RD208" s="50"/>
      <c r="RE208" s="50"/>
      <c r="RF208" s="50"/>
      <c r="RG208" s="50"/>
      <c r="RH208" s="50"/>
      <c r="RI208" s="50"/>
      <c r="RJ208" s="50"/>
      <c r="RK208" s="50"/>
      <c r="RL208" s="50"/>
      <c r="RM208" s="50"/>
      <c r="RN208" s="50"/>
      <c r="RO208" s="50"/>
      <c r="RP208" s="50"/>
      <c r="RQ208" s="50"/>
      <c r="RR208" s="50"/>
      <c r="RS208" s="50"/>
      <c r="RT208" s="50"/>
      <c r="RU208" s="50"/>
      <c r="RV208" s="50"/>
      <c r="RW208" s="50"/>
      <c r="RX208" s="50"/>
      <c r="RY208" s="50"/>
      <c r="RZ208" s="50"/>
      <c r="SA208" s="50"/>
      <c r="SB208" s="50"/>
      <c r="SC208" s="50"/>
      <c r="SD208" s="50"/>
      <c r="SE208" s="50"/>
      <c r="SF208" s="50"/>
      <c r="SG208" s="50"/>
      <c r="SH208" s="50"/>
      <c r="SI208" s="50"/>
      <c r="SJ208" s="50"/>
      <c r="SK208" s="50"/>
      <c r="SL208" s="50"/>
      <c r="SM208" s="50"/>
      <c r="SN208" s="50"/>
      <c r="SO208" s="50"/>
      <c r="SP208" s="50"/>
      <c r="SQ208" s="50"/>
      <c r="SR208" s="50"/>
      <c r="SS208" s="50"/>
      <c r="ST208" s="50"/>
      <c r="SU208" s="50"/>
      <c r="SV208" s="50"/>
      <c r="SW208" s="50"/>
      <c r="SX208" s="50"/>
      <c r="SY208" s="50"/>
      <c r="SZ208" s="50"/>
      <c r="TA208" s="50"/>
      <c r="TB208" s="50"/>
      <c r="TC208" s="50"/>
      <c r="TD208" s="50"/>
      <c r="TE208" s="50"/>
      <c r="TF208" s="50"/>
      <c r="TG208" s="50"/>
      <c r="TH208" s="50"/>
      <c r="TI208" s="50"/>
      <c r="TJ208" s="50"/>
      <c r="TK208" s="50"/>
      <c r="TL208" s="50"/>
      <c r="TM208" s="50"/>
      <c r="TN208" s="50"/>
      <c r="TO208" s="50"/>
      <c r="TP208" s="50"/>
      <c r="TQ208" s="50"/>
      <c r="TR208" s="50"/>
      <c r="TS208" s="50"/>
      <c r="TT208" s="50"/>
      <c r="TU208" s="50"/>
      <c r="TV208" s="50"/>
      <c r="TW208" s="50"/>
      <c r="TX208" s="50"/>
      <c r="TY208" s="50"/>
      <c r="TZ208" s="50"/>
      <c r="UA208" s="50"/>
      <c r="UB208" s="50"/>
      <c r="UC208" s="50"/>
      <c r="UD208" s="50"/>
      <c r="UE208" s="50"/>
      <c r="UF208" s="50"/>
      <c r="UG208" s="50"/>
      <c r="UH208" s="50"/>
      <c r="UI208" s="50"/>
      <c r="UJ208" s="50"/>
      <c r="UK208" s="50"/>
      <c r="UL208" s="50"/>
      <c r="UM208" s="50"/>
      <c r="UN208" s="50"/>
      <c r="UO208" s="50"/>
      <c r="UP208" s="50"/>
      <c r="UQ208" s="50"/>
      <c r="UR208" s="50"/>
      <c r="US208" s="50"/>
      <c r="UT208" s="50"/>
      <c r="UU208" s="50"/>
      <c r="UV208" s="50"/>
      <c r="UW208" s="50"/>
      <c r="UX208" s="50"/>
      <c r="UY208" s="50"/>
      <c r="UZ208" s="50"/>
      <c r="VA208" s="50"/>
      <c r="VB208" s="50"/>
      <c r="VC208" s="50"/>
      <c r="VD208" s="50"/>
      <c r="VE208" s="50"/>
      <c r="VF208" s="50"/>
      <c r="VG208" s="50"/>
      <c r="VH208" s="50"/>
      <c r="VI208" s="50"/>
      <c r="VJ208" s="50"/>
      <c r="VK208" s="50"/>
      <c r="VL208" s="50"/>
      <c r="VM208" s="50"/>
      <c r="VN208" s="50"/>
      <c r="VO208" s="50"/>
      <c r="VP208" s="50"/>
      <c r="VQ208" s="50"/>
      <c r="VR208" s="50"/>
      <c r="VS208" s="50"/>
      <c r="VT208" s="50"/>
      <c r="VU208" s="50"/>
      <c r="VV208" s="50"/>
      <c r="VW208" s="50"/>
      <c r="VX208" s="50"/>
      <c r="VY208" s="50"/>
      <c r="VZ208" s="50"/>
      <c r="WA208" s="50"/>
      <c r="WB208" s="50"/>
      <c r="WC208" s="50"/>
      <c r="WD208" s="50"/>
      <c r="WE208" s="50"/>
      <c r="WF208" s="50"/>
      <c r="WG208" s="50"/>
      <c r="WH208" s="50"/>
      <c r="WI208" s="50"/>
      <c r="WJ208" s="50"/>
      <c r="WK208" s="50"/>
      <c r="WL208" s="50"/>
      <c r="WM208" s="50"/>
      <c r="WN208" s="50"/>
      <c r="WO208" s="50"/>
      <c r="WP208" s="50"/>
      <c r="WQ208" s="50"/>
      <c r="WR208" s="50"/>
      <c r="WS208" s="50"/>
      <c r="WT208" s="50"/>
      <c r="WU208" s="50"/>
      <c r="WV208" s="50"/>
      <c r="WW208" s="50"/>
      <c r="WX208" s="50"/>
      <c r="WY208" s="50"/>
      <c r="WZ208" s="50"/>
      <c r="XA208" s="50"/>
      <c r="XB208" s="50"/>
      <c r="XC208" s="50"/>
      <c r="XD208" s="50"/>
      <c r="XE208" s="50"/>
      <c r="XF208" s="50"/>
      <c r="XG208" s="50"/>
      <c r="XH208" s="50"/>
      <c r="XI208" s="50"/>
      <c r="XJ208" s="50"/>
      <c r="XK208" s="50"/>
      <c r="XL208" s="50"/>
      <c r="XM208" s="50"/>
      <c r="XN208" s="50"/>
      <c r="XO208" s="50"/>
      <c r="XP208" s="50"/>
      <c r="XQ208" s="50"/>
      <c r="XR208" s="50"/>
      <c r="XS208" s="50"/>
      <c r="XT208" s="50"/>
      <c r="XU208" s="50"/>
      <c r="XV208" s="50"/>
      <c r="XW208" s="50"/>
      <c r="XX208" s="50"/>
      <c r="XY208" s="50"/>
      <c r="XZ208" s="50"/>
      <c r="YA208" s="50"/>
      <c r="YB208" s="50"/>
      <c r="YC208" s="50"/>
      <c r="YD208" s="50"/>
      <c r="YE208" s="50"/>
      <c r="YF208" s="50"/>
      <c r="YG208" s="50"/>
      <c r="YH208" s="50"/>
      <c r="YI208" s="50"/>
      <c r="YJ208" s="50"/>
      <c r="YK208" s="50"/>
      <c r="YL208" s="50"/>
      <c r="YM208" s="50"/>
      <c r="YN208" s="50"/>
      <c r="YO208" s="50"/>
      <c r="YP208" s="50"/>
      <c r="YQ208" s="50"/>
      <c r="YR208" s="50"/>
      <c r="YS208" s="50"/>
    </row>
    <row r="209" spans="1:669" x14ac:dyDescent="0.25">
      <c r="A209" s="31" t="s">
        <v>131</v>
      </c>
      <c r="B209" s="72" t="s">
        <v>132</v>
      </c>
      <c r="C209" s="14" t="s">
        <v>66</v>
      </c>
      <c r="D209" s="14" t="s">
        <v>194</v>
      </c>
      <c r="E209" s="15">
        <v>44593</v>
      </c>
      <c r="F209" s="11" t="s">
        <v>97</v>
      </c>
      <c r="G209" s="135">
        <v>60000</v>
      </c>
      <c r="H209" s="136">
        <v>1722</v>
      </c>
      <c r="I209" s="135">
        <v>3486.68</v>
      </c>
      <c r="J209" s="135">
        <v>1824</v>
      </c>
      <c r="K209" s="135">
        <v>25</v>
      </c>
      <c r="L209" s="127">
        <v>7057.68</v>
      </c>
      <c r="M209" s="136">
        <f>G209-L209</f>
        <v>52942.32</v>
      </c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  <c r="AA209" s="31"/>
      <c r="AB209" s="31"/>
      <c r="AC209" s="31"/>
      <c r="AD209" s="31"/>
      <c r="AE209" s="31"/>
      <c r="AF209" s="31"/>
      <c r="AG209" s="31"/>
      <c r="AH209" s="31"/>
      <c r="AI209" s="31"/>
      <c r="AJ209" s="31"/>
      <c r="AK209" s="31"/>
      <c r="AL209" s="31"/>
      <c r="AM209" s="31"/>
      <c r="AN209" s="31"/>
      <c r="AO209" s="31"/>
      <c r="AP209" s="31"/>
      <c r="AQ209" s="31"/>
      <c r="AR209" s="31"/>
      <c r="AS209" s="31"/>
      <c r="AT209" s="31"/>
      <c r="AU209" s="31"/>
      <c r="AV209" s="31"/>
      <c r="AW209" s="31"/>
      <c r="AX209" s="31"/>
      <c r="AY209" s="31"/>
      <c r="AZ209" s="31"/>
      <c r="BA209" s="31"/>
      <c r="BB209" s="31"/>
      <c r="BC209" s="31"/>
      <c r="BD209" s="31"/>
      <c r="BE209" s="31"/>
      <c r="BF209" s="31"/>
      <c r="BG209" s="31"/>
      <c r="BH209" s="31"/>
      <c r="BI209" s="31"/>
      <c r="BJ209" s="31"/>
      <c r="BK209" s="31"/>
      <c r="BL209" s="31"/>
      <c r="BM209" s="31"/>
      <c r="BN209" s="31"/>
      <c r="BO209" s="31"/>
      <c r="BP209" s="31"/>
      <c r="BQ209" s="31"/>
      <c r="BR209" s="31"/>
      <c r="BS209" s="31"/>
      <c r="BT209" s="31"/>
      <c r="BU209" s="31"/>
      <c r="BV209" s="31"/>
      <c r="BW209" s="31"/>
      <c r="BX209" s="31"/>
      <c r="BY209" s="31"/>
      <c r="BZ209" s="31"/>
      <c r="CA209" s="31"/>
      <c r="CB209" s="31"/>
      <c r="CC209" s="31"/>
      <c r="CD209" s="31"/>
      <c r="CE209" s="31"/>
      <c r="CF209" s="31"/>
      <c r="CG209" s="31"/>
      <c r="CH209" s="31"/>
      <c r="CI209" s="31"/>
      <c r="CJ209" s="31"/>
      <c r="CK209" s="31"/>
      <c r="CL209" s="31"/>
      <c r="CM209" s="31"/>
      <c r="CN209" s="31"/>
      <c r="CO209" s="31"/>
      <c r="CP209" s="31"/>
      <c r="CQ209" s="31"/>
      <c r="CR209" s="31"/>
      <c r="CS209" s="31"/>
      <c r="CT209" s="31"/>
      <c r="CU209" s="31"/>
      <c r="CV209" s="31"/>
      <c r="CW209" s="31"/>
      <c r="CX209" s="31"/>
      <c r="CY209" s="31"/>
      <c r="CZ209" s="31"/>
      <c r="DA209" s="31"/>
      <c r="DB209" s="31"/>
      <c r="DC209" s="31"/>
      <c r="DD209" s="31"/>
      <c r="DE209" s="31"/>
      <c r="DF209" s="31"/>
      <c r="DG209" s="31"/>
      <c r="DH209" s="31"/>
      <c r="DI209" s="31"/>
      <c r="DJ209" s="31"/>
      <c r="DK209" s="31"/>
      <c r="DL209" s="31"/>
      <c r="DM209" s="31"/>
      <c r="DN209" s="31"/>
      <c r="DO209" s="31"/>
      <c r="DP209" s="31"/>
      <c r="DQ209" s="31"/>
      <c r="DR209" s="31"/>
      <c r="DS209" s="31"/>
      <c r="DT209" s="31"/>
      <c r="DU209" s="31"/>
      <c r="DV209" s="31"/>
      <c r="DW209" s="31"/>
      <c r="DX209" s="31"/>
      <c r="DY209" s="31"/>
      <c r="DZ209" s="31"/>
      <c r="EA209" s="31"/>
      <c r="EB209" s="31"/>
      <c r="EC209" s="31"/>
      <c r="ED209" s="31"/>
      <c r="EE209" s="31"/>
      <c r="EF209" s="31"/>
      <c r="EG209" s="31"/>
    </row>
    <row r="210" spans="1:669" s="2" customFormat="1" ht="15.75" x14ac:dyDescent="0.25">
      <c r="A210" s="45" t="s">
        <v>13</v>
      </c>
      <c r="B210" s="65">
        <v>2</v>
      </c>
      <c r="C210" s="51"/>
      <c r="D210" s="51"/>
      <c r="E210" s="45"/>
      <c r="F210" s="45"/>
      <c r="G210" s="130">
        <f>SUM(G208:G209)</f>
        <v>160000</v>
      </c>
      <c r="H210" s="98">
        <f t="shared" ref="H210:M210" si="41">SUM(H208:H209)</f>
        <v>4592</v>
      </c>
      <c r="I210" s="130">
        <f>SUM(I208:I209)</f>
        <v>15197.69</v>
      </c>
      <c r="J210" s="130">
        <f t="shared" si="41"/>
        <v>4864</v>
      </c>
      <c r="K210" s="130">
        <f>SUM(K208:K209)</f>
        <v>1627.45</v>
      </c>
      <c r="L210" s="130">
        <f>SUM(L208:L209)</f>
        <v>26281.14</v>
      </c>
      <c r="M210" s="130">
        <f t="shared" si="41"/>
        <v>133718.86000000002</v>
      </c>
      <c r="O210" s="11"/>
      <c r="P210" s="62"/>
      <c r="Q210" s="62"/>
      <c r="R210" s="62"/>
      <c r="S210" s="62"/>
      <c r="T210" s="62"/>
      <c r="U210" s="62"/>
      <c r="V210" s="62"/>
      <c r="W210" s="62"/>
      <c r="X210" s="62"/>
      <c r="Y210" s="62"/>
      <c r="Z210" s="62"/>
      <c r="AA210" s="62"/>
      <c r="AB210" s="62"/>
      <c r="AC210" s="62"/>
      <c r="AD210" s="62"/>
      <c r="AE210" s="62"/>
      <c r="AF210" s="62"/>
      <c r="AG210" s="62"/>
      <c r="AH210" s="62"/>
      <c r="AI210" s="62"/>
      <c r="AJ210" s="62"/>
      <c r="AK210" s="62"/>
      <c r="AL210" s="62"/>
      <c r="AM210" s="62"/>
      <c r="AN210" s="62"/>
      <c r="AO210" s="62"/>
      <c r="AP210" s="62"/>
      <c r="AQ210" s="62"/>
      <c r="AR210" s="62"/>
      <c r="AS210" s="62"/>
      <c r="AT210" s="62"/>
      <c r="AU210" s="31"/>
      <c r="AV210" s="31"/>
      <c r="AW210" s="31"/>
      <c r="AX210" s="31"/>
      <c r="AY210" s="31"/>
      <c r="AZ210" s="31"/>
      <c r="BA210" s="31"/>
      <c r="BB210" s="31"/>
      <c r="BC210" s="31"/>
      <c r="BD210" s="31"/>
      <c r="BE210" s="31"/>
      <c r="BF210" s="31"/>
      <c r="BG210" s="31"/>
      <c r="BH210" s="31"/>
      <c r="BI210" s="31"/>
      <c r="BJ210" s="31"/>
      <c r="BK210" s="31"/>
      <c r="BL210" s="31"/>
      <c r="BM210" s="31"/>
      <c r="BN210" s="31"/>
      <c r="BO210" s="31"/>
      <c r="BP210" s="31"/>
      <c r="BQ210" s="31"/>
      <c r="BR210" s="31"/>
      <c r="BS210" s="31"/>
      <c r="BT210" s="31"/>
      <c r="BU210" s="31"/>
      <c r="BV210" s="31"/>
      <c r="BW210" s="31"/>
      <c r="BX210" s="31"/>
      <c r="BY210" s="31"/>
      <c r="BZ210" s="31"/>
      <c r="CA210" s="31"/>
      <c r="CB210" s="31"/>
      <c r="CC210" s="31"/>
      <c r="CD210" s="31"/>
      <c r="CE210" s="31"/>
      <c r="CF210" s="31"/>
      <c r="CG210" s="31"/>
      <c r="CH210" s="31"/>
      <c r="CI210" s="31"/>
      <c r="CJ210" s="31"/>
      <c r="CK210" s="31"/>
      <c r="CL210" s="31"/>
      <c r="CM210" s="31"/>
      <c r="CN210" s="31"/>
      <c r="CO210" s="31"/>
      <c r="CP210" s="31"/>
      <c r="CQ210" s="31"/>
      <c r="CR210" s="31"/>
      <c r="CS210" s="31"/>
      <c r="CT210" s="31"/>
      <c r="CU210" s="31"/>
      <c r="CV210" s="31"/>
      <c r="CW210" s="31"/>
      <c r="CX210" s="31"/>
      <c r="CY210" s="31"/>
      <c r="CZ210" s="31"/>
      <c r="DA210" s="31"/>
      <c r="DB210" s="31"/>
      <c r="DC210" s="31"/>
      <c r="DD210" s="31"/>
      <c r="DE210" s="31"/>
      <c r="DF210" s="31"/>
      <c r="DG210" s="31"/>
      <c r="DH210" s="31"/>
      <c r="DI210" s="31"/>
      <c r="DJ210" s="31"/>
      <c r="DK210" s="31"/>
      <c r="DL210" s="31"/>
      <c r="DM210" s="31"/>
      <c r="DN210" s="31"/>
      <c r="DO210" s="31"/>
      <c r="DP210" s="31"/>
      <c r="DQ210" s="31"/>
      <c r="DR210" s="31"/>
      <c r="DS210" s="31"/>
      <c r="DT210" s="31"/>
      <c r="DU210" s="31"/>
      <c r="DV210" s="31"/>
      <c r="DW210" s="31"/>
      <c r="DX210" s="31"/>
      <c r="DY210" s="31"/>
      <c r="DZ210" s="31"/>
      <c r="EA210" s="31"/>
      <c r="EB210" s="31"/>
      <c r="EC210" s="31"/>
      <c r="ED210" s="31"/>
      <c r="EE210" s="31"/>
      <c r="EF210" s="31"/>
      <c r="EG210" s="31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  <c r="OF210"/>
      <c r="OG210"/>
      <c r="OH210"/>
      <c r="OI210"/>
      <c r="OJ210"/>
      <c r="OK210"/>
      <c r="OL210"/>
      <c r="OM210"/>
      <c r="ON210"/>
      <c r="OO210"/>
      <c r="OP210"/>
      <c r="OQ210"/>
      <c r="OR210"/>
      <c r="OS210"/>
      <c r="OT210"/>
      <c r="OU210"/>
      <c r="OV210"/>
      <c r="OW210"/>
      <c r="OX210"/>
      <c r="OY210"/>
      <c r="OZ210"/>
      <c r="PA210"/>
      <c r="PB210"/>
      <c r="PC210"/>
      <c r="PD210"/>
      <c r="PE210"/>
      <c r="PF210"/>
      <c r="PG210"/>
      <c r="PH210"/>
      <c r="PI210"/>
      <c r="PJ210"/>
      <c r="PK210"/>
      <c r="PL210"/>
      <c r="PM210"/>
      <c r="PN210"/>
      <c r="PO210"/>
      <c r="PP210"/>
      <c r="PQ210"/>
      <c r="PR210"/>
      <c r="PS210"/>
      <c r="PT210"/>
      <c r="PU210"/>
      <c r="PV210"/>
      <c r="PW210"/>
      <c r="PX210"/>
      <c r="PY210"/>
      <c r="PZ210"/>
      <c r="QA210"/>
      <c r="QB210"/>
      <c r="QC210"/>
      <c r="QD210"/>
      <c r="QE210"/>
      <c r="QF210"/>
      <c r="QG210"/>
      <c r="QH210"/>
      <c r="QI210"/>
      <c r="QJ210"/>
      <c r="QK210"/>
      <c r="QL210"/>
      <c r="QM210"/>
      <c r="QN210"/>
      <c r="QO210"/>
      <c r="QP210"/>
      <c r="QQ210"/>
      <c r="QR210"/>
      <c r="QS210"/>
      <c r="QT210"/>
      <c r="QU210"/>
      <c r="QV210"/>
      <c r="QW210"/>
      <c r="QX210"/>
      <c r="QY210"/>
      <c r="QZ210"/>
      <c r="RA210"/>
      <c r="RB210"/>
      <c r="RC210"/>
      <c r="RD210"/>
      <c r="RE210"/>
      <c r="RF210"/>
      <c r="RG210"/>
      <c r="RH210"/>
      <c r="RI210"/>
      <c r="RJ210"/>
      <c r="RK210"/>
      <c r="RL210"/>
      <c r="RM210"/>
      <c r="RN210"/>
      <c r="RO210"/>
      <c r="RP210"/>
      <c r="RQ210"/>
      <c r="RR210"/>
      <c r="RS210"/>
      <c r="RT210"/>
      <c r="RU210"/>
      <c r="RV210"/>
      <c r="RW210"/>
      <c r="RX210"/>
      <c r="RY210"/>
      <c r="RZ210"/>
      <c r="SA210"/>
      <c r="SB210"/>
      <c r="SC210"/>
      <c r="SD210"/>
      <c r="SE210"/>
      <c r="SF210"/>
      <c r="SG210"/>
      <c r="SH210"/>
      <c r="SI210"/>
      <c r="SJ210"/>
      <c r="SK210"/>
      <c r="SL210"/>
      <c r="SM210"/>
      <c r="SN210"/>
      <c r="SO210"/>
      <c r="SP210"/>
      <c r="SQ210"/>
      <c r="SR210"/>
      <c r="SS210"/>
      <c r="ST210"/>
      <c r="SU210"/>
      <c r="SV210"/>
      <c r="SW210"/>
      <c r="SX210"/>
      <c r="SY210"/>
      <c r="SZ210"/>
      <c r="TA210"/>
      <c r="TB210"/>
      <c r="TC210"/>
      <c r="TD210"/>
      <c r="TE210"/>
      <c r="TF210"/>
      <c r="TG210"/>
      <c r="TH210"/>
      <c r="TI210"/>
      <c r="TJ210"/>
      <c r="TK210"/>
      <c r="TL210"/>
      <c r="TM210"/>
      <c r="TN210"/>
      <c r="TO210"/>
      <c r="TP210"/>
      <c r="TQ210"/>
      <c r="TR210"/>
      <c r="TS210"/>
      <c r="TT210"/>
      <c r="TU210"/>
      <c r="TV210"/>
      <c r="TW210"/>
      <c r="TX210"/>
      <c r="TY210"/>
      <c r="TZ210"/>
      <c r="UA210"/>
      <c r="UB210"/>
      <c r="UC210"/>
      <c r="UD210"/>
      <c r="UE210"/>
      <c r="UF210"/>
      <c r="UG210"/>
      <c r="UH210"/>
      <c r="UI210"/>
      <c r="UJ210"/>
      <c r="UK210"/>
      <c r="UL210"/>
      <c r="UM210"/>
      <c r="UN210"/>
      <c r="UO210"/>
      <c r="UP210"/>
      <c r="UQ210"/>
      <c r="UR210"/>
      <c r="US210"/>
      <c r="UT210"/>
      <c r="UU210"/>
      <c r="UV210"/>
      <c r="UW210"/>
      <c r="UX210"/>
      <c r="UY210"/>
      <c r="UZ210"/>
      <c r="VA210"/>
      <c r="VB210"/>
      <c r="VC210"/>
      <c r="VD210"/>
      <c r="VE210"/>
      <c r="VF210"/>
      <c r="VG210"/>
      <c r="VH210"/>
      <c r="VI210"/>
      <c r="VJ210"/>
      <c r="VK210"/>
      <c r="VL210"/>
      <c r="VM210"/>
      <c r="VN210"/>
      <c r="VO210"/>
      <c r="VP210"/>
      <c r="VQ210"/>
      <c r="VR210"/>
      <c r="VS210"/>
      <c r="VT210"/>
      <c r="VU210"/>
      <c r="VV210"/>
      <c r="VW210"/>
      <c r="VX210"/>
      <c r="VY210"/>
      <c r="VZ210"/>
      <c r="WA210"/>
      <c r="WB210"/>
      <c r="WC210"/>
      <c r="WD210"/>
      <c r="WE210"/>
      <c r="WF210"/>
      <c r="WG210"/>
      <c r="WH210"/>
      <c r="WI210"/>
      <c r="WJ210"/>
      <c r="WK210"/>
      <c r="WL210"/>
      <c r="WM210"/>
      <c r="WN210"/>
      <c r="WO210"/>
      <c r="WP210"/>
      <c r="WQ210"/>
      <c r="WR210"/>
      <c r="WS210"/>
      <c r="WT210"/>
      <c r="WU210"/>
      <c r="WV210"/>
      <c r="WW210"/>
      <c r="WX210"/>
      <c r="WY210"/>
      <c r="WZ210"/>
      <c r="XA210"/>
      <c r="XB210"/>
      <c r="XC210"/>
      <c r="XD210"/>
      <c r="XE210"/>
      <c r="XF210"/>
      <c r="XG210"/>
      <c r="XH210"/>
      <c r="XI210"/>
      <c r="XJ210"/>
      <c r="XK210"/>
      <c r="XL210"/>
      <c r="XM210"/>
      <c r="XN210"/>
      <c r="XO210"/>
      <c r="XP210"/>
      <c r="XQ210"/>
      <c r="XR210"/>
      <c r="XS210"/>
      <c r="XT210"/>
      <c r="XU210"/>
      <c r="XV210"/>
      <c r="XW210"/>
      <c r="XX210"/>
      <c r="XY210"/>
      <c r="XZ210"/>
      <c r="YA210"/>
      <c r="YB210"/>
      <c r="YC210"/>
      <c r="YD210"/>
      <c r="YE210"/>
      <c r="YF210"/>
      <c r="YG210"/>
      <c r="YH210"/>
      <c r="YI210"/>
      <c r="YJ210"/>
      <c r="YK210"/>
      <c r="YL210"/>
      <c r="YM210"/>
      <c r="YN210"/>
      <c r="YO210"/>
      <c r="YP210"/>
      <c r="YQ210"/>
      <c r="YR210"/>
      <c r="YS210"/>
    </row>
    <row r="211" spans="1:669" s="2" customFormat="1" ht="15.75" x14ac:dyDescent="0.25">
      <c r="A211"/>
      <c r="E211"/>
      <c r="F211"/>
      <c r="G211" s="132"/>
      <c r="H211" s="97"/>
      <c r="I211" s="132"/>
      <c r="J211" s="132"/>
      <c r="K211" s="132"/>
      <c r="L211" s="132"/>
      <c r="M211" s="97"/>
      <c r="O211" s="11"/>
      <c r="P211" s="62"/>
      <c r="Q211" s="62"/>
      <c r="R211" s="62"/>
      <c r="S211" s="62"/>
      <c r="T211" s="62"/>
      <c r="U211" s="62"/>
      <c r="V211" s="62"/>
      <c r="W211" s="62"/>
      <c r="X211" s="62"/>
      <c r="Y211" s="62"/>
      <c r="Z211" s="62"/>
      <c r="AA211" s="62"/>
      <c r="AB211" s="62"/>
      <c r="AC211" s="62"/>
      <c r="AD211" s="62"/>
      <c r="AE211" s="62"/>
      <c r="AF211" s="62"/>
      <c r="AG211" s="62"/>
      <c r="AH211" s="62"/>
      <c r="AI211" s="62"/>
      <c r="AJ211" s="62"/>
      <c r="AK211" s="62"/>
      <c r="AL211" s="62"/>
      <c r="AM211" s="62"/>
      <c r="AN211" s="62"/>
      <c r="AO211" s="62"/>
      <c r="AP211" s="62"/>
      <c r="AQ211" s="62"/>
      <c r="AR211" s="62"/>
      <c r="AS211" s="62"/>
      <c r="AT211" s="62"/>
      <c r="AU211" s="31"/>
      <c r="AV211" s="31"/>
      <c r="AW211" s="31"/>
      <c r="AX211" s="31"/>
      <c r="AY211" s="31"/>
      <c r="AZ211" s="31"/>
      <c r="BA211" s="31"/>
      <c r="BB211" s="31"/>
      <c r="BC211" s="31"/>
      <c r="BD211" s="31"/>
      <c r="BE211" s="31"/>
      <c r="BF211" s="31"/>
      <c r="BG211" s="31"/>
      <c r="BH211" s="31"/>
      <c r="BI211" s="31"/>
      <c r="BJ211" s="31"/>
      <c r="BK211" s="31"/>
      <c r="BL211" s="31"/>
      <c r="BM211" s="31"/>
      <c r="BN211" s="31"/>
      <c r="BO211" s="31"/>
      <c r="BP211" s="31"/>
      <c r="BQ211" s="31"/>
      <c r="BR211" s="31"/>
      <c r="BS211" s="31"/>
      <c r="BT211" s="31"/>
      <c r="BU211" s="31"/>
      <c r="BV211" s="31"/>
      <c r="BW211" s="31"/>
      <c r="BX211" s="31"/>
      <c r="BY211" s="31"/>
      <c r="BZ211" s="31"/>
      <c r="CA211" s="31"/>
      <c r="CB211" s="31"/>
      <c r="CC211" s="31"/>
      <c r="CD211" s="31"/>
      <c r="CE211" s="31"/>
      <c r="CF211" s="31"/>
      <c r="CG211" s="31"/>
      <c r="CH211" s="31"/>
      <c r="CI211" s="31"/>
      <c r="CJ211" s="31"/>
      <c r="CK211" s="31"/>
      <c r="CL211" s="31"/>
      <c r="CM211" s="31"/>
      <c r="CN211" s="31"/>
      <c r="CO211" s="31"/>
      <c r="CP211" s="31"/>
      <c r="CQ211" s="31"/>
      <c r="CR211" s="31"/>
      <c r="CS211" s="31"/>
      <c r="CT211" s="31"/>
      <c r="CU211" s="31"/>
      <c r="CV211" s="31"/>
      <c r="CW211" s="31"/>
      <c r="CX211" s="31"/>
      <c r="CY211" s="31"/>
      <c r="CZ211" s="31"/>
      <c r="DA211" s="31"/>
      <c r="DB211" s="31"/>
      <c r="DC211" s="31"/>
      <c r="DD211" s="31"/>
      <c r="DE211" s="31"/>
      <c r="DF211" s="31"/>
      <c r="DG211" s="31"/>
      <c r="DH211" s="31"/>
      <c r="DI211" s="31"/>
      <c r="DJ211" s="31"/>
      <c r="DK211" s="31"/>
      <c r="DL211" s="31"/>
      <c r="DM211" s="31"/>
      <c r="DN211" s="31"/>
      <c r="DO211" s="31"/>
      <c r="DP211" s="31"/>
      <c r="DQ211" s="31"/>
      <c r="DR211" s="31"/>
      <c r="DS211" s="31"/>
      <c r="DT211" s="31"/>
      <c r="DU211" s="31"/>
      <c r="DV211" s="31"/>
      <c r="DW211" s="31"/>
      <c r="DX211" s="31"/>
      <c r="DY211" s="31"/>
      <c r="DZ211" s="31"/>
      <c r="EA211" s="31"/>
      <c r="EB211" s="31"/>
      <c r="EC211" s="31"/>
      <c r="ED211" s="31"/>
      <c r="EE211" s="31"/>
      <c r="EF211" s="31"/>
      <c r="EG211" s="3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  <c r="OF211"/>
      <c r="OG211"/>
      <c r="OH211"/>
      <c r="OI211"/>
      <c r="OJ211"/>
      <c r="OK211"/>
      <c r="OL211"/>
      <c r="OM211"/>
      <c r="ON211"/>
      <c r="OO211"/>
      <c r="OP211"/>
      <c r="OQ211"/>
      <c r="OR211"/>
      <c r="OS211"/>
      <c r="OT211"/>
      <c r="OU211"/>
      <c r="OV211"/>
      <c r="OW211"/>
      <c r="OX211"/>
      <c r="OY211"/>
      <c r="OZ211"/>
      <c r="PA211"/>
      <c r="PB211"/>
      <c r="PC211"/>
      <c r="PD211"/>
      <c r="PE211"/>
      <c r="PF211"/>
      <c r="PG211"/>
      <c r="PH211"/>
      <c r="PI211"/>
      <c r="PJ211"/>
      <c r="PK211"/>
      <c r="PL211"/>
      <c r="PM211"/>
      <c r="PN211"/>
      <c r="PO211"/>
      <c r="PP211"/>
      <c r="PQ211"/>
      <c r="PR211"/>
      <c r="PS211"/>
      <c r="PT211"/>
      <c r="PU211"/>
      <c r="PV211"/>
      <c r="PW211"/>
      <c r="PX211"/>
      <c r="PY211"/>
      <c r="PZ211"/>
      <c r="QA211"/>
      <c r="QB211"/>
      <c r="QC211"/>
      <c r="QD211"/>
      <c r="QE211"/>
      <c r="QF211"/>
      <c r="QG211"/>
      <c r="QH211"/>
      <c r="QI211"/>
      <c r="QJ211"/>
      <c r="QK211"/>
      <c r="QL211"/>
      <c r="QM211"/>
      <c r="QN211"/>
      <c r="QO211"/>
      <c r="QP211"/>
      <c r="QQ211"/>
      <c r="QR211"/>
      <c r="QS211"/>
      <c r="QT211"/>
      <c r="QU211"/>
      <c r="QV211"/>
      <c r="QW211"/>
      <c r="QX211"/>
      <c r="QY211"/>
      <c r="QZ211"/>
      <c r="RA211"/>
      <c r="RB211"/>
      <c r="RC211"/>
      <c r="RD211"/>
      <c r="RE211"/>
      <c r="RF211"/>
      <c r="RG211"/>
      <c r="RH211"/>
      <c r="RI211"/>
      <c r="RJ211"/>
      <c r="RK211"/>
      <c r="RL211"/>
      <c r="RM211"/>
      <c r="RN211"/>
      <c r="RO211"/>
      <c r="RP211"/>
      <c r="RQ211"/>
      <c r="RR211"/>
      <c r="RS211"/>
      <c r="RT211"/>
      <c r="RU211"/>
      <c r="RV211"/>
      <c r="RW211"/>
      <c r="RX211"/>
      <c r="RY211"/>
      <c r="RZ211"/>
      <c r="SA211"/>
      <c r="SB211"/>
      <c r="SC211"/>
      <c r="SD211"/>
      <c r="SE211"/>
      <c r="SF211"/>
      <c r="SG211"/>
      <c r="SH211"/>
      <c r="SI211"/>
      <c r="SJ211"/>
      <c r="SK211"/>
      <c r="SL211"/>
      <c r="SM211"/>
      <c r="SN211"/>
      <c r="SO211"/>
      <c r="SP211"/>
      <c r="SQ211"/>
      <c r="SR211"/>
      <c r="SS211"/>
      <c r="ST211"/>
      <c r="SU211"/>
      <c r="SV211"/>
      <c r="SW211"/>
      <c r="SX211"/>
      <c r="SY211"/>
      <c r="SZ211"/>
      <c r="TA211"/>
      <c r="TB211"/>
      <c r="TC211"/>
      <c r="TD211"/>
      <c r="TE211"/>
      <c r="TF211"/>
      <c r="TG211"/>
      <c r="TH211"/>
      <c r="TI211"/>
      <c r="TJ211"/>
      <c r="TK211"/>
      <c r="TL211"/>
      <c r="TM211"/>
      <c r="TN211"/>
      <c r="TO211"/>
      <c r="TP211"/>
      <c r="TQ211"/>
      <c r="TR211"/>
      <c r="TS211"/>
      <c r="TT211"/>
      <c r="TU211"/>
      <c r="TV211"/>
      <c r="TW211"/>
      <c r="TX211"/>
      <c r="TY211"/>
      <c r="TZ211"/>
      <c r="UA211"/>
      <c r="UB211"/>
      <c r="UC211"/>
      <c r="UD211"/>
      <c r="UE211"/>
      <c r="UF211"/>
      <c r="UG211"/>
      <c r="UH211"/>
      <c r="UI211"/>
      <c r="UJ211"/>
      <c r="UK211"/>
      <c r="UL211"/>
      <c r="UM211"/>
      <c r="UN211"/>
      <c r="UO211"/>
      <c r="UP211"/>
      <c r="UQ211"/>
      <c r="UR211"/>
      <c r="US211"/>
      <c r="UT211"/>
      <c r="UU211"/>
      <c r="UV211"/>
      <c r="UW211"/>
      <c r="UX211"/>
      <c r="UY211"/>
      <c r="UZ211"/>
      <c r="VA211"/>
      <c r="VB211"/>
      <c r="VC211"/>
      <c r="VD211"/>
      <c r="VE211"/>
      <c r="VF211"/>
      <c r="VG211"/>
      <c r="VH211"/>
      <c r="VI211"/>
      <c r="VJ211"/>
      <c r="VK211"/>
      <c r="VL211"/>
      <c r="VM211"/>
      <c r="VN211"/>
      <c r="VO211"/>
      <c r="VP211"/>
      <c r="VQ211"/>
      <c r="VR211"/>
      <c r="VS211"/>
      <c r="VT211"/>
      <c r="VU211"/>
      <c r="VV211"/>
      <c r="VW211"/>
      <c r="VX211"/>
      <c r="VY211"/>
      <c r="VZ211"/>
      <c r="WA211"/>
      <c r="WB211"/>
      <c r="WC211"/>
      <c r="WD211"/>
      <c r="WE211"/>
      <c r="WF211"/>
      <c r="WG211"/>
      <c r="WH211"/>
      <c r="WI211"/>
      <c r="WJ211"/>
      <c r="WK211"/>
      <c r="WL211"/>
      <c r="WM211"/>
      <c r="WN211"/>
      <c r="WO211"/>
      <c r="WP211"/>
      <c r="WQ211"/>
      <c r="WR211"/>
      <c r="WS211"/>
      <c r="WT211"/>
      <c r="WU211"/>
      <c r="WV211"/>
      <c r="WW211"/>
      <c r="WX211"/>
      <c r="WY211"/>
      <c r="WZ211"/>
      <c r="XA211"/>
      <c r="XB211"/>
      <c r="XC211"/>
      <c r="XD211"/>
      <c r="XE211"/>
      <c r="XF211"/>
      <c r="XG211"/>
      <c r="XH211"/>
      <c r="XI211"/>
      <c r="XJ211"/>
      <c r="XK211"/>
      <c r="XL211"/>
      <c r="XM211"/>
      <c r="XN211"/>
      <c r="XO211"/>
      <c r="XP211"/>
      <c r="XQ211"/>
      <c r="XR211"/>
      <c r="XS211"/>
      <c r="XT211"/>
      <c r="XU211"/>
      <c r="XV211"/>
      <c r="XW211"/>
      <c r="XX211"/>
      <c r="XY211"/>
      <c r="XZ211"/>
      <c r="YA211"/>
      <c r="YB211"/>
      <c r="YC211"/>
      <c r="YD211"/>
      <c r="YE211"/>
      <c r="YF211"/>
      <c r="YG211"/>
      <c r="YH211"/>
      <c r="YI211"/>
      <c r="YJ211"/>
      <c r="YK211"/>
      <c r="YL211"/>
      <c r="YM211"/>
      <c r="YN211"/>
      <c r="YO211"/>
      <c r="YP211"/>
      <c r="YQ211"/>
      <c r="YR211"/>
      <c r="YS211"/>
    </row>
    <row r="212" spans="1:669" s="2" customFormat="1" ht="15.75" x14ac:dyDescent="0.25">
      <c r="A212" s="28" t="s">
        <v>133</v>
      </c>
      <c r="B212" s="12"/>
      <c r="C212" s="14"/>
      <c r="D212" s="14"/>
      <c r="E212" s="15"/>
      <c r="F212" s="11"/>
      <c r="G212" s="135"/>
      <c r="H212" s="136"/>
      <c r="I212" s="135"/>
      <c r="J212" s="135"/>
      <c r="K212" s="135"/>
      <c r="L212" s="135"/>
      <c r="M212" s="136"/>
      <c r="O212" s="11"/>
      <c r="P212" s="62"/>
      <c r="Q212" s="62"/>
      <c r="R212" s="62"/>
      <c r="S212" s="62"/>
      <c r="T212" s="62"/>
      <c r="U212" s="62"/>
      <c r="V212" s="62"/>
      <c r="W212" s="62"/>
      <c r="X212" s="62"/>
      <c r="Y212" s="62"/>
      <c r="Z212" s="62"/>
      <c r="AA212" s="62"/>
      <c r="AB212" s="62"/>
      <c r="AC212" s="62"/>
      <c r="AD212" s="62"/>
      <c r="AE212" s="62"/>
      <c r="AF212" s="62"/>
      <c r="AG212" s="62"/>
      <c r="AH212" s="62"/>
      <c r="AI212" s="62"/>
      <c r="AJ212" s="62"/>
      <c r="AK212" s="62"/>
      <c r="AL212" s="62"/>
      <c r="AM212" s="62"/>
      <c r="AN212" s="62"/>
      <c r="AO212" s="62"/>
      <c r="AP212" s="62"/>
      <c r="AQ212" s="62"/>
      <c r="AR212" s="62"/>
      <c r="AS212" s="62"/>
      <c r="AT212" s="62"/>
      <c r="AU212" s="31"/>
      <c r="AV212" s="31"/>
      <c r="AW212" s="31"/>
      <c r="AX212" s="31"/>
      <c r="AY212" s="31"/>
      <c r="AZ212" s="31"/>
      <c r="BA212" s="31"/>
      <c r="BB212" s="31"/>
      <c r="BC212" s="31"/>
      <c r="BD212" s="31"/>
      <c r="BE212" s="31"/>
      <c r="BF212" s="31"/>
      <c r="BG212" s="31"/>
      <c r="BH212" s="31"/>
      <c r="BI212" s="31"/>
      <c r="BJ212" s="31"/>
      <c r="BK212" s="31"/>
      <c r="BL212" s="31"/>
      <c r="BM212" s="31"/>
      <c r="BN212" s="31"/>
      <c r="BO212" s="31"/>
      <c r="BP212" s="31"/>
      <c r="BQ212" s="31"/>
      <c r="BR212" s="31"/>
      <c r="BS212" s="31"/>
      <c r="BT212" s="31"/>
      <c r="BU212" s="31"/>
      <c r="BV212" s="31"/>
      <c r="BW212" s="31"/>
      <c r="BX212" s="31"/>
      <c r="BY212" s="31"/>
      <c r="BZ212" s="31"/>
      <c r="CA212" s="31"/>
      <c r="CB212" s="31"/>
      <c r="CC212" s="31"/>
      <c r="CD212" s="31"/>
      <c r="CE212" s="31"/>
      <c r="CF212" s="31"/>
      <c r="CG212" s="31"/>
      <c r="CH212" s="31"/>
      <c r="CI212" s="31"/>
      <c r="CJ212" s="31"/>
      <c r="CK212" s="31"/>
      <c r="CL212" s="31"/>
      <c r="CM212" s="31"/>
      <c r="CN212" s="31"/>
      <c r="CO212" s="31"/>
      <c r="CP212" s="31"/>
      <c r="CQ212" s="31"/>
      <c r="CR212" s="31"/>
      <c r="CS212" s="31"/>
      <c r="CT212" s="31"/>
      <c r="CU212" s="31"/>
      <c r="CV212" s="31"/>
      <c r="CW212" s="31"/>
      <c r="CX212" s="31"/>
      <c r="CY212" s="31"/>
      <c r="CZ212" s="31"/>
      <c r="DA212" s="31"/>
      <c r="DB212" s="31"/>
      <c r="DC212" s="31"/>
      <c r="DD212" s="31"/>
      <c r="DE212" s="31"/>
      <c r="DF212" s="31"/>
      <c r="DG212" s="31"/>
      <c r="DH212" s="31"/>
      <c r="DI212" s="31"/>
      <c r="DJ212" s="31"/>
      <c r="DK212" s="31"/>
      <c r="DL212" s="31"/>
      <c r="DM212" s="31"/>
      <c r="DN212" s="31"/>
      <c r="DO212" s="31"/>
      <c r="DP212" s="31"/>
      <c r="DQ212" s="31"/>
      <c r="DR212" s="31"/>
      <c r="DS212" s="31"/>
      <c r="DT212" s="31"/>
      <c r="DU212" s="31"/>
      <c r="DV212" s="31"/>
      <c r="DW212" s="31"/>
      <c r="DX212" s="31"/>
      <c r="DY212" s="31"/>
      <c r="DZ212" s="31"/>
      <c r="EA212" s="31"/>
      <c r="EB212" s="31"/>
      <c r="EC212" s="31"/>
      <c r="ED212" s="31"/>
      <c r="EE212" s="31"/>
      <c r="EF212" s="31"/>
      <c r="EG212" s="31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2" customFormat="1" ht="15.75" x14ac:dyDescent="0.25">
      <c r="A213" s="31" t="s">
        <v>134</v>
      </c>
      <c r="B213" s="24" t="s">
        <v>113</v>
      </c>
      <c r="C213" s="14" t="s">
        <v>65</v>
      </c>
      <c r="D213" s="14" t="s">
        <v>194</v>
      </c>
      <c r="E213" s="15">
        <v>44593</v>
      </c>
      <c r="F213" s="11" t="s">
        <v>97</v>
      </c>
      <c r="G213" s="135">
        <v>80000</v>
      </c>
      <c r="H213" s="136">
        <v>2296</v>
      </c>
      <c r="I213" s="127">
        <v>7400.87</v>
      </c>
      <c r="J213" s="135">
        <v>2432</v>
      </c>
      <c r="K213" s="135">
        <v>25</v>
      </c>
      <c r="L213" s="127">
        <v>12153.87</v>
      </c>
      <c r="M213" s="136">
        <f>G213-L213</f>
        <v>67846.13</v>
      </c>
      <c r="O213" s="11"/>
      <c r="P213" s="62"/>
      <c r="Q213" s="62"/>
      <c r="R213" s="62"/>
      <c r="S213" s="62"/>
      <c r="T213" s="62"/>
      <c r="U213" s="62"/>
      <c r="V213" s="62"/>
      <c r="W213" s="62"/>
      <c r="X213" s="62"/>
      <c r="Y213" s="62"/>
      <c r="Z213" s="62"/>
      <c r="AA213" s="62"/>
      <c r="AB213" s="62"/>
      <c r="AC213" s="62"/>
      <c r="AD213" s="62"/>
      <c r="AE213" s="62"/>
      <c r="AF213" s="62"/>
      <c r="AG213" s="62"/>
      <c r="AH213" s="62"/>
      <c r="AI213" s="62"/>
      <c r="AJ213" s="62"/>
      <c r="AK213" s="62"/>
      <c r="AL213" s="62"/>
      <c r="AM213" s="62"/>
      <c r="AN213" s="62"/>
      <c r="AO213" s="62"/>
      <c r="AP213" s="62"/>
      <c r="AQ213" s="62"/>
      <c r="AR213" s="62"/>
      <c r="AS213" s="62"/>
      <c r="AT213" s="62"/>
      <c r="AU213" s="31"/>
      <c r="AV213" s="31"/>
      <c r="AW213" s="31"/>
      <c r="AX213" s="31"/>
      <c r="AY213" s="31"/>
      <c r="AZ213" s="31"/>
      <c r="BA213" s="31"/>
      <c r="BB213" s="31"/>
      <c r="BC213" s="31"/>
      <c r="BD213" s="31"/>
      <c r="BE213" s="31"/>
      <c r="BF213" s="31"/>
      <c r="BG213" s="31"/>
      <c r="BH213" s="31"/>
      <c r="BI213" s="31"/>
      <c r="BJ213" s="31"/>
      <c r="BK213" s="31"/>
      <c r="BL213" s="31"/>
      <c r="BM213" s="31"/>
      <c r="BN213" s="31"/>
      <c r="BO213" s="31"/>
      <c r="BP213" s="31"/>
      <c r="BQ213" s="31"/>
      <c r="BR213" s="31"/>
      <c r="BS213" s="31"/>
      <c r="BT213" s="31"/>
      <c r="BU213" s="31"/>
      <c r="BV213" s="31"/>
      <c r="BW213" s="31"/>
      <c r="BX213" s="31"/>
      <c r="BY213" s="31"/>
      <c r="BZ213" s="31"/>
      <c r="CA213" s="31"/>
      <c r="CB213" s="31"/>
      <c r="CC213" s="31"/>
      <c r="CD213" s="31"/>
      <c r="CE213" s="31"/>
      <c r="CF213" s="31"/>
      <c r="CG213" s="31"/>
      <c r="CH213" s="31"/>
      <c r="CI213" s="31"/>
      <c r="CJ213" s="31"/>
      <c r="CK213" s="31"/>
      <c r="CL213" s="31"/>
      <c r="CM213" s="31"/>
      <c r="CN213" s="31"/>
      <c r="CO213" s="31"/>
      <c r="CP213" s="31"/>
      <c r="CQ213" s="31"/>
      <c r="CR213" s="31"/>
      <c r="CS213" s="31"/>
      <c r="CT213" s="31"/>
      <c r="CU213" s="31"/>
      <c r="CV213" s="31"/>
      <c r="CW213" s="31"/>
      <c r="CX213" s="31"/>
      <c r="CY213" s="31"/>
      <c r="CZ213" s="31"/>
      <c r="DA213" s="31"/>
      <c r="DB213" s="31"/>
      <c r="DC213" s="31"/>
      <c r="DD213" s="31"/>
      <c r="DE213" s="31"/>
      <c r="DF213" s="31"/>
      <c r="DG213" s="31"/>
      <c r="DH213" s="31"/>
      <c r="DI213" s="31"/>
      <c r="DJ213" s="31"/>
      <c r="DK213" s="31"/>
      <c r="DL213" s="31"/>
      <c r="DM213" s="31"/>
      <c r="DN213" s="31"/>
      <c r="DO213" s="31"/>
      <c r="DP213" s="31"/>
      <c r="DQ213" s="31"/>
      <c r="DR213" s="31"/>
      <c r="DS213" s="31"/>
      <c r="DT213" s="31"/>
      <c r="DU213" s="31"/>
      <c r="DV213" s="31"/>
      <c r="DW213" s="31"/>
      <c r="DX213" s="31"/>
      <c r="DY213" s="31"/>
      <c r="DZ213" s="31"/>
      <c r="EA213" s="31"/>
      <c r="EB213" s="31"/>
      <c r="EC213" s="31"/>
      <c r="ED213" s="31"/>
      <c r="EE213" s="31"/>
      <c r="EF213" s="31"/>
      <c r="EG213" s="31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2" customFormat="1" ht="15.75" x14ac:dyDescent="0.25">
      <c r="A214" s="31" t="s">
        <v>162</v>
      </c>
      <c r="B214" s="24" t="s">
        <v>15</v>
      </c>
      <c r="C214" s="14" t="s">
        <v>66</v>
      </c>
      <c r="D214" s="14" t="s">
        <v>194</v>
      </c>
      <c r="E214" s="15">
        <v>44652</v>
      </c>
      <c r="F214" s="11" t="s">
        <v>97</v>
      </c>
      <c r="G214" s="135">
        <v>60000</v>
      </c>
      <c r="H214" s="136">
        <v>1722</v>
      </c>
      <c r="I214" s="127">
        <v>3486.68</v>
      </c>
      <c r="J214" s="135">
        <v>1824</v>
      </c>
      <c r="K214" s="135">
        <v>25</v>
      </c>
      <c r="L214" s="127">
        <v>7057.68</v>
      </c>
      <c r="M214" s="136">
        <f t="shared" ref="M214:M217" si="42">G214-L214</f>
        <v>52942.32</v>
      </c>
      <c r="O214" s="11"/>
      <c r="P214" s="62"/>
      <c r="Q214" s="62"/>
      <c r="R214" s="62"/>
      <c r="S214" s="62"/>
      <c r="T214" s="62"/>
      <c r="U214" s="62"/>
      <c r="V214" s="62"/>
      <c r="W214" s="62"/>
      <c r="X214" s="62"/>
      <c r="Y214" s="62"/>
      <c r="Z214" s="62"/>
      <c r="AA214" s="62"/>
      <c r="AB214" s="62"/>
      <c r="AC214" s="62"/>
      <c r="AD214" s="62"/>
      <c r="AE214" s="62"/>
      <c r="AF214" s="62"/>
      <c r="AG214" s="62"/>
      <c r="AH214" s="62"/>
      <c r="AI214" s="62"/>
      <c r="AJ214" s="62"/>
      <c r="AK214" s="62"/>
      <c r="AL214" s="62"/>
      <c r="AM214" s="62"/>
      <c r="AN214" s="62"/>
      <c r="AO214" s="62"/>
      <c r="AP214" s="62"/>
      <c r="AQ214" s="62"/>
      <c r="AR214" s="62"/>
      <c r="AS214" s="62"/>
      <c r="AT214" s="62"/>
      <c r="AU214" s="31"/>
      <c r="AV214" s="31"/>
      <c r="AW214" s="31"/>
      <c r="AX214" s="31"/>
      <c r="AY214" s="31"/>
      <c r="AZ214" s="31"/>
      <c r="BA214" s="31"/>
      <c r="BB214" s="31"/>
      <c r="BC214" s="31"/>
      <c r="BD214" s="31"/>
      <c r="BE214" s="31"/>
      <c r="BF214" s="31"/>
      <c r="BG214" s="31"/>
      <c r="BH214" s="31"/>
      <c r="BI214" s="31"/>
      <c r="BJ214" s="31"/>
      <c r="BK214" s="31"/>
      <c r="BL214" s="31"/>
      <c r="BM214" s="31"/>
      <c r="BN214" s="31"/>
      <c r="BO214" s="31"/>
      <c r="BP214" s="31"/>
      <c r="BQ214" s="31"/>
      <c r="BR214" s="31"/>
      <c r="BS214" s="31"/>
      <c r="BT214" s="31"/>
      <c r="BU214" s="31"/>
      <c r="BV214" s="31"/>
      <c r="BW214" s="31"/>
      <c r="BX214" s="31"/>
      <c r="BY214" s="31"/>
      <c r="BZ214" s="31"/>
      <c r="CA214" s="31"/>
      <c r="CB214" s="31"/>
      <c r="CC214" s="31"/>
      <c r="CD214" s="31"/>
      <c r="CE214" s="31"/>
      <c r="CF214" s="31"/>
      <c r="CG214" s="31"/>
      <c r="CH214" s="31"/>
      <c r="CI214" s="31"/>
      <c r="CJ214" s="31"/>
      <c r="CK214" s="31"/>
      <c r="CL214" s="31"/>
      <c r="CM214" s="31"/>
      <c r="CN214" s="31"/>
      <c r="CO214" s="31"/>
      <c r="CP214" s="31"/>
      <c r="CQ214" s="31"/>
      <c r="CR214" s="31"/>
      <c r="CS214" s="31"/>
      <c r="CT214" s="31"/>
      <c r="CU214" s="31"/>
      <c r="CV214" s="31"/>
      <c r="CW214" s="31"/>
      <c r="CX214" s="31"/>
      <c r="CY214" s="31"/>
      <c r="CZ214" s="31"/>
      <c r="DA214" s="31"/>
      <c r="DB214" s="31"/>
      <c r="DC214" s="31"/>
      <c r="DD214" s="31"/>
      <c r="DE214" s="31"/>
      <c r="DF214" s="31"/>
      <c r="DG214" s="31"/>
      <c r="DH214" s="31"/>
      <c r="DI214" s="31"/>
      <c r="DJ214" s="31"/>
      <c r="DK214" s="31"/>
      <c r="DL214" s="31"/>
      <c r="DM214" s="31"/>
      <c r="DN214" s="31"/>
      <c r="DO214" s="31"/>
      <c r="DP214" s="31"/>
      <c r="DQ214" s="31"/>
      <c r="DR214" s="31"/>
      <c r="DS214" s="31"/>
      <c r="DT214" s="31"/>
      <c r="DU214" s="31"/>
      <c r="DV214" s="31"/>
      <c r="DW214" s="31"/>
      <c r="DX214" s="31"/>
      <c r="DY214" s="31"/>
      <c r="DZ214" s="31"/>
      <c r="EA214" s="31"/>
      <c r="EB214" s="31"/>
      <c r="EC214" s="31"/>
      <c r="ED214" s="31"/>
      <c r="EE214" s="31"/>
      <c r="EF214" s="31"/>
      <c r="EG214" s="31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2" customFormat="1" ht="15.75" x14ac:dyDescent="0.25">
      <c r="A215" s="31" t="s">
        <v>205</v>
      </c>
      <c r="B215" s="24" t="s">
        <v>206</v>
      </c>
      <c r="C215" s="14" t="s">
        <v>65</v>
      </c>
      <c r="D215" s="14" t="s">
        <v>194</v>
      </c>
      <c r="E215" s="15">
        <v>44805</v>
      </c>
      <c r="F215" s="11" t="s">
        <v>97</v>
      </c>
      <c r="G215" s="135">
        <v>50000</v>
      </c>
      <c r="H215" s="136">
        <v>1435</v>
      </c>
      <c r="I215" s="127">
        <v>1854</v>
      </c>
      <c r="J215" s="135">
        <v>1520</v>
      </c>
      <c r="K215" s="135">
        <v>25</v>
      </c>
      <c r="L215" s="127">
        <v>4834</v>
      </c>
      <c r="M215" s="136">
        <f t="shared" si="42"/>
        <v>45166</v>
      </c>
      <c r="O215" s="11"/>
      <c r="P215" s="62"/>
      <c r="Q215" s="62"/>
      <c r="R215" s="62"/>
      <c r="S215" s="62"/>
      <c r="T215" s="62"/>
      <c r="U215" s="62"/>
      <c r="V215" s="62"/>
      <c r="W215" s="62"/>
      <c r="X215" s="62"/>
      <c r="Y215" s="62"/>
      <c r="Z215" s="62"/>
      <c r="AA215" s="62"/>
      <c r="AB215" s="62"/>
      <c r="AC215" s="62"/>
      <c r="AD215" s="62"/>
      <c r="AE215" s="62"/>
      <c r="AF215" s="62"/>
      <c r="AG215" s="62"/>
      <c r="AH215" s="62"/>
      <c r="AI215" s="62"/>
      <c r="AJ215" s="62"/>
      <c r="AK215" s="62"/>
      <c r="AL215" s="62"/>
      <c r="AM215" s="62"/>
      <c r="AN215" s="62"/>
      <c r="AO215" s="62"/>
      <c r="AP215" s="62"/>
      <c r="AQ215" s="62"/>
      <c r="AR215" s="62"/>
      <c r="AS215" s="62"/>
      <c r="AT215" s="62"/>
      <c r="AU215" s="31"/>
      <c r="AV215" s="31"/>
      <c r="AW215" s="31"/>
      <c r="AX215" s="31"/>
      <c r="AY215" s="31"/>
      <c r="AZ215" s="31"/>
      <c r="BA215" s="31"/>
      <c r="BB215" s="31"/>
      <c r="BC215" s="31"/>
      <c r="BD215" s="31"/>
      <c r="BE215" s="31"/>
      <c r="BF215" s="31"/>
      <c r="BG215" s="31"/>
      <c r="BH215" s="31"/>
      <c r="BI215" s="31"/>
      <c r="BJ215" s="31"/>
      <c r="BK215" s="31"/>
      <c r="BL215" s="31"/>
      <c r="BM215" s="31"/>
      <c r="BN215" s="31"/>
      <c r="BO215" s="31"/>
      <c r="BP215" s="31"/>
      <c r="BQ215" s="31"/>
      <c r="BR215" s="31"/>
      <c r="BS215" s="31"/>
      <c r="BT215" s="31"/>
      <c r="BU215" s="31"/>
      <c r="BV215" s="31"/>
      <c r="BW215" s="31"/>
      <c r="BX215" s="31"/>
      <c r="BY215" s="31"/>
      <c r="BZ215" s="31"/>
      <c r="CA215" s="31"/>
      <c r="CB215" s="31"/>
      <c r="CC215" s="31"/>
      <c r="CD215" s="31"/>
      <c r="CE215" s="31"/>
      <c r="CF215" s="31"/>
      <c r="CG215" s="31"/>
      <c r="CH215" s="31"/>
      <c r="CI215" s="31"/>
      <c r="CJ215" s="31"/>
      <c r="CK215" s="31"/>
      <c r="CL215" s="31"/>
      <c r="CM215" s="31"/>
      <c r="CN215" s="31"/>
      <c r="CO215" s="31"/>
      <c r="CP215" s="31"/>
      <c r="CQ215" s="31"/>
      <c r="CR215" s="31"/>
      <c r="CS215" s="31"/>
      <c r="CT215" s="31"/>
      <c r="CU215" s="31"/>
      <c r="CV215" s="31"/>
      <c r="CW215" s="31"/>
      <c r="CX215" s="31"/>
      <c r="CY215" s="31"/>
      <c r="CZ215" s="31"/>
      <c r="DA215" s="31"/>
      <c r="DB215" s="31"/>
      <c r="DC215" s="31"/>
      <c r="DD215" s="31"/>
      <c r="DE215" s="31"/>
      <c r="DF215" s="31"/>
      <c r="DG215" s="31"/>
      <c r="DH215" s="31"/>
      <c r="DI215" s="31"/>
      <c r="DJ215" s="31"/>
      <c r="DK215" s="31"/>
      <c r="DL215" s="31"/>
      <c r="DM215" s="31"/>
      <c r="DN215" s="31"/>
      <c r="DO215" s="31"/>
      <c r="DP215" s="31"/>
      <c r="DQ215" s="31"/>
      <c r="DR215" s="31"/>
      <c r="DS215" s="31"/>
      <c r="DT215" s="31"/>
      <c r="DU215" s="31"/>
      <c r="DV215" s="31"/>
      <c r="DW215" s="31"/>
      <c r="DX215" s="31"/>
      <c r="DY215" s="31"/>
      <c r="DZ215" s="31"/>
      <c r="EA215" s="31"/>
      <c r="EB215" s="31"/>
      <c r="EC215" s="31"/>
      <c r="ED215" s="31"/>
      <c r="EE215" s="31"/>
      <c r="EF215" s="31"/>
      <c r="EG215" s="31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2" customFormat="1" ht="15.75" x14ac:dyDescent="0.25">
      <c r="A216" s="72" t="s">
        <v>196</v>
      </c>
      <c r="B216" s="140" t="s">
        <v>16</v>
      </c>
      <c r="C216" s="113" t="s">
        <v>66</v>
      </c>
      <c r="D216" s="74" t="s">
        <v>194</v>
      </c>
      <c r="E216" s="75">
        <v>44718</v>
      </c>
      <c r="F216" s="73" t="s">
        <v>97</v>
      </c>
      <c r="G216" s="135">
        <v>40000</v>
      </c>
      <c r="H216" s="136">
        <v>1148</v>
      </c>
      <c r="I216" s="127">
        <v>442.65</v>
      </c>
      <c r="J216" s="135">
        <v>1216</v>
      </c>
      <c r="K216" s="135">
        <v>25</v>
      </c>
      <c r="L216" s="127">
        <v>2831.65</v>
      </c>
      <c r="M216" s="136">
        <f t="shared" si="42"/>
        <v>37168.35</v>
      </c>
      <c r="O216" s="11"/>
      <c r="P216" s="62"/>
      <c r="Q216" s="62"/>
      <c r="R216" s="62"/>
      <c r="S216" s="62"/>
      <c r="T216" s="62"/>
      <c r="U216" s="62"/>
      <c r="V216" s="62"/>
      <c r="W216" s="62"/>
      <c r="X216" s="62"/>
      <c r="Y216" s="62"/>
      <c r="Z216" s="62"/>
      <c r="AA216" s="62"/>
      <c r="AB216" s="62"/>
      <c r="AC216" s="62"/>
      <c r="AD216" s="62"/>
      <c r="AE216" s="62"/>
      <c r="AF216" s="62"/>
      <c r="AG216" s="62"/>
      <c r="AH216" s="62"/>
      <c r="AI216" s="62"/>
      <c r="AJ216" s="62"/>
      <c r="AK216" s="62"/>
      <c r="AL216" s="62"/>
      <c r="AM216" s="62"/>
      <c r="AN216" s="62"/>
      <c r="AO216" s="62"/>
      <c r="AP216" s="62"/>
      <c r="AQ216" s="62"/>
      <c r="AR216" s="62"/>
      <c r="AS216" s="62"/>
      <c r="AT216" s="62"/>
      <c r="AU216" s="31"/>
      <c r="AV216" s="31"/>
      <c r="AW216" s="31"/>
      <c r="AX216" s="31"/>
      <c r="AY216" s="31"/>
      <c r="AZ216" s="31"/>
      <c r="BA216" s="31"/>
      <c r="BB216" s="31"/>
      <c r="BC216" s="31"/>
      <c r="BD216" s="31"/>
      <c r="BE216" s="31"/>
      <c r="BF216" s="31"/>
      <c r="BG216" s="31"/>
      <c r="BH216" s="31"/>
      <c r="BI216" s="31"/>
      <c r="BJ216" s="31"/>
      <c r="BK216" s="31"/>
      <c r="BL216" s="31"/>
      <c r="BM216" s="31"/>
      <c r="BN216" s="31"/>
      <c r="BO216" s="31"/>
      <c r="BP216" s="31"/>
      <c r="BQ216" s="31"/>
      <c r="BR216" s="31"/>
      <c r="BS216" s="31"/>
      <c r="BT216" s="31"/>
      <c r="BU216" s="31"/>
      <c r="BV216" s="31"/>
      <c r="BW216" s="31"/>
      <c r="BX216" s="31"/>
      <c r="BY216" s="31"/>
      <c r="BZ216" s="31"/>
      <c r="CA216" s="31"/>
      <c r="CB216" s="31"/>
      <c r="CC216" s="31"/>
      <c r="CD216" s="31"/>
      <c r="CE216" s="31"/>
      <c r="CF216" s="31"/>
      <c r="CG216" s="31"/>
      <c r="CH216" s="31"/>
      <c r="CI216" s="31"/>
      <c r="CJ216" s="31"/>
      <c r="CK216" s="31"/>
      <c r="CL216" s="31"/>
      <c r="CM216" s="31"/>
      <c r="CN216" s="31"/>
      <c r="CO216" s="31"/>
      <c r="CP216" s="31"/>
      <c r="CQ216" s="31"/>
      <c r="CR216" s="31"/>
      <c r="CS216" s="31"/>
      <c r="CT216" s="31"/>
      <c r="CU216" s="31"/>
      <c r="CV216" s="31"/>
      <c r="CW216" s="31"/>
      <c r="CX216" s="31"/>
      <c r="CY216" s="31"/>
      <c r="CZ216" s="31"/>
      <c r="DA216" s="31"/>
      <c r="DB216" s="31"/>
      <c r="DC216" s="31"/>
      <c r="DD216" s="31"/>
      <c r="DE216" s="31"/>
      <c r="DF216" s="31"/>
      <c r="DG216" s="31"/>
      <c r="DH216" s="31"/>
      <c r="DI216" s="31"/>
      <c r="DJ216" s="31"/>
      <c r="DK216" s="31"/>
      <c r="DL216" s="31"/>
      <c r="DM216" s="31"/>
      <c r="DN216" s="31"/>
      <c r="DO216" s="31"/>
      <c r="DP216" s="31"/>
      <c r="DQ216" s="31"/>
      <c r="DR216" s="31"/>
      <c r="DS216" s="31"/>
      <c r="DT216" s="31"/>
      <c r="DU216" s="31"/>
      <c r="DV216" s="31"/>
      <c r="DW216" s="31"/>
      <c r="DX216" s="31"/>
      <c r="DY216" s="31"/>
      <c r="DZ216" s="31"/>
      <c r="EA216" s="31"/>
      <c r="EB216" s="31"/>
      <c r="EC216" s="31"/>
      <c r="ED216" s="31"/>
      <c r="EE216" s="31"/>
      <c r="EF216" s="31"/>
      <c r="EG216" s="31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2" customFormat="1" ht="15.75" x14ac:dyDescent="0.25">
      <c r="A217" s="31" t="s">
        <v>197</v>
      </c>
      <c r="B217" s="24" t="s">
        <v>15</v>
      </c>
      <c r="C217" s="14" t="s">
        <v>65</v>
      </c>
      <c r="D217" s="14" t="s">
        <v>194</v>
      </c>
      <c r="E217" s="15">
        <v>44713</v>
      </c>
      <c r="F217" s="11" t="s">
        <v>97</v>
      </c>
      <c r="G217" s="135">
        <v>60000</v>
      </c>
      <c r="H217" s="136">
        <v>1722</v>
      </c>
      <c r="I217" s="127">
        <v>3486.68</v>
      </c>
      <c r="J217" s="135">
        <v>1824</v>
      </c>
      <c r="K217" s="135">
        <v>25</v>
      </c>
      <c r="L217" s="127">
        <v>7057.68</v>
      </c>
      <c r="M217" s="136">
        <f t="shared" si="42"/>
        <v>52942.32</v>
      </c>
      <c r="O217" s="11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2"/>
      <c r="AA217" s="62"/>
      <c r="AB217" s="62"/>
      <c r="AC217" s="62"/>
      <c r="AD217" s="62"/>
      <c r="AE217" s="62"/>
      <c r="AF217" s="62"/>
      <c r="AG217" s="62"/>
      <c r="AH217" s="62"/>
      <c r="AI217" s="62"/>
      <c r="AJ217" s="62"/>
      <c r="AK217" s="62"/>
      <c r="AL217" s="62"/>
      <c r="AM217" s="62"/>
      <c r="AN217" s="62"/>
      <c r="AO217" s="62"/>
      <c r="AP217" s="62"/>
      <c r="AQ217" s="62"/>
      <c r="AR217" s="62"/>
      <c r="AS217" s="62"/>
      <c r="AT217" s="62"/>
      <c r="AU217" s="31"/>
      <c r="AV217" s="31"/>
      <c r="AW217" s="31"/>
      <c r="AX217" s="31"/>
      <c r="AY217" s="31"/>
      <c r="AZ217" s="31"/>
      <c r="BA217" s="31"/>
      <c r="BB217" s="31"/>
      <c r="BC217" s="31"/>
      <c r="BD217" s="31"/>
      <c r="BE217" s="31"/>
      <c r="BF217" s="31"/>
      <c r="BG217" s="31"/>
      <c r="BH217" s="31"/>
      <c r="BI217" s="31"/>
      <c r="BJ217" s="31"/>
      <c r="BK217" s="31"/>
      <c r="BL217" s="31"/>
      <c r="BM217" s="31"/>
      <c r="BN217" s="31"/>
      <c r="BO217" s="31"/>
      <c r="BP217" s="31"/>
      <c r="BQ217" s="31"/>
      <c r="BR217" s="31"/>
      <c r="BS217" s="31"/>
      <c r="BT217" s="31"/>
      <c r="BU217" s="31"/>
      <c r="BV217" s="31"/>
      <c r="BW217" s="31"/>
      <c r="BX217" s="31"/>
      <c r="BY217" s="31"/>
      <c r="BZ217" s="31"/>
      <c r="CA217" s="31"/>
      <c r="CB217" s="31"/>
      <c r="CC217" s="31"/>
      <c r="CD217" s="31"/>
      <c r="CE217" s="31"/>
      <c r="CF217" s="31"/>
      <c r="CG217" s="31"/>
      <c r="CH217" s="31"/>
      <c r="CI217" s="31"/>
      <c r="CJ217" s="31"/>
      <c r="CK217" s="31"/>
      <c r="CL217" s="31"/>
      <c r="CM217" s="31"/>
      <c r="CN217" s="31"/>
      <c r="CO217" s="31"/>
      <c r="CP217" s="31"/>
      <c r="CQ217" s="31"/>
      <c r="CR217" s="31"/>
      <c r="CS217" s="31"/>
      <c r="CT217" s="31"/>
      <c r="CU217" s="31"/>
      <c r="CV217" s="31"/>
      <c r="CW217" s="31"/>
      <c r="CX217" s="31"/>
      <c r="CY217" s="31"/>
      <c r="CZ217" s="31"/>
      <c r="DA217" s="31"/>
      <c r="DB217" s="31"/>
      <c r="DC217" s="31"/>
      <c r="DD217" s="31"/>
      <c r="DE217" s="31"/>
      <c r="DF217" s="31"/>
      <c r="DG217" s="31"/>
      <c r="DH217" s="31"/>
      <c r="DI217" s="31"/>
      <c r="DJ217" s="31"/>
      <c r="DK217" s="31"/>
      <c r="DL217" s="31"/>
      <c r="DM217" s="31"/>
      <c r="DN217" s="31"/>
      <c r="DO217" s="31"/>
      <c r="DP217" s="31"/>
      <c r="DQ217" s="31"/>
      <c r="DR217" s="31"/>
      <c r="DS217" s="31"/>
      <c r="DT217" s="31"/>
      <c r="DU217" s="31"/>
      <c r="DV217" s="31"/>
      <c r="DW217" s="31"/>
      <c r="DX217" s="31"/>
      <c r="DY217" s="31"/>
      <c r="DZ217" s="31"/>
      <c r="EA217" s="31"/>
      <c r="EB217" s="31"/>
      <c r="EC217" s="31"/>
      <c r="ED217" s="31"/>
      <c r="EE217" s="31"/>
      <c r="EF217" s="31"/>
      <c r="EG217" s="31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2" customFormat="1" ht="15.75" x14ac:dyDescent="0.25">
      <c r="A218" s="45" t="s">
        <v>13</v>
      </c>
      <c r="B218" s="65">
        <v>5</v>
      </c>
      <c r="C218" s="65"/>
      <c r="D218" s="65"/>
      <c r="E218" s="45"/>
      <c r="F218" s="45"/>
      <c r="G218" s="130">
        <f>G213+G214+G216+G217+G215</f>
        <v>290000</v>
      </c>
      <c r="H218" s="98">
        <f>H213+H214+H217+H216+H215</f>
        <v>8323</v>
      </c>
      <c r="I218" s="130">
        <f>I213+I214+I217+I216+I215</f>
        <v>16670.879999999997</v>
      </c>
      <c r="J218" s="130">
        <f>J213+J214+J217+J216+J215</f>
        <v>8816</v>
      </c>
      <c r="K218" s="130">
        <f>SUM(K213:K217)</f>
        <v>125</v>
      </c>
      <c r="L218" s="130">
        <f>L213+L214+L217+L216+L215</f>
        <v>33934.880000000005</v>
      </c>
      <c r="M218" s="98">
        <f>M213+M214+M216+M217+M215</f>
        <v>256065.12000000002</v>
      </c>
      <c r="O218" s="11"/>
      <c r="P218" s="62"/>
      <c r="Q218" s="62"/>
      <c r="R218" s="62"/>
      <c r="S218" s="62"/>
      <c r="T218" s="62"/>
      <c r="U218" s="62"/>
      <c r="V218" s="62"/>
      <c r="W218" s="62"/>
      <c r="X218" s="62"/>
      <c r="Y218" s="62"/>
      <c r="Z218" s="62"/>
      <c r="AA218" s="62"/>
      <c r="AB218" s="62"/>
      <c r="AC218" s="62"/>
      <c r="AD218" s="62"/>
      <c r="AE218" s="62"/>
      <c r="AF218" s="62"/>
      <c r="AG218" s="62"/>
      <c r="AH218" s="62"/>
      <c r="AI218" s="62"/>
      <c r="AJ218" s="62"/>
      <c r="AK218" s="62"/>
      <c r="AL218" s="62"/>
      <c r="AM218" s="62"/>
      <c r="AN218" s="62"/>
      <c r="AO218" s="62"/>
      <c r="AP218" s="62"/>
      <c r="AQ218" s="62"/>
      <c r="AR218" s="62"/>
      <c r="AS218" s="62"/>
      <c r="AT218" s="62"/>
      <c r="AU218" s="31"/>
      <c r="AV218" s="31"/>
      <c r="AW218" s="31"/>
      <c r="AX218" s="31"/>
      <c r="AY218" s="31"/>
      <c r="AZ218" s="31"/>
      <c r="BA218" s="31"/>
      <c r="BB218" s="31"/>
      <c r="BC218" s="31"/>
      <c r="BD218" s="31"/>
      <c r="BE218" s="31"/>
      <c r="BF218" s="31"/>
      <c r="BG218" s="31"/>
      <c r="BH218" s="31"/>
      <c r="BI218" s="31"/>
      <c r="BJ218" s="31"/>
      <c r="BK218" s="31"/>
      <c r="BL218" s="31"/>
      <c r="BM218" s="31"/>
      <c r="BN218" s="31"/>
      <c r="BO218" s="31"/>
      <c r="BP218" s="31"/>
      <c r="BQ218" s="31"/>
      <c r="BR218" s="31"/>
      <c r="BS218" s="31"/>
      <c r="BT218" s="31"/>
      <c r="BU218" s="31"/>
      <c r="BV218" s="31"/>
      <c r="BW218" s="31"/>
      <c r="BX218" s="31"/>
      <c r="BY218" s="31"/>
      <c r="BZ218" s="31"/>
      <c r="CA218" s="31"/>
      <c r="CB218" s="31"/>
      <c r="CC218" s="31"/>
      <c r="CD218" s="31"/>
      <c r="CE218" s="31"/>
      <c r="CF218" s="31"/>
      <c r="CG218" s="31"/>
      <c r="CH218" s="31"/>
      <c r="CI218" s="31"/>
      <c r="CJ218" s="31"/>
      <c r="CK218" s="31"/>
      <c r="CL218" s="31"/>
      <c r="CM218" s="31"/>
      <c r="CN218" s="31"/>
      <c r="CO218" s="31"/>
      <c r="CP218" s="31"/>
      <c r="CQ218" s="31"/>
      <c r="CR218" s="31"/>
      <c r="CS218" s="31"/>
      <c r="CT218" s="31"/>
      <c r="CU218" s="31"/>
      <c r="CV218" s="31"/>
      <c r="CW218" s="31"/>
      <c r="CX218" s="31"/>
      <c r="CY218" s="31"/>
      <c r="CZ218" s="31"/>
      <c r="DA218" s="31"/>
      <c r="DB218" s="31"/>
      <c r="DC218" s="31"/>
      <c r="DD218" s="31"/>
      <c r="DE218" s="31"/>
      <c r="DF218" s="31"/>
      <c r="DG218" s="31"/>
      <c r="DH218" s="31"/>
      <c r="DI218" s="31"/>
      <c r="DJ218" s="31"/>
      <c r="DK218" s="31"/>
      <c r="DL218" s="31"/>
      <c r="DM218" s="31"/>
      <c r="DN218" s="31"/>
      <c r="DO218" s="31"/>
      <c r="DP218" s="31"/>
      <c r="DQ218" s="31"/>
      <c r="DR218" s="31"/>
      <c r="DS218" s="31"/>
      <c r="DT218" s="31"/>
      <c r="DU218" s="31"/>
      <c r="DV218" s="31"/>
      <c r="DW218" s="31"/>
      <c r="DX218" s="31"/>
      <c r="DY218" s="31"/>
      <c r="DZ218" s="31"/>
      <c r="EA218" s="31"/>
      <c r="EB218" s="31"/>
      <c r="EC218" s="31"/>
      <c r="ED218" s="31"/>
      <c r="EE218" s="31"/>
      <c r="EF218" s="31"/>
      <c r="EG218" s="31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56" customFormat="1" ht="15.75" x14ac:dyDescent="0.25">
      <c r="A219"/>
      <c r="B219" s="2"/>
      <c r="C219" s="2"/>
      <c r="D219" s="2"/>
      <c r="E219"/>
      <c r="F219"/>
      <c r="G219" s="132"/>
      <c r="H219" s="97"/>
      <c r="I219" s="132"/>
      <c r="J219" s="132"/>
      <c r="K219" s="132"/>
      <c r="L219" s="132"/>
      <c r="M219" s="97"/>
      <c r="N219" s="11"/>
      <c r="O219" s="11"/>
      <c r="P219" s="62"/>
      <c r="Q219" s="62"/>
      <c r="R219" s="62"/>
      <c r="S219" s="62"/>
      <c r="T219" s="62"/>
      <c r="U219" s="62"/>
      <c r="V219" s="62"/>
      <c r="W219" s="62"/>
      <c r="X219" s="62"/>
      <c r="Y219" s="62"/>
      <c r="Z219" s="62"/>
      <c r="AA219" s="62"/>
      <c r="AB219" s="62"/>
      <c r="AC219" s="62"/>
      <c r="AD219" s="62"/>
      <c r="AE219" s="62"/>
      <c r="AF219" s="62"/>
      <c r="AG219" s="62"/>
      <c r="AH219" s="62"/>
      <c r="AI219" s="62"/>
      <c r="AJ219" s="62"/>
      <c r="AK219" s="62"/>
      <c r="AL219" s="62"/>
      <c r="AM219" s="62"/>
      <c r="AN219" s="62"/>
      <c r="AO219" s="62"/>
      <c r="AP219" s="62"/>
      <c r="AQ219" s="62"/>
      <c r="AR219" s="62"/>
      <c r="AS219" s="62"/>
      <c r="AT219" s="62"/>
      <c r="AU219" s="31"/>
      <c r="AV219" s="31"/>
      <c r="AW219" s="31"/>
      <c r="AX219" s="31"/>
      <c r="AY219" s="31"/>
      <c r="AZ219" s="31"/>
      <c r="BA219" s="31"/>
      <c r="BB219" s="31"/>
      <c r="BC219" s="31"/>
      <c r="BD219" s="31"/>
      <c r="BE219" s="31"/>
      <c r="BF219" s="31"/>
      <c r="BG219" s="31"/>
      <c r="BH219" s="31"/>
      <c r="BI219" s="31"/>
      <c r="BJ219" s="31"/>
      <c r="BK219" s="31"/>
      <c r="BL219" s="31"/>
      <c r="BM219" s="31"/>
      <c r="BN219" s="31"/>
      <c r="BO219" s="31"/>
      <c r="BP219" s="31"/>
      <c r="BQ219" s="31"/>
      <c r="BR219" s="31"/>
      <c r="BS219" s="31"/>
      <c r="BT219" s="31"/>
      <c r="BU219" s="31"/>
      <c r="BV219" s="31"/>
      <c r="BW219" s="31"/>
      <c r="BX219" s="31"/>
      <c r="BY219" s="31"/>
      <c r="BZ219" s="31"/>
      <c r="CA219" s="31"/>
      <c r="CB219" s="31"/>
      <c r="CC219" s="31"/>
      <c r="CD219" s="31"/>
      <c r="CE219" s="31"/>
      <c r="CF219" s="31"/>
      <c r="CG219" s="31"/>
      <c r="CH219" s="31"/>
      <c r="CI219" s="31"/>
      <c r="CJ219" s="31"/>
      <c r="CK219" s="31"/>
      <c r="CL219" s="31"/>
      <c r="CM219" s="31"/>
      <c r="CN219" s="31"/>
      <c r="CO219" s="31"/>
      <c r="CP219" s="31"/>
      <c r="CQ219" s="31"/>
      <c r="CR219" s="31"/>
      <c r="CS219" s="31"/>
      <c r="CT219" s="31"/>
      <c r="CU219" s="31"/>
      <c r="CV219" s="31"/>
      <c r="CW219" s="31"/>
      <c r="CX219" s="31"/>
      <c r="CY219" s="31"/>
      <c r="CZ219" s="31"/>
      <c r="DA219" s="31"/>
      <c r="DB219" s="31"/>
      <c r="DC219" s="31"/>
      <c r="DD219" s="31"/>
      <c r="DE219" s="31"/>
      <c r="DF219" s="31"/>
      <c r="DG219" s="31"/>
      <c r="DH219" s="31"/>
      <c r="DI219" s="31"/>
      <c r="DJ219" s="31"/>
      <c r="DK219" s="31"/>
      <c r="DL219" s="31"/>
      <c r="DM219" s="31"/>
      <c r="DN219" s="31"/>
      <c r="DO219" s="31"/>
      <c r="DP219" s="31"/>
      <c r="DQ219" s="31"/>
      <c r="DR219" s="31"/>
      <c r="DS219" s="31"/>
      <c r="DT219" s="31"/>
      <c r="DU219" s="31"/>
      <c r="DV219" s="31"/>
      <c r="DW219" s="31"/>
      <c r="DX219" s="31"/>
      <c r="DY219" s="31"/>
      <c r="DZ219" s="31"/>
      <c r="EA219" s="31"/>
      <c r="EB219" s="31"/>
      <c r="EC219" s="31"/>
      <c r="ED219" s="31"/>
      <c r="EE219" s="31"/>
      <c r="EF219" s="31"/>
      <c r="EG219" s="31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 s="50"/>
      <c r="NC219" s="50"/>
      <c r="ND219" s="50"/>
      <c r="NE219" s="50"/>
      <c r="NF219" s="50"/>
      <c r="NG219" s="50"/>
      <c r="NH219" s="50"/>
      <c r="NI219" s="50"/>
      <c r="NJ219" s="50"/>
      <c r="NK219" s="50"/>
      <c r="NL219" s="50"/>
      <c r="NM219" s="50"/>
      <c r="NN219" s="50"/>
      <c r="NO219" s="50"/>
      <c r="NP219" s="50"/>
      <c r="NQ219" s="50"/>
      <c r="NR219" s="50"/>
      <c r="NS219" s="50"/>
      <c r="NT219" s="50"/>
      <c r="NU219" s="50"/>
      <c r="NV219" s="50"/>
      <c r="NW219" s="50"/>
      <c r="NX219" s="50"/>
      <c r="NY219" s="50"/>
      <c r="NZ219" s="50"/>
      <c r="OA219" s="50"/>
      <c r="OB219" s="50"/>
      <c r="OC219" s="50"/>
      <c r="OD219" s="50"/>
      <c r="OE219" s="50"/>
      <c r="OF219" s="50"/>
      <c r="OG219" s="50"/>
      <c r="OH219" s="50"/>
      <c r="OI219" s="50"/>
      <c r="OJ219" s="50"/>
      <c r="OK219" s="50"/>
      <c r="OL219" s="50"/>
      <c r="OM219" s="50"/>
      <c r="ON219" s="50"/>
      <c r="OO219" s="50"/>
      <c r="OP219" s="50"/>
      <c r="OQ219" s="50"/>
      <c r="OR219" s="50"/>
      <c r="OS219" s="50"/>
      <c r="OT219" s="50"/>
      <c r="OU219" s="50"/>
      <c r="OV219" s="50"/>
      <c r="OW219" s="50"/>
      <c r="OX219" s="50"/>
      <c r="OY219" s="50"/>
      <c r="OZ219" s="50"/>
      <c r="PA219" s="50"/>
      <c r="PB219" s="50"/>
      <c r="PC219" s="50"/>
      <c r="PD219" s="50"/>
      <c r="PE219" s="50"/>
      <c r="PF219" s="50"/>
      <c r="PG219" s="50"/>
      <c r="PH219" s="50"/>
      <c r="PI219" s="50"/>
      <c r="PJ219" s="50"/>
      <c r="PK219" s="50"/>
      <c r="PL219" s="50"/>
      <c r="PM219" s="50"/>
      <c r="PN219" s="50"/>
      <c r="PO219" s="50"/>
      <c r="PP219" s="50"/>
      <c r="PQ219" s="50"/>
      <c r="PR219" s="50"/>
      <c r="PS219" s="50"/>
      <c r="PT219" s="50"/>
      <c r="PU219" s="50"/>
      <c r="PV219" s="50"/>
      <c r="PW219" s="50"/>
      <c r="PX219" s="50"/>
      <c r="PY219" s="50"/>
      <c r="PZ219" s="50"/>
      <c r="QA219" s="50"/>
      <c r="QB219" s="50"/>
      <c r="QC219" s="50"/>
      <c r="QD219" s="50"/>
      <c r="QE219" s="50"/>
      <c r="QF219" s="50"/>
      <c r="QG219" s="50"/>
      <c r="QH219" s="50"/>
      <c r="QI219" s="50"/>
      <c r="QJ219" s="50"/>
      <c r="QK219" s="50"/>
      <c r="QL219" s="50"/>
      <c r="QM219" s="50"/>
      <c r="QN219" s="50"/>
      <c r="QO219" s="50"/>
      <c r="QP219" s="50"/>
      <c r="QQ219" s="50"/>
      <c r="QR219" s="50"/>
      <c r="QS219" s="50"/>
      <c r="QT219" s="50"/>
      <c r="QU219" s="50"/>
      <c r="QV219" s="50"/>
      <c r="QW219" s="50"/>
      <c r="QX219" s="50"/>
      <c r="QY219" s="50"/>
      <c r="QZ219" s="50"/>
      <c r="RA219" s="50"/>
      <c r="RB219" s="50"/>
      <c r="RC219" s="50"/>
      <c r="RD219" s="50"/>
      <c r="RE219" s="50"/>
      <c r="RF219" s="50"/>
      <c r="RG219" s="50"/>
      <c r="RH219" s="50"/>
      <c r="RI219" s="50"/>
      <c r="RJ219" s="50"/>
      <c r="RK219" s="50"/>
      <c r="RL219" s="50"/>
      <c r="RM219" s="50"/>
      <c r="RN219" s="50"/>
      <c r="RO219" s="50"/>
      <c r="RP219" s="50"/>
      <c r="RQ219" s="50"/>
      <c r="RR219" s="50"/>
      <c r="RS219" s="50"/>
      <c r="RT219" s="50"/>
      <c r="RU219" s="50"/>
      <c r="RV219" s="50"/>
      <c r="RW219" s="50"/>
      <c r="RX219" s="50"/>
      <c r="RY219" s="50"/>
      <c r="RZ219" s="50"/>
      <c r="SA219" s="50"/>
      <c r="SB219" s="50"/>
      <c r="SC219" s="50"/>
      <c r="SD219" s="50"/>
      <c r="SE219" s="50"/>
      <c r="SF219" s="50"/>
      <c r="SG219" s="50"/>
      <c r="SH219" s="50"/>
      <c r="SI219" s="50"/>
      <c r="SJ219" s="50"/>
      <c r="SK219" s="50"/>
      <c r="SL219" s="50"/>
      <c r="SM219" s="50"/>
      <c r="SN219" s="50"/>
      <c r="SO219" s="50"/>
      <c r="SP219" s="50"/>
      <c r="SQ219" s="50"/>
      <c r="SR219" s="50"/>
      <c r="SS219" s="50"/>
      <c r="ST219" s="50"/>
      <c r="SU219" s="50"/>
      <c r="SV219" s="50"/>
      <c r="SW219" s="50"/>
      <c r="SX219" s="50"/>
      <c r="SY219" s="50"/>
      <c r="SZ219" s="50"/>
      <c r="TA219" s="50"/>
      <c r="TB219" s="50"/>
      <c r="TC219" s="50"/>
      <c r="TD219" s="50"/>
      <c r="TE219" s="50"/>
      <c r="TF219" s="50"/>
      <c r="TG219" s="50"/>
      <c r="TH219" s="50"/>
      <c r="TI219" s="50"/>
      <c r="TJ219" s="50"/>
      <c r="TK219" s="50"/>
      <c r="TL219" s="50"/>
      <c r="TM219" s="50"/>
      <c r="TN219" s="50"/>
      <c r="TO219" s="50"/>
      <c r="TP219" s="50"/>
      <c r="TQ219" s="50"/>
      <c r="TR219" s="50"/>
      <c r="TS219" s="50"/>
      <c r="TT219" s="50"/>
      <c r="TU219" s="50"/>
      <c r="TV219" s="50"/>
      <c r="TW219" s="50"/>
      <c r="TX219" s="50"/>
      <c r="TY219" s="50"/>
      <c r="TZ219" s="50"/>
      <c r="UA219" s="50"/>
      <c r="UB219" s="50"/>
      <c r="UC219" s="50"/>
      <c r="UD219" s="50"/>
      <c r="UE219" s="50"/>
      <c r="UF219" s="50"/>
      <c r="UG219" s="50"/>
      <c r="UH219" s="50"/>
      <c r="UI219" s="50"/>
      <c r="UJ219" s="50"/>
      <c r="UK219" s="50"/>
      <c r="UL219" s="50"/>
      <c r="UM219" s="50"/>
      <c r="UN219" s="50"/>
      <c r="UO219" s="50"/>
      <c r="UP219" s="50"/>
      <c r="UQ219" s="50"/>
      <c r="UR219" s="50"/>
      <c r="US219" s="50"/>
      <c r="UT219" s="50"/>
      <c r="UU219" s="50"/>
      <c r="UV219" s="50"/>
      <c r="UW219" s="50"/>
      <c r="UX219" s="50"/>
      <c r="UY219" s="50"/>
      <c r="UZ219" s="50"/>
      <c r="VA219" s="50"/>
      <c r="VB219" s="50"/>
      <c r="VC219" s="50"/>
      <c r="VD219" s="50"/>
      <c r="VE219" s="50"/>
      <c r="VF219" s="50"/>
      <c r="VG219" s="50"/>
      <c r="VH219" s="50"/>
      <c r="VI219" s="50"/>
      <c r="VJ219" s="50"/>
      <c r="VK219" s="50"/>
      <c r="VL219" s="50"/>
      <c r="VM219" s="50"/>
      <c r="VN219" s="50"/>
      <c r="VO219" s="50"/>
      <c r="VP219" s="50"/>
      <c r="VQ219" s="50"/>
      <c r="VR219" s="50"/>
      <c r="VS219" s="50"/>
      <c r="VT219" s="50"/>
      <c r="VU219" s="50"/>
      <c r="VV219" s="50"/>
      <c r="VW219" s="50"/>
      <c r="VX219" s="50"/>
      <c r="VY219" s="50"/>
      <c r="VZ219" s="50"/>
      <c r="WA219" s="50"/>
      <c r="WB219" s="50"/>
      <c r="WC219" s="50"/>
      <c r="WD219" s="50"/>
      <c r="WE219" s="50"/>
      <c r="WF219" s="50"/>
      <c r="WG219" s="50"/>
      <c r="WH219" s="50"/>
      <c r="WI219" s="50"/>
      <c r="WJ219" s="50"/>
      <c r="WK219" s="50"/>
      <c r="WL219" s="50"/>
      <c r="WM219" s="50"/>
      <c r="WN219" s="50"/>
      <c r="WO219" s="50"/>
      <c r="WP219" s="50"/>
      <c r="WQ219" s="50"/>
      <c r="WR219" s="50"/>
      <c r="WS219" s="50"/>
      <c r="WT219" s="50"/>
      <c r="WU219" s="50"/>
      <c r="WV219" s="50"/>
      <c r="WW219" s="50"/>
      <c r="WX219" s="50"/>
      <c r="WY219" s="50"/>
      <c r="WZ219" s="50"/>
      <c r="XA219" s="50"/>
      <c r="XB219" s="50"/>
      <c r="XC219" s="50"/>
      <c r="XD219" s="50"/>
      <c r="XE219" s="50"/>
      <c r="XF219" s="50"/>
      <c r="XG219" s="50"/>
      <c r="XH219" s="50"/>
      <c r="XI219" s="50"/>
      <c r="XJ219" s="50"/>
      <c r="XK219" s="50"/>
      <c r="XL219" s="50"/>
      <c r="XM219" s="50"/>
      <c r="XN219" s="50"/>
      <c r="XO219" s="50"/>
      <c r="XP219" s="50"/>
      <c r="XQ219" s="50"/>
      <c r="XR219" s="50"/>
      <c r="XS219" s="50"/>
      <c r="XT219" s="50"/>
      <c r="XU219" s="50"/>
      <c r="XV219" s="50"/>
      <c r="XW219" s="50"/>
      <c r="XX219" s="50"/>
      <c r="XY219" s="50"/>
      <c r="XZ219" s="50"/>
      <c r="YA219" s="50"/>
      <c r="YB219" s="50"/>
      <c r="YC219" s="50"/>
      <c r="YD219" s="50"/>
      <c r="YE219" s="50"/>
      <c r="YF219" s="50"/>
      <c r="YG219" s="50"/>
      <c r="YH219" s="50"/>
      <c r="YI219" s="50"/>
      <c r="YJ219" s="50"/>
      <c r="YK219" s="50"/>
      <c r="YL219" s="50"/>
      <c r="YM219" s="50"/>
      <c r="YN219" s="50"/>
      <c r="YO219" s="50"/>
      <c r="YP219" s="50"/>
      <c r="YQ219" s="50"/>
      <c r="YR219" s="50"/>
      <c r="YS219" s="50"/>
    </row>
    <row r="220" spans="1:669" s="11" customFormat="1" ht="15.75" x14ac:dyDescent="0.25">
      <c r="A220" s="54" t="s">
        <v>158</v>
      </c>
      <c r="B220" s="83"/>
      <c r="C220" s="38"/>
      <c r="D220" s="38"/>
      <c r="E220" s="38"/>
      <c r="F220" s="38"/>
      <c r="G220" s="93"/>
      <c r="H220" s="93"/>
      <c r="I220" s="93"/>
      <c r="J220" s="93"/>
      <c r="K220" s="93"/>
      <c r="L220" s="93"/>
      <c r="M220" s="93"/>
      <c r="P220" s="62"/>
      <c r="Q220" s="62"/>
      <c r="R220" s="62"/>
      <c r="S220" s="62"/>
      <c r="T220" s="62"/>
      <c r="U220" s="62"/>
      <c r="V220" s="62"/>
      <c r="W220" s="62"/>
      <c r="X220" s="62"/>
      <c r="Y220" s="62"/>
      <c r="Z220" s="62"/>
      <c r="AA220" s="62"/>
      <c r="AB220" s="62"/>
      <c r="AC220" s="62"/>
      <c r="AD220" s="62"/>
      <c r="AE220" s="62"/>
      <c r="AF220" s="62"/>
      <c r="AG220" s="62"/>
      <c r="AH220" s="62"/>
      <c r="AI220" s="62"/>
      <c r="AJ220" s="62"/>
      <c r="AK220" s="62"/>
      <c r="AL220" s="62"/>
      <c r="AM220" s="62"/>
      <c r="AN220" s="62"/>
      <c r="AO220" s="62"/>
      <c r="AP220" s="62"/>
      <c r="AQ220" s="62"/>
      <c r="AR220" s="62"/>
      <c r="AS220" s="62"/>
      <c r="AT220" s="62"/>
      <c r="AU220" s="31"/>
      <c r="AV220" s="31"/>
      <c r="AW220" s="31"/>
      <c r="AX220" s="31"/>
      <c r="AY220" s="31"/>
      <c r="AZ220" s="31"/>
      <c r="BA220" s="31"/>
      <c r="BB220" s="31"/>
      <c r="BC220" s="31"/>
      <c r="BD220" s="31"/>
      <c r="BE220" s="31"/>
      <c r="BF220" s="31"/>
      <c r="BG220" s="31"/>
      <c r="BH220" s="31"/>
      <c r="BI220" s="31"/>
      <c r="BJ220" s="31"/>
      <c r="BK220" s="31"/>
      <c r="BL220" s="31"/>
      <c r="BM220" s="31"/>
      <c r="BN220" s="31"/>
      <c r="BO220" s="31"/>
      <c r="BP220" s="31"/>
      <c r="BQ220" s="31"/>
      <c r="BR220" s="31"/>
      <c r="BS220" s="31"/>
      <c r="BT220" s="31"/>
      <c r="BU220" s="31"/>
      <c r="BV220" s="31"/>
      <c r="BW220" s="31"/>
      <c r="BX220" s="31"/>
      <c r="BY220" s="31"/>
      <c r="BZ220" s="31"/>
      <c r="CA220" s="31"/>
      <c r="CB220" s="31"/>
      <c r="CC220" s="31"/>
      <c r="CD220" s="31"/>
      <c r="CE220" s="31"/>
      <c r="CF220" s="31"/>
      <c r="CG220" s="31"/>
      <c r="CH220" s="31"/>
      <c r="CI220" s="31"/>
      <c r="CJ220" s="31"/>
      <c r="CK220" s="31"/>
      <c r="CL220" s="31"/>
      <c r="CM220" s="31"/>
      <c r="CN220" s="31"/>
      <c r="CO220" s="31"/>
      <c r="CP220" s="31"/>
      <c r="CQ220" s="31"/>
      <c r="CR220" s="31"/>
      <c r="CS220" s="31"/>
      <c r="CT220" s="31"/>
      <c r="CU220" s="31"/>
      <c r="CV220" s="31"/>
      <c r="CW220" s="31"/>
      <c r="CX220" s="31"/>
      <c r="CY220" s="31"/>
      <c r="CZ220" s="31"/>
      <c r="DA220" s="31"/>
      <c r="DB220" s="31"/>
      <c r="DC220" s="31"/>
      <c r="DD220" s="31"/>
      <c r="DE220" s="31"/>
      <c r="DF220" s="31"/>
      <c r="DG220" s="31"/>
      <c r="DH220" s="31"/>
      <c r="DI220" s="31"/>
      <c r="DJ220" s="31"/>
      <c r="DK220" s="31"/>
      <c r="DL220" s="31"/>
      <c r="DM220" s="31"/>
      <c r="DN220" s="31"/>
      <c r="DO220" s="31"/>
      <c r="DP220" s="31"/>
      <c r="DQ220" s="31"/>
      <c r="DR220" s="31"/>
      <c r="DS220" s="31"/>
      <c r="DT220" s="31"/>
      <c r="DU220" s="31"/>
      <c r="DV220" s="31"/>
      <c r="DW220" s="31"/>
      <c r="DX220" s="31"/>
      <c r="DY220" s="31"/>
      <c r="DZ220" s="31"/>
      <c r="EA220" s="31"/>
      <c r="EB220" s="31"/>
      <c r="EC220" s="31"/>
      <c r="ED220" s="31"/>
      <c r="EE220" s="31"/>
      <c r="EF220" s="31"/>
      <c r="EG220" s="31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 s="31"/>
      <c r="NC220" s="31"/>
      <c r="ND220" s="31"/>
      <c r="NE220" s="31"/>
      <c r="NF220" s="31"/>
      <c r="NG220" s="31"/>
      <c r="NH220" s="31"/>
      <c r="NI220" s="31"/>
      <c r="NJ220" s="31"/>
      <c r="NK220" s="31"/>
      <c r="NL220" s="31"/>
      <c r="NM220" s="31"/>
      <c r="NN220" s="31"/>
      <c r="NO220" s="31"/>
      <c r="NP220" s="31"/>
      <c r="NQ220" s="31"/>
      <c r="NR220" s="31"/>
      <c r="NS220" s="31"/>
      <c r="NT220" s="31"/>
      <c r="NU220" s="31"/>
      <c r="NV220" s="31"/>
      <c r="NW220" s="31"/>
      <c r="NX220" s="31"/>
      <c r="NY220" s="31"/>
      <c r="NZ220" s="31"/>
      <c r="OA220" s="31"/>
      <c r="OB220" s="31"/>
      <c r="OC220" s="31"/>
      <c r="OD220" s="31"/>
      <c r="OE220" s="31"/>
      <c r="OF220" s="31"/>
      <c r="OG220" s="31"/>
      <c r="OH220" s="31"/>
      <c r="OI220" s="31"/>
      <c r="OJ220" s="31"/>
      <c r="OK220" s="31"/>
      <c r="OL220" s="31"/>
      <c r="OM220" s="31"/>
      <c r="ON220" s="31"/>
      <c r="OO220" s="31"/>
      <c r="OP220" s="31"/>
      <c r="OQ220" s="31"/>
      <c r="OR220" s="31"/>
      <c r="OS220" s="31"/>
      <c r="OT220" s="31"/>
      <c r="OU220" s="31"/>
      <c r="OV220" s="31"/>
      <c r="OW220" s="31"/>
      <c r="OX220" s="31"/>
      <c r="OY220" s="31"/>
      <c r="OZ220" s="31"/>
      <c r="PA220" s="31"/>
      <c r="PB220" s="31"/>
      <c r="PC220" s="31"/>
      <c r="PD220" s="31"/>
      <c r="PE220" s="31"/>
      <c r="PF220" s="31"/>
      <c r="PG220" s="31"/>
      <c r="PH220" s="31"/>
      <c r="PI220" s="31"/>
      <c r="PJ220" s="31"/>
      <c r="PK220" s="31"/>
      <c r="PL220" s="31"/>
      <c r="PM220" s="31"/>
      <c r="PN220" s="31"/>
      <c r="PO220" s="31"/>
      <c r="PP220" s="31"/>
      <c r="PQ220" s="31"/>
      <c r="PR220" s="31"/>
      <c r="PS220" s="31"/>
      <c r="PT220" s="31"/>
      <c r="PU220" s="31"/>
      <c r="PV220" s="31"/>
      <c r="PW220" s="31"/>
      <c r="PX220" s="31"/>
      <c r="PY220" s="31"/>
      <c r="PZ220" s="31"/>
      <c r="QA220" s="31"/>
      <c r="QB220" s="31"/>
      <c r="QC220" s="31"/>
      <c r="QD220" s="31"/>
      <c r="QE220" s="31"/>
      <c r="QF220" s="31"/>
      <c r="QG220" s="31"/>
      <c r="QH220" s="31"/>
      <c r="QI220" s="31"/>
      <c r="QJ220" s="31"/>
      <c r="QK220" s="31"/>
      <c r="QL220" s="31"/>
      <c r="QM220" s="31"/>
      <c r="QN220" s="31"/>
      <c r="QO220" s="31"/>
      <c r="QP220" s="31"/>
      <c r="QQ220" s="31"/>
      <c r="QR220" s="31"/>
      <c r="QS220" s="31"/>
      <c r="QT220" s="31"/>
      <c r="QU220" s="31"/>
      <c r="QV220" s="31"/>
      <c r="QW220" s="31"/>
      <c r="QX220" s="31"/>
      <c r="QY220" s="31"/>
      <c r="QZ220" s="31"/>
      <c r="RA220" s="31"/>
      <c r="RB220" s="31"/>
      <c r="RC220" s="31"/>
      <c r="RD220" s="31"/>
      <c r="RE220" s="31"/>
      <c r="RF220" s="31"/>
      <c r="RG220" s="31"/>
      <c r="RH220" s="31"/>
      <c r="RI220" s="31"/>
      <c r="RJ220" s="31"/>
      <c r="RK220" s="31"/>
      <c r="RL220" s="31"/>
      <c r="RM220" s="31"/>
      <c r="RN220" s="31"/>
      <c r="RO220" s="31"/>
      <c r="RP220" s="31"/>
      <c r="RQ220" s="31"/>
      <c r="RR220" s="31"/>
      <c r="RS220" s="31"/>
      <c r="RT220" s="31"/>
      <c r="RU220" s="31"/>
      <c r="RV220" s="31"/>
      <c r="RW220" s="31"/>
      <c r="RX220" s="31"/>
      <c r="RY220" s="31"/>
      <c r="RZ220" s="31"/>
      <c r="SA220" s="31"/>
      <c r="SB220" s="31"/>
      <c r="SC220" s="31"/>
      <c r="SD220" s="31"/>
      <c r="SE220" s="31"/>
      <c r="SF220" s="31"/>
      <c r="SG220" s="31"/>
      <c r="SH220" s="31"/>
      <c r="SI220" s="31"/>
      <c r="SJ220" s="31"/>
      <c r="SK220" s="31"/>
      <c r="SL220" s="31"/>
      <c r="SM220" s="31"/>
      <c r="SN220" s="31"/>
      <c r="SO220" s="31"/>
      <c r="SP220" s="31"/>
      <c r="SQ220" s="31"/>
      <c r="SR220" s="31"/>
      <c r="SS220" s="31"/>
      <c r="ST220" s="31"/>
      <c r="SU220" s="31"/>
      <c r="SV220" s="31"/>
      <c r="SW220" s="31"/>
      <c r="SX220" s="31"/>
      <c r="SY220" s="31"/>
      <c r="SZ220" s="31"/>
      <c r="TA220" s="31"/>
      <c r="TB220" s="31"/>
      <c r="TC220" s="31"/>
      <c r="TD220" s="31"/>
      <c r="TE220" s="31"/>
      <c r="TF220" s="31"/>
      <c r="TG220" s="31"/>
      <c r="TH220" s="31"/>
      <c r="TI220" s="31"/>
      <c r="TJ220" s="31"/>
      <c r="TK220" s="31"/>
      <c r="TL220" s="31"/>
      <c r="TM220" s="31"/>
      <c r="TN220" s="31"/>
      <c r="TO220" s="31"/>
      <c r="TP220" s="31"/>
      <c r="TQ220" s="31"/>
      <c r="TR220" s="31"/>
      <c r="TS220" s="31"/>
      <c r="TT220" s="31"/>
      <c r="TU220" s="31"/>
      <c r="TV220" s="31"/>
      <c r="TW220" s="31"/>
      <c r="TX220" s="31"/>
      <c r="TY220" s="31"/>
      <c r="TZ220" s="31"/>
      <c r="UA220" s="31"/>
      <c r="UB220" s="31"/>
      <c r="UC220" s="31"/>
      <c r="UD220" s="31"/>
      <c r="UE220" s="31"/>
      <c r="UF220" s="31"/>
      <c r="UG220" s="31"/>
      <c r="UH220" s="31"/>
      <c r="UI220" s="31"/>
      <c r="UJ220" s="31"/>
      <c r="UK220" s="31"/>
      <c r="UL220" s="31"/>
      <c r="UM220" s="31"/>
      <c r="UN220" s="31"/>
      <c r="UO220" s="31"/>
      <c r="UP220" s="31"/>
      <c r="UQ220" s="31"/>
      <c r="UR220" s="31"/>
      <c r="US220" s="31"/>
      <c r="UT220" s="31"/>
      <c r="UU220" s="31"/>
      <c r="UV220" s="31"/>
      <c r="UW220" s="31"/>
      <c r="UX220" s="31"/>
      <c r="UY220" s="31"/>
      <c r="UZ220" s="31"/>
      <c r="VA220" s="31"/>
      <c r="VB220" s="31"/>
      <c r="VC220" s="31"/>
      <c r="VD220" s="31"/>
      <c r="VE220" s="31"/>
      <c r="VF220" s="31"/>
      <c r="VG220" s="31"/>
      <c r="VH220" s="31"/>
      <c r="VI220" s="31"/>
      <c r="VJ220" s="31"/>
      <c r="VK220" s="31"/>
      <c r="VL220" s="31"/>
      <c r="VM220" s="31"/>
      <c r="VN220" s="31"/>
      <c r="VO220" s="31"/>
      <c r="VP220" s="31"/>
      <c r="VQ220" s="31"/>
      <c r="VR220" s="31"/>
      <c r="VS220" s="31"/>
      <c r="VT220" s="31"/>
      <c r="VU220" s="31"/>
      <c r="VV220" s="31"/>
      <c r="VW220" s="31"/>
      <c r="VX220" s="31"/>
      <c r="VY220" s="31"/>
      <c r="VZ220" s="31"/>
      <c r="WA220" s="31"/>
      <c r="WB220" s="31"/>
      <c r="WC220" s="31"/>
      <c r="WD220" s="31"/>
      <c r="WE220" s="31"/>
      <c r="WF220" s="31"/>
      <c r="WG220" s="31"/>
      <c r="WH220" s="31"/>
      <c r="WI220" s="31"/>
      <c r="WJ220" s="31"/>
      <c r="WK220" s="31"/>
      <c r="WL220" s="31"/>
      <c r="WM220" s="31"/>
      <c r="WN220" s="31"/>
      <c r="WO220" s="31"/>
      <c r="WP220" s="31"/>
      <c r="WQ220" s="31"/>
      <c r="WR220" s="31"/>
      <c r="WS220" s="31"/>
      <c r="WT220" s="31"/>
      <c r="WU220" s="31"/>
      <c r="WV220" s="31"/>
      <c r="WW220" s="31"/>
      <c r="WX220" s="31"/>
      <c r="WY220" s="31"/>
      <c r="WZ220" s="31"/>
      <c r="XA220" s="31"/>
      <c r="XB220" s="31"/>
      <c r="XC220" s="31"/>
      <c r="XD220" s="31"/>
      <c r="XE220" s="31"/>
      <c r="XF220" s="31"/>
      <c r="XG220" s="31"/>
      <c r="XH220" s="31"/>
      <c r="XI220" s="31"/>
      <c r="XJ220" s="31"/>
      <c r="XK220" s="31"/>
      <c r="XL220" s="31"/>
      <c r="XM220" s="31"/>
      <c r="XN220" s="31"/>
      <c r="XO220" s="31"/>
      <c r="XP220" s="31"/>
      <c r="XQ220" s="31"/>
      <c r="XR220" s="31"/>
      <c r="XS220" s="31"/>
      <c r="XT220" s="31"/>
      <c r="XU220" s="31"/>
      <c r="XV220" s="31"/>
      <c r="XW220" s="31"/>
      <c r="XX220" s="31"/>
      <c r="XY220" s="31"/>
      <c r="XZ220" s="31"/>
      <c r="YA220" s="31"/>
      <c r="YB220" s="31"/>
      <c r="YC220" s="31"/>
      <c r="YD220" s="31"/>
      <c r="YE220" s="31"/>
      <c r="YF220" s="31"/>
      <c r="YG220" s="31"/>
      <c r="YH220" s="31"/>
      <c r="YI220" s="31"/>
      <c r="YJ220" s="31"/>
      <c r="YK220" s="31"/>
      <c r="YL220" s="31"/>
      <c r="YM220" s="31"/>
      <c r="YN220" s="31"/>
      <c r="YO220" s="31"/>
      <c r="YP220" s="31"/>
      <c r="YQ220" s="31"/>
      <c r="YR220" s="31"/>
      <c r="YS220" s="31"/>
    </row>
    <row r="221" spans="1:669" s="11" customFormat="1" ht="15.75" x14ac:dyDescent="0.25">
      <c r="A221" s="72" t="s">
        <v>159</v>
      </c>
      <c r="B221" s="140" t="s">
        <v>156</v>
      </c>
      <c r="C221" s="73" t="s">
        <v>65</v>
      </c>
      <c r="D221" s="73" t="s">
        <v>194</v>
      </c>
      <c r="E221" s="74">
        <v>44470</v>
      </c>
      <c r="F221" s="75" t="s">
        <v>97</v>
      </c>
      <c r="G221" s="127">
        <v>60000</v>
      </c>
      <c r="H221" s="127">
        <v>1722</v>
      </c>
      <c r="I221" s="127">
        <v>3486.68</v>
      </c>
      <c r="J221" s="92">
        <v>1824</v>
      </c>
      <c r="K221" s="127">
        <v>939.5</v>
      </c>
      <c r="L221" s="127">
        <f>SUM(H221:K221)</f>
        <v>7972.18</v>
      </c>
      <c r="M221" s="127">
        <f>G221-L221</f>
        <v>52027.82</v>
      </c>
      <c r="P221" s="62"/>
      <c r="Q221" s="62"/>
      <c r="R221" s="62"/>
      <c r="S221" s="62"/>
      <c r="T221" s="62"/>
      <c r="U221" s="62"/>
      <c r="V221" s="62"/>
      <c r="W221" s="62"/>
      <c r="X221" s="62"/>
      <c r="Y221" s="62"/>
      <c r="Z221" s="62"/>
      <c r="AA221" s="62"/>
      <c r="AB221" s="62"/>
      <c r="AC221" s="62"/>
      <c r="AD221" s="62"/>
      <c r="AE221" s="62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31"/>
      <c r="AV221" s="31"/>
      <c r="AW221" s="31"/>
      <c r="AX221" s="31"/>
      <c r="AY221" s="31"/>
      <c r="AZ221" s="31"/>
      <c r="BA221" s="31"/>
      <c r="BB221" s="31"/>
      <c r="BC221" s="31"/>
      <c r="BD221" s="31"/>
      <c r="BE221" s="31"/>
      <c r="BF221" s="31"/>
      <c r="BG221" s="31"/>
      <c r="BH221" s="31"/>
      <c r="BI221" s="31"/>
      <c r="BJ221" s="31"/>
      <c r="BK221" s="31"/>
      <c r="BL221" s="31"/>
      <c r="BM221" s="31"/>
      <c r="BN221" s="31"/>
      <c r="BO221" s="31"/>
      <c r="BP221" s="31"/>
      <c r="BQ221" s="31"/>
      <c r="BR221" s="31"/>
      <c r="BS221" s="31"/>
      <c r="BT221" s="31"/>
      <c r="BU221" s="31"/>
      <c r="BV221" s="31"/>
      <c r="BW221" s="31"/>
      <c r="BX221" s="31"/>
      <c r="BY221" s="31"/>
      <c r="BZ221" s="31"/>
      <c r="CA221" s="31"/>
      <c r="CB221" s="31"/>
      <c r="CC221" s="31"/>
      <c r="CD221" s="31"/>
      <c r="CE221" s="31"/>
      <c r="CF221" s="31"/>
      <c r="CG221" s="31"/>
      <c r="CH221" s="31"/>
      <c r="CI221" s="31"/>
      <c r="CJ221" s="31"/>
      <c r="CK221" s="31"/>
      <c r="CL221" s="31"/>
      <c r="CM221" s="31"/>
      <c r="CN221" s="31"/>
      <c r="CO221" s="31"/>
      <c r="CP221" s="31"/>
      <c r="CQ221" s="31"/>
      <c r="CR221" s="31"/>
      <c r="CS221" s="31"/>
      <c r="CT221" s="31"/>
      <c r="CU221" s="31"/>
      <c r="CV221" s="31"/>
      <c r="CW221" s="31"/>
      <c r="CX221" s="31"/>
      <c r="CY221" s="31"/>
      <c r="CZ221" s="31"/>
      <c r="DA221" s="31"/>
      <c r="DB221" s="31"/>
      <c r="DC221" s="31"/>
      <c r="DD221" s="31"/>
      <c r="DE221" s="31"/>
      <c r="DF221" s="31"/>
      <c r="DG221" s="31"/>
      <c r="DH221" s="31"/>
      <c r="DI221" s="31"/>
      <c r="DJ221" s="31"/>
      <c r="DK221" s="31"/>
      <c r="DL221" s="31"/>
      <c r="DM221" s="31"/>
      <c r="DN221" s="31"/>
      <c r="DO221" s="31"/>
      <c r="DP221" s="31"/>
      <c r="DQ221" s="31"/>
      <c r="DR221" s="31"/>
      <c r="DS221" s="31"/>
      <c r="DT221" s="31"/>
      <c r="DU221" s="31"/>
      <c r="DV221" s="31"/>
      <c r="DW221" s="31"/>
      <c r="DX221" s="31"/>
      <c r="DY221" s="31"/>
      <c r="DZ221" s="31"/>
      <c r="EA221" s="31"/>
      <c r="EB221" s="31"/>
      <c r="EC221" s="31"/>
      <c r="ED221" s="31"/>
      <c r="EE221" s="31"/>
      <c r="EF221" s="31"/>
      <c r="EG221" s="3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31"/>
      <c r="NC221" s="31"/>
      <c r="ND221" s="31"/>
      <c r="NE221" s="31"/>
      <c r="NF221" s="31"/>
      <c r="NG221" s="31"/>
      <c r="NH221" s="31"/>
      <c r="NI221" s="31"/>
      <c r="NJ221" s="31"/>
      <c r="NK221" s="31"/>
      <c r="NL221" s="31"/>
      <c r="NM221" s="31"/>
      <c r="NN221" s="31"/>
      <c r="NO221" s="31"/>
      <c r="NP221" s="31"/>
      <c r="NQ221" s="31"/>
      <c r="NR221" s="31"/>
      <c r="NS221" s="31"/>
      <c r="NT221" s="31"/>
      <c r="NU221" s="31"/>
      <c r="NV221" s="31"/>
      <c r="NW221" s="31"/>
      <c r="NX221" s="31"/>
      <c r="NY221" s="31"/>
      <c r="NZ221" s="31"/>
      <c r="OA221" s="31"/>
      <c r="OB221" s="31"/>
      <c r="OC221" s="31"/>
      <c r="OD221" s="31"/>
      <c r="OE221" s="31"/>
      <c r="OF221" s="31"/>
      <c r="OG221" s="31"/>
      <c r="OH221" s="31"/>
      <c r="OI221" s="31"/>
      <c r="OJ221" s="31"/>
      <c r="OK221" s="31"/>
      <c r="OL221" s="31"/>
      <c r="OM221" s="31"/>
      <c r="ON221" s="31"/>
      <c r="OO221" s="31"/>
      <c r="OP221" s="31"/>
      <c r="OQ221" s="31"/>
      <c r="OR221" s="31"/>
      <c r="OS221" s="31"/>
      <c r="OT221" s="31"/>
      <c r="OU221" s="31"/>
      <c r="OV221" s="31"/>
      <c r="OW221" s="31"/>
      <c r="OX221" s="31"/>
      <c r="OY221" s="31"/>
      <c r="OZ221" s="31"/>
      <c r="PA221" s="31"/>
      <c r="PB221" s="31"/>
      <c r="PC221" s="31"/>
      <c r="PD221" s="31"/>
      <c r="PE221" s="31"/>
      <c r="PF221" s="31"/>
      <c r="PG221" s="31"/>
      <c r="PH221" s="31"/>
      <c r="PI221" s="31"/>
      <c r="PJ221" s="31"/>
      <c r="PK221" s="31"/>
      <c r="PL221" s="31"/>
      <c r="PM221" s="31"/>
      <c r="PN221" s="31"/>
      <c r="PO221" s="31"/>
      <c r="PP221" s="31"/>
      <c r="PQ221" s="31"/>
      <c r="PR221" s="31"/>
      <c r="PS221" s="31"/>
      <c r="PT221" s="31"/>
      <c r="PU221" s="31"/>
      <c r="PV221" s="31"/>
      <c r="PW221" s="31"/>
      <c r="PX221" s="31"/>
      <c r="PY221" s="31"/>
      <c r="PZ221" s="31"/>
      <c r="QA221" s="31"/>
      <c r="QB221" s="31"/>
      <c r="QC221" s="31"/>
      <c r="QD221" s="31"/>
      <c r="QE221" s="31"/>
      <c r="QF221" s="31"/>
      <c r="QG221" s="31"/>
      <c r="QH221" s="31"/>
      <c r="QI221" s="31"/>
      <c r="QJ221" s="31"/>
      <c r="QK221" s="31"/>
      <c r="QL221" s="31"/>
      <c r="QM221" s="31"/>
      <c r="QN221" s="31"/>
      <c r="QO221" s="31"/>
      <c r="QP221" s="31"/>
      <c r="QQ221" s="31"/>
      <c r="QR221" s="31"/>
      <c r="QS221" s="31"/>
      <c r="QT221" s="31"/>
      <c r="QU221" s="31"/>
      <c r="QV221" s="31"/>
      <c r="QW221" s="31"/>
      <c r="QX221" s="31"/>
      <c r="QY221" s="31"/>
      <c r="QZ221" s="31"/>
      <c r="RA221" s="31"/>
      <c r="RB221" s="31"/>
      <c r="RC221" s="31"/>
      <c r="RD221" s="31"/>
      <c r="RE221" s="31"/>
      <c r="RF221" s="31"/>
      <c r="RG221" s="31"/>
      <c r="RH221" s="31"/>
      <c r="RI221" s="31"/>
      <c r="RJ221" s="31"/>
      <c r="RK221" s="31"/>
      <c r="RL221" s="31"/>
      <c r="RM221" s="31"/>
      <c r="RN221" s="31"/>
      <c r="RO221" s="31"/>
      <c r="RP221" s="31"/>
      <c r="RQ221" s="31"/>
      <c r="RR221" s="31"/>
      <c r="RS221" s="31"/>
      <c r="RT221" s="31"/>
      <c r="RU221" s="31"/>
      <c r="RV221" s="31"/>
      <c r="RW221" s="31"/>
      <c r="RX221" s="31"/>
      <c r="RY221" s="31"/>
      <c r="RZ221" s="31"/>
      <c r="SA221" s="31"/>
      <c r="SB221" s="31"/>
      <c r="SC221" s="31"/>
      <c r="SD221" s="31"/>
      <c r="SE221" s="31"/>
      <c r="SF221" s="31"/>
      <c r="SG221" s="31"/>
      <c r="SH221" s="31"/>
      <c r="SI221" s="31"/>
      <c r="SJ221" s="31"/>
      <c r="SK221" s="31"/>
      <c r="SL221" s="31"/>
      <c r="SM221" s="31"/>
      <c r="SN221" s="31"/>
      <c r="SO221" s="31"/>
      <c r="SP221" s="31"/>
      <c r="SQ221" s="31"/>
      <c r="SR221" s="31"/>
      <c r="SS221" s="31"/>
      <c r="ST221" s="31"/>
      <c r="SU221" s="31"/>
      <c r="SV221" s="31"/>
      <c r="SW221" s="31"/>
      <c r="SX221" s="31"/>
      <c r="SY221" s="31"/>
      <c r="SZ221" s="31"/>
      <c r="TA221" s="31"/>
      <c r="TB221" s="31"/>
      <c r="TC221" s="31"/>
      <c r="TD221" s="31"/>
      <c r="TE221" s="31"/>
      <c r="TF221" s="31"/>
      <c r="TG221" s="31"/>
      <c r="TH221" s="31"/>
      <c r="TI221" s="31"/>
      <c r="TJ221" s="31"/>
      <c r="TK221" s="31"/>
      <c r="TL221" s="31"/>
      <c r="TM221" s="31"/>
      <c r="TN221" s="31"/>
      <c r="TO221" s="31"/>
      <c r="TP221" s="31"/>
      <c r="TQ221" s="31"/>
      <c r="TR221" s="31"/>
      <c r="TS221" s="31"/>
      <c r="TT221" s="31"/>
      <c r="TU221" s="31"/>
      <c r="TV221" s="31"/>
      <c r="TW221" s="31"/>
      <c r="TX221" s="31"/>
      <c r="TY221" s="31"/>
      <c r="TZ221" s="31"/>
      <c r="UA221" s="31"/>
      <c r="UB221" s="31"/>
      <c r="UC221" s="31"/>
      <c r="UD221" s="31"/>
      <c r="UE221" s="31"/>
      <c r="UF221" s="31"/>
      <c r="UG221" s="31"/>
      <c r="UH221" s="31"/>
      <c r="UI221" s="31"/>
      <c r="UJ221" s="31"/>
      <c r="UK221" s="31"/>
      <c r="UL221" s="31"/>
      <c r="UM221" s="31"/>
      <c r="UN221" s="31"/>
      <c r="UO221" s="31"/>
      <c r="UP221" s="31"/>
      <c r="UQ221" s="31"/>
      <c r="UR221" s="31"/>
      <c r="US221" s="31"/>
      <c r="UT221" s="31"/>
      <c r="UU221" s="31"/>
      <c r="UV221" s="31"/>
      <c r="UW221" s="31"/>
      <c r="UX221" s="31"/>
      <c r="UY221" s="31"/>
      <c r="UZ221" s="31"/>
      <c r="VA221" s="31"/>
      <c r="VB221" s="31"/>
      <c r="VC221" s="31"/>
      <c r="VD221" s="31"/>
      <c r="VE221" s="31"/>
      <c r="VF221" s="31"/>
      <c r="VG221" s="31"/>
      <c r="VH221" s="31"/>
      <c r="VI221" s="31"/>
      <c r="VJ221" s="31"/>
      <c r="VK221" s="31"/>
      <c r="VL221" s="31"/>
      <c r="VM221" s="31"/>
      <c r="VN221" s="31"/>
      <c r="VO221" s="31"/>
      <c r="VP221" s="31"/>
      <c r="VQ221" s="31"/>
      <c r="VR221" s="31"/>
      <c r="VS221" s="31"/>
      <c r="VT221" s="31"/>
      <c r="VU221" s="31"/>
      <c r="VV221" s="31"/>
      <c r="VW221" s="31"/>
      <c r="VX221" s="31"/>
      <c r="VY221" s="31"/>
      <c r="VZ221" s="31"/>
      <c r="WA221" s="31"/>
      <c r="WB221" s="31"/>
      <c r="WC221" s="31"/>
      <c r="WD221" s="31"/>
      <c r="WE221" s="31"/>
      <c r="WF221" s="31"/>
      <c r="WG221" s="31"/>
      <c r="WH221" s="31"/>
      <c r="WI221" s="31"/>
      <c r="WJ221" s="31"/>
      <c r="WK221" s="31"/>
      <c r="WL221" s="31"/>
      <c r="WM221" s="31"/>
      <c r="WN221" s="31"/>
      <c r="WO221" s="31"/>
      <c r="WP221" s="31"/>
      <c r="WQ221" s="31"/>
      <c r="WR221" s="31"/>
      <c r="WS221" s="31"/>
      <c r="WT221" s="31"/>
      <c r="WU221" s="31"/>
      <c r="WV221" s="31"/>
      <c r="WW221" s="31"/>
      <c r="WX221" s="31"/>
      <c r="WY221" s="31"/>
      <c r="WZ221" s="31"/>
      <c r="XA221" s="31"/>
      <c r="XB221" s="31"/>
      <c r="XC221" s="31"/>
      <c r="XD221" s="31"/>
      <c r="XE221" s="31"/>
      <c r="XF221" s="31"/>
      <c r="XG221" s="31"/>
      <c r="XH221" s="31"/>
      <c r="XI221" s="31"/>
      <c r="XJ221" s="31"/>
      <c r="XK221" s="31"/>
      <c r="XL221" s="31"/>
      <c r="XM221" s="31"/>
      <c r="XN221" s="31"/>
      <c r="XO221" s="31"/>
      <c r="XP221" s="31"/>
      <c r="XQ221" s="31"/>
      <c r="XR221" s="31"/>
      <c r="XS221" s="31"/>
      <c r="XT221" s="31"/>
      <c r="XU221" s="31"/>
      <c r="XV221" s="31"/>
      <c r="XW221" s="31"/>
      <c r="XX221" s="31"/>
      <c r="XY221" s="31"/>
      <c r="XZ221" s="31"/>
      <c r="YA221" s="31"/>
      <c r="YB221" s="31"/>
      <c r="YC221" s="31"/>
      <c r="YD221" s="31"/>
      <c r="YE221" s="31"/>
      <c r="YF221" s="31"/>
      <c r="YG221" s="31"/>
      <c r="YH221" s="31"/>
      <c r="YI221" s="31"/>
      <c r="YJ221" s="31"/>
      <c r="YK221" s="31"/>
      <c r="YL221" s="31"/>
      <c r="YM221" s="31"/>
      <c r="YN221" s="31"/>
      <c r="YO221" s="31"/>
      <c r="YP221" s="31"/>
      <c r="YQ221" s="31"/>
      <c r="YR221" s="31"/>
      <c r="YS221" s="31"/>
    </row>
    <row r="222" spans="1:669" s="11" customFormat="1" ht="15.75" x14ac:dyDescent="0.25">
      <c r="A222" s="72" t="s">
        <v>160</v>
      </c>
      <c r="B222" s="140" t="s">
        <v>156</v>
      </c>
      <c r="C222" s="73" t="s">
        <v>66</v>
      </c>
      <c r="D222" s="73" t="s">
        <v>194</v>
      </c>
      <c r="E222" s="74">
        <v>44593</v>
      </c>
      <c r="F222" s="75" t="s">
        <v>97</v>
      </c>
      <c r="G222" s="127">
        <v>76000</v>
      </c>
      <c r="H222" s="127">
        <v>2181.1999999999998</v>
      </c>
      <c r="I222" s="127">
        <v>6497.56</v>
      </c>
      <c r="J222" s="92">
        <v>2310.4</v>
      </c>
      <c r="K222" s="127">
        <v>25</v>
      </c>
      <c r="L222" s="127">
        <v>11014.16</v>
      </c>
      <c r="M222" s="127">
        <f t="shared" ref="M222:M223" si="43">G222-L222</f>
        <v>64985.84</v>
      </c>
      <c r="P222" s="62"/>
      <c r="Q222" s="62"/>
      <c r="R222" s="62"/>
      <c r="S222" s="62"/>
      <c r="T222" s="62"/>
      <c r="U222" s="62"/>
      <c r="V222" s="62"/>
      <c r="W222" s="62"/>
      <c r="X222" s="62"/>
      <c r="Y222" s="62"/>
      <c r="Z222" s="62"/>
      <c r="AA222" s="62"/>
      <c r="AB222" s="62"/>
      <c r="AC222" s="62"/>
      <c r="AD222" s="62"/>
      <c r="AE222" s="62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31"/>
      <c r="AV222" s="31"/>
      <c r="AW222" s="31"/>
      <c r="AX222" s="31"/>
      <c r="AY222" s="31"/>
      <c r="AZ222" s="31"/>
      <c r="BA222" s="31"/>
      <c r="BB222" s="31"/>
      <c r="BC222" s="31"/>
      <c r="BD222" s="31"/>
      <c r="BE222" s="31"/>
      <c r="BF222" s="31"/>
      <c r="BG222" s="31"/>
      <c r="BH222" s="31"/>
      <c r="BI222" s="31"/>
      <c r="BJ222" s="31"/>
      <c r="BK222" s="31"/>
      <c r="BL222" s="31"/>
      <c r="BM222" s="31"/>
      <c r="BN222" s="31"/>
      <c r="BO222" s="31"/>
      <c r="BP222" s="31"/>
      <c r="BQ222" s="31"/>
      <c r="BR222" s="31"/>
      <c r="BS222" s="31"/>
      <c r="BT222" s="31"/>
      <c r="BU222" s="31"/>
      <c r="BV222" s="31"/>
      <c r="BW222" s="31"/>
      <c r="BX222" s="31"/>
      <c r="BY222" s="31"/>
      <c r="BZ222" s="31"/>
      <c r="CA222" s="31"/>
      <c r="CB222" s="31"/>
      <c r="CC222" s="31"/>
      <c r="CD222" s="31"/>
      <c r="CE222" s="31"/>
      <c r="CF222" s="31"/>
      <c r="CG222" s="31"/>
      <c r="CH222" s="31"/>
      <c r="CI222" s="31"/>
      <c r="CJ222" s="31"/>
      <c r="CK222" s="31"/>
      <c r="CL222" s="31"/>
      <c r="CM222" s="31"/>
      <c r="CN222" s="31"/>
      <c r="CO222" s="31"/>
      <c r="CP222" s="31"/>
      <c r="CQ222" s="31"/>
      <c r="CR222" s="31"/>
      <c r="CS222" s="31"/>
      <c r="CT222" s="31"/>
      <c r="CU222" s="31"/>
      <c r="CV222" s="31"/>
      <c r="CW222" s="31"/>
      <c r="CX222" s="31"/>
      <c r="CY222" s="31"/>
      <c r="CZ222" s="31"/>
      <c r="DA222" s="31"/>
      <c r="DB222" s="31"/>
      <c r="DC222" s="31"/>
      <c r="DD222" s="31"/>
      <c r="DE222" s="31"/>
      <c r="DF222" s="31"/>
      <c r="DG222" s="31"/>
      <c r="DH222" s="31"/>
      <c r="DI222" s="31"/>
      <c r="DJ222" s="31"/>
      <c r="DK222" s="31"/>
      <c r="DL222" s="31"/>
      <c r="DM222" s="31"/>
      <c r="DN222" s="31"/>
      <c r="DO222" s="31"/>
      <c r="DP222" s="31"/>
      <c r="DQ222" s="31"/>
      <c r="DR222" s="31"/>
      <c r="DS222" s="31"/>
      <c r="DT222" s="31"/>
      <c r="DU222" s="31"/>
      <c r="DV222" s="31"/>
      <c r="DW222" s="31"/>
      <c r="DX222" s="31"/>
      <c r="DY222" s="31"/>
      <c r="DZ222" s="31"/>
      <c r="EA222" s="31"/>
      <c r="EB222" s="31"/>
      <c r="EC222" s="31"/>
      <c r="ED222" s="31"/>
      <c r="EE222" s="31"/>
      <c r="EF222" s="31"/>
      <c r="EG222" s="31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1"/>
      <c r="NC222" s="31"/>
      <c r="ND222" s="31"/>
      <c r="NE222" s="31"/>
      <c r="NF222" s="31"/>
      <c r="NG222" s="31"/>
      <c r="NH222" s="31"/>
      <c r="NI222" s="31"/>
      <c r="NJ222" s="31"/>
      <c r="NK222" s="31"/>
      <c r="NL222" s="31"/>
      <c r="NM222" s="31"/>
      <c r="NN222" s="31"/>
      <c r="NO222" s="31"/>
      <c r="NP222" s="31"/>
      <c r="NQ222" s="31"/>
      <c r="NR222" s="31"/>
      <c r="NS222" s="31"/>
      <c r="NT222" s="31"/>
      <c r="NU222" s="31"/>
      <c r="NV222" s="31"/>
      <c r="NW222" s="31"/>
      <c r="NX222" s="31"/>
      <c r="NY222" s="31"/>
      <c r="NZ222" s="31"/>
      <c r="OA222" s="31"/>
      <c r="OB222" s="31"/>
      <c r="OC222" s="31"/>
      <c r="OD222" s="31"/>
      <c r="OE222" s="31"/>
      <c r="OF222" s="31"/>
      <c r="OG222" s="31"/>
      <c r="OH222" s="31"/>
      <c r="OI222" s="31"/>
      <c r="OJ222" s="31"/>
      <c r="OK222" s="31"/>
      <c r="OL222" s="31"/>
      <c r="OM222" s="31"/>
      <c r="ON222" s="31"/>
      <c r="OO222" s="31"/>
      <c r="OP222" s="31"/>
      <c r="OQ222" s="31"/>
      <c r="OR222" s="31"/>
      <c r="OS222" s="31"/>
      <c r="OT222" s="31"/>
      <c r="OU222" s="31"/>
      <c r="OV222" s="31"/>
      <c r="OW222" s="31"/>
      <c r="OX222" s="31"/>
      <c r="OY222" s="31"/>
      <c r="OZ222" s="31"/>
      <c r="PA222" s="31"/>
      <c r="PB222" s="31"/>
      <c r="PC222" s="31"/>
      <c r="PD222" s="31"/>
      <c r="PE222" s="31"/>
      <c r="PF222" s="31"/>
      <c r="PG222" s="31"/>
      <c r="PH222" s="31"/>
      <c r="PI222" s="31"/>
      <c r="PJ222" s="31"/>
      <c r="PK222" s="31"/>
      <c r="PL222" s="31"/>
      <c r="PM222" s="31"/>
      <c r="PN222" s="31"/>
      <c r="PO222" s="31"/>
      <c r="PP222" s="31"/>
      <c r="PQ222" s="31"/>
      <c r="PR222" s="31"/>
      <c r="PS222" s="31"/>
      <c r="PT222" s="31"/>
      <c r="PU222" s="31"/>
      <c r="PV222" s="31"/>
      <c r="PW222" s="31"/>
      <c r="PX222" s="31"/>
      <c r="PY222" s="31"/>
      <c r="PZ222" s="31"/>
      <c r="QA222" s="31"/>
      <c r="QB222" s="31"/>
      <c r="QC222" s="31"/>
      <c r="QD222" s="31"/>
      <c r="QE222" s="31"/>
      <c r="QF222" s="31"/>
      <c r="QG222" s="31"/>
      <c r="QH222" s="31"/>
      <c r="QI222" s="31"/>
      <c r="QJ222" s="31"/>
      <c r="QK222" s="31"/>
      <c r="QL222" s="31"/>
      <c r="QM222" s="31"/>
      <c r="QN222" s="31"/>
      <c r="QO222" s="31"/>
      <c r="QP222" s="31"/>
      <c r="QQ222" s="31"/>
      <c r="QR222" s="31"/>
      <c r="QS222" s="31"/>
      <c r="QT222" s="31"/>
      <c r="QU222" s="31"/>
      <c r="QV222" s="31"/>
      <c r="QW222" s="31"/>
      <c r="QX222" s="31"/>
      <c r="QY222" s="31"/>
      <c r="QZ222" s="31"/>
      <c r="RA222" s="31"/>
      <c r="RB222" s="31"/>
      <c r="RC222" s="31"/>
      <c r="RD222" s="31"/>
      <c r="RE222" s="31"/>
      <c r="RF222" s="31"/>
      <c r="RG222" s="31"/>
      <c r="RH222" s="31"/>
      <c r="RI222" s="31"/>
      <c r="RJ222" s="31"/>
      <c r="RK222" s="31"/>
      <c r="RL222" s="31"/>
      <c r="RM222" s="31"/>
      <c r="RN222" s="31"/>
      <c r="RO222" s="31"/>
      <c r="RP222" s="31"/>
      <c r="RQ222" s="31"/>
      <c r="RR222" s="31"/>
      <c r="RS222" s="31"/>
      <c r="RT222" s="31"/>
      <c r="RU222" s="31"/>
      <c r="RV222" s="31"/>
      <c r="RW222" s="31"/>
      <c r="RX222" s="31"/>
      <c r="RY222" s="31"/>
      <c r="RZ222" s="31"/>
      <c r="SA222" s="31"/>
      <c r="SB222" s="31"/>
      <c r="SC222" s="31"/>
      <c r="SD222" s="31"/>
      <c r="SE222" s="31"/>
      <c r="SF222" s="31"/>
      <c r="SG222" s="31"/>
      <c r="SH222" s="31"/>
      <c r="SI222" s="31"/>
      <c r="SJ222" s="31"/>
      <c r="SK222" s="31"/>
      <c r="SL222" s="31"/>
      <c r="SM222" s="31"/>
      <c r="SN222" s="31"/>
      <c r="SO222" s="31"/>
      <c r="SP222" s="31"/>
      <c r="SQ222" s="31"/>
      <c r="SR222" s="31"/>
      <c r="SS222" s="31"/>
      <c r="ST222" s="31"/>
      <c r="SU222" s="31"/>
      <c r="SV222" s="31"/>
      <c r="SW222" s="31"/>
      <c r="SX222" s="31"/>
      <c r="SY222" s="31"/>
      <c r="SZ222" s="31"/>
      <c r="TA222" s="31"/>
      <c r="TB222" s="31"/>
      <c r="TC222" s="31"/>
      <c r="TD222" s="31"/>
      <c r="TE222" s="31"/>
      <c r="TF222" s="31"/>
      <c r="TG222" s="31"/>
      <c r="TH222" s="31"/>
      <c r="TI222" s="31"/>
      <c r="TJ222" s="31"/>
      <c r="TK222" s="31"/>
      <c r="TL222" s="31"/>
      <c r="TM222" s="31"/>
      <c r="TN222" s="31"/>
      <c r="TO222" s="31"/>
      <c r="TP222" s="31"/>
      <c r="TQ222" s="31"/>
      <c r="TR222" s="31"/>
      <c r="TS222" s="31"/>
      <c r="TT222" s="31"/>
      <c r="TU222" s="31"/>
      <c r="TV222" s="31"/>
      <c r="TW222" s="31"/>
      <c r="TX222" s="31"/>
      <c r="TY222" s="31"/>
      <c r="TZ222" s="31"/>
      <c r="UA222" s="31"/>
      <c r="UB222" s="31"/>
      <c r="UC222" s="31"/>
      <c r="UD222" s="31"/>
      <c r="UE222" s="31"/>
      <c r="UF222" s="31"/>
      <c r="UG222" s="31"/>
      <c r="UH222" s="31"/>
      <c r="UI222" s="31"/>
      <c r="UJ222" s="31"/>
      <c r="UK222" s="31"/>
      <c r="UL222" s="31"/>
      <c r="UM222" s="31"/>
      <c r="UN222" s="31"/>
      <c r="UO222" s="31"/>
      <c r="UP222" s="31"/>
      <c r="UQ222" s="31"/>
      <c r="UR222" s="31"/>
      <c r="US222" s="31"/>
      <c r="UT222" s="31"/>
      <c r="UU222" s="31"/>
      <c r="UV222" s="31"/>
      <c r="UW222" s="31"/>
      <c r="UX222" s="31"/>
      <c r="UY222" s="31"/>
      <c r="UZ222" s="31"/>
      <c r="VA222" s="31"/>
      <c r="VB222" s="31"/>
      <c r="VC222" s="31"/>
      <c r="VD222" s="31"/>
      <c r="VE222" s="31"/>
      <c r="VF222" s="31"/>
      <c r="VG222" s="31"/>
      <c r="VH222" s="31"/>
      <c r="VI222" s="31"/>
      <c r="VJ222" s="31"/>
      <c r="VK222" s="31"/>
      <c r="VL222" s="31"/>
      <c r="VM222" s="31"/>
      <c r="VN222" s="31"/>
      <c r="VO222" s="31"/>
      <c r="VP222" s="31"/>
      <c r="VQ222" s="31"/>
      <c r="VR222" s="31"/>
      <c r="VS222" s="31"/>
      <c r="VT222" s="31"/>
      <c r="VU222" s="31"/>
      <c r="VV222" s="31"/>
      <c r="VW222" s="31"/>
      <c r="VX222" s="31"/>
      <c r="VY222" s="31"/>
      <c r="VZ222" s="31"/>
      <c r="WA222" s="31"/>
      <c r="WB222" s="31"/>
      <c r="WC222" s="31"/>
      <c r="WD222" s="31"/>
      <c r="WE222" s="31"/>
      <c r="WF222" s="31"/>
      <c r="WG222" s="31"/>
      <c r="WH222" s="31"/>
      <c r="WI222" s="31"/>
      <c r="WJ222" s="31"/>
      <c r="WK222" s="31"/>
      <c r="WL222" s="31"/>
      <c r="WM222" s="31"/>
      <c r="WN222" s="31"/>
      <c r="WO222" s="31"/>
      <c r="WP222" s="31"/>
      <c r="WQ222" s="31"/>
      <c r="WR222" s="31"/>
      <c r="WS222" s="31"/>
      <c r="WT222" s="31"/>
      <c r="WU222" s="31"/>
      <c r="WV222" s="31"/>
      <c r="WW222" s="31"/>
      <c r="WX222" s="31"/>
      <c r="WY222" s="31"/>
      <c r="WZ222" s="31"/>
      <c r="XA222" s="31"/>
      <c r="XB222" s="31"/>
      <c r="XC222" s="31"/>
      <c r="XD222" s="31"/>
      <c r="XE222" s="31"/>
      <c r="XF222" s="31"/>
      <c r="XG222" s="31"/>
      <c r="XH222" s="31"/>
      <c r="XI222" s="31"/>
      <c r="XJ222" s="31"/>
      <c r="XK222" s="31"/>
      <c r="XL222" s="31"/>
      <c r="XM222" s="31"/>
      <c r="XN222" s="31"/>
      <c r="XO222" s="31"/>
      <c r="XP222" s="31"/>
      <c r="XQ222" s="31"/>
      <c r="XR222" s="31"/>
      <c r="XS222" s="31"/>
      <c r="XT222" s="31"/>
      <c r="XU222" s="31"/>
      <c r="XV222" s="31"/>
      <c r="XW222" s="31"/>
      <c r="XX222" s="31"/>
      <c r="XY222" s="31"/>
      <c r="XZ222" s="31"/>
      <c r="YA222" s="31"/>
      <c r="YB222" s="31"/>
      <c r="YC222" s="31"/>
      <c r="YD222" s="31"/>
      <c r="YE222" s="31"/>
      <c r="YF222" s="31"/>
      <c r="YG222" s="31"/>
      <c r="YH222" s="31"/>
      <c r="YI222" s="31"/>
      <c r="YJ222" s="31"/>
      <c r="YK222" s="31"/>
      <c r="YL222" s="31"/>
      <c r="YM222" s="31"/>
      <c r="YN222" s="31"/>
      <c r="YO222" s="31"/>
      <c r="YP222" s="31"/>
      <c r="YQ222" s="31"/>
      <c r="YR222" s="31"/>
      <c r="YS222" s="31"/>
    </row>
    <row r="223" spans="1:669" s="11" customFormat="1" ht="15.75" x14ac:dyDescent="0.25">
      <c r="A223" s="72" t="s">
        <v>163</v>
      </c>
      <c r="B223" s="140" t="s">
        <v>49</v>
      </c>
      <c r="C223" s="73" t="s">
        <v>65</v>
      </c>
      <c r="D223" s="73" t="s">
        <v>194</v>
      </c>
      <c r="E223" s="74">
        <v>44662</v>
      </c>
      <c r="F223" s="75" t="s">
        <v>97</v>
      </c>
      <c r="G223" s="127">
        <v>115000</v>
      </c>
      <c r="H223" s="127">
        <v>3300.5</v>
      </c>
      <c r="I223" s="127">
        <v>15633.74</v>
      </c>
      <c r="J223" s="92">
        <v>3496</v>
      </c>
      <c r="K223" s="127">
        <v>25</v>
      </c>
      <c r="L223" s="127">
        <v>22455.24</v>
      </c>
      <c r="M223" s="127">
        <f t="shared" si="43"/>
        <v>92544.76</v>
      </c>
      <c r="P223" s="62"/>
      <c r="Q223" s="62"/>
      <c r="R223" s="62"/>
      <c r="S223" s="62"/>
      <c r="T223" s="62"/>
      <c r="U223" s="62"/>
      <c r="V223" s="62"/>
      <c r="W223" s="62"/>
      <c r="X223" s="62"/>
      <c r="Y223" s="62"/>
      <c r="Z223" s="62"/>
      <c r="AA223" s="62"/>
      <c r="AB223" s="62"/>
      <c r="AC223" s="62"/>
      <c r="AD223" s="62"/>
      <c r="AE223" s="62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31"/>
      <c r="AV223" s="31"/>
      <c r="AW223" s="31"/>
      <c r="AX223" s="31"/>
      <c r="AY223" s="31"/>
      <c r="AZ223" s="31"/>
      <c r="BA223" s="31"/>
      <c r="BB223" s="31"/>
      <c r="BC223" s="31"/>
      <c r="BD223" s="31"/>
      <c r="BE223" s="31"/>
      <c r="BF223" s="31"/>
      <c r="BG223" s="31"/>
      <c r="BH223" s="31"/>
      <c r="BI223" s="31"/>
      <c r="BJ223" s="31"/>
      <c r="BK223" s="31"/>
      <c r="BL223" s="31"/>
      <c r="BM223" s="31"/>
      <c r="BN223" s="31"/>
      <c r="BO223" s="31"/>
      <c r="BP223" s="31"/>
      <c r="BQ223" s="31"/>
      <c r="BR223" s="31"/>
      <c r="BS223" s="31"/>
      <c r="BT223" s="31"/>
      <c r="BU223" s="31"/>
      <c r="BV223" s="31"/>
      <c r="BW223" s="31"/>
      <c r="BX223" s="31"/>
      <c r="BY223" s="31"/>
      <c r="BZ223" s="31"/>
      <c r="CA223" s="31"/>
      <c r="CB223" s="31"/>
      <c r="CC223" s="31"/>
      <c r="CD223" s="31"/>
      <c r="CE223" s="31"/>
      <c r="CF223" s="31"/>
      <c r="CG223" s="31"/>
      <c r="CH223" s="31"/>
      <c r="CI223" s="31"/>
      <c r="CJ223" s="31"/>
      <c r="CK223" s="31"/>
      <c r="CL223" s="31"/>
      <c r="CM223" s="31"/>
      <c r="CN223" s="31"/>
      <c r="CO223" s="31"/>
      <c r="CP223" s="31"/>
      <c r="CQ223" s="31"/>
      <c r="CR223" s="31"/>
      <c r="CS223" s="31"/>
      <c r="CT223" s="31"/>
      <c r="CU223" s="31"/>
      <c r="CV223" s="31"/>
      <c r="CW223" s="31"/>
      <c r="CX223" s="31"/>
      <c r="CY223" s="31"/>
      <c r="CZ223" s="31"/>
      <c r="DA223" s="31"/>
      <c r="DB223" s="31"/>
      <c r="DC223" s="31"/>
      <c r="DD223" s="31"/>
      <c r="DE223" s="31"/>
      <c r="DF223" s="31"/>
      <c r="DG223" s="31"/>
      <c r="DH223" s="31"/>
      <c r="DI223" s="31"/>
      <c r="DJ223" s="31"/>
      <c r="DK223" s="31"/>
      <c r="DL223" s="31"/>
      <c r="DM223" s="31"/>
      <c r="DN223" s="31"/>
      <c r="DO223" s="31"/>
      <c r="DP223" s="31"/>
      <c r="DQ223" s="31"/>
      <c r="DR223" s="31"/>
      <c r="DS223" s="31"/>
      <c r="DT223" s="31"/>
      <c r="DU223" s="31"/>
      <c r="DV223" s="31"/>
      <c r="DW223" s="31"/>
      <c r="DX223" s="31"/>
      <c r="DY223" s="31"/>
      <c r="DZ223" s="31"/>
      <c r="EA223" s="31"/>
      <c r="EB223" s="31"/>
      <c r="EC223" s="31"/>
      <c r="ED223" s="31"/>
      <c r="EE223" s="31"/>
      <c r="EF223" s="31"/>
      <c r="EG223" s="31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1"/>
      <c r="NC223" s="31"/>
      <c r="ND223" s="31"/>
      <c r="NE223" s="31"/>
      <c r="NF223" s="31"/>
      <c r="NG223" s="31"/>
      <c r="NH223" s="31"/>
      <c r="NI223" s="31"/>
      <c r="NJ223" s="31"/>
      <c r="NK223" s="31"/>
      <c r="NL223" s="31"/>
      <c r="NM223" s="31"/>
      <c r="NN223" s="31"/>
      <c r="NO223" s="31"/>
      <c r="NP223" s="31"/>
      <c r="NQ223" s="31"/>
      <c r="NR223" s="31"/>
      <c r="NS223" s="31"/>
      <c r="NT223" s="31"/>
      <c r="NU223" s="31"/>
      <c r="NV223" s="31"/>
      <c r="NW223" s="31"/>
      <c r="NX223" s="31"/>
      <c r="NY223" s="31"/>
      <c r="NZ223" s="31"/>
      <c r="OA223" s="31"/>
      <c r="OB223" s="31"/>
      <c r="OC223" s="31"/>
      <c r="OD223" s="31"/>
      <c r="OE223" s="31"/>
      <c r="OF223" s="31"/>
      <c r="OG223" s="31"/>
      <c r="OH223" s="31"/>
      <c r="OI223" s="31"/>
      <c r="OJ223" s="31"/>
      <c r="OK223" s="31"/>
      <c r="OL223" s="31"/>
      <c r="OM223" s="31"/>
      <c r="ON223" s="31"/>
      <c r="OO223" s="31"/>
      <c r="OP223" s="31"/>
      <c r="OQ223" s="31"/>
      <c r="OR223" s="31"/>
      <c r="OS223" s="31"/>
      <c r="OT223" s="31"/>
      <c r="OU223" s="31"/>
      <c r="OV223" s="31"/>
      <c r="OW223" s="31"/>
      <c r="OX223" s="31"/>
      <c r="OY223" s="31"/>
      <c r="OZ223" s="31"/>
      <c r="PA223" s="31"/>
      <c r="PB223" s="31"/>
      <c r="PC223" s="31"/>
      <c r="PD223" s="31"/>
      <c r="PE223" s="31"/>
      <c r="PF223" s="31"/>
      <c r="PG223" s="31"/>
      <c r="PH223" s="31"/>
      <c r="PI223" s="31"/>
      <c r="PJ223" s="31"/>
      <c r="PK223" s="31"/>
      <c r="PL223" s="31"/>
      <c r="PM223" s="31"/>
      <c r="PN223" s="31"/>
      <c r="PO223" s="31"/>
      <c r="PP223" s="31"/>
      <c r="PQ223" s="31"/>
      <c r="PR223" s="31"/>
      <c r="PS223" s="31"/>
      <c r="PT223" s="31"/>
      <c r="PU223" s="31"/>
      <c r="PV223" s="31"/>
      <c r="PW223" s="31"/>
      <c r="PX223" s="31"/>
      <c r="PY223" s="31"/>
      <c r="PZ223" s="31"/>
      <c r="QA223" s="31"/>
      <c r="QB223" s="31"/>
      <c r="QC223" s="31"/>
      <c r="QD223" s="31"/>
      <c r="QE223" s="31"/>
      <c r="QF223" s="31"/>
      <c r="QG223" s="31"/>
      <c r="QH223" s="31"/>
      <c r="QI223" s="31"/>
      <c r="QJ223" s="31"/>
      <c r="QK223" s="31"/>
      <c r="QL223" s="31"/>
      <c r="QM223" s="31"/>
      <c r="QN223" s="31"/>
      <c r="QO223" s="31"/>
      <c r="QP223" s="31"/>
      <c r="QQ223" s="31"/>
      <c r="QR223" s="31"/>
      <c r="QS223" s="31"/>
      <c r="QT223" s="31"/>
      <c r="QU223" s="31"/>
      <c r="QV223" s="31"/>
      <c r="QW223" s="31"/>
      <c r="QX223" s="31"/>
      <c r="QY223" s="31"/>
      <c r="QZ223" s="31"/>
      <c r="RA223" s="31"/>
      <c r="RB223" s="31"/>
      <c r="RC223" s="31"/>
      <c r="RD223" s="31"/>
      <c r="RE223" s="31"/>
      <c r="RF223" s="31"/>
      <c r="RG223" s="31"/>
      <c r="RH223" s="31"/>
      <c r="RI223" s="31"/>
      <c r="RJ223" s="31"/>
      <c r="RK223" s="31"/>
      <c r="RL223" s="31"/>
      <c r="RM223" s="31"/>
      <c r="RN223" s="31"/>
      <c r="RO223" s="31"/>
      <c r="RP223" s="31"/>
      <c r="RQ223" s="31"/>
      <c r="RR223" s="31"/>
      <c r="RS223" s="31"/>
      <c r="RT223" s="31"/>
      <c r="RU223" s="31"/>
      <c r="RV223" s="31"/>
      <c r="RW223" s="31"/>
      <c r="RX223" s="31"/>
      <c r="RY223" s="31"/>
      <c r="RZ223" s="31"/>
      <c r="SA223" s="31"/>
      <c r="SB223" s="31"/>
      <c r="SC223" s="31"/>
      <c r="SD223" s="31"/>
      <c r="SE223" s="31"/>
      <c r="SF223" s="31"/>
      <c r="SG223" s="31"/>
      <c r="SH223" s="31"/>
      <c r="SI223" s="31"/>
      <c r="SJ223" s="31"/>
      <c r="SK223" s="31"/>
      <c r="SL223" s="31"/>
      <c r="SM223" s="31"/>
      <c r="SN223" s="31"/>
      <c r="SO223" s="31"/>
      <c r="SP223" s="31"/>
      <c r="SQ223" s="31"/>
      <c r="SR223" s="31"/>
      <c r="SS223" s="31"/>
      <c r="ST223" s="31"/>
      <c r="SU223" s="31"/>
      <c r="SV223" s="31"/>
      <c r="SW223" s="31"/>
      <c r="SX223" s="31"/>
      <c r="SY223" s="31"/>
      <c r="SZ223" s="31"/>
      <c r="TA223" s="31"/>
      <c r="TB223" s="31"/>
      <c r="TC223" s="31"/>
      <c r="TD223" s="31"/>
      <c r="TE223" s="31"/>
      <c r="TF223" s="31"/>
      <c r="TG223" s="31"/>
      <c r="TH223" s="31"/>
      <c r="TI223" s="31"/>
      <c r="TJ223" s="31"/>
      <c r="TK223" s="31"/>
      <c r="TL223" s="31"/>
      <c r="TM223" s="31"/>
      <c r="TN223" s="31"/>
      <c r="TO223" s="31"/>
      <c r="TP223" s="31"/>
      <c r="TQ223" s="31"/>
      <c r="TR223" s="31"/>
      <c r="TS223" s="31"/>
      <c r="TT223" s="31"/>
      <c r="TU223" s="31"/>
      <c r="TV223" s="31"/>
      <c r="TW223" s="31"/>
      <c r="TX223" s="31"/>
      <c r="TY223" s="31"/>
      <c r="TZ223" s="31"/>
      <c r="UA223" s="31"/>
      <c r="UB223" s="31"/>
      <c r="UC223" s="31"/>
      <c r="UD223" s="31"/>
      <c r="UE223" s="31"/>
      <c r="UF223" s="31"/>
      <c r="UG223" s="31"/>
      <c r="UH223" s="31"/>
      <c r="UI223" s="31"/>
      <c r="UJ223" s="31"/>
      <c r="UK223" s="31"/>
      <c r="UL223" s="31"/>
      <c r="UM223" s="31"/>
      <c r="UN223" s="31"/>
      <c r="UO223" s="31"/>
      <c r="UP223" s="31"/>
      <c r="UQ223" s="31"/>
      <c r="UR223" s="31"/>
      <c r="US223" s="31"/>
      <c r="UT223" s="31"/>
      <c r="UU223" s="31"/>
      <c r="UV223" s="31"/>
      <c r="UW223" s="31"/>
      <c r="UX223" s="31"/>
      <c r="UY223" s="31"/>
      <c r="UZ223" s="31"/>
      <c r="VA223" s="31"/>
      <c r="VB223" s="31"/>
      <c r="VC223" s="31"/>
      <c r="VD223" s="31"/>
      <c r="VE223" s="31"/>
      <c r="VF223" s="31"/>
      <c r="VG223" s="31"/>
      <c r="VH223" s="31"/>
      <c r="VI223" s="31"/>
      <c r="VJ223" s="31"/>
      <c r="VK223" s="31"/>
      <c r="VL223" s="31"/>
      <c r="VM223" s="31"/>
      <c r="VN223" s="31"/>
      <c r="VO223" s="31"/>
      <c r="VP223" s="31"/>
      <c r="VQ223" s="31"/>
      <c r="VR223" s="31"/>
      <c r="VS223" s="31"/>
      <c r="VT223" s="31"/>
      <c r="VU223" s="31"/>
      <c r="VV223" s="31"/>
      <c r="VW223" s="31"/>
      <c r="VX223" s="31"/>
      <c r="VY223" s="31"/>
      <c r="VZ223" s="31"/>
      <c r="WA223" s="31"/>
      <c r="WB223" s="31"/>
      <c r="WC223" s="31"/>
      <c r="WD223" s="31"/>
      <c r="WE223" s="31"/>
      <c r="WF223" s="31"/>
      <c r="WG223" s="31"/>
      <c r="WH223" s="31"/>
      <c r="WI223" s="31"/>
      <c r="WJ223" s="31"/>
      <c r="WK223" s="31"/>
      <c r="WL223" s="31"/>
      <c r="WM223" s="31"/>
      <c r="WN223" s="31"/>
      <c r="WO223" s="31"/>
      <c r="WP223" s="31"/>
      <c r="WQ223" s="31"/>
      <c r="WR223" s="31"/>
      <c r="WS223" s="31"/>
      <c r="WT223" s="31"/>
      <c r="WU223" s="31"/>
      <c r="WV223" s="31"/>
      <c r="WW223" s="31"/>
      <c r="WX223" s="31"/>
      <c r="WY223" s="31"/>
      <c r="WZ223" s="31"/>
      <c r="XA223" s="31"/>
      <c r="XB223" s="31"/>
      <c r="XC223" s="31"/>
      <c r="XD223" s="31"/>
      <c r="XE223" s="31"/>
      <c r="XF223" s="31"/>
      <c r="XG223" s="31"/>
      <c r="XH223" s="31"/>
      <c r="XI223" s="31"/>
      <c r="XJ223" s="31"/>
      <c r="XK223" s="31"/>
      <c r="XL223" s="31"/>
      <c r="XM223" s="31"/>
      <c r="XN223" s="31"/>
      <c r="XO223" s="31"/>
      <c r="XP223" s="31"/>
      <c r="XQ223" s="31"/>
      <c r="XR223" s="31"/>
      <c r="XS223" s="31"/>
      <c r="XT223" s="31"/>
      <c r="XU223" s="31"/>
      <c r="XV223" s="31"/>
      <c r="XW223" s="31"/>
      <c r="XX223" s="31"/>
      <c r="XY223" s="31"/>
      <c r="XZ223" s="31"/>
      <c r="YA223" s="31"/>
      <c r="YB223" s="31"/>
      <c r="YC223" s="31"/>
      <c r="YD223" s="31"/>
      <c r="YE223" s="31"/>
      <c r="YF223" s="31"/>
      <c r="YG223" s="31"/>
      <c r="YH223" s="31"/>
      <c r="YI223" s="31"/>
      <c r="YJ223" s="31"/>
      <c r="YK223" s="31"/>
      <c r="YL223" s="31"/>
      <c r="YM223" s="31"/>
      <c r="YN223" s="31"/>
      <c r="YO223" s="31"/>
      <c r="YP223" s="31"/>
      <c r="YQ223" s="31"/>
      <c r="YR223" s="31"/>
      <c r="YS223" s="31"/>
    </row>
    <row r="224" spans="1:669" s="56" customFormat="1" ht="15.75" x14ac:dyDescent="0.25">
      <c r="A224" s="70" t="s">
        <v>13</v>
      </c>
      <c r="B224" s="25">
        <v>3</v>
      </c>
      <c r="C224" s="44"/>
      <c r="D224" s="44"/>
      <c r="E224" s="44"/>
      <c r="F224" s="71"/>
      <c r="G224" s="99">
        <f>G221+G222+G223</f>
        <v>251000</v>
      </c>
      <c r="H224" s="99">
        <f t="shared" ref="H224:M224" si="44">SUM(H221:H223)</f>
        <v>7203.7</v>
      </c>
      <c r="I224" s="99">
        <f t="shared" si="44"/>
        <v>25617.98</v>
      </c>
      <c r="J224" s="99">
        <f t="shared" si="44"/>
        <v>7630.4</v>
      </c>
      <c r="K224" s="99">
        <f t="shared" si="44"/>
        <v>989.5</v>
      </c>
      <c r="L224" s="99">
        <f>SUM(L221:L223)</f>
        <v>41441.58</v>
      </c>
      <c r="M224" s="98">
        <f t="shared" si="44"/>
        <v>209558.41999999998</v>
      </c>
      <c r="N224" s="11"/>
      <c r="O224" s="11"/>
      <c r="P224" s="62"/>
      <c r="Q224" s="62"/>
      <c r="R224" s="62"/>
      <c r="S224" s="62"/>
      <c r="T224" s="62"/>
      <c r="U224" s="62"/>
      <c r="V224" s="62"/>
      <c r="W224" s="62"/>
      <c r="X224" s="62"/>
      <c r="Y224" s="62"/>
      <c r="Z224" s="62"/>
      <c r="AA224" s="62"/>
      <c r="AB224" s="62"/>
      <c r="AC224" s="62"/>
      <c r="AD224" s="62"/>
      <c r="AE224" s="62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31"/>
      <c r="AV224" s="31"/>
      <c r="AW224" s="31"/>
      <c r="AX224" s="31"/>
      <c r="AY224" s="31"/>
      <c r="AZ224" s="31"/>
      <c r="BA224" s="31"/>
      <c r="BB224" s="31"/>
      <c r="BC224" s="31"/>
      <c r="BD224" s="31"/>
      <c r="BE224" s="31"/>
      <c r="BF224" s="31"/>
      <c r="BG224" s="31"/>
      <c r="BH224" s="31"/>
      <c r="BI224" s="31"/>
      <c r="BJ224" s="31"/>
      <c r="BK224" s="31"/>
      <c r="BL224" s="31"/>
      <c r="BM224" s="31"/>
      <c r="BN224" s="31"/>
      <c r="BO224" s="31"/>
      <c r="BP224" s="31"/>
      <c r="BQ224" s="31"/>
      <c r="BR224" s="31"/>
      <c r="BS224" s="31"/>
      <c r="BT224" s="31"/>
      <c r="BU224" s="31"/>
      <c r="BV224" s="31"/>
      <c r="BW224" s="31"/>
      <c r="BX224" s="31"/>
      <c r="BY224" s="31"/>
      <c r="BZ224" s="31"/>
      <c r="CA224" s="31"/>
      <c r="CB224" s="31"/>
      <c r="CC224" s="31"/>
      <c r="CD224" s="31"/>
      <c r="CE224" s="31"/>
      <c r="CF224" s="31"/>
      <c r="CG224" s="31"/>
      <c r="CH224" s="31"/>
      <c r="CI224" s="31"/>
      <c r="CJ224" s="31"/>
      <c r="CK224" s="31"/>
      <c r="CL224" s="31"/>
      <c r="CM224" s="31"/>
      <c r="CN224" s="31"/>
      <c r="CO224" s="31"/>
      <c r="CP224" s="31"/>
      <c r="CQ224" s="31"/>
      <c r="CR224" s="50"/>
      <c r="CS224" s="50"/>
      <c r="CT224" s="50"/>
      <c r="CU224" s="50"/>
      <c r="CV224" s="50"/>
      <c r="CW224" s="50"/>
      <c r="CX224" s="50"/>
      <c r="CY224" s="50"/>
      <c r="CZ224" s="50"/>
      <c r="DA224" s="50"/>
      <c r="DB224" s="50"/>
      <c r="DC224" s="50"/>
      <c r="DD224" s="50"/>
      <c r="DE224" s="50"/>
      <c r="DF224" s="50"/>
      <c r="DG224" s="50"/>
      <c r="DH224" s="50"/>
      <c r="DI224" s="50"/>
      <c r="DJ224" s="50"/>
      <c r="DK224" s="50"/>
      <c r="DL224" s="50"/>
      <c r="DM224" s="50"/>
      <c r="DN224" s="50"/>
      <c r="DO224" s="50"/>
      <c r="DP224" s="50"/>
      <c r="DQ224" s="50"/>
      <c r="DR224" s="50"/>
      <c r="DS224" s="50"/>
      <c r="DT224" s="50"/>
      <c r="DU224" s="50"/>
      <c r="DV224" s="50"/>
      <c r="DW224" s="50"/>
      <c r="DX224" s="50"/>
      <c r="DY224" s="50"/>
      <c r="DZ224" s="50"/>
      <c r="EA224" s="50"/>
      <c r="EB224" s="50"/>
      <c r="EC224" s="50"/>
      <c r="ED224" s="50"/>
      <c r="EE224" s="50"/>
      <c r="EF224" s="50"/>
      <c r="EG224" s="50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50"/>
      <c r="NC224" s="50"/>
      <c r="ND224" s="50"/>
      <c r="NE224" s="50"/>
      <c r="NF224" s="50"/>
      <c r="NG224" s="50"/>
      <c r="NH224" s="50"/>
      <c r="NI224" s="50"/>
      <c r="NJ224" s="50"/>
      <c r="NK224" s="50"/>
      <c r="NL224" s="50"/>
      <c r="NM224" s="50"/>
      <c r="NN224" s="50"/>
      <c r="NO224" s="50"/>
      <c r="NP224" s="50"/>
      <c r="NQ224" s="50"/>
      <c r="NR224" s="50"/>
      <c r="NS224" s="50"/>
      <c r="NT224" s="50"/>
      <c r="NU224" s="50"/>
      <c r="NV224" s="50"/>
      <c r="NW224" s="50"/>
      <c r="NX224" s="50"/>
      <c r="NY224" s="50"/>
      <c r="NZ224" s="50"/>
      <c r="OA224" s="50"/>
      <c r="OB224" s="50"/>
      <c r="OC224" s="50"/>
      <c r="OD224" s="50"/>
      <c r="OE224" s="50"/>
      <c r="OF224" s="50"/>
      <c r="OG224" s="50"/>
      <c r="OH224" s="50"/>
      <c r="OI224" s="50"/>
      <c r="OJ224" s="50"/>
      <c r="OK224" s="50"/>
      <c r="OL224" s="50"/>
      <c r="OM224" s="50"/>
      <c r="ON224" s="50"/>
      <c r="OO224" s="50"/>
      <c r="OP224" s="50"/>
      <c r="OQ224" s="50"/>
      <c r="OR224" s="50"/>
      <c r="OS224" s="50"/>
      <c r="OT224" s="50"/>
      <c r="OU224" s="50"/>
      <c r="OV224" s="50"/>
      <c r="OW224" s="50"/>
      <c r="OX224" s="50"/>
      <c r="OY224" s="50"/>
      <c r="OZ224" s="50"/>
      <c r="PA224" s="50"/>
      <c r="PB224" s="50"/>
      <c r="PC224" s="50"/>
      <c r="PD224" s="50"/>
      <c r="PE224" s="50"/>
      <c r="PF224" s="50"/>
      <c r="PG224" s="50"/>
      <c r="PH224" s="50"/>
      <c r="PI224" s="50"/>
      <c r="PJ224" s="50"/>
      <c r="PK224" s="50"/>
      <c r="PL224" s="50"/>
      <c r="PM224" s="50"/>
      <c r="PN224" s="50"/>
      <c r="PO224" s="50"/>
      <c r="PP224" s="50"/>
      <c r="PQ224" s="50"/>
      <c r="PR224" s="50"/>
      <c r="PS224" s="50"/>
      <c r="PT224" s="50"/>
      <c r="PU224" s="50"/>
      <c r="PV224" s="50"/>
      <c r="PW224" s="50"/>
      <c r="PX224" s="50"/>
      <c r="PY224" s="50"/>
      <c r="PZ224" s="50"/>
      <c r="QA224" s="50"/>
      <c r="QB224" s="50"/>
      <c r="QC224" s="50"/>
      <c r="QD224" s="50"/>
      <c r="QE224" s="50"/>
      <c r="QF224" s="50"/>
      <c r="QG224" s="50"/>
      <c r="QH224" s="50"/>
      <c r="QI224" s="50"/>
      <c r="QJ224" s="50"/>
      <c r="QK224" s="50"/>
      <c r="QL224" s="50"/>
      <c r="QM224" s="50"/>
      <c r="QN224" s="50"/>
      <c r="QO224" s="50"/>
      <c r="QP224" s="50"/>
      <c r="QQ224" s="50"/>
      <c r="QR224" s="50"/>
      <c r="QS224" s="50"/>
      <c r="QT224" s="50"/>
      <c r="QU224" s="50"/>
      <c r="QV224" s="50"/>
      <c r="QW224" s="50"/>
      <c r="QX224" s="50"/>
      <c r="QY224" s="50"/>
      <c r="QZ224" s="50"/>
      <c r="RA224" s="50"/>
      <c r="RB224" s="50"/>
      <c r="RC224" s="50"/>
      <c r="RD224" s="50"/>
      <c r="RE224" s="50"/>
      <c r="RF224" s="50"/>
      <c r="RG224" s="50"/>
      <c r="RH224" s="50"/>
      <c r="RI224" s="50"/>
      <c r="RJ224" s="50"/>
      <c r="RK224" s="50"/>
      <c r="RL224" s="50"/>
      <c r="RM224" s="50"/>
      <c r="RN224" s="50"/>
      <c r="RO224" s="50"/>
      <c r="RP224" s="50"/>
      <c r="RQ224" s="50"/>
      <c r="RR224" s="50"/>
      <c r="RS224" s="50"/>
      <c r="RT224" s="50"/>
      <c r="RU224" s="50"/>
      <c r="RV224" s="50"/>
      <c r="RW224" s="50"/>
      <c r="RX224" s="50"/>
      <c r="RY224" s="50"/>
      <c r="RZ224" s="50"/>
      <c r="SA224" s="50"/>
      <c r="SB224" s="50"/>
      <c r="SC224" s="50"/>
      <c r="SD224" s="50"/>
      <c r="SE224" s="50"/>
      <c r="SF224" s="50"/>
      <c r="SG224" s="50"/>
      <c r="SH224" s="50"/>
      <c r="SI224" s="50"/>
      <c r="SJ224" s="50"/>
      <c r="SK224" s="50"/>
      <c r="SL224" s="50"/>
      <c r="SM224" s="50"/>
      <c r="SN224" s="50"/>
      <c r="SO224" s="50"/>
      <c r="SP224" s="50"/>
      <c r="SQ224" s="50"/>
      <c r="SR224" s="50"/>
      <c r="SS224" s="50"/>
      <c r="ST224" s="50"/>
      <c r="SU224" s="50"/>
      <c r="SV224" s="50"/>
      <c r="SW224" s="50"/>
      <c r="SX224" s="50"/>
      <c r="SY224" s="50"/>
      <c r="SZ224" s="50"/>
      <c r="TA224" s="50"/>
      <c r="TB224" s="50"/>
      <c r="TC224" s="50"/>
      <c r="TD224" s="50"/>
      <c r="TE224" s="50"/>
      <c r="TF224" s="50"/>
      <c r="TG224" s="50"/>
      <c r="TH224" s="50"/>
      <c r="TI224" s="50"/>
      <c r="TJ224" s="50"/>
      <c r="TK224" s="50"/>
      <c r="TL224" s="50"/>
      <c r="TM224" s="50"/>
      <c r="TN224" s="50"/>
      <c r="TO224" s="50"/>
      <c r="TP224" s="50"/>
      <c r="TQ224" s="50"/>
      <c r="TR224" s="50"/>
      <c r="TS224" s="50"/>
      <c r="TT224" s="50"/>
      <c r="TU224" s="50"/>
      <c r="TV224" s="50"/>
      <c r="TW224" s="50"/>
      <c r="TX224" s="50"/>
      <c r="TY224" s="50"/>
      <c r="TZ224" s="50"/>
      <c r="UA224" s="50"/>
      <c r="UB224" s="50"/>
      <c r="UC224" s="50"/>
      <c r="UD224" s="50"/>
      <c r="UE224" s="50"/>
      <c r="UF224" s="50"/>
      <c r="UG224" s="50"/>
      <c r="UH224" s="50"/>
      <c r="UI224" s="50"/>
      <c r="UJ224" s="50"/>
      <c r="UK224" s="50"/>
      <c r="UL224" s="50"/>
      <c r="UM224" s="50"/>
      <c r="UN224" s="50"/>
      <c r="UO224" s="50"/>
      <c r="UP224" s="50"/>
      <c r="UQ224" s="50"/>
      <c r="UR224" s="50"/>
      <c r="US224" s="50"/>
      <c r="UT224" s="50"/>
      <c r="UU224" s="50"/>
      <c r="UV224" s="50"/>
      <c r="UW224" s="50"/>
      <c r="UX224" s="50"/>
      <c r="UY224" s="50"/>
      <c r="UZ224" s="50"/>
      <c r="VA224" s="50"/>
      <c r="VB224" s="50"/>
      <c r="VC224" s="50"/>
      <c r="VD224" s="50"/>
      <c r="VE224" s="50"/>
      <c r="VF224" s="50"/>
      <c r="VG224" s="50"/>
      <c r="VH224" s="50"/>
      <c r="VI224" s="50"/>
      <c r="VJ224" s="50"/>
      <c r="VK224" s="50"/>
      <c r="VL224" s="50"/>
      <c r="VM224" s="50"/>
      <c r="VN224" s="50"/>
      <c r="VO224" s="50"/>
      <c r="VP224" s="50"/>
      <c r="VQ224" s="50"/>
      <c r="VR224" s="50"/>
      <c r="VS224" s="50"/>
      <c r="VT224" s="50"/>
      <c r="VU224" s="50"/>
      <c r="VV224" s="50"/>
      <c r="VW224" s="50"/>
      <c r="VX224" s="50"/>
      <c r="VY224" s="50"/>
      <c r="VZ224" s="50"/>
      <c r="WA224" s="50"/>
      <c r="WB224" s="50"/>
      <c r="WC224" s="50"/>
      <c r="WD224" s="50"/>
      <c r="WE224" s="50"/>
      <c r="WF224" s="50"/>
      <c r="WG224" s="50"/>
      <c r="WH224" s="50"/>
      <c r="WI224" s="50"/>
      <c r="WJ224" s="50"/>
      <c r="WK224" s="50"/>
      <c r="WL224" s="50"/>
      <c r="WM224" s="50"/>
      <c r="WN224" s="50"/>
      <c r="WO224" s="50"/>
      <c r="WP224" s="50"/>
      <c r="WQ224" s="50"/>
      <c r="WR224" s="50"/>
      <c r="WS224" s="50"/>
      <c r="WT224" s="50"/>
      <c r="WU224" s="50"/>
      <c r="WV224" s="50"/>
      <c r="WW224" s="50"/>
      <c r="WX224" s="50"/>
      <c r="WY224" s="50"/>
      <c r="WZ224" s="50"/>
      <c r="XA224" s="50"/>
      <c r="XB224" s="50"/>
      <c r="XC224" s="50"/>
      <c r="XD224" s="50"/>
      <c r="XE224" s="50"/>
      <c r="XF224" s="50"/>
      <c r="XG224" s="50"/>
      <c r="XH224" s="50"/>
      <c r="XI224" s="50"/>
      <c r="XJ224" s="50"/>
      <c r="XK224" s="50"/>
      <c r="XL224" s="50"/>
      <c r="XM224" s="50"/>
      <c r="XN224" s="50"/>
      <c r="XO224" s="50"/>
      <c r="XP224" s="50"/>
      <c r="XQ224" s="50"/>
      <c r="XR224" s="50"/>
      <c r="XS224" s="50"/>
      <c r="XT224" s="50"/>
      <c r="XU224" s="50"/>
      <c r="XV224" s="50"/>
      <c r="XW224" s="50"/>
      <c r="XX224" s="50"/>
      <c r="XY224" s="50"/>
      <c r="XZ224" s="50"/>
      <c r="YA224" s="50"/>
      <c r="YB224" s="50"/>
      <c r="YC224" s="50"/>
      <c r="YD224" s="50"/>
      <c r="YE224" s="50"/>
      <c r="YF224" s="50"/>
      <c r="YG224" s="50"/>
      <c r="YH224" s="50"/>
      <c r="YI224" s="50"/>
      <c r="YJ224" s="50"/>
      <c r="YK224" s="50"/>
      <c r="YL224" s="50"/>
      <c r="YM224" s="50"/>
      <c r="YN224" s="50"/>
      <c r="YO224" s="50"/>
      <c r="YP224" s="50"/>
      <c r="YQ224" s="50"/>
      <c r="YR224" s="50"/>
      <c r="YS224" s="50"/>
    </row>
    <row r="225" spans="1:669" s="11" customFormat="1" ht="15.75" x14ac:dyDescent="0.25">
      <c r="A225"/>
      <c r="B225" s="2"/>
      <c r="C225" s="2"/>
      <c r="D225" s="2"/>
      <c r="E225"/>
      <c r="F225"/>
      <c r="G225" s="132"/>
      <c r="H225" s="97"/>
      <c r="I225" s="132"/>
      <c r="J225" s="132"/>
      <c r="K225" s="132"/>
      <c r="L225" s="132"/>
      <c r="M225" s="97"/>
      <c r="P225" s="62"/>
      <c r="Q225" s="62"/>
      <c r="R225" s="62"/>
      <c r="S225" s="62"/>
      <c r="T225" s="62"/>
      <c r="U225" s="62"/>
      <c r="V225" s="62"/>
      <c r="W225" s="62"/>
      <c r="X225" s="62"/>
      <c r="Y225" s="62"/>
      <c r="Z225" s="62"/>
      <c r="AA225" s="62"/>
      <c r="AB225" s="62"/>
      <c r="AC225" s="62"/>
      <c r="AD225" s="62"/>
      <c r="AE225" s="62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31"/>
      <c r="AV225" s="31"/>
      <c r="AW225" s="31"/>
      <c r="AX225" s="31"/>
      <c r="AY225" s="31"/>
      <c r="AZ225" s="31"/>
      <c r="BA225" s="31"/>
      <c r="BB225" s="31"/>
      <c r="BC225" s="31"/>
      <c r="BD225" s="31"/>
      <c r="BE225" s="31"/>
      <c r="BF225" s="31"/>
      <c r="BG225" s="31"/>
      <c r="BH225" s="31"/>
      <c r="BI225" s="31"/>
      <c r="BJ225" s="31"/>
      <c r="BK225" s="31"/>
      <c r="BL225" s="31"/>
      <c r="BM225" s="31"/>
      <c r="BN225" s="31"/>
      <c r="BO225" s="31"/>
      <c r="BP225" s="31"/>
      <c r="BQ225" s="31"/>
      <c r="BR225" s="31"/>
      <c r="BS225" s="31"/>
      <c r="BT225" s="31"/>
      <c r="BU225" s="31"/>
      <c r="BV225" s="31"/>
      <c r="BW225" s="31"/>
      <c r="BX225" s="31"/>
      <c r="BY225" s="31"/>
      <c r="BZ225" s="31"/>
      <c r="CA225" s="31"/>
      <c r="CB225" s="31"/>
      <c r="CC225" s="31"/>
      <c r="CD225" s="31"/>
      <c r="CE225" s="31"/>
      <c r="CF225" s="31"/>
      <c r="CG225" s="31"/>
      <c r="CH225" s="31"/>
      <c r="CI225" s="31"/>
      <c r="CJ225" s="31"/>
      <c r="CK225" s="31"/>
      <c r="CL225" s="31"/>
      <c r="CM225" s="31"/>
      <c r="CN225" s="31"/>
      <c r="CO225" s="31"/>
      <c r="CP225" s="31"/>
      <c r="CQ225" s="31"/>
      <c r="CR225" s="31"/>
      <c r="CS225" s="31"/>
      <c r="CT225" s="31"/>
      <c r="CU225" s="31"/>
      <c r="CV225" s="31"/>
      <c r="CW225" s="31"/>
      <c r="CX225" s="31"/>
      <c r="CY225" s="31"/>
      <c r="CZ225" s="31"/>
      <c r="DA225" s="31"/>
      <c r="DB225" s="31"/>
      <c r="DC225" s="31"/>
      <c r="DD225" s="31"/>
      <c r="DE225" s="31"/>
      <c r="DF225" s="31"/>
      <c r="DG225" s="31"/>
      <c r="DH225" s="31"/>
      <c r="DI225" s="31"/>
      <c r="DJ225" s="31"/>
      <c r="DK225" s="31"/>
      <c r="DL225" s="31"/>
      <c r="DM225" s="31"/>
      <c r="DN225" s="31"/>
      <c r="DO225" s="31"/>
      <c r="DP225" s="31"/>
      <c r="DQ225" s="31"/>
      <c r="DR225" s="31"/>
      <c r="DS225" s="31"/>
      <c r="DT225" s="31"/>
      <c r="DU225" s="31"/>
      <c r="DV225" s="31"/>
      <c r="DW225" s="31"/>
      <c r="DX225" s="31"/>
      <c r="DY225" s="31"/>
      <c r="DZ225" s="31"/>
      <c r="EA225" s="31"/>
      <c r="EB225" s="31"/>
      <c r="EC225" s="31"/>
      <c r="ED225" s="31"/>
      <c r="EE225" s="31"/>
      <c r="EF225" s="31"/>
      <c r="EG225" s="31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31"/>
      <c r="NC225" s="31"/>
      <c r="ND225" s="31"/>
      <c r="NE225" s="31"/>
      <c r="NF225" s="31"/>
      <c r="NG225" s="31"/>
      <c r="NH225" s="31"/>
      <c r="NI225" s="31"/>
      <c r="NJ225" s="31"/>
      <c r="NK225" s="31"/>
      <c r="NL225" s="31"/>
      <c r="NM225" s="31"/>
      <c r="NN225" s="31"/>
      <c r="NO225" s="31"/>
      <c r="NP225" s="31"/>
      <c r="NQ225" s="31"/>
      <c r="NR225" s="31"/>
      <c r="NS225" s="31"/>
      <c r="NT225" s="31"/>
      <c r="NU225" s="31"/>
      <c r="NV225" s="31"/>
      <c r="NW225" s="31"/>
      <c r="NX225" s="31"/>
      <c r="NY225" s="31"/>
      <c r="NZ225" s="31"/>
      <c r="OA225" s="31"/>
      <c r="OB225" s="31"/>
      <c r="OC225" s="31"/>
      <c r="OD225" s="31"/>
      <c r="OE225" s="31"/>
      <c r="OF225" s="31"/>
      <c r="OG225" s="31"/>
      <c r="OH225" s="31"/>
      <c r="OI225" s="31"/>
      <c r="OJ225" s="31"/>
      <c r="OK225" s="31"/>
      <c r="OL225" s="31"/>
      <c r="OM225" s="31"/>
      <c r="ON225" s="31"/>
      <c r="OO225" s="31"/>
      <c r="OP225" s="31"/>
      <c r="OQ225" s="31"/>
      <c r="OR225" s="31"/>
      <c r="OS225" s="31"/>
      <c r="OT225" s="31"/>
      <c r="OU225" s="31"/>
      <c r="OV225" s="31"/>
      <c r="OW225" s="31"/>
      <c r="OX225" s="31"/>
      <c r="OY225" s="31"/>
      <c r="OZ225" s="31"/>
      <c r="PA225" s="31"/>
      <c r="PB225" s="31"/>
      <c r="PC225" s="31"/>
      <c r="PD225" s="31"/>
      <c r="PE225" s="31"/>
      <c r="PF225" s="31"/>
      <c r="PG225" s="31"/>
      <c r="PH225" s="31"/>
      <c r="PI225" s="31"/>
      <c r="PJ225" s="31"/>
      <c r="PK225" s="31"/>
      <c r="PL225" s="31"/>
      <c r="PM225" s="31"/>
      <c r="PN225" s="31"/>
      <c r="PO225" s="31"/>
      <c r="PP225" s="31"/>
      <c r="PQ225" s="31"/>
      <c r="PR225" s="31"/>
      <c r="PS225" s="31"/>
      <c r="PT225" s="31"/>
      <c r="PU225" s="31"/>
      <c r="PV225" s="31"/>
      <c r="PW225" s="31"/>
      <c r="PX225" s="31"/>
      <c r="PY225" s="31"/>
      <c r="PZ225" s="31"/>
      <c r="QA225" s="31"/>
      <c r="QB225" s="31"/>
      <c r="QC225" s="31"/>
      <c r="QD225" s="31"/>
      <c r="QE225" s="31"/>
      <c r="QF225" s="31"/>
      <c r="QG225" s="31"/>
      <c r="QH225" s="31"/>
      <c r="QI225" s="31"/>
      <c r="QJ225" s="31"/>
      <c r="QK225" s="31"/>
      <c r="QL225" s="31"/>
      <c r="QM225" s="31"/>
      <c r="QN225" s="31"/>
      <c r="QO225" s="31"/>
      <c r="QP225" s="31"/>
      <c r="QQ225" s="31"/>
      <c r="QR225" s="31"/>
      <c r="QS225" s="31"/>
      <c r="QT225" s="31"/>
      <c r="QU225" s="31"/>
      <c r="QV225" s="31"/>
      <c r="QW225" s="31"/>
      <c r="QX225" s="31"/>
      <c r="QY225" s="31"/>
      <c r="QZ225" s="31"/>
      <c r="RA225" s="31"/>
      <c r="RB225" s="31"/>
      <c r="RC225" s="31"/>
      <c r="RD225" s="31"/>
      <c r="RE225" s="31"/>
      <c r="RF225" s="31"/>
      <c r="RG225" s="31"/>
      <c r="RH225" s="31"/>
      <c r="RI225" s="31"/>
      <c r="RJ225" s="31"/>
      <c r="RK225" s="31"/>
      <c r="RL225" s="31"/>
      <c r="RM225" s="31"/>
      <c r="RN225" s="31"/>
      <c r="RO225" s="31"/>
      <c r="RP225" s="31"/>
      <c r="RQ225" s="31"/>
      <c r="RR225" s="31"/>
      <c r="RS225" s="31"/>
      <c r="RT225" s="31"/>
      <c r="RU225" s="31"/>
      <c r="RV225" s="31"/>
      <c r="RW225" s="31"/>
      <c r="RX225" s="31"/>
      <c r="RY225" s="31"/>
      <c r="RZ225" s="31"/>
      <c r="SA225" s="31"/>
      <c r="SB225" s="31"/>
      <c r="SC225" s="31"/>
      <c r="SD225" s="31"/>
      <c r="SE225" s="31"/>
      <c r="SF225" s="31"/>
      <c r="SG225" s="31"/>
      <c r="SH225" s="31"/>
      <c r="SI225" s="31"/>
      <c r="SJ225" s="31"/>
      <c r="SK225" s="31"/>
      <c r="SL225" s="31"/>
      <c r="SM225" s="31"/>
      <c r="SN225" s="31"/>
      <c r="SO225" s="31"/>
      <c r="SP225" s="31"/>
      <c r="SQ225" s="31"/>
      <c r="SR225" s="31"/>
      <c r="SS225" s="31"/>
      <c r="ST225" s="31"/>
      <c r="SU225" s="31"/>
      <c r="SV225" s="31"/>
      <c r="SW225" s="31"/>
      <c r="SX225" s="31"/>
      <c r="SY225" s="31"/>
      <c r="SZ225" s="31"/>
      <c r="TA225" s="31"/>
      <c r="TB225" s="31"/>
      <c r="TC225" s="31"/>
      <c r="TD225" s="31"/>
      <c r="TE225" s="31"/>
      <c r="TF225" s="31"/>
      <c r="TG225" s="31"/>
      <c r="TH225" s="31"/>
      <c r="TI225" s="31"/>
      <c r="TJ225" s="31"/>
      <c r="TK225" s="31"/>
      <c r="TL225" s="31"/>
      <c r="TM225" s="31"/>
      <c r="TN225" s="31"/>
      <c r="TO225" s="31"/>
      <c r="TP225" s="31"/>
      <c r="TQ225" s="31"/>
      <c r="TR225" s="31"/>
      <c r="TS225" s="31"/>
      <c r="TT225" s="31"/>
      <c r="TU225" s="31"/>
      <c r="TV225" s="31"/>
      <c r="TW225" s="31"/>
      <c r="TX225" s="31"/>
      <c r="TY225" s="31"/>
      <c r="TZ225" s="31"/>
      <c r="UA225" s="31"/>
      <c r="UB225" s="31"/>
      <c r="UC225" s="31"/>
      <c r="UD225" s="31"/>
      <c r="UE225" s="31"/>
      <c r="UF225" s="31"/>
      <c r="UG225" s="31"/>
      <c r="UH225" s="31"/>
      <c r="UI225" s="31"/>
      <c r="UJ225" s="31"/>
      <c r="UK225" s="31"/>
      <c r="UL225" s="31"/>
      <c r="UM225" s="31"/>
      <c r="UN225" s="31"/>
      <c r="UO225" s="31"/>
      <c r="UP225" s="31"/>
      <c r="UQ225" s="31"/>
      <c r="UR225" s="31"/>
      <c r="US225" s="31"/>
      <c r="UT225" s="31"/>
      <c r="UU225" s="31"/>
      <c r="UV225" s="31"/>
      <c r="UW225" s="31"/>
      <c r="UX225" s="31"/>
      <c r="UY225" s="31"/>
      <c r="UZ225" s="31"/>
      <c r="VA225" s="31"/>
      <c r="VB225" s="31"/>
      <c r="VC225" s="31"/>
      <c r="VD225" s="31"/>
      <c r="VE225" s="31"/>
      <c r="VF225" s="31"/>
      <c r="VG225" s="31"/>
      <c r="VH225" s="31"/>
      <c r="VI225" s="31"/>
      <c r="VJ225" s="31"/>
      <c r="VK225" s="31"/>
      <c r="VL225" s="31"/>
      <c r="VM225" s="31"/>
      <c r="VN225" s="31"/>
      <c r="VO225" s="31"/>
      <c r="VP225" s="31"/>
      <c r="VQ225" s="31"/>
      <c r="VR225" s="31"/>
      <c r="VS225" s="31"/>
      <c r="VT225" s="31"/>
      <c r="VU225" s="31"/>
      <c r="VV225" s="31"/>
      <c r="VW225" s="31"/>
      <c r="VX225" s="31"/>
      <c r="VY225" s="31"/>
      <c r="VZ225" s="31"/>
      <c r="WA225" s="31"/>
      <c r="WB225" s="31"/>
      <c r="WC225" s="31"/>
      <c r="WD225" s="31"/>
      <c r="WE225" s="31"/>
      <c r="WF225" s="31"/>
      <c r="WG225" s="31"/>
      <c r="WH225" s="31"/>
      <c r="WI225" s="31"/>
      <c r="WJ225" s="31"/>
      <c r="WK225" s="31"/>
      <c r="WL225" s="31"/>
      <c r="WM225" s="31"/>
      <c r="WN225" s="31"/>
      <c r="WO225" s="31"/>
      <c r="WP225" s="31"/>
      <c r="WQ225" s="31"/>
      <c r="WR225" s="31"/>
      <c r="WS225" s="31"/>
      <c r="WT225" s="31"/>
      <c r="WU225" s="31"/>
      <c r="WV225" s="31"/>
      <c r="WW225" s="31"/>
      <c r="WX225" s="31"/>
      <c r="WY225" s="31"/>
      <c r="WZ225" s="31"/>
      <c r="XA225" s="31"/>
      <c r="XB225" s="31"/>
      <c r="XC225" s="31"/>
      <c r="XD225" s="31"/>
      <c r="XE225" s="31"/>
      <c r="XF225" s="31"/>
      <c r="XG225" s="31"/>
      <c r="XH225" s="31"/>
      <c r="XI225" s="31"/>
      <c r="XJ225" s="31"/>
      <c r="XK225" s="31"/>
      <c r="XL225" s="31"/>
      <c r="XM225" s="31"/>
      <c r="XN225" s="31"/>
      <c r="XO225" s="31"/>
      <c r="XP225" s="31"/>
      <c r="XQ225" s="31"/>
      <c r="XR225" s="31"/>
      <c r="XS225" s="31"/>
      <c r="XT225" s="31"/>
      <c r="XU225" s="31"/>
      <c r="XV225" s="31"/>
      <c r="XW225" s="31"/>
      <c r="XX225" s="31"/>
      <c r="XY225" s="31"/>
      <c r="XZ225" s="31"/>
      <c r="YA225" s="31"/>
      <c r="YB225" s="31"/>
      <c r="YC225" s="31"/>
      <c r="YD225" s="31"/>
      <c r="YE225" s="31"/>
      <c r="YF225" s="31"/>
      <c r="YG225" s="31"/>
      <c r="YH225" s="31"/>
      <c r="YI225" s="31"/>
      <c r="YJ225" s="31"/>
      <c r="YK225" s="31"/>
      <c r="YL225" s="31"/>
      <c r="YM225" s="31"/>
      <c r="YN225" s="31"/>
      <c r="YO225" s="31"/>
      <c r="YP225" s="31"/>
      <c r="YQ225" s="31"/>
      <c r="YR225" s="31"/>
      <c r="YS225" s="31"/>
    </row>
    <row r="226" spans="1:669" s="2" customFormat="1" ht="15.75" x14ac:dyDescent="0.25">
      <c r="A226" s="54" t="s">
        <v>157</v>
      </c>
      <c r="B226" s="52"/>
      <c r="C226" s="53"/>
      <c r="D226" s="53"/>
      <c r="E226" s="53"/>
      <c r="F226" s="38"/>
      <c r="G226" s="93"/>
      <c r="H226" s="93"/>
      <c r="I226" s="93"/>
      <c r="J226" s="93"/>
      <c r="K226" s="93"/>
      <c r="L226" s="93"/>
      <c r="M226" s="93"/>
      <c r="N226" s="11"/>
      <c r="O226" s="11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2"/>
      <c r="AA226" s="62"/>
      <c r="AB226" s="62"/>
      <c r="AC226" s="62"/>
      <c r="AD226" s="62"/>
      <c r="AE226" s="62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31"/>
      <c r="AV226" s="31"/>
      <c r="AW226" s="31"/>
      <c r="AX226" s="31"/>
      <c r="AY226" s="31"/>
      <c r="AZ226" s="31"/>
      <c r="BA226" s="31"/>
      <c r="BB226" s="31"/>
      <c r="BC226" s="31"/>
      <c r="BD226" s="31"/>
      <c r="BE226" s="31"/>
      <c r="BF226" s="31"/>
      <c r="BG226" s="31"/>
      <c r="BH226" s="31"/>
      <c r="BI226" s="31"/>
      <c r="BJ226" s="31"/>
      <c r="BK226" s="31"/>
      <c r="BL226" s="31"/>
      <c r="BM226" s="31"/>
      <c r="BN226" s="31"/>
      <c r="BO226" s="31"/>
      <c r="BP226" s="31"/>
      <c r="BQ226" s="31"/>
      <c r="BR226" s="31"/>
      <c r="BS226" s="31"/>
      <c r="BT226" s="31"/>
      <c r="BU226" s="31"/>
      <c r="BV226" s="31"/>
      <c r="BW226" s="31"/>
      <c r="BX226" s="31"/>
      <c r="BY226" s="31"/>
      <c r="BZ226" s="31"/>
      <c r="CA226" s="31"/>
      <c r="CB226" s="31"/>
      <c r="CC226" s="31"/>
      <c r="CD226" s="31"/>
      <c r="CE226" s="31"/>
      <c r="CF226" s="31"/>
      <c r="CG226" s="31"/>
      <c r="CH226" s="31"/>
      <c r="CI226" s="31"/>
      <c r="CJ226" s="31"/>
      <c r="CK226" s="31"/>
      <c r="CL226" s="31"/>
      <c r="CM226" s="31"/>
      <c r="CN226" s="31"/>
      <c r="CO226" s="31"/>
      <c r="CP226" s="31"/>
      <c r="CQ226" s="31"/>
      <c r="CR226" s="31"/>
      <c r="CS226" s="31"/>
      <c r="CT226" s="31"/>
      <c r="CU226" s="31"/>
      <c r="CV226" s="31"/>
      <c r="CW226" s="31"/>
      <c r="CX226" s="31"/>
      <c r="CY226" s="31"/>
      <c r="CZ226" s="31"/>
      <c r="DA226" s="31"/>
      <c r="DB226" s="31"/>
      <c r="DC226" s="31"/>
      <c r="DD226" s="31"/>
      <c r="DE226" s="31"/>
      <c r="DF226" s="31"/>
      <c r="DG226" s="31"/>
      <c r="DH226" s="31"/>
      <c r="DI226" s="31"/>
      <c r="DJ226" s="31"/>
      <c r="DK226" s="31"/>
      <c r="DL226" s="31"/>
      <c r="DM226" s="31"/>
      <c r="DN226" s="31"/>
      <c r="DO226" s="31"/>
      <c r="DP226" s="31"/>
      <c r="DQ226" s="31"/>
      <c r="DR226" s="31"/>
      <c r="DS226" s="31"/>
      <c r="DT226" s="31"/>
      <c r="DU226" s="31"/>
      <c r="DV226" s="31"/>
      <c r="DW226" s="31"/>
      <c r="DX226" s="31"/>
      <c r="DY226" s="31"/>
      <c r="DZ226" s="31"/>
      <c r="EA226" s="31"/>
      <c r="EB226" s="31"/>
      <c r="EC226" s="31"/>
      <c r="ED226" s="31"/>
      <c r="EE226" s="31"/>
      <c r="EF226" s="31"/>
      <c r="EG226" s="31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/>
      <c r="NC226"/>
      <c r="ND226"/>
      <c r="NE226"/>
      <c r="NF226"/>
      <c r="NG226"/>
      <c r="NH226"/>
      <c r="NI226"/>
      <c r="NJ226"/>
      <c r="NK226"/>
      <c r="NL226"/>
      <c r="NM226"/>
      <c r="NN226"/>
      <c r="NO226"/>
      <c r="NP226"/>
      <c r="NQ226"/>
      <c r="NR226"/>
      <c r="NS226"/>
      <c r="NT226"/>
      <c r="NU226"/>
      <c r="NV226"/>
      <c r="NW226"/>
      <c r="NX226"/>
      <c r="NY226"/>
      <c r="NZ226"/>
      <c r="OA226"/>
      <c r="OB226"/>
      <c r="OC226"/>
      <c r="OD226"/>
      <c r="OE226"/>
      <c r="OF226"/>
      <c r="OG226"/>
      <c r="OH226"/>
      <c r="OI226"/>
      <c r="OJ226"/>
      <c r="OK226"/>
      <c r="OL226"/>
      <c r="OM226"/>
      <c r="ON226"/>
      <c r="OO226"/>
      <c r="OP226"/>
      <c r="OQ226"/>
      <c r="OR226"/>
      <c r="OS226"/>
      <c r="OT226"/>
      <c r="OU226"/>
      <c r="OV226"/>
      <c r="OW226"/>
      <c r="OX226"/>
      <c r="OY226"/>
      <c r="OZ226"/>
      <c r="PA226"/>
      <c r="PB226"/>
      <c r="PC226"/>
      <c r="PD226"/>
      <c r="PE226"/>
      <c r="PF226"/>
      <c r="PG226"/>
      <c r="PH226"/>
      <c r="PI226"/>
      <c r="PJ226"/>
      <c r="PK226"/>
      <c r="PL226"/>
      <c r="PM226"/>
      <c r="PN226"/>
      <c r="PO226"/>
      <c r="PP226"/>
      <c r="PQ226"/>
      <c r="PR226"/>
      <c r="PS226"/>
      <c r="PT226"/>
      <c r="PU226"/>
      <c r="PV226"/>
      <c r="PW226"/>
      <c r="PX226"/>
      <c r="PY226"/>
      <c r="PZ226"/>
      <c r="QA226"/>
      <c r="QB226"/>
      <c r="QC226"/>
      <c r="QD226"/>
      <c r="QE226"/>
      <c r="QF226"/>
      <c r="QG226"/>
      <c r="QH226"/>
      <c r="QI226"/>
      <c r="QJ226"/>
      <c r="QK226"/>
      <c r="QL226"/>
      <c r="QM226"/>
      <c r="QN226"/>
      <c r="QO226"/>
      <c r="QP226"/>
      <c r="QQ226"/>
      <c r="QR226"/>
      <c r="QS226"/>
      <c r="QT226"/>
      <c r="QU226"/>
      <c r="QV226"/>
      <c r="QW226"/>
      <c r="QX226"/>
      <c r="QY226"/>
      <c r="QZ226"/>
      <c r="RA226"/>
      <c r="RB226"/>
      <c r="RC226"/>
      <c r="RD226"/>
      <c r="RE226"/>
      <c r="RF226"/>
      <c r="RG226"/>
      <c r="RH226"/>
      <c r="RI226"/>
      <c r="RJ226"/>
      <c r="RK226"/>
      <c r="RL226"/>
      <c r="RM226"/>
      <c r="RN226"/>
      <c r="RO226"/>
      <c r="RP226"/>
      <c r="RQ226"/>
      <c r="RR226"/>
      <c r="RS226"/>
      <c r="RT226"/>
      <c r="RU226"/>
      <c r="RV226"/>
      <c r="RW226"/>
      <c r="RX226"/>
      <c r="RY226"/>
      <c r="RZ226"/>
      <c r="SA226"/>
      <c r="SB226"/>
      <c r="SC226"/>
      <c r="SD226"/>
      <c r="SE226"/>
      <c r="SF226"/>
      <c r="SG226"/>
      <c r="SH226"/>
      <c r="SI226"/>
      <c r="SJ226"/>
      <c r="SK226"/>
      <c r="SL226"/>
      <c r="SM226"/>
      <c r="SN226"/>
      <c r="SO226"/>
      <c r="SP226"/>
      <c r="SQ226"/>
      <c r="SR226"/>
      <c r="SS226"/>
      <c r="ST226"/>
      <c r="SU226"/>
      <c r="SV226"/>
      <c r="SW226"/>
      <c r="SX226"/>
      <c r="SY226"/>
      <c r="SZ226"/>
      <c r="TA226"/>
      <c r="TB226"/>
      <c r="TC226"/>
      <c r="TD226"/>
      <c r="TE226"/>
      <c r="TF226"/>
      <c r="TG226"/>
      <c r="TH226"/>
      <c r="TI226"/>
      <c r="TJ226"/>
      <c r="TK226"/>
      <c r="TL226"/>
      <c r="TM226"/>
      <c r="TN226"/>
      <c r="TO226"/>
      <c r="TP226"/>
      <c r="TQ226"/>
      <c r="TR226"/>
      <c r="TS226"/>
      <c r="TT226"/>
      <c r="TU226"/>
      <c r="TV226"/>
      <c r="TW226"/>
      <c r="TX226"/>
      <c r="TY226"/>
      <c r="TZ226"/>
      <c r="UA226"/>
      <c r="UB226"/>
      <c r="UC226"/>
      <c r="UD226"/>
      <c r="UE226"/>
      <c r="UF226"/>
      <c r="UG226"/>
      <c r="UH226"/>
      <c r="UI226"/>
      <c r="UJ226"/>
      <c r="UK226"/>
      <c r="UL226"/>
      <c r="UM226"/>
      <c r="UN226"/>
      <c r="UO226"/>
      <c r="UP226"/>
      <c r="UQ226"/>
      <c r="UR226"/>
      <c r="US226"/>
      <c r="UT226"/>
      <c r="UU226"/>
      <c r="UV226"/>
      <c r="UW226"/>
      <c r="UX226"/>
      <c r="UY226"/>
      <c r="UZ226"/>
      <c r="VA226"/>
      <c r="VB226"/>
      <c r="VC226"/>
      <c r="VD226"/>
      <c r="VE226"/>
      <c r="VF226"/>
      <c r="VG226"/>
      <c r="VH226"/>
      <c r="VI226"/>
      <c r="VJ226"/>
      <c r="VK226"/>
      <c r="VL226"/>
      <c r="VM226"/>
      <c r="VN226"/>
      <c r="VO226"/>
      <c r="VP226"/>
      <c r="VQ226"/>
      <c r="VR226"/>
      <c r="VS226"/>
      <c r="VT226"/>
      <c r="VU226"/>
      <c r="VV226"/>
      <c r="VW226"/>
      <c r="VX226"/>
      <c r="VY226"/>
      <c r="VZ226"/>
      <c r="WA226"/>
      <c r="WB226"/>
      <c r="WC226"/>
      <c r="WD226"/>
      <c r="WE226"/>
      <c r="WF226"/>
      <c r="WG226"/>
      <c r="WH226"/>
      <c r="WI226"/>
      <c r="WJ226"/>
      <c r="WK226"/>
      <c r="WL226"/>
      <c r="WM226"/>
      <c r="WN226"/>
      <c r="WO226"/>
      <c r="WP226"/>
      <c r="WQ226"/>
      <c r="WR226"/>
      <c r="WS226"/>
      <c r="WT226"/>
      <c r="WU226"/>
      <c r="WV226"/>
      <c r="WW226"/>
      <c r="WX226"/>
      <c r="WY226"/>
      <c r="WZ226"/>
      <c r="XA226"/>
      <c r="XB226"/>
      <c r="XC226"/>
      <c r="XD226"/>
      <c r="XE226"/>
      <c r="XF226"/>
      <c r="XG226"/>
      <c r="XH226"/>
      <c r="XI226"/>
      <c r="XJ226"/>
      <c r="XK226"/>
      <c r="XL226"/>
      <c r="XM226"/>
      <c r="XN226"/>
      <c r="XO226"/>
      <c r="XP226"/>
      <c r="XQ226"/>
      <c r="XR226"/>
      <c r="XS226"/>
      <c r="XT226"/>
      <c r="XU226"/>
      <c r="XV226"/>
      <c r="XW226"/>
      <c r="XX226"/>
      <c r="XY226"/>
      <c r="XZ226"/>
      <c r="YA226"/>
      <c r="YB226"/>
      <c r="YC226"/>
      <c r="YD226"/>
      <c r="YE226"/>
      <c r="YF226"/>
      <c r="YG226"/>
      <c r="YH226"/>
      <c r="YI226"/>
      <c r="YJ226"/>
      <c r="YK226"/>
      <c r="YL226"/>
      <c r="YM226"/>
      <c r="YN226"/>
      <c r="YO226"/>
      <c r="YP226"/>
      <c r="YQ226"/>
      <c r="YR226"/>
      <c r="YS226"/>
    </row>
    <row r="227" spans="1:669" s="11" customFormat="1" ht="15.75" x14ac:dyDescent="0.25">
      <c r="A227" s="20" t="s">
        <v>94</v>
      </c>
      <c r="B227" s="141" t="s">
        <v>49</v>
      </c>
      <c r="C227" s="53" t="s">
        <v>66</v>
      </c>
      <c r="D227" s="53" t="s">
        <v>194</v>
      </c>
      <c r="E227" s="55">
        <v>44470</v>
      </c>
      <c r="F227" s="7" t="s">
        <v>97</v>
      </c>
      <c r="G227" s="91">
        <v>89500</v>
      </c>
      <c r="H227" s="91">
        <v>2568.65</v>
      </c>
      <c r="I227" s="127">
        <v>9635.51</v>
      </c>
      <c r="J227" s="91">
        <v>2720.8</v>
      </c>
      <c r="K227" s="91">
        <v>25</v>
      </c>
      <c r="L227" s="91">
        <v>14949.96</v>
      </c>
      <c r="M227" s="127">
        <f>G227-L227</f>
        <v>74550.040000000008</v>
      </c>
      <c r="P227" s="62"/>
      <c r="Q227" s="62"/>
      <c r="R227" s="62"/>
      <c r="S227" s="62"/>
      <c r="T227" s="62"/>
      <c r="U227" s="62"/>
      <c r="V227" s="62"/>
      <c r="W227" s="62"/>
      <c r="X227" s="62"/>
      <c r="Y227" s="62"/>
      <c r="Z227" s="62"/>
      <c r="AA227" s="62"/>
      <c r="AB227" s="62"/>
      <c r="AC227" s="62"/>
      <c r="AD227" s="62"/>
      <c r="AE227" s="62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31"/>
      <c r="AV227" s="31"/>
      <c r="AW227" s="31"/>
      <c r="AX227" s="31"/>
      <c r="AY227" s="31"/>
      <c r="AZ227" s="31"/>
      <c r="BA227" s="31"/>
      <c r="BB227" s="31"/>
      <c r="BC227" s="31"/>
      <c r="BD227" s="31"/>
      <c r="BE227" s="31"/>
      <c r="BF227" s="31"/>
      <c r="BG227" s="31"/>
      <c r="BH227" s="31"/>
      <c r="BI227" s="31"/>
      <c r="BJ227" s="31"/>
      <c r="BK227" s="31"/>
      <c r="BL227" s="31"/>
      <c r="BM227" s="31"/>
      <c r="BN227" s="31"/>
      <c r="BO227" s="31"/>
      <c r="BP227" s="31"/>
      <c r="BQ227" s="31"/>
      <c r="BR227" s="31"/>
      <c r="BS227" s="31"/>
      <c r="BT227" s="31"/>
      <c r="BU227" s="31"/>
      <c r="BV227" s="31"/>
      <c r="BW227" s="31"/>
      <c r="BX227" s="31"/>
      <c r="BY227" s="31"/>
      <c r="BZ227" s="31"/>
      <c r="CA227" s="31"/>
      <c r="CB227" s="31"/>
      <c r="CC227" s="31"/>
      <c r="CD227" s="31"/>
      <c r="CE227" s="31"/>
      <c r="CF227" s="31"/>
      <c r="CG227" s="31"/>
      <c r="CH227" s="31"/>
      <c r="CI227" s="31"/>
      <c r="CJ227" s="31"/>
      <c r="CK227" s="31"/>
      <c r="CL227" s="31"/>
      <c r="CM227" s="31"/>
      <c r="CN227" s="31"/>
      <c r="CO227" s="31"/>
      <c r="CP227" s="31"/>
      <c r="CQ227" s="31"/>
      <c r="CR227" s="31"/>
      <c r="CS227" s="31"/>
      <c r="CT227" s="31"/>
      <c r="CU227" s="31"/>
      <c r="CV227" s="31"/>
      <c r="CW227" s="31"/>
      <c r="CX227" s="31"/>
      <c r="CY227" s="31"/>
      <c r="CZ227" s="31"/>
      <c r="DA227" s="31"/>
      <c r="DB227" s="31"/>
      <c r="DC227" s="31"/>
      <c r="DD227" s="31"/>
      <c r="DE227" s="31"/>
      <c r="DF227" s="31"/>
      <c r="DG227" s="31"/>
      <c r="DH227" s="31"/>
      <c r="DI227" s="31"/>
      <c r="DJ227" s="31"/>
      <c r="DK227" s="31"/>
      <c r="DL227" s="31"/>
      <c r="DM227" s="31"/>
      <c r="DN227" s="31"/>
      <c r="DO227" s="31"/>
      <c r="DP227" s="31"/>
      <c r="DQ227" s="31"/>
      <c r="DR227" s="31"/>
      <c r="DS227" s="31"/>
      <c r="DT227" s="31"/>
      <c r="DU227" s="31"/>
      <c r="DV227" s="31"/>
      <c r="DW227" s="31"/>
      <c r="DX227" s="31"/>
      <c r="DY227" s="31"/>
      <c r="DZ227" s="31"/>
      <c r="EA227" s="31"/>
      <c r="EB227" s="31"/>
      <c r="EC227" s="31"/>
      <c r="ED227" s="31"/>
      <c r="EE227" s="31"/>
      <c r="EF227" s="31"/>
      <c r="EG227" s="31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 s="31"/>
      <c r="NC227" s="31"/>
      <c r="ND227" s="31"/>
      <c r="NE227" s="31"/>
      <c r="NF227" s="31"/>
      <c r="NG227" s="31"/>
      <c r="NH227" s="31"/>
      <c r="NI227" s="31"/>
      <c r="NJ227" s="31"/>
      <c r="NK227" s="31"/>
      <c r="NL227" s="31"/>
      <c r="NM227" s="31"/>
      <c r="NN227" s="31"/>
      <c r="NO227" s="31"/>
      <c r="NP227" s="31"/>
      <c r="NQ227" s="31"/>
      <c r="NR227" s="31"/>
      <c r="NS227" s="31"/>
      <c r="NT227" s="31"/>
      <c r="NU227" s="31"/>
      <c r="NV227" s="31"/>
      <c r="NW227" s="31"/>
      <c r="NX227" s="31"/>
      <c r="NY227" s="31"/>
      <c r="NZ227" s="31"/>
      <c r="OA227" s="31"/>
      <c r="OB227" s="31"/>
      <c r="OC227" s="31"/>
      <c r="OD227" s="31"/>
      <c r="OE227" s="31"/>
      <c r="OF227" s="31"/>
      <c r="OG227" s="31"/>
      <c r="OH227" s="31"/>
      <c r="OI227" s="31"/>
      <c r="OJ227" s="31"/>
      <c r="OK227" s="31"/>
      <c r="OL227" s="31"/>
      <c r="OM227" s="31"/>
      <c r="ON227" s="31"/>
      <c r="OO227" s="31"/>
      <c r="OP227" s="31"/>
      <c r="OQ227" s="31"/>
      <c r="OR227" s="31"/>
      <c r="OS227" s="31"/>
      <c r="OT227" s="31"/>
      <c r="OU227" s="31"/>
      <c r="OV227" s="31"/>
      <c r="OW227" s="31"/>
      <c r="OX227" s="31"/>
      <c r="OY227" s="31"/>
      <c r="OZ227" s="31"/>
      <c r="PA227" s="31"/>
      <c r="PB227" s="31"/>
      <c r="PC227" s="31"/>
      <c r="PD227" s="31"/>
      <c r="PE227" s="31"/>
      <c r="PF227" s="31"/>
      <c r="PG227" s="31"/>
      <c r="PH227" s="31"/>
      <c r="PI227" s="31"/>
      <c r="PJ227" s="31"/>
      <c r="PK227" s="31"/>
      <c r="PL227" s="31"/>
      <c r="PM227" s="31"/>
      <c r="PN227" s="31"/>
      <c r="PO227" s="31"/>
      <c r="PP227" s="31"/>
      <c r="PQ227" s="31"/>
      <c r="PR227" s="31"/>
      <c r="PS227" s="31"/>
      <c r="PT227" s="31"/>
      <c r="PU227" s="31"/>
      <c r="PV227" s="31"/>
      <c r="PW227" s="31"/>
      <c r="PX227" s="31"/>
      <c r="PY227" s="31"/>
      <c r="PZ227" s="31"/>
      <c r="QA227" s="31"/>
      <c r="QB227" s="31"/>
      <c r="QC227" s="31"/>
      <c r="QD227" s="31"/>
      <c r="QE227" s="31"/>
      <c r="QF227" s="31"/>
      <c r="QG227" s="31"/>
      <c r="QH227" s="31"/>
      <c r="QI227" s="31"/>
      <c r="QJ227" s="31"/>
      <c r="QK227" s="31"/>
      <c r="QL227" s="31"/>
      <c r="QM227" s="31"/>
      <c r="QN227" s="31"/>
      <c r="QO227" s="31"/>
      <c r="QP227" s="31"/>
      <c r="QQ227" s="31"/>
      <c r="QR227" s="31"/>
      <c r="QS227" s="31"/>
      <c r="QT227" s="31"/>
      <c r="QU227" s="31"/>
      <c r="QV227" s="31"/>
      <c r="QW227" s="31"/>
      <c r="QX227" s="31"/>
      <c r="QY227" s="31"/>
      <c r="QZ227" s="31"/>
      <c r="RA227" s="31"/>
      <c r="RB227" s="31"/>
      <c r="RC227" s="31"/>
      <c r="RD227" s="31"/>
      <c r="RE227" s="31"/>
      <c r="RF227" s="31"/>
      <c r="RG227" s="31"/>
      <c r="RH227" s="31"/>
      <c r="RI227" s="31"/>
      <c r="RJ227" s="31"/>
      <c r="RK227" s="31"/>
      <c r="RL227" s="31"/>
      <c r="RM227" s="31"/>
      <c r="RN227" s="31"/>
      <c r="RO227" s="31"/>
      <c r="RP227" s="31"/>
      <c r="RQ227" s="31"/>
      <c r="RR227" s="31"/>
      <c r="RS227" s="31"/>
      <c r="RT227" s="31"/>
      <c r="RU227" s="31"/>
      <c r="RV227" s="31"/>
      <c r="RW227" s="31"/>
      <c r="RX227" s="31"/>
      <c r="RY227" s="31"/>
      <c r="RZ227" s="31"/>
      <c r="SA227" s="31"/>
      <c r="SB227" s="31"/>
      <c r="SC227" s="31"/>
      <c r="SD227" s="31"/>
      <c r="SE227" s="31"/>
      <c r="SF227" s="31"/>
      <c r="SG227" s="31"/>
      <c r="SH227" s="31"/>
      <c r="SI227" s="31"/>
      <c r="SJ227" s="31"/>
      <c r="SK227" s="31"/>
      <c r="SL227" s="31"/>
      <c r="SM227" s="31"/>
      <c r="SN227" s="31"/>
      <c r="SO227" s="31"/>
      <c r="SP227" s="31"/>
      <c r="SQ227" s="31"/>
      <c r="SR227" s="31"/>
      <c r="SS227" s="31"/>
      <c r="ST227" s="31"/>
      <c r="SU227" s="31"/>
      <c r="SV227" s="31"/>
      <c r="SW227" s="31"/>
      <c r="SX227" s="31"/>
      <c r="SY227" s="31"/>
      <c r="SZ227" s="31"/>
      <c r="TA227" s="31"/>
      <c r="TB227" s="31"/>
      <c r="TC227" s="31"/>
      <c r="TD227" s="31"/>
      <c r="TE227" s="31"/>
      <c r="TF227" s="31"/>
      <c r="TG227" s="31"/>
      <c r="TH227" s="31"/>
      <c r="TI227" s="31"/>
      <c r="TJ227" s="31"/>
      <c r="TK227" s="31"/>
      <c r="TL227" s="31"/>
      <c r="TM227" s="31"/>
      <c r="TN227" s="31"/>
      <c r="TO227" s="31"/>
      <c r="TP227" s="31"/>
      <c r="TQ227" s="31"/>
      <c r="TR227" s="31"/>
      <c r="TS227" s="31"/>
      <c r="TT227" s="31"/>
      <c r="TU227" s="31"/>
      <c r="TV227" s="31"/>
      <c r="TW227" s="31"/>
      <c r="TX227" s="31"/>
      <c r="TY227" s="31"/>
      <c r="TZ227" s="31"/>
      <c r="UA227" s="31"/>
      <c r="UB227" s="31"/>
      <c r="UC227" s="31"/>
      <c r="UD227" s="31"/>
      <c r="UE227" s="31"/>
      <c r="UF227" s="31"/>
      <c r="UG227" s="31"/>
      <c r="UH227" s="31"/>
      <c r="UI227" s="31"/>
      <c r="UJ227" s="31"/>
      <c r="UK227" s="31"/>
      <c r="UL227" s="31"/>
      <c r="UM227" s="31"/>
      <c r="UN227" s="31"/>
      <c r="UO227" s="31"/>
      <c r="UP227" s="31"/>
      <c r="UQ227" s="31"/>
      <c r="UR227" s="31"/>
      <c r="US227" s="31"/>
      <c r="UT227" s="31"/>
      <c r="UU227" s="31"/>
      <c r="UV227" s="31"/>
      <c r="UW227" s="31"/>
      <c r="UX227" s="31"/>
      <c r="UY227" s="31"/>
      <c r="UZ227" s="31"/>
      <c r="VA227" s="31"/>
      <c r="VB227" s="31"/>
      <c r="VC227" s="31"/>
      <c r="VD227" s="31"/>
      <c r="VE227" s="31"/>
      <c r="VF227" s="31"/>
      <c r="VG227" s="31"/>
      <c r="VH227" s="31"/>
      <c r="VI227" s="31"/>
      <c r="VJ227" s="31"/>
      <c r="VK227" s="31"/>
      <c r="VL227" s="31"/>
      <c r="VM227" s="31"/>
      <c r="VN227" s="31"/>
      <c r="VO227" s="31"/>
      <c r="VP227" s="31"/>
      <c r="VQ227" s="31"/>
      <c r="VR227" s="31"/>
      <c r="VS227" s="31"/>
      <c r="VT227" s="31"/>
      <c r="VU227" s="31"/>
      <c r="VV227" s="31"/>
      <c r="VW227" s="31"/>
      <c r="VX227" s="31"/>
      <c r="VY227" s="31"/>
      <c r="VZ227" s="31"/>
      <c r="WA227" s="31"/>
      <c r="WB227" s="31"/>
      <c r="WC227" s="31"/>
      <c r="WD227" s="31"/>
      <c r="WE227" s="31"/>
      <c r="WF227" s="31"/>
      <c r="WG227" s="31"/>
      <c r="WH227" s="31"/>
      <c r="WI227" s="31"/>
      <c r="WJ227" s="31"/>
      <c r="WK227" s="31"/>
      <c r="WL227" s="31"/>
      <c r="WM227" s="31"/>
      <c r="WN227" s="31"/>
      <c r="WO227" s="31"/>
      <c r="WP227" s="31"/>
      <c r="WQ227" s="31"/>
      <c r="WR227" s="31"/>
      <c r="WS227" s="31"/>
      <c r="WT227" s="31"/>
      <c r="WU227" s="31"/>
      <c r="WV227" s="31"/>
      <c r="WW227" s="31"/>
      <c r="WX227" s="31"/>
      <c r="WY227" s="31"/>
      <c r="WZ227" s="31"/>
      <c r="XA227" s="31"/>
      <c r="XB227" s="31"/>
      <c r="XC227" s="31"/>
      <c r="XD227" s="31"/>
      <c r="XE227" s="31"/>
      <c r="XF227" s="31"/>
      <c r="XG227" s="31"/>
      <c r="XH227" s="31"/>
      <c r="XI227" s="31"/>
      <c r="XJ227" s="31"/>
      <c r="XK227" s="31"/>
      <c r="XL227" s="31"/>
      <c r="XM227" s="31"/>
      <c r="XN227" s="31"/>
      <c r="XO227" s="31"/>
      <c r="XP227" s="31"/>
      <c r="XQ227" s="31"/>
      <c r="XR227" s="31"/>
      <c r="XS227" s="31"/>
      <c r="XT227" s="31"/>
      <c r="XU227" s="31"/>
      <c r="XV227" s="31"/>
      <c r="XW227" s="31"/>
      <c r="XX227" s="31"/>
      <c r="XY227" s="31"/>
      <c r="XZ227" s="31"/>
      <c r="YA227" s="31"/>
      <c r="YB227" s="31"/>
      <c r="YC227" s="31"/>
      <c r="YD227" s="31"/>
      <c r="YE227" s="31"/>
      <c r="YF227" s="31"/>
      <c r="YG227" s="31"/>
      <c r="YH227" s="31"/>
      <c r="YI227" s="31"/>
      <c r="YJ227" s="31"/>
      <c r="YK227" s="31"/>
      <c r="YL227" s="31"/>
      <c r="YM227" s="31"/>
      <c r="YN227" s="31"/>
      <c r="YO227" s="31"/>
      <c r="YP227" s="31"/>
      <c r="YQ227" s="31"/>
      <c r="YR227" s="31"/>
      <c r="YS227" s="31"/>
    </row>
    <row r="228" spans="1:669" s="11" customFormat="1" ht="15.75" x14ac:dyDescent="0.25">
      <c r="A228" s="20" t="s">
        <v>208</v>
      </c>
      <c r="B228" s="141" t="s">
        <v>16</v>
      </c>
      <c r="C228" s="53" t="s">
        <v>65</v>
      </c>
      <c r="D228" s="53" t="s">
        <v>194</v>
      </c>
      <c r="E228" s="55">
        <v>44593</v>
      </c>
      <c r="F228" s="7" t="s">
        <v>97</v>
      </c>
      <c r="G228" s="91">
        <v>35000</v>
      </c>
      <c r="H228" s="91">
        <v>1004.5</v>
      </c>
      <c r="I228" s="127">
        <v>0</v>
      </c>
      <c r="J228" s="91">
        <v>1064</v>
      </c>
      <c r="K228" s="91">
        <v>25</v>
      </c>
      <c r="L228" s="91">
        <v>2093.5</v>
      </c>
      <c r="M228" s="127">
        <f t="shared" ref="M228:M233" si="45">G228-L228</f>
        <v>32906.5</v>
      </c>
      <c r="P228" s="62"/>
      <c r="Q228" s="62"/>
      <c r="R228" s="62"/>
      <c r="S228" s="62"/>
      <c r="T228" s="62"/>
      <c r="U228" s="62"/>
      <c r="V228" s="62"/>
      <c r="W228" s="62"/>
      <c r="X228" s="62"/>
      <c r="Y228" s="62"/>
      <c r="Z228" s="62"/>
      <c r="AA228" s="62"/>
      <c r="AB228" s="62"/>
      <c r="AC228" s="62"/>
      <c r="AD228" s="62"/>
      <c r="AE228" s="62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31"/>
      <c r="AV228" s="31"/>
      <c r="AW228" s="31"/>
      <c r="AX228" s="31"/>
      <c r="AY228" s="31"/>
      <c r="AZ228" s="31"/>
      <c r="BA228" s="31"/>
      <c r="BB228" s="31"/>
      <c r="BC228" s="31"/>
      <c r="BD228" s="31"/>
      <c r="BE228" s="31"/>
      <c r="BF228" s="31"/>
      <c r="BG228" s="31"/>
      <c r="BH228" s="31"/>
      <c r="BI228" s="31"/>
      <c r="BJ228" s="31"/>
      <c r="BK228" s="31"/>
      <c r="BL228" s="31"/>
      <c r="BM228" s="31"/>
      <c r="BN228" s="31"/>
      <c r="BO228" s="31"/>
      <c r="BP228" s="31"/>
      <c r="BQ228" s="31"/>
      <c r="BR228" s="31"/>
      <c r="BS228" s="31"/>
      <c r="BT228" s="31"/>
      <c r="BU228" s="31"/>
      <c r="BV228" s="31"/>
      <c r="BW228" s="31"/>
      <c r="BX228" s="31"/>
      <c r="BY228" s="31"/>
      <c r="BZ228" s="31"/>
      <c r="CA228" s="31"/>
      <c r="CB228" s="31"/>
      <c r="CC228" s="31"/>
      <c r="CD228" s="31"/>
      <c r="CE228" s="31"/>
      <c r="CF228" s="31"/>
      <c r="CG228" s="31"/>
      <c r="CH228" s="31"/>
      <c r="CI228" s="31"/>
      <c r="CJ228" s="31"/>
      <c r="CK228" s="31"/>
      <c r="CL228" s="31"/>
      <c r="CM228" s="31"/>
      <c r="CN228" s="31"/>
      <c r="CO228" s="31"/>
      <c r="CP228" s="31"/>
      <c r="CQ228" s="31"/>
      <c r="CR228" s="31"/>
      <c r="CS228" s="31"/>
      <c r="CT228" s="31"/>
      <c r="CU228" s="31"/>
      <c r="CV228" s="31"/>
      <c r="CW228" s="31"/>
      <c r="CX228" s="31"/>
      <c r="CY228" s="31"/>
      <c r="CZ228" s="31"/>
      <c r="DA228" s="31"/>
      <c r="DB228" s="31"/>
      <c r="DC228" s="31"/>
      <c r="DD228" s="31"/>
      <c r="DE228" s="31"/>
      <c r="DF228" s="31"/>
      <c r="DG228" s="31"/>
      <c r="DH228" s="31"/>
      <c r="DI228" s="31"/>
      <c r="DJ228" s="31"/>
      <c r="DK228" s="31"/>
      <c r="DL228" s="31"/>
      <c r="DM228" s="31"/>
      <c r="DN228" s="31"/>
      <c r="DO228" s="31"/>
      <c r="DP228" s="31"/>
      <c r="DQ228" s="31"/>
      <c r="DR228" s="31"/>
      <c r="DS228" s="31"/>
      <c r="DT228" s="31"/>
      <c r="DU228" s="31"/>
      <c r="DV228" s="31"/>
      <c r="DW228" s="31"/>
      <c r="DX228" s="31"/>
      <c r="DY228" s="31"/>
      <c r="DZ228" s="31"/>
      <c r="EA228" s="31"/>
      <c r="EB228" s="31"/>
      <c r="EC228" s="31"/>
      <c r="ED228" s="31"/>
      <c r="EE228" s="31"/>
      <c r="EF228" s="31"/>
      <c r="EG228" s="31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 s="31"/>
      <c r="NC228" s="31"/>
      <c r="ND228" s="31"/>
      <c r="NE228" s="31"/>
      <c r="NF228" s="31"/>
      <c r="NG228" s="31"/>
      <c r="NH228" s="31"/>
      <c r="NI228" s="31"/>
      <c r="NJ228" s="31"/>
      <c r="NK228" s="31"/>
      <c r="NL228" s="31"/>
      <c r="NM228" s="31"/>
      <c r="NN228" s="31"/>
      <c r="NO228" s="31"/>
      <c r="NP228" s="31"/>
      <c r="NQ228" s="31"/>
      <c r="NR228" s="31"/>
      <c r="NS228" s="31"/>
      <c r="NT228" s="31"/>
      <c r="NU228" s="31"/>
      <c r="NV228" s="31"/>
      <c r="NW228" s="31"/>
      <c r="NX228" s="31"/>
      <c r="NY228" s="31"/>
      <c r="NZ228" s="31"/>
      <c r="OA228" s="31"/>
      <c r="OB228" s="31"/>
      <c r="OC228" s="31"/>
      <c r="OD228" s="31"/>
      <c r="OE228" s="31"/>
      <c r="OF228" s="31"/>
      <c r="OG228" s="31"/>
      <c r="OH228" s="31"/>
      <c r="OI228" s="31"/>
      <c r="OJ228" s="31"/>
      <c r="OK228" s="31"/>
      <c r="OL228" s="31"/>
      <c r="OM228" s="31"/>
      <c r="ON228" s="31"/>
      <c r="OO228" s="31"/>
      <c r="OP228" s="31"/>
      <c r="OQ228" s="31"/>
      <c r="OR228" s="31"/>
      <c r="OS228" s="31"/>
      <c r="OT228" s="31"/>
      <c r="OU228" s="31"/>
      <c r="OV228" s="31"/>
      <c r="OW228" s="31"/>
      <c r="OX228" s="31"/>
      <c r="OY228" s="31"/>
      <c r="OZ228" s="31"/>
      <c r="PA228" s="31"/>
      <c r="PB228" s="31"/>
      <c r="PC228" s="31"/>
      <c r="PD228" s="31"/>
      <c r="PE228" s="31"/>
      <c r="PF228" s="31"/>
      <c r="PG228" s="31"/>
      <c r="PH228" s="31"/>
      <c r="PI228" s="31"/>
      <c r="PJ228" s="31"/>
      <c r="PK228" s="31"/>
      <c r="PL228" s="31"/>
      <c r="PM228" s="31"/>
      <c r="PN228" s="31"/>
      <c r="PO228" s="31"/>
      <c r="PP228" s="31"/>
      <c r="PQ228" s="31"/>
      <c r="PR228" s="31"/>
      <c r="PS228" s="31"/>
      <c r="PT228" s="31"/>
      <c r="PU228" s="31"/>
      <c r="PV228" s="31"/>
      <c r="PW228" s="31"/>
      <c r="PX228" s="31"/>
      <c r="PY228" s="31"/>
      <c r="PZ228" s="31"/>
      <c r="QA228" s="31"/>
      <c r="QB228" s="31"/>
      <c r="QC228" s="31"/>
      <c r="QD228" s="31"/>
      <c r="QE228" s="31"/>
      <c r="QF228" s="31"/>
      <c r="QG228" s="31"/>
      <c r="QH228" s="31"/>
      <c r="QI228" s="31"/>
      <c r="QJ228" s="31"/>
      <c r="QK228" s="31"/>
      <c r="QL228" s="31"/>
      <c r="QM228" s="31"/>
      <c r="QN228" s="31"/>
      <c r="QO228" s="31"/>
      <c r="QP228" s="31"/>
      <c r="QQ228" s="31"/>
      <c r="QR228" s="31"/>
      <c r="QS228" s="31"/>
      <c r="QT228" s="31"/>
      <c r="QU228" s="31"/>
      <c r="QV228" s="31"/>
      <c r="QW228" s="31"/>
      <c r="QX228" s="31"/>
      <c r="QY228" s="31"/>
      <c r="QZ228" s="31"/>
      <c r="RA228" s="31"/>
      <c r="RB228" s="31"/>
      <c r="RC228" s="31"/>
      <c r="RD228" s="31"/>
      <c r="RE228" s="31"/>
      <c r="RF228" s="31"/>
      <c r="RG228" s="31"/>
      <c r="RH228" s="31"/>
      <c r="RI228" s="31"/>
      <c r="RJ228" s="31"/>
      <c r="RK228" s="31"/>
      <c r="RL228" s="31"/>
      <c r="RM228" s="31"/>
      <c r="RN228" s="31"/>
      <c r="RO228" s="31"/>
      <c r="RP228" s="31"/>
      <c r="RQ228" s="31"/>
      <c r="RR228" s="31"/>
      <c r="RS228" s="31"/>
      <c r="RT228" s="31"/>
      <c r="RU228" s="31"/>
      <c r="RV228" s="31"/>
      <c r="RW228" s="31"/>
      <c r="RX228" s="31"/>
      <c r="RY228" s="31"/>
      <c r="RZ228" s="31"/>
      <c r="SA228" s="31"/>
      <c r="SB228" s="31"/>
      <c r="SC228" s="31"/>
      <c r="SD228" s="31"/>
      <c r="SE228" s="31"/>
      <c r="SF228" s="31"/>
      <c r="SG228" s="31"/>
      <c r="SH228" s="31"/>
      <c r="SI228" s="31"/>
      <c r="SJ228" s="31"/>
      <c r="SK228" s="31"/>
      <c r="SL228" s="31"/>
      <c r="SM228" s="31"/>
      <c r="SN228" s="31"/>
      <c r="SO228" s="31"/>
      <c r="SP228" s="31"/>
      <c r="SQ228" s="31"/>
      <c r="SR228" s="31"/>
      <c r="SS228" s="31"/>
      <c r="ST228" s="31"/>
      <c r="SU228" s="31"/>
      <c r="SV228" s="31"/>
      <c r="SW228" s="31"/>
      <c r="SX228" s="31"/>
      <c r="SY228" s="31"/>
      <c r="SZ228" s="31"/>
      <c r="TA228" s="31"/>
      <c r="TB228" s="31"/>
      <c r="TC228" s="31"/>
      <c r="TD228" s="31"/>
      <c r="TE228" s="31"/>
      <c r="TF228" s="31"/>
      <c r="TG228" s="31"/>
      <c r="TH228" s="31"/>
      <c r="TI228" s="31"/>
      <c r="TJ228" s="31"/>
      <c r="TK228" s="31"/>
      <c r="TL228" s="31"/>
      <c r="TM228" s="31"/>
      <c r="TN228" s="31"/>
      <c r="TO228" s="31"/>
      <c r="TP228" s="31"/>
      <c r="TQ228" s="31"/>
      <c r="TR228" s="31"/>
      <c r="TS228" s="31"/>
      <c r="TT228" s="31"/>
      <c r="TU228" s="31"/>
      <c r="TV228" s="31"/>
      <c r="TW228" s="31"/>
      <c r="TX228" s="31"/>
      <c r="TY228" s="31"/>
      <c r="TZ228" s="31"/>
      <c r="UA228" s="31"/>
      <c r="UB228" s="31"/>
      <c r="UC228" s="31"/>
      <c r="UD228" s="31"/>
      <c r="UE228" s="31"/>
      <c r="UF228" s="31"/>
      <c r="UG228" s="31"/>
      <c r="UH228" s="31"/>
      <c r="UI228" s="31"/>
      <c r="UJ228" s="31"/>
      <c r="UK228" s="31"/>
      <c r="UL228" s="31"/>
      <c r="UM228" s="31"/>
      <c r="UN228" s="31"/>
      <c r="UO228" s="31"/>
      <c r="UP228" s="31"/>
      <c r="UQ228" s="31"/>
      <c r="UR228" s="31"/>
      <c r="US228" s="31"/>
      <c r="UT228" s="31"/>
      <c r="UU228" s="31"/>
      <c r="UV228" s="31"/>
      <c r="UW228" s="31"/>
      <c r="UX228" s="31"/>
      <c r="UY228" s="31"/>
      <c r="UZ228" s="31"/>
      <c r="VA228" s="31"/>
      <c r="VB228" s="31"/>
      <c r="VC228" s="31"/>
      <c r="VD228" s="31"/>
      <c r="VE228" s="31"/>
      <c r="VF228" s="31"/>
      <c r="VG228" s="31"/>
      <c r="VH228" s="31"/>
      <c r="VI228" s="31"/>
      <c r="VJ228" s="31"/>
      <c r="VK228" s="31"/>
      <c r="VL228" s="31"/>
      <c r="VM228" s="31"/>
      <c r="VN228" s="31"/>
      <c r="VO228" s="31"/>
      <c r="VP228" s="31"/>
      <c r="VQ228" s="31"/>
      <c r="VR228" s="31"/>
      <c r="VS228" s="31"/>
      <c r="VT228" s="31"/>
      <c r="VU228" s="31"/>
      <c r="VV228" s="31"/>
      <c r="VW228" s="31"/>
      <c r="VX228" s="31"/>
      <c r="VY228" s="31"/>
      <c r="VZ228" s="31"/>
      <c r="WA228" s="31"/>
      <c r="WB228" s="31"/>
      <c r="WC228" s="31"/>
      <c r="WD228" s="31"/>
      <c r="WE228" s="31"/>
      <c r="WF228" s="31"/>
      <c r="WG228" s="31"/>
      <c r="WH228" s="31"/>
      <c r="WI228" s="31"/>
      <c r="WJ228" s="31"/>
      <c r="WK228" s="31"/>
      <c r="WL228" s="31"/>
      <c r="WM228" s="31"/>
      <c r="WN228" s="31"/>
      <c r="WO228" s="31"/>
      <c r="WP228" s="31"/>
      <c r="WQ228" s="31"/>
      <c r="WR228" s="31"/>
      <c r="WS228" s="31"/>
      <c r="WT228" s="31"/>
      <c r="WU228" s="31"/>
      <c r="WV228" s="31"/>
      <c r="WW228" s="31"/>
      <c r="WX228" s="31"/>
      <c r="WY228" s="31"/>
      <c r="WZ228" s="31"/>
      <c r="XA228" s="31"/>
      <c r="XB228" s="31"/>
      <c r="XC228" s="31"/>
      <c r="XD228" s="31"/>
      <c r="XE228" s="31"/>
      <c r="XF228" s="31"/>
      <c r="XG228" s="31"/>
      <c r="XH228" s="31"/>
      <c r="XI228" s="31"/>
      <c r="XJ228" s="31"/>
      <c r="XK228" s="31"/>
      <c r="XL228" s="31"/>
      <c r="XM228" s="31"/>
      <c r="XN228" s="31"/>
      <c r="XO228" s="31"/>
      <c r="XP228" s="31"/>
      <c r="XQ228" s="31"/>
      <c r="XR228" s="31"/>
      <c r="XS228" s="31"/>
      <c r="XT228" s="31"/>
      <c r="XU228" s="31"/>
      <c r="XV228" s="31"/>
      <c r="XW228" s="31"/>
      <c r="XX228" s="31"/>
      <c r="XY228" s="31"/>
      <c r="XZ228" s="31"/>
      <c r="YA228" s="31"/>
      <c r="YB228" s="31"/>
      <c r="YC228" s="31"/>
      <c r="YD228" s="31"/>
      <c r="YE228" s="31"/>
      <c r="YF228" s="31"/>
      <c r="YG228" s="31"/>
      <c r="YH228" s="31"/>
      <c r="YI228" s="31"/>
      <c r="YJ228" s="31"/>
      <c r="YK228" s="31"/>
      <c r="YL228" s="31"/>
      <c r="YM228" s="31"/>
      <c r="YN228" s="31"/>
      <c r="YO228" s="31"/>
      <c r="YP228" s="31"/>
      <c r="YQ228" s="31"/>
      <c r="YR228" s="31"/>
      <c r="YS228" s="31"/>
    </row>
    <row r="229" spans="1:669" s="56" customFormat="1" ht="15.75" x14ac:dyDescent="0.25">
      <c r="A229" s="20" t="s">
        <v>135</v>
      </c>
      <c r="B229" s="141" t="s">
        <v>15</v>
      </c>
      <c r="C229" s="53" t="s">
        <v>65</v>
      </c>
      <c r="D229" s="53" t="s">
        <v>194</v>
      </c>
      <c r="E229" s="55">
        <v>44593</v>
      </c>
      <c r="F229" s="7" t="s">
        <v>97</v>
      </c>
      <c r="G229" s="91">
        <v>50000</v>
      </c>
      <c r="H229" s="91">
        <v>1435</v>
      </c>
      <c r="I229" s="127">
        <v>1854</v>
      </c>
      <c r="J229" s="91">
        <v>1520</v>
      </c>
      <c r="K229" s="91">
        <v>25</v>
      </c>
      <c r="L229" s="91">
        <v>4834</v>
      </c>
      <c r="M229" s="127">
        <f t="shared" si="45"/>
        <v>45166</v>
      </c>
      <c r="N229" s="11"/>
      <c r="O229" s="11"/>
      <c r="P229" s="62"/>
      <c r="Q229" s="62"/>
      <c r="R229" s="62"/>
      <c r="S229" s="62"/>
      <c r="T229" s="62"/>
      <c r="U229" s="62"/>
      <c r="V229" s="62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31"/>
      <c r="AV229" s="31"/>
      <c r="AW229" s="31"/>
      <c r="AX229" s="31"/>
      <c r="AY229" s="31"/>
      <c r="AZ229" s="31"/>
      <c r="BA229" s="31"/>
      <c r="BB229" s="31"/>
      <c r="BC229" s="31"/>
      <c r="BD229" s="31"/>
      <c r="BE229" s="31"/>
      <c r="BF229" s="31"/>
      <c r="BG229" s="31"/>
      <c r="BH229" s="31"/>
      <c r="BI229" s="31"/>
      <c r="BJ229" s="31"/>
      <c r="BK229" s="31"/>
      <c r="BL229" s="31"/>
      <c r="BM229" s="31"/>
      <c r="BN229" s="31"/>
      <c r="BO229" s="31"/>
      <c r="BP229" s="31"/>
      <c r="BQ229" s="31"/>
      <c r="BR229" s="31"/>
      <c r="BS229" s="31"/>
      <c r="BT229" s="31"/>
      <c r="BU229" s="31"/>
      <c r="BV229" s="31"/>
      <c r="BW229" s="31"/>
      <c r="BX229" s="31"/>
      <c r="BY229" s="31"/>
      <c r="BZ229" s="31"/>
      <c r="CA229" s="31"/>
      <c r="CB229" s="31"/>
      <c r="CC229" s="31"/>
      <c r="CD229" s="31"/>
      <c r="CE229" s="31"/>
      <c r="CF229" s="31"/>
      <c r="CG229" s="31"/>
      <c r="CH229" s="31"/>
      <c r="CI229" s="31"/>
      <c r="CJ229" s="31"/>
      <c r="CK229" s="31"/>
      <c r="CL229" s="31"/>
      <c r="CM229" s="31"/>
      <c r="CN229" s="31"/>
      <c r="CO229" s="31"/>
      <c r="CP229" s="31"/>
      <c r="CQ229" s="31"/>
      <c r="CR229" s="31"/>
      <c r="CS229" s="31"/>
      <c r="CT229" s="31"/>
      <c r="CU229" s="31"/>
      <c r="CV229" s="31"/>
      <c r="CW229" s="31"/>
      <c r="CX229" s="31"/>
      <c r="CY229" s="31"/>
      <c r="CZ229" s="31"/>
      <c r="DA229" s="31"/>
      <c r="DB229" s="31"/>
      <c r="DC229" s="31"/>
      <c r="DD229" s="31"/>
      <c r="DE229" s="31"/>
      <c r="DF229" s="31"/>
      <c r="DG229" s="31"/>
      <c r="DH229" s="31"/>
      <c r="DI229" s="31"/>
      <c r="DJ229" s="31"/>
      <c r="DK229" s="31"/>
      <c r="DL229" s="31"/>
      <c r="DM229" s="31"/>
      <c r="DN229" s="31"/>
      <c r="DO229" s="31"/>
      <c r="DP229" s="31"/>
      <c r="DQ229" s="31"/>
      <c r="DR229" s="31"/>
      <c r="DS229" s="31"/>
      <c r="DT229" s="31"/>
      <c r="DU229" s="31"/>
      <c r="DV229" s="31"/>
      <c r="DW229" s="31"/>
      <c r="DX229" s="31"/>
      <c r="DY229" s="31"/>
      <c r="DZ229" s="31"/>
      <c r="EA229" s="31"/>
      <c r="EB229" s="31"/>
      <c r="EC229" s="31"/>
      <c r="ED229" s="31"/>
      <c r="EE229" s="31"/>
      <c r="EF229" s="31"/>
      <c r="EG229" s="31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50"/>
      <c r="NC229" s="50"/>
      <c r="ND229" s="50"/>
      <c r="NE229" s="50"/>
      <c r="NF229" s="50"/>
      <c r="NG229" s="50"/>
      <c r="NH229" s="50"/>
      <c r="NI229" s="50"/>
      <c r="NJ229" s="50"/>
      <c r="NK229" s="50"/>
      <c r="NL229" s="50"/>
      <c r="NM229" s="50"/>
      <c r="NN229" s="50"/>
      <c r="NO229" s="50"/>
      <c r="NP229" s="50"/>
      <c r="NQ229" s="50"/>
      <c r="NR229" s="50"/>
      <c r="NS229" s="50"/>
      <c r="NT229" s="50"/>
      <c r="NU229" s="50"/>
      <c r="NV229" s="50"/>
      <c r="NW229" s="50"/>
      <c r="NX229" s="50"/>
      <c r="NY229" s="50"/>
      <c r="NZ229" s="50"/>
      <c r="OA229" s="50"/>
      <c r="OB229" s="50"/>
      <c r="OC229" s="50"/>
      <c r="OD229" s="50"/>
      <c r="OE229" s="50"/>
      <c r="OF229" s="50"/>
      <c r="OG229" s="50"/>
      <c r="OH229" s="50"/>
      <c r="OI229" s="50"/>
      <c r="OJ229" s="50"/>
      <c r="OK229" s="50"/>
      <c r="OL229" s="50"/>
      <c r="OM229" s="50"/>
      <c r="ON229" s="50"/>
      <c r="OO229" s="50"/>
      <c r="OP229" s="50"/>
      <c r="OQ229" s="50"/>
      <c r="OR229" s="50"/>
      <c r="OS229" s="50"/>
      <c r="OT229" s="50"/>
      <c r="OU229" s="50"/>
      <c r="OV229" s="50"/>
      <c r="OW229" s="50"/>
      <c r="OX229" s="50"/>
      <c r="OY229" s="50"/>
      <c r="OZ229" s="50"/>
      <c r="PA229" s="50"/>
      <c r="PB229" s="50"/>
      <c r="PC229" s="50"/>
      <c r="PD229" s="50"/>
      <c r="PE229" s="50"/>
      <c r="PF229" s="50"/>
      <c r="PG229" s="50"/>
      <c r="PH229" s="50"/>
      <c r="PI229" s="50"/>
      <c r="PJ229" s="50"/>
      <c r="PK229" s="50"/>
      <c r="PL229" s="50"/>
      <c r="PM229" s="50"/>
      <c r="PN229" s="50"/>
      <c r="PO229" s="50"/>
      <c r="PP229" s="50"/>
      <c r="PQ229" s="50"/>
      <c r="PR229" s="50"/>
      <c r="PS229" s="50"/>
      <c r="PT229" s="50"/>
      <c r="PU229" s="50"/>
      <c r="PV229" s="50"/>
      <c r="PW229" s="50"/>
      <c r="PX229" s="50"/>
      <c r="PY229" s="50"/>
      <c r="PZ229" s="50"/>
      <c r="QA229" s="50"/>
      <c r="QB229" s="50"/>
      <c r="QC229" s="50"/>
      <c r="QD229" s="50"/>
      <c r="QE229" s="50"/>
      <c r="QF229" s="50"/>
      <c r="QG229" s="50"/>
      <c r="QH229" s="50"/>
      <c r="QI229" s="50"/>
      <c r="QJ229" s="50"/>
      <c r="QK229" s="50"/>
      <c r="QL229" s="50"/>
      <c r="QM229" s="50"/>
      <c r="QN229" s="50"/>
      <c r="QO229" s="50"/>
      <c r="QP229" s="50"/>
      <c r="QQ229" s="50"/>
      <c r="QR229" s="50"/>
      <c r="QS229" s="50"/>
      <c r="QT229" s="50"/>
      <c r="QU229" s="50"/>
      <c r="QV229" s="50"/>
      <c r="QW229" s="50"/>
      <c r="QX229" s="50"/>
      <c r="QY229" s="50"/>
      <c r="QZ229" s="50"/>
      <c r="RA229" s="50"/>
      <c r="RB229" s="50"/>
      <c r="RC229" s="50"/>
      <c r="RD229" s="50"/>
      <c r="RE229" s="50"/>
      <c r="RF229" s="50"/>
      <c r="RG229" s="50"/>
      <c r="RH229" s="50"/>
      <c r="RI229" s="50"/>
      <c r="RJ229" s="50"/>
      <c r="RK229" s="50"/>
      <c r="RL229" s="50"/>
      <c r="RM229" s="50"/>
      <c r="RN229" s="50"/>
      <c r="RO229" s="50"/>
      <c r="RP229" s="50"/>
      <c r="RQ229" s="50"/>
      <c r="RR229" s="50"/>
      <c r="RS229" s="50"/>
      <c r="RT229" s="50"/>
      <c r="RU229" s="50"/>
      <c r="RV229" s="50"/>
      <c r="RW229" s="50"/>
      <c r="RX229" s="50"/>
      <c r="RY229" s="50"/>
      <c r="RZ229" s="50"/>
      <c r="SA229" s="50"/>
      <c r="SB229" s="50"/>
      <c r="SC229" s="50"/>
      <c r="SD229" s="50"/>
      <c r="SE229" s="50"/>
      <c r="SF229" s="50"/>
      <c r="SG229" s="50"/>
      <c r="SH229" s="50"/>
      <c r="SI229" s="50"/>
      <c r="SJ229" s="50"/>
      <c r="SK229" s="50"/>
      <c r="SL229" s="50"/>
      <c r="SM229" s="50"/>
      <c r="SN229" s="50"/>
      <c r="SO229" s="50"/>
      <c r="SP229" s="50"/>
      <c r="SQ229" s="50"/>
      <c r="SR229" s="50"/>
      <c r="SS229" s="50"/>
      <c r="ST229" s="50"/>
      <c r="SU229" s="50"/>
      <c r="SV229" s="50"/>
      <c r="SW229" s="50"/>
      <c r="SX229" s="50"/>
      <c r="SY229" s="50"/>
      <c r="SZ229" s="50"/>
      <c r="TA229" s="50"/>
      <c r="TB229" s="50"/>
      <c r="TC229" s="50"/>
      <c r="TD229" s="50"/>
      <c r="TE229" s="50"/>
      <c r="TF229" s="50"/>
      <c r="TG229" s="50"/>
      <c r="TH229" s="50"/>
      <c r="TI229" s="50"/>
      <c r="TJ229" s="50"/>
      <c r="TK229" s="50"/>
      <c r="TL229" s="50"/>
      <c r="TM229" s="50"/>
      <c r="TN229" s="50"/>
      <c r="TO229" s="50"/>
      <c r="TP229" s="50"/>
      <c r="TQ229" s="50"/>
      <c r="TR229" s="50"/>
      <c r="TS229" s="50"/>
      <c r="TT229" s="50"/>
      <c r="TU229" s="50"/>
      <c r="TV229" s="50"/>
      <c r="TW229" s="50"/>
      <c r="TX229" s="50"/>
      <c r="TY229" s="50"/>
      <c r="TZ229" s="50"/>
      <c r="UA229" s="50"/>
      <c r="UB229" s="50"/>
      <c r="UC229" s="50"/>
      <c r="UD229" s="50"/>
      <c r="UE229" s="50"/>
      <c r="UF229" s="50"/>
      <c r="UG229" s="50"/>
      <c r="UH229" s="50"/>
      <c r="UI229" s="50"/>
      <c r="UJ229" s="50"/>
      <c r="UK229" s="50"/>
      <c r="UL229" s="50"/>
      <c r="UM229" s="50"/>
      <c r="UN229" s="50"/>
      <c r="UO229" s="50"/>
      <c r="UP229" s="50"/>
      <c r="UQ229" s="50"/>
      <c r="UR229" s="50"/>
      <c r="US229" s="50"/>
      <c r="UT229" s="50"/>
      <c r="UU229" s="50"/>
      <c r="UV229" s="50"/>
      <c r="UW229" s="50"/>
      <c r="UX229" s="50"/>
      <c r="UY229" s="50"/>
      <c r="UZ229" s="50"/>
      <c r="VA229" s="50"/>
      <c r="VB229" s="50"/>
      <c r="VC229" s="50"/>
      <c r="VD229" s="50"/>
      <c r="VE229" s="50"/>
      <c r="VF229" s="50"/>
      <c r="VG229" s="50"/>
      <c r="VH229" s="50"/>
      <c r="VI229" s="50"/>
      <c r="VJ229" s="50"/>
      <c r="VK229" s="50"/>
      <c r="VL229" s="50"/>
      <c r="VM229" s="50"/>
      <c r="VN229" s="50"/>
      <c r="VO229" s="50"/>
      <c r="VP229" s="50"/>
      <c r="VQ229" s="50"/>
      <c r="VR229" s="50"/>
      <c r="VS229" s="50"/>
      <c r="VT229" s="50"/>
      <c r="VU229" s="50"/>
      <c r="VV229" s="50"/>
      <c r="VW229" s="50"/>
      <c r="VX229" s="50"/>
      <c r="VY229" s="50"/>
      <c r="VZ229" s="50"/>
      <c r="WA229" s="50"/>
      <c r="WB229" s="50"/>
      <c r="WC229" s="50"/>
      <c r="WD229" s="50"/>
      <c r="WE229" s="50"/>
      <c r="WF229" s="50"/>
      <c r="WG229" s="50"/>
      <c r="WH229" s="50"/>
      <c r="WI229" s="50"/>
      <c r="WJ229" s="50"/>
      <c r="WK229" s="50"/>
      <c r="WL229" s="50"/>
      <c r="WM229" s="50"/>
      <c r="WN229" s="50"/>
      <c r="WO229" s="50"/>
      <c r="WP229" s="50"/>
      <c r="WQ229" s="50"/>
      <c r="WR229" s="50"/>
      <c r="WS229" s="50"/>
      <c r="WT229" s="50"/>
      <c r="WU229" s="50"/>
      <c r="WV229" s="50"/>
      <c r="WW229" s="50"/>
      <c r="WX229" s="50"/>
      <c r="WY229" s="50"/>
      <c r="WZ229" s="50"/>
      <c r="XA229" s="50"/>
      <c r="XB229" s="50"/>
      <c r="XC229" s="50"/>
      <c r="XD229" s="50"/>
      <c r="XE229" s="50"/>
      <c r="XF229" s="50"/>
      <c r="XG229" s="50"/>
      <c r="XH229" s="50"/>
      <c r="XI229" s="50"/>
      <c r="XJ229" s="50"/>
      <c r="XK229" s="50"/>
      <c r="XL229" s="50"/>
      <c r="XM229" s="50"/>
      <c r="XN229" s="50"/>
      <c r="XO229" s="50"/>
      <c r="XP229" s="50"/>
      <c r="XQ229" s="50"/>
      <c r="XR229" s="50"/>
      <c r="XS229" s="50"/>
      <c r="XT229" s="50"/>
      <c r="XU229" s="50"/>
      <c r="XV229" s="50"/>
      <c r="XW229" s="50"/>
      <c r="XX229" s="50"/>
      <c r="XY229" s="50"/>
      <c r="XZ229" s="50"/>
      <c r="YA229" s="50"/>
      <c r="YB229" s="50"/>
      <c r="YC229" s="50"/>
      <c r="YD229" s="50"/>
      <c r="YE229" s="50"/>
      <c r="YF229" s="50"/>
      <c r="YG229" s="50"/>
      <c r="YH229" s="50"/>
      <c r="YI229" s="50"/>
      <c r="YJ229" s="50"/>
      <c r="YK229" s="50"/>
      <c r="YL229" s="50"/>
      <c r="YM229" s="50"/>
      <c r="YN229" s="50"/>
      <c r="YO229" s="50"/>
      <c r="YP229" s="50"/>
      <c r="YQ229" s="50"/>
      <c r="YR229" s="50"/>
      <c r="YS229" s="50"/>
    </row>
    <row r="230" spans="1:669" s="2" customFormat="1" ht="15.75" x14ac:dyDescent="0.25">
      <c r="A230" s="20" t="s">
        <v>136</v>
      </c>
      <c r="B230" s="141" t="s">
        <v>16</v>
      </c>
      <c r="C230" s="53" t="s">
        <v>66</v>
      </c>
      <c r="D230" s="53" t="s">
        <v>194</v>
      </c>
      <c r="E230" s="55">
        <v>44593</v>
      </c>
      <c r="F230" s="7" t="s">
        <v>97</v>
      </c>
      <c r="G230" s="91">
        <v>35000</v>
      </c>
      <c r="H230" s="91">
        <v>1004.5</v>
      </c>
      <c r="I230" s="127">
        <v>0</v>
      </c>
      <c r="J230" s="91">
        <v>1064</v>
      </c>
      <c r="K230" s="91">
        <v>25</v>
      </c>
      <c r="L230" s="91">
        <v>2093.5</v>
      </c>
      <c r="M230" s="127">
        <f t="shared" si="45"/>
        <v>32906.5</v>
      </c>
      <c r="O230" s="11"/>
      <c r="P230" s="62"/>
      <c r="Q230" s="62"/>
      <c r="R230" s="62"/>
      <c r="S230" s="62"/>
      <c r="T230" s="62"/>
      <c r="U230" s="62"/>
      <c r="V230" s="62"/>
      <c r="W230" s="62"/>
      <c r="X230" s="62"/>
      <c r="Y230" s="62"/>
      <c r="Z230" s="62"/>
      <c r="AA230" s="62"/>
      <c r="AB230" s="62"/>
      <c r="AC230" s="62"/>
      <c r="AD230" s="62"/>
      <c r="AE230" s="62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31"/>
      <c r="AV230" s="31"/>
      <c r="AW230" s="31"/>
      <c r="AX230" s="31"/>
      <c r="AY230" s="31"/>
      <c r="AZ230" s="31"/>
      <c r="BA230" s="31"/>
      <c r="BB230" s="31"/>
      <c r="BC230" s="31"/>
      <c r="BD230" s="31"/>
      <c r="BE230" s="31"/>
      <c r="BF230" s="31"/>
      <c r="BG230" s="31"/>
      <c r="BH230" s="31"/>
      <c r="BI230" s="31"/>
      <c r="BJ230" s="31"/>
      <c r="BK230" s="31"/>
      <c r="BL230" s="31"/>
      <c r="BM230" s="31"/>
      <c r="BN230" s="31"/>
      <c r="BO230" s="31"/>
      <c r="BP230" s="31"/>
      <c r="BQ230" s="31"/>
      <c r="BR230" s="31"/>
      <c r="BS230" s="31"/>
      <c r="BT230" s="31"/>
      <c r="BU230" s="31"/>
      <c r="BV230" s="31"/>
      <c r="BW230" s="31"/>
      <c r="BX230" s="31"/>
      <c r="BY230" s="31"/>
      <c r="BZ230" s="31"/>
      <c r="CA230" s="31"/>
      <c r="CB230" s="31"/>
      <c r="CC230" s="31"/>
      <c r="CD230" s="31"/>
      <c r="CE230" s="31"/>
      <c r="CF230" s="31"/>
      <c r="CG230" s="31"/>
      <c r="CH230" s="31"/>
      <c r="CI230" s="31"/>
      <c r="CJ230" s="31"/>
      <c r="CK230" s="31"/>
      <c r="CL230" s="31"/>
      <c r="CM230" s="31"/>
      <c r="CN230" s="31"/>
      <c r="CO230" s="31"/>
      <c r="CP230" s="31"/>
      <c r="CQ230" s="31"/>
      <c r="CR230" s="31"/>
      <c r="CS230" s="31"/>
      <c r="CT230" s="31"/>
      <c r="CU230" s="31"/>
      <c r="CV230" s="31"/>
      <c r="CW230" s="31"/>
      <c r="CX230" s="31"/>
      <c r="CY230" s="31"/>
      <c r="CZ230" s="31"/>
      <c r="DA230" s="31"/>
      <c r="DB230" s="31"/>
      <c r="DC230" s="31"/>
      <c r="DD230" s="31"/>
      <c r="DE230" s="31"/>
      <c r="DF230" s="31"/>
      <c r="DG230" s="31"/>
      <c r="DH230" s="31"/>
      <c r="DI230" s="31"/>
      <c r="DJ230" s="31"/>
      <c r="DK230" s="31"/>
      <c r="DL230" s="31"/>
      <c r="DM230" s="31"/>
      <c r="DN230" s="31"/>
      <c r="DO230" s="31"/>
      <c r="DP230" s="31"/>
      <c r="DQ230" s="31"/>
      <c r="DR230" s="31"/>
      <c r="DS230" s="31"/>
      <c r="DT230" s="31"/>
      <c r="DU230" s="31"/>
      <c r="DV230" s="31"/>
      <c r="DW230" s="31"/>
      <c r="DX230" s="31"/>
      <c r="DY230" s="31"/>
      <c r="DZ230" s="31"/>
      <c r="EA230" s="31"/>
      <c r="EB230" s="31"/>
      <c r="EC230" s="31"/>
      <c r="ED230" s="31"/>
      <c r="EE230" s="31"/>
      <c r="EF230" s="31"/>
      <c r="EG230" s="31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/>
      <c r="NC230"/>
      <c r="ND230"/>
      <c r="NE230"/>
      <c r="NF230"/>
      <c r="NG230"/>
      <c r="NH230"/>
      <c r="NI230"/>
      <c r="NJ230"/>
      <c r="NK230"/>
      <c r="NL230"/>
      <c r="NM230"/>
      <c r="NN230"/>
      <c r="NO230"/>
      <c r="NP230"/>
      <c r="NQ230"/>
      <c r="NR230"/>
      <c r="NS230"/>
      <c r="NT230"/>
      <c r="NU230"/>
      <c r="NV230"/>
      <c r="NW230"/>
      <c r="NX230"/>
      <c r="NY230"/>
      <c r="NZ230"/>
      <c r="OA230"/>
      <c r="OB230"/>
      <c r="OC230"/>
      <c r="OD230"/>
      <c r="OE230"/>
      <c r="OF230"/>
      <c r="OG230"/>
      <c r="OH230"/>
      <c r="OI230"/>
      <c r="OJ230"/>
      <c r="OK230"/>
      <c r="OL230"/>
      <c r="OM230"/>
      <c r="ON230"/>
      <c r="OO230"/>
      <c r="OP230"/>
      <c r="OQ230"/>
      <c r="OR230"/>
      <c r="OS230"/>
      <c r="OT230"/>
      <c r="OU230"/>
      <c r="OV230"/>
      <c r="OW230"/>
      <c r="OX230"/>
      <c r="OY230"/>
      <c r="OZ230"/>
      <c r="PA230"/>
      <c r="PB230"/>
      <c r="PC230"/>
      <c r="PD230"/>
      <c r="PE230"/>
      <c r="PF230"/>
      <c r="PG230"/>
      <c r="PH230"/>
      <c r="PI230"/>
      <c r="PJ230"/>
      <c r="PK230"/>
      <c r="PL230"/>
      <c r="PM230"/>
      <c r="PN230"/>
      <c r="PO230"/>
      <c r="PP230"/>
      <c r="PQ230"/>
      <c r="PR230"/>
      <c r="PS230"/>
      <c r="PT230"/>
      <c r="PU230"/>
      <c r="PV230"/>
      <c r="PW230"/>
      <c r="PX230"/>
      <c r="PY230"/>
      <c r="PZ230"/>
      <c r="QA230"/>
      <c r="QB230"/>
      <c r="QC230"/>
      <c r="QD230"/>
      <c r="QE230"/>
      <c r="QF230"/>
      <c r="QG230"/>
      <c r="QH230"/>
      <c r="QI230"/>
      <c r="QJ230"/>
      <c r="QK230"/>
      <c r="QL230"/>
      <c r="QM230"/>
      <c r="QN230"/>
      <c r="QO230"/>
      <c r="QP230"/>
      <c r="QQ230"/>
      <c r="QR230"/>
      <c r="QS230"/>
      <c r="QT230"/>
      <c r="QU230"/>
      <c r="QV230"/>
      <c r="QW230"/>
      <c r="QX230"/>
      <c r="QY230"/>
      <c r="QZ230"/>
      <c r="RA230"/>
      <c r="RB230"/>
      <c r="RC230"/>
      <c r="RD230"/>
      <c r="RE230"/>
      <c r="RF230"/>
      <c r="RG230"/>
      <c r="RH230"/>
      <c r="RI230"/>
      <c r="RJ230"/>
      <c r="RK230"/>
      <c r="RL230"/>
      <c r="RM230"/>
      <c r="RN230"/>
      <c r="RO230"/>
      <c r="RP230"/>
      <c r="RQ230"/>
      <c r="RR230"/>
      <c r="RS230"/>
      <c r="RT230"/>
      <c r="RU230"/>
      <c r="RV230"/>
      <c r="RW230"/>
      <c r="RX230"/>
      <c r="RY230"/>
      <c r="RZ230"/>
      <c r="SA230"/>
      <c r="SB230"/>
      <c r="SC230"/>
      <c r="SD230"/>
      <c r="SE230"/>
      <c r="SF230"/>
      <c r="SG230"/>
      <c r="SH230"/>
      <c r="SI230"/>
      <c r="SJ230"/>
      <c r="SK230"/>
      <c r="SL230"/>
      <c r="SM230"/>
      <c r="SN230"/>
      <c r="SO230"/>
      <c r="SP230"/>
      <c r="SQ230"/>
      <c r="SR230"/>
      <c r="SS230"/>
      <c r="ST230"/>
      <c r="SU230"/>
      <c r="SV230"/>
      <c r="SW230"/>
      <c r="SX230"/>
      <c r="SY230"/>
      <c r="SZ230"/>
      <c r="TA230"/>
      <c r="TB230"/>
      <c r="TC230"/>
      <c r="TD230"/>
      <c r="TE230"/>
      <c r="TF230"/>
      <c r="TG230"/>
      <c r="TH230"/>
      <c r="TI230"/>
      <c r="TJ230"/>
      <c r="TK230"/>
      <c r="TL230"/>
      <c r="TM230"/>
      <c r="TN230"/>
      <c r="TO230"/>
      <c r="TP230"/>
      <c r="TQ230"/>
      <c r="TR230"/>
      <c r="TS230"/>
      <c r="TT230"/>
      <c r="TU230"/>
      <c r="TV230"/>
      <c r="TW230"/>
      <c r="TX230"/>
      <c r="TY230"/>
      <c r="TZ230"/>
      <c r="UA230"/>
      <c r="UB230"/>
      <c r="UC230"/>
      <c r="UD230"/>
      <c r="UE230"/>
      <c r="UF230"/>
      <c r="UG230"/>
      <c r="UH230"/>
      <c r="UI230"/>
      <c r="UJ230"/>
      <c r="UK230"/>
      <c r="UL230"/>
      <c r="UM230"/>
      <c r="UN230"/>
      <c r="UO230"/>
      <c r="UP230"/>
      <c r="UQ230"/>
      <c r="UR230"/>
      <c r="US230"/>
      <c r="UT230"/>
      <c r="UU230"/>
      <c r="UV230"/>
      <c r="UW230"/>
      <c r="UX230"/>
      <c r="UY230"/>
      <c r="UZ230"/>
      <c r="VA230"/>
      <c r="VB230"/>
      <c r="VC230"/>
      <c r="VD230"/>
      <c r="VE230"/>
      <c r="VF230"/>
      <c r="VG230"/>
      <c r="VH230"/>
      <c r="VI230"/>
      <c r="VJ230"/>
      <c r="VK230"/>
      <c r="VL230"/>
      <c r="VM230"/>
      <c r="VN230"/>
      <c r="VO230"/>
      <c r="VP230"/>
      <c r="VQ230"/>
      <c r="VR230"/>
      <c r="VS230"/>
      <c r="VT230"/>
      <c r="VU230"/>
      <c r="VV230"/>
      <c r="VW230"/>
      <c r="VX230"/>
      <c r="VY230"/>
      <c r="VZ230"/>
      <c r="WA230"/>
      <c r="WB230"/>
      <c r="WC230"/>
      <c r="WD230"/>
      <c r="WE230"/>
      <c r="WF230"/>
      <c r="WG230"/>
      <c r="WH230"/>
      <c r="WI230"/>
      <c r="WJ230"/>
      <c r="WK230"/>
      <c r="WL230"/>
      <c r="WM230"/>
      <c r="WN230"/>
      <c r="WO230"/>
      <c r="WP230"/>
      <c r="WQ230"/>
      <c r="WR230"/>
      <c r="WS230"/>
      <c r="WT230"/>
      <c r="WU230"/>
      <c r="WV230"/>
      <c r="WW230"/>
      <c r="WX230"/>
      <c r="WY230"/>
      <c r="WZ230"/>
      <c r="XA230"/>
      <c r="XB230"/>
      <c r="XC230"/>
      <c r="XD230"/>
      <c r="XE230"/>
      <c r="XF230"/>
      <c r="XG230"/>
      <c r="XH230"/>
      <c r="XI230"/>
      <c r="XJ230"/>
      <c r="XK230"/>
      <c r="XL230"/>
      <c r="XM230"/>
      <c r="XN230"/>
      <c r="XO230"/>
      <c r="XP230"/>
      <c r="XQ230"/>
      <c r="XR230"/>
      <c r="XS230"/>
      <c r="XT230"/>
      <c r="XU230"/>
      <c r="XV230"/>
      <c r="XW230"/>
      <c r="XX230"/>
      <c r="XY230"/>
      <c r="XZ230"/>
      <c r="YA230"/>
      <c r="YB230"/>
      <c r="YC230"/>
      <c r="YD230"/>
      <c r="YE230"/>
      <c r="YF230"/>
      <c r="YG230"/>
      <c r="YH230"/>
      <c r="YI230"/>
      <c r="YJ230"/>
      <c r="YK230"/>
      <c r="YL230"/>
      <c r="YM230"/>
      <c r="YN230"/>
      <c r="YO230"/>
      <c r="YP230"/>
      <c r="YQ230"/>
      <c r="YR230"/>
      <c r="YS230"/>
    </row>
    <row r="231" spans="1:669" ht="15.75" x14ac:dyDescent="0.25">
      <c r="A231" s="20" t="s">
        <v>137</v>
      </c>
      <c r="B231" s="141" t="s">
        <v>138</v>
      </c>
      <c r="C231" s="53" t="s">
        <v>65</v>
      </c>
      <c r="D231" s="53" t="s">
        <v>194</v>
      </c>
      <c r="E231" s="55">
        <v>44593</v>
      </c>
      <c r="F231" s="7" t="s">
        <v>97</v>
      </c>
      <c r="G231" s="91">
        <v>35000</v>
      </c>
      <c r="H231" s="91">
        <v>1004.5</v>
      </c>
      <c r="I231" s="127">
        <v>0</v>
      </c>
      <c r="J231" s="91">
        <v>1064</v>
      </c>
      <c r="K231" s="91">
        <v>25</v>
      </c>
      <c r="L231" s="91">
        <v>2093.5</v>
      </c>
      <c r="M231" s="127">
        <f>G231-L231</f>
        <v>32906.5</v>
      </c>
      <c r="O231" s="31"/>
      <c r="P231" s="62"/>
      <c r="Q231" s="62"/>
      <c r="R231" s="62"/>
      <c r="S231" s="62"/>
      <c r="T231" s="62"/>
      <c r="U231" s="62"/>
      <c r="V231" s="62"/>
      <c r="W231" s="62"/>
      <c r="X231" s="62"/>
      <c r="Y231" s="62"/>
      <c r="Z231" s="62"/>
      <c r="AA231" s="62"/>
      <c r="AB231" s="62"/>
      <c r="AC231" s="62"/>
      <c r="AD231" s="62"/>
      <c r="AE231" s="62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31"/>
      <c r="AV231" s="31"/>
      <c r="AW231" s="31"/>
      <c r="AX231" s="31"/>
      <c r="AY231" s="31"/>
      <c r="AZ231" s="31"/>
      <c r="BA231" s="31"/>
      <c r="BB231" s="31"/>
      <c r="BC231" s="31"/>
      <c r="BD231" s="31"/>
      <c r="BE231" s="31"/>
      <c r="BF231" s="31"/>
      <c r="BG231" s="31"/>
      <c r="BH231" s="31"/>
      <c r="BI231" s="31"/>
      <c r="BJ231" s="31"/>
      <c r="BK231" s="31"/>
      <c r="BL231" s="31"/>
      <c r="BM231" s="31"/>
      <c r="BN231" s="31"/>
      <c r="BO231" s="31"/>
      <c r="BP231" s="31"/>
      <c r="BQ231" s="31"/>
      <c r="BR231" s="31"/>
      <c r="BS231" s="31"/>
      <c r="BT231" s="31"/>
      <c r="BU231" s="31"/>
      <c r="BV231" s="31"/>
      <c r="BW231" s="31"/>
      <c r="BX231" s="31"/>
      <c r="BY231" s="31"/>
      <c r="BZ231" s="31"/>
      <c r="CA231" s="31"/>
      <c r="CB231" s="31"/>
      <c r="CC231" s="31"/>
      <c r="CD231" s="31"/>
      <c r="CE231" s="31"/>
      <c r="CF231" s="31"/>
      <c r="CG231" s="31"/>
      <c r="CH231" s="31"/>
      <c r="CI231" s="31"/>
      <c r="CJ231" s="31"/>
      <c r="CK231" s="31"/>
      <c r="CL231" s="31"/>
      <c r="CM231" s="31"/>
      <c r="CN231" s="31"/>
      <c r="CO231" s="31"/>
      <c r="CP231" s="31"/>
      <c r="CQ231" s="31"/>
      <c r="CR231" s="31"/>
      <c r="CS231" s="31"/>
      <c r="CT231" s="31"/>
      <c r="CU231" s="31"/>
      <c r="CV231" s="31"/>
      <c r="CW231" s="31"/>
      <c r="CX231" s="31"/>
      <c r="CY231" s="31"/>
      <c r="CZ231" s="31"/>
      <c r="DA231" s="31"/>
      <c r="DB231" s="31"/>
      <c r="DC231" s="31"/>
      <c r="DD231" s="31"/>
      <c r="DE231" s="31"/>
      <c r="DF231" s="31"/>
      <c r="DG231" s="31"/>
      <c r="DH231" s="31"/>
      <c r="DI231" s="31"/>
      <c r="DJ231" s="31"/>
      <c r="DK231" s="31"/>
      <c r="DL231" s="31"/>
      <c r="DM231" s="31"/>
      <c r="DN231" s="31"/>
      <c r="DO231" s="31"/>
      <c r="DP231" s="31"/>
      <c r="DQ231" s="31"/>
      <c r="DR231" s="31"/>
      <c r="DS231" s="31"/>
      <c r="DT231" s="31"/>
      <c r="DU231" s="31"/>
      <c r="DV231" s="31"/>
      <c r="DW231" s="31"/>
      <c r="DX231" s="31"/>
      <c r="DY231" s="31"/>
      <c r="DZ231" s="31"/>
      <c r="EA231" s="31"/>
      <c r="EB231" s="31"/>
      <c r="EC231" s="31"/>
      <c r="ED231" s="31"/>
      <c r="EE231" s="31"/>
      <c r="EF231" s="31"/>
      <c r="EG231" s="31"/>
    </row>
    <row r="232" spans="1:669" ht="15.75" x14ac:dyDescent="0.25">
      <c r="A232" s="20" t="s">
        <v>164</v>
      </c>
      <c r="B232" s="141" t="s">
        <v>138</v>
      </c>
      <c r="C232" s="53" t="s">
        <v>66</v>
      </c>
      <c r="D232" s="53" t="s">
        <v>194</v>
      </c>
      <c r="E232" s="55">
        <v>44627</v>
      </c>
      <c r="F232" s="7" t="s">
        <v>97</v>
      </c>
      <c r="G232" s="91">
        <v>35000</v>
      </c>
      <c r="H232" s="91">
        <v>1004.5</v>
      </c>
      <c r="I232" s="127">
        <v>0</v>
      </c>
      <c r="J232" s="91">
        <v>1064</v>
      </c>
      <c r="K232" s="91">
        <v>25</v>
      </c>
      <c r="L232" s="91">
        <v>2093.5</v>
      </c>
      <c r="M232" s="127">
        <f t="shared" si="45"/>
        <v>32906.5</v>
      </c>
      <c r="O232" s="31"/>
      <c r="P232" s="62"/>
      <c r="Q232" s="62"/>
      <c r="R232" s="62"/>
      <c r="S232" s="62"/>
      <c r="T232" s="62"/>
      <c r="U232" s="62"/>
      <c r="V232" s="62"/>
      <c r="W232" s="62"/>
      <c r="X232" s="62"/>
      <c r="Y232" s="62"/>
      <c r="Z232" s="62"/>
      <c r="AA232" s="62"/>
      <c r="AB232" s="62"/>
      <c r="AC232" s="62"/>
      <c r="AD232" s="62"/>
      <c r="AE232" s="62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31"/>
      <c r="AV232" s="31"/>
      <c r="AW232" s="31"/>
      <c r="AX232" s="31"/>
      <c r="AY232" s="31"/>
      <c r="AZ232" s="31"/>
      <c r="BA232" s="31"/>
      <c r="BB232" s="31"/>
      <c r="BC232" s="31"/>
      <c r="BD232" s="31"/>
      <c r="BE232" s="31"/>
      <c r="BF232" s="31"/>
      <c r="BG232" s="31"/>
      <c r="BH232" s="31"/>
      <c r="BI232" s="31"/>
      <c r="BJ232" s="31"/>
      <c r="BK232" s="31"/>
      <c r="BL232" s="31"/>
      <c r="BM232" s="31"/>
      <c r="BN232" s="31"/>
      <c r="BO232" s="31"/>
      <c r="BP232" s="31"/>
      <c r="BQ232" s="31"/>
      <c r="BR232" s="31"/>
      <c r="BS232" s="31"/>
      <c r="BT232" s="31"/>
      <c r="BU232" s="31"/>
      <c r="BV232" s="31"/>
      <c r="BW232" s="31"/>
      <c r="BX232" s="31"/>
      <c r="BY232" s="31"/>
      <c r="BZ232" s="31"/>
      <c r="CA232" s="31"/>
      <c r="CB232" s="31"/>
      <c r="CC232" s="31"/>
      <c r="CD232" s="31"/>
      <c r="CE232" s="31"/>
      <c r="CF232" s="31"/>
      <c r="CG232" s="31"/>
      <c r="CH232" s="31"/>
      <c r="CI232" s="31"/>
      <c r="CJ232" s="31"/>
      <c r="CK232" s="31"/>
      <c r="CL232" s="31"/>
      <c r="CM232" s="31"/>
      <c r="CN232" s="31"/>
      <c r="CO232" s="31"/>
      <c r="CP232" s="31"/>
      <c r="CQ232" s="31"/>
      <c r="CR232" s="31"/>
      <c r="CS232" s="31"/>
      <c r="CT232" s="31"/>
      <c r="CU232" s="31"/>
      <c r="CV232" s="31"/>
      <c r="CW232" s="31"/>
      <c r="CX232" s="31"/>
      <c r="CY232" s="31"/>
      <c r="CZ232" s="31"/>
      <c r="DA232" s="31"/>
      <c r="DB232" s="31"/>
      <c r="DC232" s="31"/>
      <c r="DD232" s="31"/>
      <c r="DE232" s="31"/>
      <c r="DF232" s="31"/>
      <c r="DG232" s="31"/>
      <c r="DH232" s="31"/>
      <c r="DI232" s="31"/>
      <c r="DJ232" s="31"/>
      <c r="DK232" s="31"/>
      <c r="DL232" s="31"/>
      <c r="DM232" s="31"/>
      <c r="DN232" s="31"/>
      <c r="DO232" s="31"/>
      <c r="DP232" s="31"/>
      <c r="DQ232" s="31"/>
      <c r="DR232" s="31"/>
      <c r="DS232" s="31"/>
      <c r="DT232" s="31"/>
      <c r="DU232" s="31"/>
      <c r="DV232" s="31"/>
      <c r="DW232" s="31"/>
      <c r="DX232" s="31"/>
      <c r="DY232" s="31"/>
      <c r="DZ232" s="31"/>
      <c r="EA232" s="31"/>
      <c r="EB232" s="31"/>
      <c r="EC232" s="31"/>
      <c r="ED232" s="31"/>
      <c r="EE232" s="31"/>
      <c r="EF232" s="31"/>
      <c r="EG232" s="31"/>
    </row>
    <row r="233" spans="1:669" x14ac:dyDescent="0.25">
      <c r="A233" s="20" t="s">
        <v>165</v>
      </c>
      <c r="B233" s="141" t="s">
        <v>138</v>
      </c>
      <c r="C233" s="53" t="s">
        <v>66</v>
      </c>
      <c r="D233" s="53" t="s">
        <v>194</v>
      </c>
      <c r="E233" s="55">
        <v>44652</v>
      </c>
      <c r="F233" s="7" t="s">
        <v>97</v>
      </c>
      <c r="G233" s="91">
        <v>35000</v>
      </c>
      <c r="H233" s="91">
        <v>1004.5</v>
      </c>
      <c r="I233" s="127">
        <v>0</v>
      </c>
      <c r="J233" s="91">
        <v>1064</v>
      </c>
      <c r="K233" s="91">
        <v>25</v>
      </c>
      <c r="L233" s="91">
        <v>2093.5</v>
      </c>
      <c r="M233" s="127">
        <f t="shared" si="45"/>
        <v>32906.5</v>
      </c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  <c r="AA233" s="31"/>
      <c r="AB233" s="31"/>
      <c r="AC233" s="31"/>
      <c r="AD233" s="31"/>
      <c r="AE233" s="31"/>
      <c r="AF233" s="31"/>
      <c r="AG233" s="31"/>
      <c r="AH233" s="31"/>
      <c r="AI233" s="31"/>
      <c r="AJ233" s="31"/>
      <c r="AK233" s="31"/>
      <c r="AL233" s="31"/>
      <c r="AM233" s="31"/>
      <c r="AN233" s="31"/>
      <c r="AO233" s="31"/>
      <c r="AP233" s="31"/>
      <c r="AQ233" s="31"/>
      <c r="AR233" s="31"/>
      <c r="AS233" s="31"/>
      <c r="AT233" s="31"/>
      <c r="AU233" s="31"/>
      <c r="AV233" s="31"/>
      <c r="AW233" s="31"/>
      <c r="AX233" s="31"/>
      <c r="AY233" s="31"/>
      <c r="AZ233" s="31"/>
      <c r="BA233" s="31"/>
      <c r="BB233" s="31"/>
      <c r="BC233" s="31"/>
      <c r="BD233" s="31"/>
      <c r="BE233" s="31"/>
      <c r="BF233" s="31"/>
      <c r="BG233" s="31"/>
      <c r="BH233" s="31"/>
      <c r="BI233" s="31"/>
      <c r="BJ233" s="31"/>
      <c r="BK233" s="31"/>
      <c r="BL233" s="31"/>
      <c r="BM233" s="31"/>
      <c r="BN233" s="31"/>
      <c r="BO233" s="31"/>
      <c r="BP233" s="31"/>
      <c r="BQ233" s="31"/>
      <c r="BR233" s="31"/>
      <c r="BS233" s="31"/>
      <c r="BT233" s="31"/>
      <c r="BU233" s="31"/>
      <c r="BV233" s="31"/>
      <c r="BW233" s="31"/>
      <c r="BX233" s="31"/>
      <c r="BY233" s="31"/>
      <c r="BZ233" s="31"/>
      <c r="CA233" s="31"/>
      <c r="CB233" s="31"/>
      <c r="CC233" s="31"/>
      <c r="CD233" s="31"/>
      <c r="CE233" s="31"/>
      <c r="CF233" s="31"/>
      <c r="CG233" s="31"/>
      <c r="CH233" s="31"/>
      <c r="CI233" s="31"/>
      <c r="CJ233" s="31"/>
      <c r="CK233" s="31"/>
      <c r="CL233" s="31"/>
      <c r="CM233" s="31"/>
      <c r="CN233" s="31"/>
      <c r="CO233" s="31"/>
      <c r="CP233" s="31"/>
      <c r="CQ233" s="31"/>
      <c r="CR233" s="31"/>
      <c r="CS233" s="31"/>
      <c r="CT233" s="31"/>
      <c r="CU233" s="31"/>
      <c r="CV233" s="31"/>
      <c r="CW233" s="31"/>
      <c r="CX233" s="31"/>
      <c r="CY233" s="31"/>
      <c r="CZ233" s="31"/>
      <c r="DA233" s="31"/>
      <c r="DB233" s="31"/>
      <c r="DC233" s="31"/>
      <c r="DD233" s="31"/>
      <c r="DE233" s="31"/>
      <c r="DF233" s="31"/>
      <c r="DG233" s="31"/>
      <c r="DH233" s="31"/>
      <c r="DI233" s="31"/>
      <c r="DJ233" s="31"/>
      <c r="DK233" s="31"/>
      <c r="DL233" s="31"/>
      <c r="DM233" s="31"/>
      <c r="DN233" s="31"/>
      <c r="DO233" s="31"/>
      <c r="DP233" s="31"/>
      <c r="DQ233" s="31"/>
      <c r="DR233" s="31"/>
      <c r="DS233" s="31"/>
      <c r="DT233" s="31"/>
      <c r="DU233" s="31"/>
      <c r="DV233" s="31"/>
      <c r="DW233" s="31"/>
      <c r="DX233" s="31"/>
      <c r="DY233" s="31"/>
      <c r="DZ233" s="31"/>
      <c r="EA233" s="31"/>
      <c r="EB233" s="31"/>
      <c r="EC233" s="31"/>
      <c r="ED233" s="31"/>
      <c r="EE233" s="31"/>
      <c r="EF233" s="31"/>
      <c r="EG233" s="31"/>
    </row>
    <row r="234" spans="1:669" x14ac:dyDescent="0.25">
      <c r="A234" s="70" t="s">
        <v>13</v>
      </c>
      <c r="B234" s="25">
        <v>7</v>
      </c>
      <c r="C234" s="41"/>
      <c r="D234" s="41"/>
      <c r="E234" s="57"/>
      <c r="F234" s="58"/>
      <c r="G234" s="99">
        <f t="shared" ref="G234:M234" si="46">SUM(G227:G233)</f>
        <v>314500</v>
      </c>
      <c r="H234" s="99">
        <f t="shared" si="46"/>
        <v>9026.15</v>
      </c>
      <c r="I234" s="99">
        <f t="shared" si="46"/>
        <v>11489.51</v>
      </c>
      <c r="J234" s="99">
        <f t="shared" si="46"/>
        <v>9560.7999999999993</v>
      </c>
      <c r="K234" s="99">
        <f t="shared" si="46"/>
        <v>175</v>
      </c>
      <c r="L234" s="99">
        <f t="shared" si="46"/>
        <v>30251.46</v>
      </c>
      <c r="M234" s="99">
        <f t="shared" si="46"/>
        <v>284248.54000000004</v>
      </c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  <c r="AA234" s="31"/>
      <c r="AB234" s="31"/>
      <c r="AC234" s="31"/>
      <c r="AD234" s="31"/>
      <c r="AE234" s="31"/>
      <c r="AF234" s="31"/>
      <c r="AG234" s="31"/>
      <c r="AH234" s="31"/>
      <c r="AI234" s="31"/>
      <c r="AJ234" s="31"/>
      <c r="AK234" s="31"/>
      <c r="AL234" s="31"/>
      <c r="AM234" s="31"/>
      <c r="AN234" s="31"/>
      <c r="AO234" s="31"/>
      <c r="AP234" s="31"/>
      <c r="AQ234" s="31"/>
      <c r="AR234" s="31"/>
      <c r="AS234" s="31"/>
      <c r="AT234" s="31"/>
      <c r="AU234" s="31"/>
      <c r="AV234" s="31"/>
      <c r="AW234" s="31"/>
      <c r="AX234" s="31"/>
      <c r="AY234" s="31"/>
      <c r="AZ234" s="31"/>
      <c r="BA234" s="31"/>
      <c r="BB234" s="31"/>
      <c r="BC234" s="31"/>
      <c r="BD234" s="31"/>
      <c r="BE234" s="31"/>
      <c r="BF234" s="31"/>
      <c r="BG234" s="31"/>
      <c r="BH234" s="31"/>
      <c r="BI234" s="31"/>
      <c r="BJ234" s="31"/>
      <c r="BK234" s="31"/>
      <c r="BL234" s="31"/>
      <c r="BM234" s="31"/>
      <c r="BN234" s="31"/>
      <c r="BO234" s="31"/>
      <c r="BP234" s="31"/>
      <c r="BQ234" s="31"/>
      <c r="BR234" s="31"/>
      <c r="BS234" s="31"/>
      <c r="BT234" s="31"/>
      <c r="BU234" s="31"/>
      <c r="BV234" s="31"/>
      <c r="BW234" s="31"/>
      <c r="BX234" s="31"/>
      <c r="BY234" s="31"/>
      <c r="BZ234" s="31"/>
      <c r="CA234" s="31"/>
      <c r="CB234" s="31"/>
      <c r="CC234" s="31"/>
      <c r="CD234" s="31"/>
      <c r="CE234" s="31"/>
      <c r="CF234" s="31"/>
      <c r="CG234" s="31"/>
      <c r="CH234" s="31"/>
      <c r="CI234" s="31"/>
      <c r="CJ234" s="31"/>
      <c r="CK234" s="31"/>
      <c r="CL234" s="31"/>
      <c r="CM234" s="31"/>
      <c r="CN234" s="31"/>
      <c r="CO234" s="31"/>
      <c r="CP234" s="31"/>
      <c r="CQ234" s="31"/>
      <c r="CR234" s="31"/>
      <c r="CS234" s="31"/>
      <c r="CT234" s="31"/>
      <c r="CU234" s="31"/>
      <c r="CV234" s="31"/>
      <c r="CW234" s="31"/>
      <c r="CX234" s="31"/>
      <c r="CY234" s="31"/>
      <c r="CZ234" s="31"/>
      <c r="DA234" s="31"/>
      <c r="DB234" s="31"/>
      <c r="DC234" s="31"/>
      <c r="DD234" s="31"/>
      <c r="DE234" s="31"/>
      <c r="DF234" s="31"/>
      <c r="DG234" s="31"/>
      <c r="DH234" s="31"/>
      <c r="DI234" s="31"/>
      <c r="DJ234" s="31"/>
      <c r="DK234" s="31"/>
      <c r="DL234" s="31"/>
      <c r="DM234" s="31"/>
      <c r="DN234" s="31"/>
      <c r="DO234" s="31"/>
      <c r="DP234" s="31"/>
      <c r="DQ234" s="31"/>
      <c r="DR234" s="31"/>
      <c r="DS234" s="31"/>
      <c r="DT234" s="31"/>
      <c r="DU234" s="31"/>
      <c r="DV234" s="31"/>
      <c r="DW234" s="31"/>
      <c r="DX234" s="31"/>
      <c r="DY234" s="31"/>
      <c r="DZ234" s="31"/>
      <c r="EA234" s="31"/>
      <c r="EB234" s="31"/>
      <c r="EC234" s="31"/>
      <c r="ED234" s="31"/>
      <c r="EE234" s="31"/>
      <c r="EF234" s="31"/>
      <c r="EG234" s="31"/>
    </row>
    <row r="235" spans="1:669" x14ac:dyDescent="0.25">
      <c r="A235" s="107"/>
      <c r="B235" s="108"/>
      <c r="C235" s="73"/>
      <c r="D235" s="73"/>
      <c r="E235" s="74"/>
      <c r="F235" s="109"/>
      <c r="G235" s="110"/>
      <c r="H235" s="110"/>
      <c r="I235" s="110"/>
      <c r="J235" s="110"/>
      <c r="K235" s="110"/>
      <c r="L235" s="110"/>
      <c r="M235" s="110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  <c r="AA235" s="31"/>
      <c r="AB235" s="31"/>
      <c r="AC235" s="31"/>
      <c r="AD235" s="31"/>
      <c r="AE235" s="31"/>
      <c r="AF235" s="31"/>
      <c r="AG235" s="31"/>
      <c r="AH235" s="31"/>
      <c r="AI235" s="31"/>
      <c r="AJ235" s="31"/>
      <c r="AK235" s="31"/>
      <c r="AL235" s="31"/>
      <c r="AM235" s="31"/>
      <c r="AN235" s="31"/>
      <c r="AO235" s="31"/>
      <c r="AP235" s="31"/>
      <c r="AQ235" s="31"/>
      <c r="AR235" s="31"/>
      <c r="AS235" s="31"/>
      <c r="AT235" s="31"/>
      <c r="AU235" s="31"/>
      <c r="AV235" s="31"/>
      <c r="AW235" s="31"/>
      <c r="AX235" s="31"/>
      <c r="AY235" s="31"/>
      <c r="AZ235" s="31"/>
      <c r="BA235" s="31"/>
      <c r="BB235" s="31"/>
      <c r="BC235" s="31"/>
      <c r="BD235" s="31"/>
      <c r="BE235" s="31"/>
      <c r="BF235" s="31"/>
      <c r="BG235" s="31"/>
      <c r="BH235" s="31"/>
      <c r="BI235" s="31"/>
      <c r="BJ235" s="31"/>
      <c r="BK235" s="31"/>
      <c r="BL235" s="31"/>
      <c r="BM235" s="31"/>
      <c r="BN235" s="31"/>
      <c r="BO235" s="31"/>
      <c r="BP235" s="31"/>
      <c r="BQ235" s="31"/>
      <c r="BR235" s="31"/>
      <c r="BS235" s="31"/>
      <c r="BT235" s="31"/>
      <c r="BU235" s="31"/>
      <c r="BV235" s="31"/>
      <c r="BW235" s="31"/>
      <c r="BX235" s="31"/>
      <c r="BY235" s="31"/>
      <c r="BZ235" s="31"/>
      <c r="CA235" s="31"/>
      <c r="CB235" s="31"/>
      <c r="CC235" s="31"/>
      <c r="CD235" s="31"/>
      <c r="CE235" s="31"/>
      <c r="CF235" s="31"/>
      <c r="CG235" s="31"/>
      <c r="CH235" s="31"/>
      <c r="CI235" s="31"/>
      <c r="CJ235" s="31"/>
      <c r="CK235" s="31"/>
      <c r="CL235" s="31"/>
      <c r="CM235" s="31"/>
      <c r="CN235" s="31"/>
      <c r="CO235" s="31"/>
      <c r="CP235" s="31"/>
      <c r="CQ235" s="31"/>
      <c r="CR235" s="31"/>
      <c r="CS235" s="31"/>
      <c r="CT235" s="31"/>
      <c r="CU235" s="31"/>
      <c r="CV235" s="31"/>
      <c r="CW235" s="31"/>
      <c r="CX235" s="31"/>
      <c r="CY235" s="31"/>
      <c r="CZ235" s="31"/>
      <c r="DA235" s="31"/>
      <c r="DB235" s="31"/>
      <c r="DC235" s="31"/>
      <c r="DD235" s="31"/>
      <c r="DE235" s="31"/>
      <c r="DF235" s="31"/>
      <c r="DG235" s="31"/>
      <c r="DH235" s="31"/>
      <c r="DI235" s="31"/>
      <c r="DJ235" s="31"/>
      <c r="DK235" s="31"/>
      <c r="DL235" s="31"/>
      <c r="DM235" s="31"/>
      <c r="DN235" s="31"/>
      <c r="DO235" s="31"/>
      <c r="DP235" s="31"/>
      <c r="DQ235" s="31"/>
      <c r="DR235" s="31"/>
      <c r="DS235" s="31"/>
      <c r="DT235" s="31"/>
      <c r="DU235" s="31"/>
      <c r="DV235" s="31"/>
      <c r="DW235" s="31"/>
      <c r="DX235" s="31"/>
      <c r="DY235" s="31"/>
      <c r="DZ235" s="31"/>
      <c r="EA235" s="31"/>
      <c r="EB235" s="31"/>
      <c r="EC235" s="31"/>
      <c r="ED235" s="31"/>
      <c r="EE235" s="31"/>
      <c r="EF235" s="31"/>
      <c r="EG235" s="31"/>
    </row>
    <row r="236" spans="1:669" x14ac:dyDescent="0.25">
      <c r="A236" s="107" t="s">
        <v>195</v>
      </c>
      <c r="B236" s="108"/>
      <c r="C236" s="73"/>
      <c r="D236" s="73"/>
      <c r="E236" s="74"/>
      <c r="F236" s="109"/>
      <c r="G236" s="110"/>
      <c r="H236" s="110"/>
      <c r="I236" s="110"/>
      <c r="J236" s="110"/>
      <c r="K236" s="110"/>
      <c r="L236" s="110"/>
      <c r="M236" s="110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  <c r="AA236" s="31"/>
      <c r="AB236" s="31"/>
      <c r="AC236" s="31"/>
      <c r="AD236" s="31"/>
      <c r="AE236" s="31"/>
      <c r="AF236" s="31"/>
      <c r="AG236" s="31"/>
      <c r="AH236" s="31"/>
      <c r="AI236" s="31"/>
      <c r="AJ236" s="31"/>
      <c r="AK236" s="31"/>
      <c r="AL236" s="31"/>
      <c r="AM236" s="31"/>
      <c r="AN236" s="31"/>
      <c r="AO236" s="31"/>
      <c r="AP236" s="31"/>
      <c r="AQ236" s="31"/>
      <c r="AR236" s="31"/>
      <c r="AS236" s="31"/>
      <c r="AT236" s="31"/>
      <c r="AU236" s="31"/>
      <c r="AV236" s="31"/>
      <c r="AW236" s="31"/>
      <c r="AX236" s="31"/>
      <c r="AY236" s="31"/>
      <c r="AZ236" s="31"/>
      <c r="BA236" s="31"/>
      <c r="BB236" s="31"/>
      <c r="BC236" s="31"/>
      <c r="BD236" s="31"/>
      <c r="BE236" s="31"/>
      <c r="BF236" s="31"/>
      <c r="BG236" s="31"/>
      <c r="BH236" s="31"/>
      <c r="BI236" s="31"/>
      <c r="BJ236" s="31"/>
      <c r="BK236" s="31"/>
      <c r="BL236" s="31"/>
      <c r="BM236" s="31"/>
      <c r="BN236" s="31"/>
      <c r="BO236" s="31"/>
      <c r="BP236" s="31"/>
      <c r="BQ236" s="31"/>
      <c r="BR236" s="31"/>
      <c r="BS236" s="31"/>
      <c r="BT236" s="31"/>
      <c r="BU236" s="31"/>
      <c r="BV236" s="31"/>
      <c r="BW236" s="31"/>
      <c r="BX236" s="31"/>
      <c r="BY236" s="31"/>
      <c r="BZ236" s="31"/>
      <c r="CA236" s="31"/>
      <c r="CB236" s="31"/>
      <c r="CC236" s="31"/>
      <c r="CD236" s="31"/>
      <c r="CE236" s="31"/>
      <c r="CF236" s="31"/>
      <c r="CG236" s="31"/>
      <c r="CH236" s="31"/>
      <c r="CI236" s="31"/>
      <c r="CJ236" s="31"/>
      <c r="CK236" s="31"/>
      <c r="CL236" s="31"/>
      <c r="CM236" s="31"/>
      <c r="CN236" s="31"/>
      <c r="CO236" s="31"/>
      <c r="CP236" s="31"/>
      <c r="CQ236" s="31"/>
      <c r="CR236" s="31"/>
      <c r="CS236" s="31"/>
      <c r="CT236" s="31"/>
      <c r="CU236" s="31"/>
      <c r="CV236" s="31"/>
      <c r="CW236" s="31"/>
      <c r="CX236" s="31"/>
      <c r="CY236" s="31"/>
      <c r="CZ236" s="31"/>
      <c r="DA236" s="31"/>
      <c r="DB236" s="31"/>
      <c r="DC236" s="31"/>
      <c r="DD236" s="31"/>
      <c r="DE236" s="31"/>
      <c r="DF236" s="31"/>
      <c r="DG236" s="31"/>
      <c r="DH236" s="31"/>
      <c r="DI236" s="31"/>
      <c r="DJ236" s="31"/>
      <c r="DK236" s="31"/>
      <c r="DL236" s="31"/>
      <c r="DM236" s="31"/>
      <c r="DN236" s="31"/>
      <c r="DO236" s="31"/>
      <c r="DP236" s="31"/>
      <c r="DQ236" s="31"/>
      <c r="DR236" s="31"/>
      <c r="DS236" s="31"/>
      <c r="DT236" s="31"/>
      <c r="DU236" s="31"/>
      <c r="DV236" s="31"/>
      <c r="DW236" s="31"/>
      <c r="DX236" s="31"/>
      <c r="DY236" s="31"/>
      <c r="DZ236" s="31"/>
      <c r="EA236" s="31"/>
      <c r="EB236" s="31"/>
      <c r="EC236" s="31"/>
      <c r="ED236" s="31"/>
      <c r="EE236" s="31"/>
      <c r="EF236" s="31"/>
      <c r="EG236" s="31"/>
    </row>
    <row r="237" spans="1:669" x14ac:dyDescent="0.25">
      <c r="A237" s="120" t="s">
        <v>211</v>
      </c>
      <c r="B237" s="140" t="s">
        <v>156</v>
      </c>
      <c r="C237" s="73" t="s">
        <v>65</v>
      </c>
      <c r="D237" s="73" t="s">
        <v>194</v>
      </c>
      <c r="E237" s="119">
        <v>44819</v>
      </c>
      <c r="F237" s="121" t="s">
        <v>97</v>
      </c>
      <c r="G237" s="92">
        <v>50000</v>
      </c>
      <c r="H237" s="92">
        <v>1435</v>
      </c>
      <c r="I237" s="92">
        <v>1854</v>
      </c>
      <c r="J237" s="92">
        <v>1520</v>
      </c>
      <c r="K237" s="92">
        <v>25</v>
      </c>
      <c r="L237" s="92">
        <v>4834</v>
      </c>
      <c r="M237" s="127">
        <f>G237-L237</f>
        <v>45166</v>
      </c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  <c r="AA237" s="31"/>
      <c r="AB237" s="31"/>
      <c r="AC237" s="31"/>
      <c r="AD237" s="31"/>
      <c r="AE237" s="31"/>
      <c r="AF237" s="31"/>
      <c r="AG237" s="31"/>
      <c r="AH237" s="31"/>
      <c r="AI237" s="31"/>
      <c r="AJ237" s="31"/>
      <c r="AK237" s="31"/>
      <c r="AL237" s="31"/>
      <c r="AM237" s="31"/>
      <c r="AN237" s="31"/>
      <c r="AO237" s="31"/>
      <c r="AP237" s="31"/>
      <c r="AQ237" s="31"/>
      <c r="AR237" s="31"/>
      <c r="AS237" s="31"/>
      <c r="AT237" s="31"/>
      <c r="AU237" s="31"/>
      <c r="AV237" s="31"/>
      <c r="AW237" s="31"/>
      <c r="AX237" s="31"/>
      <c r="AY237" s="31"/>
      <c r="AZ237" s="31"/>
      <c r="BA237" s="31"/>
      <c r="BB237" s="31"/>
      <c r="BC237" s="31"/>
      <c r="BD237" s="31"/>
      <c r="BE237" s="31"/>
      <c r="BF237" s="31"/>
      <c r="BG237" s="31"/>
      <c r="BH237" s="31"/>
      <c r="BI237" s="31"/>
      <c r="BJ237" s="31"/>
      <c r="BK237" s="31"/>
      <c r="BL237" s="31"/>
      <c r="BM237" s="31"/>
      <c r="BN237" s="31"/>
      <c r="BO237" s="31"/>
      <c r="BP237" s="31"/>
      <c r="BQ237" s="31"/>
      <c r="BR237" s="31"/>
      <c r="BS237" s="31"/>
      <c r="BT237" s="31"/>
      <c r="BU237" s="31"/>
      <c r="BV237" s="31"/>
      <c r="BW237" s="31"/>
      <c r="BX237" s="31"/>
      <c r="BY237" s="31"/>
      <c r="BZ237" s="31"/>
      <c r="CA237" s="31"/>
      <c r="CB237" s="31"/>
      <c r="CC237" s="31"/>
      <c r="CD237" s="31"/>
      <c r="CE237" s="31"/>
      <c r="CF237" s="31"/>
      <c r="CG237" s="31"/>
      <c r="CH237" s="31"/>
      <c r="CI237" s="31"/>
      <c r="CJ237" s="31"/>
      <c r="CK237" s="31"/>
      <c r="CL237" s="31"/>
      <c r="CM237" s="31"/>
      <c r="CN237" s="31"/>
      <c r="CO237" s="31"/>
      <c r="CP237" s="31"/>
      <c r="CQ237" s="31"/>
      <c r="CR237" s="31"/>
      <c r="CS237" s="31"/>
      <c r="CT237" s="31"/>
      <c r="CU237" s="31"/>
      <c r="CV237" s="31"/>
      <c r="CW237" s="31"/>
      <c r="CX237" s="31"/>
      <c r="CY237" s="31"/>
      <c r="CZ237" s="31"/>
      <c r="DA237" s="31"/>
      <c r="DB237" s="31"/>
      <c r="DC237" s="31"/>
      <c r="DD237" s="31"/>
      <c r="DE237" s="31"/>
      <c r="DF237" s="31"/>
      <c r="DG237" s="31"/>
      <c r="DH237" s="31"/>
      <c r="DI237" s="31"/>
      <c r="DJ237" s="31"/>
      <c r="DK237" s="31"/>
      <c r="DL237" s="31"/>
      <c r="DM237" s="31"/>
      <c r="DN237" s="31"/>
      <c r="DO237" s="31"/>
      <c r="DP237" s="31"/>
      <c r="DQ237" s="31"/>
      <c r="DR237" s="31"/>
      <c r="DS237" s="31"/>
      <c r="DT237" s="31"/>
      <c r="DU237" s="31"/>
      <c r="DV237" s="31"/>
      <c r="DW237" s="31"/>
      <c r="DX237" s="31"/>
      <c r="DY237" s="31"/>
      <c r="DZ237" s="31"/>
      <c r="EA237" s="31"/>
      <c r="EB237" s="31"/>
      <c r="EC237" s="31"/>
      <c r="ED237" s="31"/>
      <c r="EE237" s="31"/>
      <c r="EF237" s="31"/>
      <c r="EG237" s="31"/>
    </row>
    <row r="238" spans="1:669" x14ac:dyDescent="0.25">
      <c r="A238" s="120" t="s">
        <v>191</v>
      </c>
      <c r="B238" s="140" t="s">
        <v>49</v>
      </c>
      <c r="C238" s="73" t="s">
        <v>65</v>
      </c>
      <c r="D238" s="73" t="s">
        <v>194</v>
      </c>
      <c r="E238" s="74">
        <v>44719</v>
      </c>
      <c r="F238" s="75" t="s">
        <v>97</v>
      </c>
      <c r="G238" s="92">
        <v>89500</v>
      </c>
      <c r="H238" s="92">
        <v>2568.65</v>
      </c>
      <c r="I238" s="92">
        <v>9635.51</v>
      </c>
      <c r="J238" s="92">
        <v>2720.8</v>
      </c>
      <c r="K238" s="92">
        <v>25</v>
      </c>
      <c r="L238" s="92">
        <v>14949.96</v>
      </c>
      <c r="M238" s="127">
        <f>G238-L238</f>
        <v>74550.040000000008</v>
      </c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  <c r="AA238" s="31"/>
      <c r="AB238" s="31"/>
      <c r="AC238" s="31"/>
      <c r="AD238" s="31"/>
      <c r="AE238" s="31"/>
      <c r="AF238" s="31"/>
      <c r="AG238" s="31"/>
      <c r="AH238" s="31"/>
      <c r="AI238" s="31"/>
      <c r="AJ238" s="31"/>
      <c r="AK238" s="31"/>
      <c r="AL238" s="31"/>
      <c r="AM238" s="31"/>
      <c r="AN238" s="31"/>
      <c r="AO238" s="31"/>
      <c r="AP238" s="31"/>
      <c r="AQ238" s="31"/>
      <c r="AR238" s="31"/>
      <c r="AS238" s="31"/>
      <c r="AT238" s="31"/>
      <c r="AU238" s="31"/>
      <c r="AV238" s="31"/>
      <c r="AW238" s="31"/>
      <c r="AX238" s="31"/>
      <c r="AY238" s="31"/>
      <c r="AZ238" s="31"/>
      <c r="BA238" s="31"/>
      <c r="BB238" s="31"/>
      <c r="BC238" s="31"/>
      <c r="BD238" s="31"/>
      <c r="BE238" s="31"/>
      <c r="BF238" s="31"/>
      <c r="BG238" s="31"/>
      <c r="BH238" s="31"/>
      <c r="BI238" s="31"/>
      <c r="BJ238" s="31"/>
      <c r="BK238" s="31"/>
      <c r="BL238" s="31"/>
      <c r="BM238" s="31"/>
      <c r="BN238" s="31"/>
      <c r="BO238" s="31"/>
      <c r="BP238" s="31"/>
      <c r="BQ238" s="31"/>
      <c r="BR238" s="31"/>
      <c r="BS238" s="31"/>
      <c r="BT238" s="31"/>
      <c r="BU238" s="31"/>
      <c r="BV238" s="31"/>
      <c r="BW238" s="31"/>
      <c r="BX238" s="31"/>
      <c r="BY238" s="31"/>
      <c r="BZ238" s="31"/>
      <c r="CA238" s="31"/>
      <c r="CB238" s="31"/>
      <c r="CC238" s="31"/>
      <c r="CD238" s="31"/>
      <c r="CE238" s="31"/>
      <c r="CF238" s="31"/>
      <c r="CG238" s="31"/>
      <c r="CH238" s="31"/>
      <c r="CI238" s="31"/>
      <c r="CJ238" s="31"/>
      <c r="CK238" s="31"/>
      <c r="CL238" s="31"/>
      <c r="CM238" s="31"/>
      <c r="CN238" s="31"/>
      <c r="CO238" s="31"/>
      <c r="CP238" s="31"/>
      <c r="CQ238" s="31"/>
      <c r="CR238" s="31"/>
      <c r="CS238" s="31"/>
      <c r="CT238" s="31"/>
      <c r="CU238" s="31"/>
      <c r="CV238" s="31"/>
      <c r="CW238" s="31"/>
      <c r="CX238" s="31"/>
      <c r="CY238" s="31"/>
      <c r="CZ238" s="31"/>
      <c r="DA238" s="31"/>
      <c r="DB238" s="31"/>
      <c r="DC238" s="31"/>
      <c r="DD238" s="31"/>
      <c r="DE238" s="31"/>
      <c r="DF238" s="31"/>
      <c r="DG238" s="31"/>
      <c r="DH238" s="31"/>
      <c r="DI238" s="31"/>
      <c r="DJ238" s="31"/>
      <c r="DK238" s="31"/>
      <c r="DL238" s="31"/>
      <c r="DM238" s="31"/>
      <c r="DN238" s="31"/>
      <c r="DO238" s="31"/>
      <c r="DP238" s="31"/>
      <c r="DQ238" s="31"/>
      <c r="DR238" s="31"/>
      <c r="DS238" s="31"/>
      <c r="DT238" s="31"/>
      <c r="DU238" s="31"/>
      <c r="DV238" s="31"/>
      <c r="DW238" s="31"/>
      <c r="DX238" s="31"/>
      <c r="DY238" s="31"/>
      <c r="DZ238" s="31"/>
      <c r="EA238" s="31"/>
      <c r="EB238" s="31"/>
      <c r="EC238" s="31"/>
      <c r="ED238" s="31"/>
      <c r="EE238" s="31"/>
      <c r="EF238" s="31"/>
      <c r="EG238" s="31"/>
    </row>
    <row r="239" spans="1:669" x14ac:dyDescent="0.25">
      <c r="A239" s="29" t="s">
        <v>13</v>
      </c>
      <c r="B239" s="25">
        <v>2</v>
      </c>
      <c r="C239" s="41"/>
      <c r="D239" s="41"/>
      <c r="E239" s="41"/>
      <c r="F239" s="111"/>
      <c r="G239" s="99">
        <f t="shared" ref="G239:M239" si="47">SUM(G237:G238)</f>
        <v>139500</v>
      </c>
      <c r="H239" s="99">
        <f t="shared" si="47"/>
        <v>4003.65</v>
      </c>
      <c r="I239" s="99">
        <f t="shared" si="47"/>
        <v>11489.51</v>
      </c>
      <c r="J239" s="99">
        <f t="shared" si="47"/>
        <v>4240.8</v>
      </c>
      <c r="K239" s="99">
        <f>SUM(K237:K238)</f>
        <v>50</v>
      </c>
      <c r="L239" s="99">
        <f>SUM(L237:L238)</f>
        <v>19783.96</v>
      </c>
      <c r="M239" s="99">
        <f t="shared" si="47"/>
        <v>119716.04000000001</v>
      </c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  <c r="AA239" s="31"/>
      <c r="AB239" s="31"/>
      <c r="AC239" s="31"/>
      <c r="AD239" s="31"/>
      <c r="AE239" s="31"/>
      <c r="AF239" s="31"/>
      <c r="AG239" s="31"/>
      <c r="AH239" s="31"/>
      <c r="AI239" s="31"/>
      <c r="AJ239" s="31"/>
      <c r="AK239" s="31"/>
      <c r="AL239" s="31"/>
      <c r="AM239" s="31"/>
      <c r="AN239" s="31"/>
      <c r="AO239" s="31"/>
      <c r="AP239" s="31"/>
      <c r="AQ239" s="31"/>
      <c r="AR239" s="31"/>
      <c r="AS239" s="31"/>
      <c r="AT239" s="31"/>
      <c r="AU239" s="31"/>
      <c r="AV239" s="31"/>
      <c r="AW239" s="31"/>
      <c r="AX239" s="31"/>
      <c r="AY239" s="31"/>
      <c r="AZ239" s="31"/>
      <c r="BA239" s="31"/>
      <c r="BB239" s="31"/>
      <c r="BC239" s="31"/>
      <c r="BD239" s="31"/>
      <c r="BE239" s="31"/>
      <c r="BF239" s="31"/>
      <c r="BG239" s="31"/>
      <c r="BH239" s="31"/>
      <c r="BI239" s="31"/>
      <c r="BJ239" s="31"/>
      <c r="BK239" s="31"/>
      <c r="BL239" s="31"/>
      <c r="BM239" s="31"/>
      <c r="BN239" s="31"/>
      <c r="BO239" s="31"/>
      <c r="BP239" s="31"/>
      <c r="BQ239" s="31"/>
      <c r="BR239" s="31"/>
      <c r="BS239" s="31"/>
      <c r="BT239" s="31"/>
      <c r="BU239" s="31"/>
      <c r="BV239" s="31"/>
      <c r="BW239" s="31"/>
      <c r="BX239" s="31"/>
      <c r="BY239" s="31"/>
      <c r="BZ239" s="31"/>
      <c r="CA239" s="31"/>
      <c r="CB239" s="31"/>
      <c r="CC239" s="31"/>
      <c r="CD239" s="31"/>
      <c r="CE239" s="31"/>
      <c r="CF239" s="31"/>
      <c r="CG239" s="31"/>
      <c r="CH239" s="31"/>
      <c r="CI239" s="31"/>
      <c r="CJ239" s="31"/>
      <c r="CK239" s="31"/>
      <c r="CL239" s="31"/>
      <c r="CM239" s="31"/>
      <c r="CN239" s="31"/>
      <c r="CO239" s="31"/>
      <c r="CP239" s="31"/>
      <c r="CQ239" s="31"/>
      <c r="CR239" s="31"/>
      <c r="CS239" s="31"/>
      <c r="CT239" s="31"/>
      <c r="CU239" s="31"/>
      <c r="CV239" s="31"/>
      <c r="CW239" s="31"/>
      <c r="CX239" s="31"/>
      <c r="CY239" s="31"/>
      <c r="CZ239" s="31"/>
      <c r="DA239" s="31"/>
      <c r="DB239" s="31"/>
      <c r="DC239" s="31"/>
      <c r="DD239" s="31"/>
      <c r="DE239" s="31"/>
      <c r="DF239" s="31"/>
      <c r="DG239" s="31"/>
      <c r="DH239" s="31"/>
      <c r="DI239" s="31"/>
      <c r="DJ239" s="31"/>
      <c r="DK239" s="31"/>
      <c r="DL239" s="31"/>
      <c r="DM239" s="31"/>
      <c r="DN239" s="31"/>
      <c r="DO239" s="31"/>
      <c r="DP239" s="31"/>
      <c r="DQ239" s="31"/>
      <c r="DR239" s="31"/>
      <c r="DS239" s="31"/>
      <c r="DT239" s="31"/>
      <c r="DU239" s="31"/>
      <c r="DV239" s="31"/>
      <c r="DW239" s="31"/>
      <c r="DX239" s="31"/>
      <c r="DY239" s="31"/>
      <c r="DZ239" s="31"/>
      <c r="EA239" s="31"/>
      <c r="EB239" s="31"/>
      <c r="EC239" s="31"/>
      <c r="ED239" s="31"/>
      <c r="EE239" s="31"/>
      <c r="EF239" s="31"/>
      <c r="EG239" s="31"/>
    </row>
    <row r="240" spans="1:669" x14ac:dyDescent="0.25">
      <c r="A240" s="28"/>
      <c r="B240" s="108"/>
      <c r="C240" s="73"/>
      <c r="D240" s="73"/>
      <c r="E240" s="73"/>
      <c r="F240" s="118"/>
      <c r="G240" s="110"/>
      <c r="H240" s="110"/>
      <c r="I240" s="110"/>
      <c r="J240" s="110"/>
      <c r="K240" s="110"/>
      <c r="L240" s="110"/>
      <c r="M240" s="110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  <c r="AA240" s="31"/>
      <c r="AB240" s="31"/>
      <c r="AC240" s="31"/>
      <c r="AD240" s="31"/>
      <c r="AE240" s="31"/>
      <c r="AF240" s="31"/>
      <c r="AG240" s="31"/>
      <c r="AH240" s="31"/>
      <c r="AI240" s="31"/>
      <c r="AJ240" s="31"/>
      <c r="AK240" s="31"/>
      <c r="AL240" s="31"/>
      <c r="AM240" s="31"/>
      <c r="AN240" s="31"/>
      <c r="AO240" s="31"/>
      <c r="AP240" s="31"/>
      <c r="AQ240" s="31"/>
      <c r="AR240" s="31"/>
      <c r="AS240" s="31"/>
      <c r="AT240" s="31"/>
      <c r="AU240" s="31"/>
      <c r="AV240" s="31"/>
      <c r="AW240" s="31"/>
      <c r="AX240" s="31"/>
      <c r="AY240" s="31"/>
      <c r="AZ240" s="31"/>
      <c r="BA240" s="31"/>
      <c r="BB240" s="31"/>
      <c r="BC240" s="31"/>
      <c r="BD240" s="31"/>
      <c r="BE240" s="31"/>
      <c r="BF240" s="31"/>
      <c r="BG240" s="31"/>
      <c r="BH240" s="31"/>
      <c r="BI240" s="31"/>
      <c r="BJ240" s="31"/>
      <c r="BK240" s="31"/>
      <c r="BL240" s="31"/>
      <c r="BM240" s="31"/>
      <c r="BN240" s="31"/>
      <c r="BO240" s="31"/>
      <c r="BP240" s="31"/>
      <c r="BQ240" s="31"/>
      <c r="BR240" s="31"/>
      <c r="BS240" s="31"/>
      <c r="BT240" s="31"/>
      <c r="BU240" s="31"/>
      <c r="BV240" s="31"/>
      <c r="BW240" s="31"/>
      <c r="BX240" s="31"/>
      <c r="BY240" s="31"/>
      <c r="BZ240" s="31"/>
      <c r="CA240" s="31"/>
      <c r="CB240" s="31"/>
      <c r="CC240" s="31"/>
      <c r="CD240" s="31"/>
      <c r="CE240" s="31"/>
      <c r="CF240" s="31"/>
      <c r="CG240" s="31"/>
      <c r="CH240" s="31"/>
      <c r="CI240" s="31"/>
      <c r="CJ240" s="31"/>
      <c r="CK240" s="31"/>
      <c r="CL240" s="31"/>
      <c r="CM240" s="31"/>
      <c r="CN240" s="31"/>
      <c r="CO240" s="31"/>
      <c r="CP240" s="31"/>
      <c r="CQ240" s="31"/>
      <c r="CR240" s="31"/>
      <c r="CS240" s="31"/>
      <c r="CT240" s="31"/>
      <c r="CU240" s="31"/>
      <c r="CV240" s="31"/>
      <c r="CW240" s="31"/>
      <c r="CX240" s="31"/>
      <c r="CY240" s="31"/>
      <c r="CZ240" s="31"/>
      <c r="DA240" s="31"/>
      <c r="DB240" s="31"/>
      <c r="DC240" s="31"/>
      <c r="DD240" s="31"/>
      <c r="DE240" s="31"/>
      <c r="DF240" s="31"/>
      <c r="DG240" s="31"/>
      <c r="DH240" s="31"/>
      <c r="DI240" s="31"/>
      <c r="DJ240" s="31"/>
      <c r="DK240" s="31"/>
      <c r="DL240" s="31"/>
      <c r="DM240" s="31"/>
      <c r="DN240" s="31"/>
      <c r="DO240" s="31"/>
      <c r="DP240" s="31"/>
      <c r="DQ240" s="31"/>
      <c r="DR240" s="31"/>
      <c r="DS240" s="31"/>
      <c r="DT240" s="31"/>
      <c r="DU240" s="31"/>
      <c r="DV240" s="31"/>
      <c r="DW240" s="31"/>
      <c r="DX240" s="31"/>
      <c r="DY240" s="31"/>
      <c r="DZ240" s="31"/>
      <c r="EA240" s="31"/>
      <c r="EB240" s="31"/>
      <c r="EC240" s="31"/>
      <c r="ED240" s="31"/>
      <c r="EE240" s="31"/>
      <c r="EF240" s="31"/>
      <c r="EG240" s="31"/>
    </row>
    <row r="241" spans="1:669" x14ac:dyDescent="0.25">
      <c r="A241" s="54" t="s">
        <v>78</v>
      </c>
      <c r="B241" s="52"/>
      <c r="C241" s="53"/>
      <c r="D241" s="53"/>
      <c r="E241" s="53"/>
      <c r="F241" s="38"/>
      <c r="G241" s="93"/>
      <c r="H241" s="93"/>
      <c r="I241" s="93"/>
      <c r="J241" s="93"/>
      <c r="K241" s="93"/>
      <c r="L241" s="93"/>
      <c r="M241" s="93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  <c r="AA241" s="31"/>
      <c r="AB241" s="31"/>
      <c r="AC241" s="31"/>
      <c r="AD241" s="31"/>
      <c r="AE241" s="31"/>
      <c r="AF241" s="31"/>
      <c r="AG241" s="31"/>
      <c r="AH241" s="31"/>
      <c r="AI241" s="31"/>
      <c r="AJ241" s="31"/>
      <c r="AK241" s="31"/>
      <c r="AL241" s="31"/>
      <c r="AM241" s="31"/>
      <c r="AN241" s="31"/>
      <c r="AO241" s="31"/>
      <c r="AP241" s="31"/>
      <c r="AQ241" s="31"/>
      <c r="AR241" s="31"/>
      <c r="AS241" s="31"/>
      <c r="AT241" s="31"/>
      <c r="AU241" s="31"/>
      <c r="AV241" s="31"/>
      <c r="AW241" s="31"/>
      <c r="AX241" s="31"/>
      <c r="AY241" s="31"/>
      <c r="AZ241" s="31"/>
      <c r="BA241" s="31"/>
      <c r="BB241" s="31"/>
      <c r="BC241" s="31"/>
      <c r="BD241" s="31"/>
      <c r="BE241" s="31"/>
      <c r="BF241" s="31"/>
      <c r="BG241" s="31"/>
      <c r="BH241" s="31"/>
      <c r="BI241" s="31"/>
      <c r="BJ241" s="31"/>
      <c r="BK241" s="31"/>
      <c r="BL241" s="31"/>
      <c r="BM241" s="31"/>
      <c r="BN241" s="31"/>
      <c r="BO241" s="31"/>
      <c r="BP241" s="31"/>
      <c r="BQ241" s="31"/>
      <c r="BR241" s="31"/>
      <c r="BS241" s="31"/>
      <c r="BT241" s="31"/>
      <c r="BU241" s="31"/>
      <c r="BV241" s="31"/>
      <c r="BW241" s="31"/>
      <c r="BX241" s="31"/>
      <c r="BY241" s="31"/>
      <c r="BZ241" s="31"/>
      <c r="CA241" s="31"/>
      <c r="CB241" s="31"/>
      <c r="CC241" s="31"/>
      <c r="CD241" s="31"/>
      <c r="CE241" s="31"/>
      <c r="CF241" s="31"/>
      <c r="CG241" s="31"/>
      <c r="CH241" s="31"/>
      <c r="CI241" s="31"/>
      <c r="CJ241" s="31"/>
      <c r="CK241" s="31"/>
      <c r="CL241" s="31"/>
      <c r="CM241" s="31"/>
      <c r="CN241" s="31"/>
      <c r="CO241" s="31"/>
      <c r="CP241" s="31"/>
      <c r="CQ241" s="31"/>
      <c r="CR241" s="31"/>
      <c r="CS241" s="31"/>
      <c r="CT241" s="31"/>
      <c r="CU241" s="31"/>
      <c r="CV241" s="31"/>
      <c r="CW241" s="31"/>
      <c r="CX241" s="31"/>
      <c r="CY241" s="31"/>
      <c r="CZ241" s="31"/>
      <c r="DA241" s="31"/>
      <c r="DB241" s="31"/>
      <c r="DC241" s="31"/>
      <c r="DD241" s="31"/>
      <c r="DE241" s="31"/>
      <c r="DF241" s="31"/>
      <c r="DG241" s="31"/>
      <c r="DH241" s="31"/>
      <c r="DI241" s="31"/>
      <c r="DJ241" s="31"/>
      <c r="DK241" s="31"/>
      <c r="DL241" s="31"/>
      <c r="DM241" s="31"/>
      <c r="DN241" s="31"/>
      <c r="DO241" s="31"/>
      <c r="DP241" s="31"/>
      <c r="DQ241" s="31"/>
      <c r="DR241" s="31"/>
      <c r="DS241" s="31"/>
      <c r="DT241" s="31"/>
      <c r="DU241" s="31"/>
      <c r="DV241" s="31"/>
      <c r="DW241" s="31"/>
      <c r="DX241" s="31"/>
      <c r="DY241" s="31"/>
      <c r="DZ241" s="31"/>
      <c r="EA241" s="31"/>
      <c r="EB241" s="31"/>
      <c r="EC241" s="31"/>
      <c r="ED241" s="31"/>
      <c r="EE241" s="31"/>
      <c r="EF241" s="31"/>
      <c r="EG241" s="31"/>
    </row>
    <row r="242" spans="1:669" x14ac:dyDescent="0.25">
      <c r="A242" s="72" t="s">
        <v>96</v>
      </c>
      <c r="B242" s="140" t="s">
        <v>49</v>
      </c>
      <c r="C242" s="73" t="s">
        <v>66</v>
      </c>
      <c r="D242" s="73" t="s">
        <v>194</v>
      </c>
      <c r="E242" s="74">
        <v>44470</v>
      </c>
      <c r="F242" s="75" t="s">
        <v>97</v>
      </c>
      <c r="G242" s="127">
        <v>89500</v>
      </c>
      <c r="H242" s="127">
        <v>2568.65</v>
      </c>
      <c r="I242" s="127">
        <v>9635.51</v>
      </c>
      <c r="J242" s="127">
        <v>2720.8</v>
      </c>
      <c r="K242" s="92">
        <v>25</v>
      </c>
      <c r="L242" s="127">
        <v>14949.96</v>
      </c>
      <c r="M242" s="127">
        <f>G242-L242</f>
        <v>74550.040000000008</v>
      </c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  <c r="AA242" s="31"/>
      <c r="AB242" s="31"/>
      <c r="AC242" s="31"/>
      <c r="AD242" s="31"/>
      <c r="AE242" s="31"/>
      <c r="AF242" s="31"/>
      <c r="AG242" s="31"/>
      <c r="AH242" s="31"/>
      <c r="AI242" s="31"/>
      <c r="AJ242" s="31"/>
      <c r="AK242" s="31"/>
      <c r="AL242" s="31"/>
      <c r="AM242" s="31"/>
      <c r="AN242" s="31"/>
      <c r="AO242" s="31"/>
      <c r="AP242" s="31"/>
      <c r="AQ242" s="31"/>
      <c r="AR242" s="31"/>
      <c r="AS242" s="31"/>
      <c r="AT242" s="31"/>
      <c r="AU242" s="31"/>
      <c r="AV242" s="31"/>
      <c r="AW242" s="31"/>
      <c r="AX242" s="31"/>
      <c r="AY242" s="31"/>
      <c r="AZ242" s="31"/>
      <c r="BA242" s="31"/>
      <c r="BB242" s="31"/>
      <c r="BC242" s="31"/>
      <c r="BD242" s="31"/>
      <c r="BE242" s="31"/>
      <c r="BF242" s="31"/>
      <c r="BG242" s="31"/>
      <c r="BH242" s="31"/>
      <c r="BI242" s="31"/>
      <c r="BJ242" s="31"/>
      <c r="BK242" s="31"/>
      <c r="BL242" s="31"/>
      <c r="BM242" s="31"/>
      <c r="BN242" s="31"/>
      <c r="BO242" s="31"/>
      <c r="BP242" s="31"/>
      <c r="BQ242" s="31"/>
      <c r="BR242" s="31"/>
      <c r="BS242" s="31"/>
      <c r="BT242" s="31"/>
      <c r="BU242" s="31"/>
      <c r="BV242" s="31"/>
      <c r="BW242" s="31"/>
      <c r="BX242" s="31"/>
      <c r="BY242" s="31"/>
      <c r="BZ242" s="31"/>
      <c r="CA242" s="31"/>
      <c r="CB242" s="31"/>
      <c r="CC242" s="31"/>
      <c r="CD242" s="31"/>
      <c r="CE242" s="31"/>
      <c r="CF242" s="31"/>
      <c r="CG242" s="31"/>
      <c r="CH242" s="31"/>
      <c r="CI242" s="31"/>
      <c r="CJ242" s="31"/>
      <c r="CK242" s="31"/>
      <c r="CL242" s="31"/>
      <c r="CM242" s="31"/>
      <c r="CN242" s="31"/>
      <c r="CO242" s="31"/>
      <c r="CP242" s="31"/>
      <c r="CQ242" s="31"/>
      <c r="CR242" s="31"/>
      <c r="CS242" s="31"/>
      <c r="CT242" s="31"/>
      <c r="CU242" s="31"/>
      <c r="CV242" s="31"/>
      <c r="CW242" s="31"/>
      <c r="CX242" s="31"/>
      <c r="CY242" s="31"/>
      <c r="CZ242" s="31"/>
      <c r="DA242" s="31"/>
      <c r="DB242" s="31"/>
      <c r="DC242" s="31"/>
      <c r="DD242" s="31"/>
      <c r="DE242" s="31"/>
      <c r="DF242" s="31"/>
      <c r="DG242" s="31"/>
      <c r="DH242" s="31"/>
      <c r="DI242" s="31"/>
      <c r="DJ242" s="31"/>
      <c r="DK242" s="31"/>
      <c r="DL242" s="31"/>
      <c r="DM242" s="31"/>
      <c r="DN242" s="31"/>
      <c r="DO242" s="31"/>
      <c r="DP242" s="31"/>
      <c r="DQ242" s="31"/>
      <c r="DR242" s="31"/>
      <c r="DS242" s="31"/>
      <c r="DT242" s="31"/>
      <c r="DU242" s="31"/>
      <c r="DV242" s="31"/>
      <c r="DW242" s="31"/>
      <c r="DX242" s="31"/>
      <c r="DY242" s="31"/>
      <c r="DZ242" s="31"/>
      <c r="EA242" s="31"/>
      <c r="EB242" s="31"/>
      <c r="EC242" s="31"/>
      <c r="ED242" s="31"/>
      <c r="EE242" s="31"/>
      <c r="EF242" s="31"/>
      <c r="EG242" s="31"/>
    </row>
    <row r="243" spans="1:669" x14ac:dyDescent="0.25">
      <c r="A243" s="72" t="s">
        <v>139</v>
      </c>
      <c r="B243" s="140" t="s">
        <v>15</v>
      </c>
      <c r="C243" s="73" t="s">
        <v>66</v>
      </c>
      <c r="D243" s="73" t="s">
        <v>194</v>
      </c>
      <c r="E243" s="74">
        <v>44593</v>
      </c>
      <c r="F243" s="75" t="s">
        <v>97</v>
      </c>
      <c r="G243" s="127">
        <v>50000</v>
      </c>
      <c r="H243" s="127">
        <v>1435</v>
      </c>
      <c r="I243" s="127">
        <v>1854</v>
      </c>
      <c r="J243" s="127">
        <v>1520</v>
      </c>
      <c r="K243" s="92">
        <v>25</v>
      </c>
      <c r="L243" s="127">
        <v>4834</v>
      </c>
      <c r="M243" s="127">
        <f>G243-L243</f>
        <v>45166</v>
      </c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  <c r="AA243" s="31"/>
      <c r="AB243" s="31"/>
      <c r="AC243" s="31"/>
      <c r="AD243" s="31"/>
      <c r="AE243" s="31"/>
      <c r="AF243" s="31"/>
      <c r="AG243" s="31"/>
      <c r="AH243" s="31"/>
      <c r="AI243" s="31"/>
      <c r="AJ243" s="31"/>
      <c r="AK243" s="31"/>
      <c r="AL243" s="31"/>
      <c r="AM243" s="31"/>
      <c r="AN243" s="31"/>
      <c r="AO243" s="31"/>
      <c r="AP243" s="31"/>
      <c r="AQ243" s="31"/>
      <c r="AR243" s="31"/>
      <c r="AS243" s="31"/>
      <c r="AT243" s="31"/>
      <c r="AU243" s="31"/>
      <c r="AV243" s="31"/>
      <c r="AW243" s="31"/>
      <c r="AX243" s="31"/>
      <c r="AY243" s="31"/>
      <c r="AZ243" s="31"/>
      <c r="BA243" s="31"/>
      <c r="BB243" s="31"/>
      <c r="BC243" s="31"/>
      <c r="BD243" s="31"/>
      <c r="BE243" s="31"/>
      <c r="BF243" s="31"/>
      <c r="BG243" s="31"/>
      <c r="BH243" s="31"/>
      <c r="BI243" s="31"/>
      <c r="BJ243" s="31"/>
      <c r="BK243" s="31"/>
      <c r="BL243" s="31"/>
      <c r="BM243" s="31"/>
      <c r="BN243" s="31"/>
      <c r="BO243" s="31"/>
      <c r="BP243" s="31"/>
      <c r="BQ243" s="31"/>
      <c r="BR243" s="31"/>
      <c r="BS243" s="31"/>
      <c r="BT243" s="31"/>
      <c r="BU243" s="31"/>
      <c r="BV243" s="31"/>
      <c r="BW243" s="31"/>
      <c r="BX243" s="31"/>
      <c r="BY243" s="31"/>
      <c r="BZ243" s="31"/>
      <c r="CA243" s="31"/>
      <c r="CB243" s="31"/>
      <c r="CC243" s="31"/>
      <c r="CD243" s="31"/>
      <c r="CE243" s="31"/>
      <c r="CF243" s="31"/>
      <c r="CG243" s="31"/>
      <c r="CH243" s="31"/>
      <c r="CI243" s="31"/>
      <c r="CJ243" s="31"/>
      <c r="CK243" s="31"/>
      <c r="CL243" s="31"/>
      <c r="CM243" s="31"/>
      <c r="CN243" s="31"/>
      <c r="CO243" s="31"/>
      <c r="CP243" s="31"/>
      <c r="CQ243" s="31"/>
      <c r="CR243" s="31"/>
      <c r="CS243" s="31"/>
      <c r="CT243" s="31"/>
      <c r="CU243" s="31"/>
      <c r="CV243" s="31"/>
      <c r="CW243" s="31"/>
      <c r="CX243" s="31"/>
      <c r="CY243" s="31"/>
      <c r="CZ243" s="31"/>
      <c r="DA243" s="31"/>
      <c r="DB243" s="31"/>
      <c r="DC243" s="31"/>
      <c r="DD243" s="31"/>
      <c r="DE243" s="31"/>
      <c r="DF243" s="31"/>
      <c r="DG243" s="31"/>
      <c r="DH243" s="31"/>
      <c r="DI243" s="31"/>
      <c r="DJ243" s="31"/>
      <c r="DK243" s="31"/>
      <c r="DL243" s="31"/>
      <c r="DM243" s="31"/>
      <c r="DN243" s="31"/>
      <c r="DO243" s="31"/>
      <c r="DP243" s="31"/>
      <c r="DQ243" s="31"/>
      <c r="DR243" s="31"/>
      <c r="DS243" s="31"/>
      <c r="DT243" s="31"/>
      <c r="DU243" s="31"/>
      <c r="DV243" s="31"/>
      <c r="DW243" s="31"/>
      <c r="DX243" s="31"/>
      <c r="DY243" s="31"/>
      <c r="DZ243" s="31"/>
      <c r="EA243" s="31"/>
      <c r="EB243" s="31"/>
      <c r="EC243" s="31"/>
      <c r="ED243" s="31"/>
      <c r="EE243" s="31"/>
      <c r="EF243" s="31"/>
      <c r="EG243" s="31"/>
    </row>
    <row r="244" spans="1:669" x14ac:dyDescent="0.25">
      <c r="A244" s="70" t="s">
        <v>13</v>
      </c>
      <c r="B244" s="25">
        <v>2</v>
      </c>
      <c r="C244" s="44"/>
      <c r="D244" s="44"/>
      <c r="E244" s="44"/>
      <c r="F244" s="71"/>
      <c r="G244" s="99">
        <f>SUM(G242:G243)</f>
        <v>139500</v>
      </c>
      <c r="H244" s="99">
        <f t="shared" ref="H244:M244" si="48">SUM(H242:H243)</f>
        <v>4003.65</v>
      </c>
      <c r="I244" s="99">
        <f>SUM(I242:I243)</f>
        <v>11489.51</v>
      </c>
      <c r="J244" s="99">
        <f t="shared" si="48"/>
        <v>4240.8</v>
      </c>
      <c r="K244" s="99">
        <f>SUM(K242:K243)</f>
        <v>50</v>
      </c>
      <c r="L244" s="99">
        <f>SUM(L242:L243)</f>
        <v>19783.96</v>
      </c>
      <c r="M244" s="99">
        <f t="shared" si="48"/>
        <v>119716.04000000001</v>
      </c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  <c r="AA244" s="31"/>
      <c r="AB244" s="31"/>
      <c r="AC244" s="31"/>
      <c r="AD244" s="31"/>
      <c r="AE244" s="31"/>
      <c r="AF244" s="31"/>
      <c r="AG244" s="31"/>
      <c r="AH244" s="31"/>
      <c r="AI244" s="31"/>
      <c r="AJ244" s="31"/>
      <c r="AK244" s="31"/>
      <c r="AL244" s="31"/>
      <c r="AM244" s="31"/>
      <c r="AN244" s="31"/>
      <c r="AO244" s="31"/>
      <c r="AP244" s="31"/>
      <c r="AQ244" s="31"/>
      <c r="AR244" s="31"/>
      <c r="AS244" s="31"/>
      <c r="AT244" s="31"/>
      <c r="AU244" s="31"/>
      <c r="AV244" s="31"/>
      <c r="AW244" s="31"/>
      <c r="AX244" s="31"/>
      <c r="AY244" s="31"/>
      <c r="AZ244" s="31"/>
      <c r="BA244" s="31"/>
      <c r="BB244" s="31"/>
      <c r="BC244" s="31"/>
      <c r="BD244" s="31"/>
      <c r="BE244" s="31"/>
      <c r="BF244" s="31"/>
      <c r="BG244" s="31"/>
      <c r="BH244" s="31"/>
      <c r="BI244" s="31"/>
      <c r="BJ244" s="31"/>
      <c r="BK244" s="31"/>
      <c r="BL244" s="31"/>
      <c r="BM244" s="31"/>
      <c r="BN244" s="31"/>
      <c r="BO244" s="31"/>
      <c r="BP244" s="31"/>
      <c r="BQ244" s="31"/>
      <c r="BR244" s="31"/>
      <c r="BS244" s="31"/>
      <c r="BT244" s="31"/>
      <c r="BU244" s="31"/>
      <c r="BV244" s="31"/>
      <c r="BW244" s="31"/>
      <c r="BX244" s="31"/>
      <c r="BY244" s="31"/>
      <c r="BZ244" s="31"/>
      <c r="CA244" s="31"/>
      <c r="CB244" s="31"/>
      <c r="CC244" s="31"/>
      <c r="CD244" s="31"/>
      <c r="CE244" s="31"/>
      <c r="CF244" s="31"/>
      <c r="CG244" s="31"/>
      <c r="CH244" s="31"/>
      <c r="CI244" s="31"/>
      <c r="CJ244" s="31"/>
      <c r="CK244" s="31"/>
      <c r="CL244" s="31"/>
      <c r="CM244" s="31"/>
      <c r="CN244" s="31"/>
      <c r="CO244" s="31"/>
      <c r="CP244" s="31"/>
      <c r="CQ244" s="31"/>
      <c r="CR244" s="31"/>
      <c r="CS244" s="31"/>
      <c r="CT244" s="31"/>
      <c r="CU244" s="31"/>
      <c r="CV244" s="31"/>
      <c r="CW244" s="31"/>
      <c r="CX244" s="31"/>
      <c r="CY244" s="31"/>
      <c r="CZ244" s="31"/>
      <c r="DA244" s="31"/>
      <c r="DB244" s="31"/>
      <c r="DC244" s="31"/>
      <c r="DD244" s="31"/>
      <c r="DE244" s="31"/>
      <c r="DF244" s="31"/>
      <c r="DG244" s="31"/>
      <c r="DH244" s="31"/>
      <c r="DI244" s="31"/>
      <c r="DJ244" s="31"/>
      <c r="DK244" s="31"/>
      <c r="DL244" s="31"/>
      <c r="DM244" s="31"/>
      <c r="DN244" s="31"/>
      <c r="DO244" s="31"/>
      <c r="DP244" s="31"/>
      <c r="DQ244" s="31"/>
      <c r="DR244" s="31"/>
      <c r="DS244" s="31"/>
      <c r="DT244" s="31"/>
      <c r="DU244" s="31"/>
      <c r="DV244" s="31"/>
      <c r="DW244" s="31"/>
      <c r="DX244" s="31"/>
      <c r="DY244" s="31"/>
      <c r="DZ244" s="31"/>
      <c r="EA244" s="31"/>
      <c r="EB244" s="31"/>
      <c r="EC244" s="31"/>
      <c r="ED244" s="31"/>
      <c r="EE244" s="31"/>
      <c r="EF244" s="31"/>
      <c r="EG244" s="31"/>
    </row>
    <row r="245" spans="1:669" x14ac:dyDescent="0.25">
      <c r="A245" s="54"/>
      <c r="B245" s="124"/>
      <c r="C245" s="125"/>
      <c r="D245" s="125"/>
      <c r="E245" s="125"/>
      <c r="F245" s="126"/>
      <c r="G245" s="93"/>
      <c r="H245" s="93"/>
      <c r="I245" s="93"/>
      <c r="J245" s="93"/>
      <c r="K245" s="93"/>
      <c r="L245" s="93"/>
      <c r="M245" s="104"/>
    </row>
    <row r="246" spans="1:669" ht="12.75" customHeight="1" x14ac:dyDescent="0.25">
      <c r="A246" s="26" t="s">
        <v>186</v>
      </c>
      <c r="B246" s="59"/>
      <c r="C246" s="8"/>
      <c r="D246" s="8"/>
      <c r="E246" s="27"/>
      <c r="F246" s="27"/>
      <c r="G246" s="105"/>
      <c r="H246" s="104"/>
      <c r="I246" s="105"/>
      <c r="J246" s="105"/>
      <c r="K246" s="105"/>
      <c r="L246" s="105"/>
      <c r="M246" s="104"/>
      <c r="AQ246" s="31"/>
      <c r="AR246" s="31"/>
      <c r="AS246" s="31"/>
      <c r="AT246" s="31"/>
      <c r="AU246" s="31"/>
      <c r="AV246" s="31"/>
      <c r="AW246" s="31"/>
      <c r="AX246" s="31"/>
      <c r="AY246" s="31"/>
      <c r="AZ246" s="31"/>
      <c r="BA246" s="31"/>
      <c r="BB246" s="31"/>
      <c r="BC246" s="31"/>
      <c r="BD246" s="31"/>
      <c r="BE246" s="31"/>
      <c r="BF246" s="31"/>
      <c r="BG246" s="31"/>
      <c r="BH246" s="31"/>
      <c r="BI246" s="31"/>
      <c r="BJ246" s="31"/>
      <c r="BK246" s="31"/>
      <c r="BL246" s="31"/>
      <c r="BM246" s="31"/>
      <c r="BN246" s="31"/>
      <c r="BO246" s="31"/>
      <c r="BP246" s="31"/>
      <c r="BQ246" s="31"/>
      <c r="BR246" s="31"/>
      <c r="BS246" s="31"/>
      <c r="BT246" s="31"/>
      <c r="BU246" s="31"/>
      <c r="BV246" s="31"/>
      <c r="BW246" s="31"/>
      <c r="BX246" s="31"/>
      <c r="BY246" s="31"/>
      <c r="BZ246" s="31"/>
      <c r="CA246" s="31"/>
      <c r="CB246" s="31"/>
      <c r="CC246" s="31"/>
      <c r="CD246" s="31"/>
      <c r="CE246" s="31"/>
      <c r="CF246" s="31"/>
      <c r="CG246" s="31"/>
      <c r="CH246" s="31"/>
      <c r="CI246" s="31"/>
      <c r="CJ246" s="31"/>
      <c r="CK246" s="31"/>
      <c r="CL246" s="31"/>
      <c r="CM246" s="31"/>
      <c r="CN246" s="31"/>
      <c r="CO246" s="31"/>
      <c r="CP246" s="31"/>
      <c r="CQ246" s="31"/>
      <c r="CR246" s="31"/>
      <c r="CS246" s="31"/>
      <c r="CT246" s="31"/>
      <c r="CU246" s="31"/>
      <c r="CV246" s="31"/>
      <c r="CW246" s="31"/>
      <c r="CX246" s="31"/>
      <c r="CY246" s="31"/>
      <c r="CZ246" s="31"/>
      <c r="DA246" s="31"/>
      <c r="DB246" s="31"/>
      <c r="DC246" s="31"/>
      <c r="DD246" s="31"/>
      <c r="DE246" s="31"/>
      <c r="DF246" s="31"/>
      <c r="DG246" s="31"/>
      <c r="DH246" s="31"/>
      <c r="DI246" s="31"/>
      <c r="DJ246" s="31"/>
      <c r="DK246" s="31"/>
      <c r="DL246" s="31"/>
      <c r="DM246" s="31"/>
      <c r="DN246" s="31"/>
      <c r="DO246" s="31"/>
      <c r="DP246" s="31"/>
      <c r="DQ246" s="31"/>
      <c r="DR246" s="31"/>
      <c r="DS246" s="31"/>
      <c r="DT246" s="31"/>
      <c r="DU246" s="31"/>
      <c r="DV246" s="31"/>
      <c r="DW246" s="31"/>
      <c r="DX246" s="31"/>
      <c r="DY246" s="31"/>
      <c r="DZ246" s="31"/>
      <c r="EA246" s="31"/>
      <c r="EB246" s="31"/>
      <c r="EC246" s="31"/>
      <c r="ED246" s="31"/>
      <c r="EE246" s="31"/>
      <c r="EF246" s="31"/>
      <c r="EG246" s="31"/>
      <c r="EH246" s="31"/>
      <c r="EI246" s="31"/>
      <c r="EJ246" s="31"/>
      <c r="EK246" s="31"/>
      <c r="EL246" s="31"/>
      <c r="EM246" s="31"/>
      <c r="EN246" s="31"/>
      <c r="EO246" s="31"/>
      <c r="EP246" s="31"/>
      <c r="EQ246" s="31"/>
      <c r="ER246" s="31"/>
      <c r="ES246" s="31"/>
      <c r="ET246" s="31"/>
      <c r="EU246" s="31"/>
      <c r="EV246" s="31"/>
      <c r="EW246" s="31"/>
      <c r="EX246" s="31"/>
      <c r="EY246" s="31"/>
      <c r="EZ246" s="31"/>
      <c r="FA246" s="31"/>
      <c r="FB246" s="31"/>
      <c r="FC246" s="31"/>
      <c r="FD246" s="31"/>
      <c r="FE246" s="31"/>
      <c r="FF246" s="31"/>
      <c r="FG246" s="31"/>
      <c r="FH246" s="31"/>
      <c r="FI246" s="31"/>
      <c r="FJ246" s="31"/>
      <c r="FK246" s="31"/>
      <c r="FL246" s="31"/>
      <c r="FM246" s="31"/>
      <c r="FN246" s="31"/>
      <c r="FO246" s="31"/>
      <c r="FP246" s="31"/>
      <c r="FQ246" s="31"/>
      <c r="FR246" s="31"/>
      <c r="FS246" s="31"/>
    </row>
    <row r="247" spans="1:669" ht="12.75" customHeight="1" x14ac:dyDescent="0.25">
      <c r="A247" s="3" t="s">
        <v>36</v>
      </c>
      <c r="B247" s="3" t="s">
        <v>49</v>
      </c>
      <c r="C247" s="4" t="s">
        <v>66</v>
      </c>
      <c r="D247" s="4" t="s">
        <v>194</v>
      </c>
      <c r="E247" s="6">
        <v>44276</v>
      </c>
      <c r="F247" s="7" t="s">
        <v>97</v>
      </c>
      <c r="G247" s="127">
        <v>89500</v>
      </c>
      <c r="H247" s="127">
        <v>2568.65</v>
      </c>
      <c r="I247" s="127">
        <v>9635.51</v>
      </c>
      <c r="J247" s="127">
        <v>2720.8</v>
      </c>
      <c r="K247" s="127">
        <v>565</v>
      </c>
      <c r="L247" s="127">
        <v>15489.96</v>
      </c>
      <c r="M247" s="127">
        <f>G247-L247</f>
        <v>74010.040000000008</v>
      </c>
      <c r="AQ247" s="31"/>
      <c r="AR247" s="31"/>
      <c r="AS247" s="31"/>
      <c r="AT247" s="31"/>
      <c r="AU247" s="31"/>
      <c r="AV247" s="31"/>
      <c r="AW247" s="31"/>
      <c r="AX247" s="31"/>
      <c r="AY247" s="31"/>
      <c r="AZ247" s="31"/>
      <c r="BA247" s="31"/>
      <c r="BB247" s="31"/>
      <c r="BC247" s="31"/>
      <c r="BD247" s="31"/>
      <c r="BE247" s="31"/>
      <c r="BF247" s="31"/>
      <c r="BG247" s="31"/>
      <c r="BH247" s="31"/>
      <c r="BI247" s="31"/>
      <c r="BJ247" s="31"/>
      <c r="BK247" s="31"/>
      <c r="BL247" s="31"/>
      <c r="BM247" s="31"/>
      <c r="BN247" s="31"/>
      <c r="BO247" s="31"/>
      <c r="BP247" s="31"/>
      <c r="BQ247" s="31"/>
      <c r="BR247" s="31"/>
      <c r="BS247" s="31"/>
      <c r="BT247" s="31"/>
      <c r="BU247" s="31"/>
      <c r="BV247" s="31"/>
      <c r="BW247" s="31"/>
      <c r="BX247" s="31"/>
      <c r="BY247" s="31"/>
      <c r="BZ247" s="31"/>
      <c r="CA247" s="31"/>
      <c r="CB247" s="31"/>
      <c r="CC247" s="31"/>
      <c r="CD247" s="31"/>
      <c r="CE247" s="31"/>
      <c r="CF247" s="31"/>
      <c r="CG247" s="31"/>
      <c r="CH247" s="31"/>
      <c r="CI247" s="31"/>
      <c r="CJ247" s="31"/>
      <c r="CK247" s="31"/>
      <c r="CL247" s="31"/>
      <c r="CM247" s="31"/>
      <c r="CN247" s="31"/>
      <c r="CO247" s="31"/>
      <c r="CP247" s="31"/>
      <c r="CQ247" s="31"/>
      <c r="CR247" s="31"/>
      <c r="CS247" s="31"/>
      <c r="CT247" s="31"/>
      <c r="CU247" s="31"/>
      <c r="CV247" s="31"/>
      <c r="CW247" s="31"/>
      <c r="CX247" s="31"/>
      <c r="CY247" s="31"/>
      <c r="CZ247" s="31"/>
      <c r="DA247" s="31"/>
      <c r="DB247" s="31"/>
      <c r="DC247" s="31"/>
      <c r="DD247" s="31"/>
      <c r="DE247" s="31"/>
      <c r="DF247" s="31"/>
      <c r="DG247" s="31"/>
      <c r="DH247" s="31"/>
      <c r="DI247" s="31"/>
      <c r="DJ247" s="31"/>
      <c r="DK247" s="31"/>
      <c r="DL247" s="31"/>
      <c r="DM247" s="31"/>
      <c r="DN247" s="31"/>
      <c r="DO247" s="31"/>
      <c r="DP247" s="31"/>
      <c r="DQ247" s="31"/>
      <c r="DR247" s="31"/>
      <c r="DS247" s="31"/>
      <c r="DT247" s="31"/>
      <c r="DU247" s="31"/>
      <c r="DV247" s="31"/>
      <c r="DW247" s="31"/>
      <c r="DX247" s="31"/>
      <c r="DY247" s="31"/>
      <c r="DZ247" s="31"/>
      <c r="EA247" s="31"/>
      <c r="EB247" s="31"/>
      <c r="EC247" s="31"/>
      <c r="ED247" s="31"/>
      <c r="EE247" s="31"/>
      <c r="EF247" s="31"/>
      <c r="EG247" s="31"/>
      <c r="EH247" s="31"/>
      <c r="EI247" s="31"/>
      <c r="EJ247" s="31"/>
      <c r="EK247" s="31"/>
      <c r="EL247" s="31"/>
      <c r="EM247" s="31"/>
      <c r="EN247" s="31"/>
      <c r="EO247" s="31"/>
      <c r="EP247" s="31"/>
      <c r="EQ247" s="31"/>
      <c r="ER247" s="31"/>
      <c r="ES247" s="31"/>
      <c r="ET247" s="31"/>
      <c r="EU247" s="31"/>
      <c r="EV247" s="31"/>
      <c r="EW247" s="31"/>
      <c r="EX247" s="31"/>
      <c r="EY247" s="31"/>
      <c r="EZ247" s="31"/>
      <c r="FA247" s="31"/>
      <c r="FB247" s="31"/>
      <c r="FC247" s="31"/>
      <c r="FD247" s="31"/>
      <c r="FE247" s="31"/>
      <c r="FF247" s="31"/>
      <c r="FG247" s="31"/>
      <c r="FH247" s="31"/>
      <c r="FI247" s="31"/>
      <c r="FJ247" s="31"/>
      <c r="FK247" s="31"/>
      <c r="FL247" s="31"/>
      <c r="FM247" s="31"/>
      <c r="FN247" s="31"/>
      <c r="FO247" s="31"/>
      <c r="FP247" s="31"/>
      <c r="FQ247" s="31"/>
      <c r="FR247" s="31"/>
      <c r="FS247" s="31"/>
    </row>
    <row r="248" spans="1:669" ht="12.75" customHeight="1" x14ac:dyDescent="0.25">
      <c r="A248" s="3" t="s">
        <v>213</v>
      </c>
      <c r="B248" s="142" t="s">
        <v>214</v>
      </c>
      <c r="C248" s="4" t="s">
        <v>66</v>
      </c>
      <c r="D248" s="4" t="s">
        <v>194</v>
      </c>
      <c r="E248" s="7">
        <v>44593</v>
      </c>
      <c r="F248" s="2" t="s">
        <v>97</v>
      </c>
      <c r="G248" s="127">
        <v>26700</v>
      </c>
      <c r="H248" s="127">
        <v>766.29</v>
      </c>
      <c r="I248" s="127">
        <v>0</v>
      </c>
      <c r="J248" s="127">
        <v>811.68</v>
      </c>
      <c r="K248" s="127">
        <v>25</v>
      </c>
      <c r="L248" s="127">
        <v>1602.97</v>
      </c>
      <c r="M248" s="127">
        <f>G248-L248</f>
        <v>25097.03</v>
      </c>
      <c r="AQ248" s="31"/>
      <c r="AR248" s="31"/>
      <c r="AS248" s="31"/>
      <c r="AT248" s="31"/>
      <c r="AU248" s="31"/>
      <c r="AV248" s="31"/>
      <c r="AW248" s="31"/>
      <c r="AX248" s="31"/>
      <c r="AY248" s="31"/>
      <c r="AZ248" s="31"/>
      <c r="BA248" s="31"/>
      <c r="BB248" s="31"/>
      <c r="BC248" s="31"/>
      <c r="BD248" s="31"/>
      <c r="BE248" s="31"/>
      <c r="BF248" s="31"/>
      <c r="BG248" s="31"/>
      <c r="BH248" s="31"/>
      <c r="BI248" s="31"/>
      <c r="BJ248" s="31"/>
      <c r="BK248" s="31"/>
      <c r="BL248" s="31"/>
      <c r="BM248" s="31"/>
      <c r="BN248" s="31"/>
      <c r="BO248" s="31"/>
      <c r="BP248" s="31"/>
      <c r="BQ248" s="31"/>
      <c r="BR248" s="31"/>
      <c r="BS248" s="31"/>
      <c r="BT248" s="31"/>
      <c r="BU248" s="31"/>
      <c r="BV248" s="31"/>
      <c r="BW248" s="31"/>
      <c r="BX248" s="31"/>
      <c r="BY248" s="31"/>
      <c r="BZ248" s="31"/>
      <c r="CA248" s="31"/>
      <c r="CB248" s="31"/>
      <c r="CC248" s="31"/>
      <c r="CD248" s="31"/>
      <c r="CE248" s="31"/>
      <c r="CF248" s="31"/>
      <c r="CG248" s="31"/>
      <c r="CH248" s="31"/>
      <c r="CI248" s="31"/>
      <c r="CJ248" s="31"/>
      <c r="CK248" s="31"/>
      <c r="CL248" s="31"/>
      <c r="CM248" s="31"/>
      <c r="CN248" s="31"/>
      <c r="CO248" s="31"/>
      <c r="CP248" s="31"/>
      <c r="CQ248" s="31"/>
      <c r="CR248" s="31"/>
      <c r="CS248" s="31"/>
      <c r="CT248" s="31"/>
      <c r="CU248" s="31"/>
      <c r="CV248" s="31"/>
      <c r="CW248" s="31"/>
      <c r="CX248" s="31"/>
      <c r="CY248" s="31"/>
      <c r="CZ248" s="31"/>
      <c r="DA248" s="31"/>
      <c r="DB248" s="31"/>
      <c r="DC248" s="31"/>
      <c r="DD248" s="31"/>
      <c r="DE248" s="31"/>
      <c r="DF248" s="31"/>
      <c r="DG248" s="31"/>
      <c r="DH248" s="31"/>
      <c r="DI248" s="31"/>
      <c r="DJ248" s="31"/>
      <c r="DK248" s="31"/>
      <c r="DL248" s="31"/>
      <c r="DM248" s="31"/>
      <c r="DN248" s="31"/>
      <c r="DO248" s="31"/>
      <c r="DP248" s="31"/>
      <c r="DQ248" s="31"/>
      <c r="DR248" s="31"/>
      <c r="DS248" s="31"/>
      <c r="DT248" s="31"/>
      <c r="DU248" s="31"/>
      <c r="DV248" s="31"/>
      <c r="DW248" s="31"/>
      <c r="DX248" s="31"/>
      <c r="DY248" s="31"/>
      <c r="DZ248" s="31"/>
      <c r="EA248" s="31"/>
      <c r="EB248" s="31"/>
      <c r="EC248" s="31"/>
      <c r="ED248" s="31"/>
      <c r="EE248" s="31"/>
      <c r="EF248" s="31"/>
      <c r="EG248" s="31"/>
      <c r="EH248" s="31"/>
      <c r="EI248" s="31"/>
      <c r="EJ248" s="31"/>
      <c r="EK248" s="31"/>
      <c r="EL248" s="31"/>
      <c r="EM248" s="31"/>
      <c r="EN248" s="31"/>
      <c r="EO248" s="31"/>
      <c r="EP248" s="31"/>
      <c r="EQ248" s="31"/>
      <c r="ER248" s="31"/>
      <c r="ES248" s="31"/>
      <c r="ET248" s="31"/>
      <c r="EU248" s="31"/>
      <c r="EV248" s="31"/>
      <c r="EW248" s="31"/>
      <c r="EX248" s="31"/>
      <c r="EY248" s="31"/>
      <c r="EZ248" s="31"/>
      <c r="FA248" s="31"/>
      <c r="FB248" s="31"/>
      <c r="FC248" s="31"/>
      <c r="FD248" s="31"/>
      <c r="FE248" s="31"/>
      <c r="FF248" s="31"/>
      <c r="FG248" s="31"/>
      <c r="FH248" s="31"/>
      <c r="FI248" s="31"/>
      <c r="FJ248" s="31"/>
      <c r="FK248" s="31"/>
      <c r="FL248" s="31"/>
      <c r="FM248" s="31"/>
      <c r="FN248" s="31"/>
      <c r="FO248" s="31"/>
      <c r="FP248" s="31"/>
      <c r="FQ248" s="31"/>
      <c r="FR248" s="31"/>
      <c r="FS248" s="31"/>
    </row>
    <row r="249" spans="1:669" ht="18" customHeight="1" x14ac:dyDescent="0.25">
      <c r="A249" s="29" t="s">
        <v>13</v>
      </c>
      <c r="B249" s="16">
        <v>2</v>
      </c>
      <c r="C249" s="5"/>
      <c r="D249" s="5"/>
      <c r="E249" s="29"/>
      <c r="F249" s="29"/>
      <c r="G249" s="134">
        <f t="shared" ref="G249:J249" si="49">SUM(G247:G248)</f>
        <v>116200</v>
      </c>
      <c r="H249" s="99">
        <f t="shared" si="49"/>
        <v>3334.94</v>
      </c>
      <c r="I249" s="134">
        <f t="shared" si="49"/>
        <v>9635.51</v>
      </c>
      <c r="J249" s="134">
        <f t="shared" si="49"/>
        <v>3532.48</v>
      </c>
      <c r="K249" s="134">
        <f>SUM(K247:K248)</f>
        <v>590</v>
      </c>
      <c r="L249" s="134">
        <f>SUM(L247:L248)</f>
        <v>17092.93</v>
      </c>
      <c r="M249" s="99">
        <f>SUM(M247:M248)</f>
        <v>99107.07</v>
      </c>
      <c r="AQ249" s="31"/>
      <c r="AR249" s="31"/>
      <c r="AS249" s="31"/>
      <c r="AT249" s="31"/>
      <c r="AU249" s="31"/>
      <c r="AV249" s="31"/>
      <c r="AW249" s="31"/>
      <c r="AX249" s="31"/>
      <c r="AY249" s="31"/>
      <c r="AZ249" s="31"/>
      <c r="BA249" s="31"/>
      <c r="BB249" s="31"/>
      <c r="BC249" s="31"/>
      <c r="BD249" s="31"/>
      <c r="BE249" s="31"/>
      <c r="BF249" s="31"/>
      <c r="BG249" s="31"/>
      <c r="BH249" s="31"/>
      <c r="BI249" s="31"/>
      <c r="BJ249" s="31"/>
      <c r="BK249" s="31"/>
      <c r="BL249" s="31"/>
      <c r="BM249" s="31"/>
      <c r="BN249" s="31"/>
      <c r="BO249" s="31"/>
      <c r="BP249" s="31"/>
      <c r="BQ249" s="31"/>
      <c r="BR249" s="31"/>
      <c r="BS249" s="31"/>
      <c r="BT249" s="31"/>
      <c r="BU249" s="31"/>
      <c r="BV249" s="31"/>
      <c r="BW249" s="31"/>
      <c r="BX249" s="31"/>
      <c r="BY249" s="31"/>
      <c r="BZ249" s="31"/>
      <c r="CA249" s="31"/>
      <c r="CB249" s="31"/>
      <c r="CC249" s="31"/>
      <c r="CD249" s="31"/>
      <c r="CE249" s="31"/>
      <c r="CF249" s="31"/>
      <c r="CG249" s="31"/>
      <c r="CH249" s="31"/>
      <c r="CI249" s="31"/>
      <c r="CJ249" s="31"/>
      <c r="CK249" s="31"/>
      <c r="CL249" s="31"/>
      <c r="CM249" s="31"/>
      <c r="CN249" s="31"/>
      <c r="CO249" s="31"/>
      <c r="CP249" s="31"/>
      <c r="CQ249" s="31"/>
      <c r="CR249" s="31"/>
      <c r="CS249" s="31"/>
      <c r="CT249" s="31"/>
      <c r="CU249" s="31"/>
      <c r="CV249" s="31"/>
      <c r="CW249" s="31"/>
      <c r="CX249" s="31"/>
      <c r="CY249" s="31"/>
      <c r="CZ249" s="31"/>
      <c r="DA249" s="31"/>
      <c r="DB249" s="31"/>
      <c r="DC249" s="31"/>
      <c r="DD249" s="31"/>
      <c r="DE249" s="31"/>
      <c r="DF249" s="31"/>
      <c r="DG249" s="31"/>
      <c r="DH249" s="31"/>
      <c r="DI249" s="31"/>
      <c r="DJ249" s="31"/>
      <c r="DK249" s="31"/>
      <c r="DL249" s="31"/>
      <c r="DM249" s="31"/>
      <c r="DN249" s="31"/>
      <c r="DO249" s="31"/>
      <c r="DP249" s="31"/>
      <c r="DQ249" s="31"/>
      <c r="DR249" s="31"/>
      <c r="DS249" s="31"/>
      <c r="DT249" s="31"/>
      <c r="DU249" s="31"/>
      <c r="DV249" s="31"/>
      <c r="DW249" s="31"/>
      <c r="DX249" s="31"/>
      <c r="DY249" s="31"/>
      <c r="DZ249" s="31"/>
      <c r="EA249" s="31"/>
      <c r="EB249" s="31"/>
      <c r="EC249" s="31"/>
      <c r="ED249" s="31"/>
      <c r="EE249" s="31"/>
      <c r="EF249" s="31"/>
      <c r="EG249" s="31"/>
      <c r="EH249" s="31"/>
      <c r="EI249" s="31"/>
      <c r="EJ249" s="31"/>
      <c r="EK249" s="31"/>
      <c r="EL249" s="31"/>
      <c r="EM249" s="31"/>
      <c r="EN249" s="31"/>
      <c r="EO249" s="31"/>
      <c r="EP249" s="31"/>
      <c r="EQ249" s="31"/>
      <c r="ER249" s="31"/>
      <c r="ES249" s="31"/>
      <c r="ET249" s="31"/>
      <c r="EU249" s="31"/>
      <c r="EV249" s="31"/>
      <c r="EW249" s="31"/>
      <c r="EX249" s="31"/>
      <c r="EY249" s="31"/>
      <c r="EZ249" s="31"/>
      <c r="FA249" s="31"/>
      <c r="FB249" s="31"/>
      <c r="FC249" s="31"/>
      <c r="FD249" s="31"/>
      <c r="FE249" s="31"/>
      <c r="FF249" s="31"/>
      <c r="FG249" s="31"/>
      <c r="FH249" s="31"/>
      <c r="FI249" s="31"/>
      <c r="FJ249" s="31"/>
      <c r="FK249" s="31"/>
      <c r="FL249" s="31"/>
      <c r="FM249" s="31"/>
      <c r="FN249" s="31"/>
      <c r="FO249" s="31"/>
      <c r="FP249" s="31"/>
      <c r="FQ249" s="31"/>
      <c r="FR249" s="31"/>
      <c r="FS249" s="31"/>
    </row>
    <row r="250" spans="1:669" s="27" customFormat="1" x14ac:dyDescent="0.25">
      <c r="A250" s="28"/>
      <c r="B250" s="12"/>
      <c r="C250" s="13"/>
      <c r="D250" s="13"/>
      <c r="E250" s="15"/>
      <c r="F250" s="15"/>
      <c r="G250" s="131"/>
      <c r="H250" s="110"/>
      <c r="I250" s="131"/>
      <c r="J250" s="131"/>
      <c r="K250" s="131"/>
      <c r="L250" s="131"/>
      <c r="M250" s="110"/>
      <c r="AQ250" s="28"/>
      <c r="AR250" s="28"/>
      <c r="AS250" s="28"/>
      <c r="AT250" s="28"/>
      <c r="AU250" s="28"/>
      <c r="AV250" s="28"/>
      <c r="AW250" s="28"/>
      <c r="AX250" s="28"/>
      <c r="AY250" s="28"/>
      <c r="AZ250" s="28"/>
      <c r="BA250" s="28"/>
      <c r="BB250" s="28"/>
      <c r="BC250" s="28"/>
      <c r="BD250" s="28"/>
      <c r="BE250" s="28"/>
      <c r="BF250" s="28"/>
      <c r="BG250" s="28"/>
      <c r="BH250" s="28"/>
      <c r="BI250" s="28"/>
      <c r="BJ250" s="28"/>
      <c r="BK250" s="28"/>
      <c r="BL250" s="28"/>
      <c r="BM250" s="28"/>
      <c r="BN250" s="28"/>
      <c r="BO250" s="28"/>
      <c r="BP250" s="28"/>
      <c r="BQ250" s="28"/>
      <c r="BR250" s="28"/>
      <c r="BS250" s="28"/>
      <c r="BT250" s="28"/>
      <c r="BU250" s="28"/>
      <c r="BV250" s="28"/>
      <c r="BW250" s="28"/>
      <c r="BX250" s="28"/>
      <c r="BY250" s="28"/>
      <c r="BZ250" s="28"/>
      <c r="CA250" s="28"/>
      <c r="CB250" s="28"/>
      <c r="CC250" s="28"/>
      <c r="CD250" s="28"/>
      <c r="CE250" s="28"/>
      <c r="CF250" s="28"/>
      <c r="CG250" s="28"/>
      <c r="CH250" s="28"/>
      <c r="CI250" s="28"/>
      <c r="CJ250" s="28"/>
      <c r="CK250" s="28"/>
      <c r="CL250" s="28"/>
      <c r="CM250" s="28"/>
      <c r="CN250" s="28"/>
      <c r="CO250" s="28"/>
      <c r="CP250" s="28"/>
      <c r="CQ250" s="28"/>
      <c r="CR250" s="28"/>
      <c r="CS250" s="28"/>
      <c r="CT250" s="28"/>
      <c r="CU250" s="28"/>
      <c r="CV250" s="28"/>
      <c r="CW250" s="28"/>
      <c r="CX250" s="28"/>
      <c r="CY250" s="28"/>
      <c r="CZ250" s="28"/>
      <c r="DA250" s="28"/>
      <c r="DB250" s="28"/>
      <c r="DC250" s="28"/>
      <c r="DD250" s="28"/>
      <c r="DE250" s="28"/>
      <c r="DF250" s="28"/>
      <c r="DG250" s="28"/>
      <c r="DH250" s="28"/>
      <c r="DI250" s="28"/>
      <c r="DJ250" s="28"/>
      <c r="DK250" s="28"/>
      <c r="DL250" s="28"/>
      <c r="DM250" s="28"/>
      <c r="DN250" s="28"/>
      <c r="DO250" s="28"/>
      <c r="DP250" s="28"/>
      <c r="DQ250" s="28"/>
      <c r="DR250" s="28"/>
      <c r="DS250" s="28"/>
      <c r="DT250" s="28"/>
      <c r="DU250" s="28"/>
      <c r="DV250" s="28"/>
      <c r="DW250" s="28"/>
      <c r="DX250" s="28"/>
      <c r="DY250" s="28"/>
      <c r="DZ250" s="28"/>
      <c r="EA250" s="28"/>
      <c r="EB250" s="28"/>
      <c r="EC250" s="28"/>
      <c r="ED250" s="28"/>
      <c r="EE250" s="28"/>
      <c r="EF250" s="28"/>
      <c r="EG250" s="28"/>
      <c r="EH250" s="28"/>
      <c r="EI250" s="28"/>
      <c r="EJ250" s="28"/>
      <c r="EK250" s="28"/>
      <c r="EL250" s="28"/>
      <c r="EM250" s="28"/>
      <c r="EN250" s="28"/>
      <c r="EO250" s="28"/>
      <c r="EP250" s="28"/>
      <c r="EQ250" s="28"/>
      <c r="ER250" s="28"/>
      <c r="ES250" s="28"/>
      <c r="ET250" s="28"/>
      <c r="EU250" s="28"/>
      <c r="EV250" s="28"/>
      <c r="EW250" s="28"/>
      <c r="EX250" s="28"/>
      <c r="EY250" s="28"/>
      <c r="EZ250" s="28"/>
      <c r="FA250" s="28"/>
      <c r="FB250" s="28"/>
      <c r="FC250" s="28"/>
      <c r="FD250" s="28"/>
      <c r="FE250" s="28"/>
      <c r="FF250" s="28"/>
      <c r="FG250" s="28"/>
      <c r="FH250" s="28"/>
      <c r="FI250" s="28"/>
      <c r="FJ250" s="28"/>
      <c r="FK250" s="28"/>
      <c r="FL250" s="28"/>
      <c r="FM250" s="28"/>
      <c r="FN250" s="28"/>
      <c r="FO250" s="28"/>
      <c r="FP250" s="28"/>
      <c r="FQ250" s="28"/>
      <c r="FR250" s="28"/>
      <c r="FS250" s="28"/>
    </row>
    <row r="251" spans="1:669" s="27" customFormat="1" x14ac:dyDescent="0.25">
      <c r="A251" s="26" t="s">
        <v>52</v>
      </c>
      <c r="B251" s="26"/>
      <c r="C251" s="26"/>
      <c r="D251" s="26"/>
      <c r="E251" s="26"/>
      <c r="F251" s="26"/>
      <c r="G251" s="105"/>
      <c r="H251" s="104"/>
      <c r="I251" s="105"/>
      <c r="J251" s="105"/>
      <c r="K251" s="105"/>
      <c r="L251" s="105"/>
      <c r="M251" s="104"/>
      <c r="AQ251" s="28"/>
      <c r="AR251" s="28"/>
      <c r="AS251" s="28"/>
      <c r="AT251" s="28"/>
      <c r="AU251" s="28"/>
      <c r="AV251" s="28"/>
      <c r="AW251" s="28"/>
      <c r="AX251" s="28"/>
      <c r="AY251" s="28"/>
      <c r="AZ251" s="28"/>
      <c r="BA251" s="28"/>
      <c r="BB251" s="28"/>
      <c r="BC251" s="28"/>
      <c r="BD251" s="28"/>
      <c r="BE251" s="28"/>
      <c r="BF251" s="28"/>
      <c r="BG251" s="28"/>
      <c r="BH251" s="28"/>
      <c r="BI251" s="28"/>
      <c r="BJ251" s="28"/>
      <c r="BK251" s="28"/>
      <c r="BL251" s="28"/>
      <c r="BM251" s="28"/>
      <c r="BN251" s="28"/>
      <c r="BO251" s="28"/>
      <c r="BP251" s="28"/>
      <c r="BQ251" s="28"/>
      <c r="BR251" s="28"/>
      <c r="BS251" s="28"/>
      <c r="BT251" s="28"/>
      <c r="BU251" s="28"/>
      <c r="BV251" s="28"/>
      <c r="BW251" s="28"/>
      <c r="BX251" s="28"/>
      <c r="BY251" s="28"/>
      <c r="BZ251" s="28"/>
      <c r="CA251" s="28"/>
      <c r="CB251" s="28"/>
      <c r="CC251" s="28"/>
      <c r="CD251" s="28"/>
      <c r="CE251" s="28"/>
      <c r="CF251" s="28"/>
      <c r="CG251" s="28"/>
      <c r="CH251" s="28"/>
      <c r="CI251" s="28"/>
      <c r="CJ251" s="28"/>
      <c r="CK251" s="28"/>
      <c r="CL251" s="28"/>
      <c r="CM251" s="28"/>
      <c r="CN251" s="28"/>
      <c r="CO251" s="28"/>
      <c r="CP251" s="28"/>
      <c r="CQ251" s="28"/>
      <c r="CR251" s="28"/>
      <c r="CS251" s="28"/>
      <c r="CT251" s="28"/>
      <c r="CU251" s="28"/>
      <c r="CV251" s="28"/>
      <c r="CW251" s="28"/>
      <c r="CX251" s="28"/>
      <c r="CY251" s="28"/>
      <c r="CZ251" s="28"/>
      <c r="DA251" s="28"/>
      <c r="DB251" s="28"/>
      <c r="DC251" s="28"/>
      <c r="DD251" s="28"/>
      <c r="DE251" s="28"/>
      <c r="DF251" s="28"/>
      <c r="DG251" s="28"/>
      <c r="DH251" s="28"/>
      <c r="DI251" s="28"/>
      <c r="DJ251" s="28"/>
      <c r="DK251" s="28"/>
      <c r="DL251" s="28"/>
      <c r="DM251" s="28"/>
      <c r="DN251" s="28"/>
      <c r="DO251" s="28"/>
      <c r="DP251" s="28"/>
      <c r="DQ251" s="28"/>
      <c r="DR251" s="28"/>
      <c r="DS251" s="28"/>
      <c r="DT251" s="28"/>
      <c r="DU251" s="28"/>
      <c r="DV251" s="28"/>
      <c r="DW251" s="28"/>
      <c r="DX251" s="28"/>
      <c r="DY251" s="28"/>
      <c r="DZ251" s="28"/>
      <c r="EA251" s="28"/>
      <c r="EB251" s="28"/>
      <c r="EC251" s="28"/>
      <c r="ED251" s="28"/>
      <c r="EE251" s="28"/>
      <c r="EF251" s="28"/>
      <c r="EG251" s="28"/>
      <c r="EH251" s="28"/>
      <c r="EI251" s="28"/>
      <c r="EJ251" s="28"/>
      <c r="EK251" s="28"/>
      <c r="EL251" s="28"/>
      <c r="EM251" s="28"/>
      <c r="EN251" s="28"/>
      <c r="EO251" s="28"/>
      <c r="EP251" s="28"/>
      <c r="EQ251" s="28"/>
      <c r="ER251" s="28"/>
      <c r="ES251" s="28"/>
      <c r="ET251" s="28"/>
      <c r="EU251" s="28"/>
      <c r="EV251" s="28"/>
      <c r="EW251" s="28"/>
      <c r="EX251" s="28"/>
      <c r="EY251" s="28"/>
      <c r="EZ251" s="28"/>
      <c r="FA251" s="28"/>
      <c r="FB251" s="28"/>
      <c r="FC251" s="28"/>
      <c r="FD251" s="28"/>
      <c r="FE251" s="28"/>
      <c r="FF251" s="28"/>
      <c r="FG251" s="28"/>
      <c r="FH251" s="28"/>
      <c r="FI251" s="28"/>
      <c r="FJ251" s="28"/>
      <c r="FK251" s="28"/>
      <c r="FL251" s="28"/>
      <c r="FM251" s="28"/>
      <c r="FN251" s="28"/>
      <c r="FO251" s="28"/>
      <c r="FP251" s="28"/>
      <c r="FQ251" s="28"/>
      <c r="FR251" s="28"/>
      <c r="FS251" s="28"/>
    </row>
    <row r="252" spans="1:669" ht="15" customHeight="1" x14ac:dyDescent="0.25">
      <c r="A252" s="3" t="s">
        <v>25</v>
      </c>
      <c r="B252" s="3" t="s">
        <v>49</v>
      </c>
      <c r="C252" s="4" t="s">
        <v>66</v>
      </c>
      <c r="D252" s="4" t="s">
        <v>194</v>
      </c>
      <c r="E252" s="7">
        <v>44279</v>
      </c>
      <c r="F252" s="7" t="s">
        <v>97</v>
      </c>
      <c r="G252" s="127">
        <v>133000</v>
      </c>
      <c r="H252" s="127">
        <v>3817.1</v>
      </c>
      <c r="I252" s="127">
        <v>19867.79</v>
      </c>
      <c r="J252" s="127">
        <v>4043.2</v>
      </c>
      <c r="K252" s="127">
        <v>921.8</v>
      </c>
      <c r="L252" s="127">
        <f>SUM(H252:K252)</f>
        <v>28649.89</v>
      </c>
      <c r="M252" s="127">
        <f>G252-L252</f>
        <v>104350.11</v>
      </c>
      <c r="N252" s="31"/>
      <c r="O252" s="31"/>
      <c r="AQ252" s="31"/>
      <c r="AR252" s="31"/>
      <c r="AS252" s="31"/>
      <c r="AT252" s="31"/>
      <c r="AU252" s="31"/>
      <c r="AV252" s="31"/>
      <c r="AW252" s="31"/>
      <c r="AX252" s="31"/>
      <c r="AY252" s="31"/>
      <c r="AZ252" s="31"/>
      <c r="BA252" s="31"/>
      <c r="BB252" s="31"/>
      <c r="BC252" s="31"/>
      <c r="BD252" s="31"/>
      <c r="BE252" s="31"/>
      <c r="BF252" s="31"/>
      <c r="BG252" s="31"/>
      <c r="BH252" s="31"/>
      <c r="BI252" s="31"/>
      <c r="BJ252" s="31"/>
      <c r="BK252" s="31"/>
      <c r="BL252" s="31"/>
      <c r="BM252" s="31"/>
      <c r="BN252" s="31"/>
      <c r="BO252" s="31"/>
      <c r="BP252" s="31"/>
      <c r="BQ252" s="31"/>
      <c r="BR252" s="31"/>
      <c r="BS252" s="31"/>
      <c r="BT252" s="31"/>
      <c r="BU252" s="31"/>
      <c r="BV252" s="31"/>
      <c r="BW252" s="31"/>
      <c r="BX252" s="31"/>
      <c r="BY252" s="31"/>
      <c r="BZ252" s="31"/>
      <c r="CA252" s="31"/>
      <c r="CB252" s="31"/>
      <c r="CC252" s="31"/>
      <c r="CD252" s="31"/>
      <c r="CE252" s="31"/>
      <c r="CF252" s="31"/>
      <c r="CG252" s="31"/>
      <c r="CH252" s="31"/>
      <c r="CI252" s="31"/>
      <c r="CJ252" s="31"/>
      <c r="CK252" s="31"/>
      <c r="CL252" s="31"/>
      <c r="CM252" s="31"/>
      <c r="CN252" s="31"/>
      <c r="CO252" s="31"/>
      <c r="CP252" s="31"/>
      <c r="CQ252" s="31"/>
      <c r="CR252" s="31"/>
      <c r="CS252" s="31"/>
      <c r="CT252" s="31"/>
      <c r="CU252" s="31"/>
      <c r="CV252" s="31"/>
      <c r="CW252" s="31"/>
      <c r="CX252" s="31"/>
      <c r="CY252" s="31"/>
      <c r="CZ252" s="31"/>
      <c r="DA252" s="31"/>
      <c r="DB252" s="31"/>
      <c r="DC252" s="31"/>
      <c r="DD252" s="31"/>
      <c r="DE252" s="31"/>
      <c r="DF252" s="31"/>
      <c r="DG252" s="31"/>
      <c r="DH252" s="31"/>
      <c r="DI252" s="31"/>
      <c r="DJ252" s="31"/>
      <c r="DK252" s="31"/>
      <c r="DL252" s="31"/>
      <c r="DM252" s="31"/>
      <c r="DN252" s="31"/>
      <c r="DO252" s="31"/>
      <c r="DP252" s="31"/>
      <c r="DQ252" s="31"/>
      <c r="DR252" s="31"/>
      <c r="DS252" s="31"/>
      <c r="DT252" s="31"/>
      <c r="DU252" s="31"/>
      <c r="DV252" s="31"/>
      <c r="DW252" s="31"/>
      <c r="DX252" s="31"/>
      <c r="DY252" s="31"/>
      <c r="DZ252" s="31"/>
      <c r="EA252" s="31"/>
      <c r="EB252" s="31"/>
      <c r="EC252" s="31"/>
      <c r="ED252" s="31"/>
      <c r="EE252" s="31"/>
      <c r="EF252" s="31"/>
      <c r="EG252" s="31"/>
      <c r="EH252" s="31"/>
      <c r="EI252" s="31"/>
      <c r="EJ252" s="31"/>
      <c r="EK252" s="31"/>
      <c r="EL252" s="31"/>
      <c r="EM252" s="31"/>
      <c r="EN252" s="31"/>
      <c r="EO252" s="31"/>
      <c r="EP252" s="31"/>
      <c r="EQ252" s="31"/>
      <c r="ER252" s="31"/>
      <c r="ES252" s="31"/>
      <c r="ET252" s="31"/>
      <c r="EU252" s="31"/>
      <c r="EV252" s="31"/>
      <c r="EW252" s="31"/>
      <c r="EX252" s="31"/>
      <c r="EY252" s="31"/>
      <c r="EZ252" s="31"/>
      <c r="FA252" s="31"/>
      <c r="FB252" s="31"/>
      <c r="FC252" s="31"/>
      <c r="FD252" s="31"/>
      <c r="FE252" s="31"/>
      <c r="FF252" s="31"/>
      <c r="FG252" s="31"/>
      <c r="FH252" s="31"/>
      <c r="FI252" s="31"/>
      <c r="FJ252" s="31"/>
      <c r="FK252" s="31"/>
      <c r="FL252" s="31"/>
      <c r="FM252" s="31"/>
      <c r="FN252" s="31"/>
      <c r="FO252" s="31"/>
      <c r="FP252" s="31"/>
      <c r="FQ252" s="31"/>
      <c r="FR252" s="31"/>
      <c r="FS252" s="31"/>
    </row>
    <row r="253" spans="1:669" x14ac:dyDescent="0.25">
      <c r="A253" s="3" t="s">
        <v>117</v>
      </c>
      <c r="B253" s="3" t="s">
        <v>113</v>
      </c>
      <c r="C253" s="4" t="s">
        <v>66</v>
      </c>
      <c r="D253" s="4" t="s">
        <v>194</v>
      </c>
      <c r="E253" s="7">
        <v>44593</v>
      </c>
      <c r="F253" s="7" t="s">
        <v>97</v>
      </c>
      <c r="G253" s="127">
        <v>85000</v>
      </c>
      <c r="H253" s="127">
        <v>2439.5</v>
      </c>
      <c r="I253" s="127">
        <v>8576.99</v>
      </c>
      <c r="J253" s="127">
        <v>2584</v>
      </c>
      <c r="K253" s="127">
        <v>25</v>
      </c>
      <c r="L253" s="127">
        <v>13625.49</v>
      </c>
      <c r="M253" s="127">
        <f>G253-L253</f>
        <v>71374.509999999995</v>
      </c>
      <c r="AQ253" s="31"/>
      <c r="AR253" s="31"/>
      <c r="AS253" s="31"/>
      <c r="AT253" s="31"/>
      <c r="AU253" s="31"/>
      <c r="AV253" s="31"/>
      <c r="AW253" s="31"/>
      <c r="AX253" s="31"/>
      <c r="AY253" s="31"/>
      <c r="AZ253" s="31"/>
      <c r="BA253" s="31"/>
      <c r="BB253" s="31"/>
      <c r="BC253" s="31"/>
      <c r="BD253" s="31"/>
      <c r="BE253" s="31"/>
      <c r="BF253" s="31"/>
      <c r="BG253" s="31"/>
      <c r="BH253" s="31"/>
      <c r="BI253" s="31"/>
      <c r="BJ253" s="31"/>
      <c r="BK253" s="31"/>
      <c r="BL253" s="31"/>
      <c r="BM253" s="31"/>
      <c r="BN253" s="31"/>
      <c r="BO253" s="31"/>
      <c r="BP253" s="31"/>
      <c r="BQ253" s="31"/>
      <c r="BR253" s="31"/>
      <c r="BS253" s="31"/>
      <c r="BT253" s="31"/>
      <c r="BU253" s="31"/>
      <c r="BV253" s="31"/>
      <c r="BW253" s="31"/>
      <c r="BX253" s="31"/>
      <c r="BY253" s="31"/>
      <c r="BZ253" s="31"/>
      <c r="CA253" s="31"/>
      <c r="CB253" s="31"/>
      <c r="CC253" s="31"/>
      <c r="CD253" s="31"/>
      <c r="CE253" s="31"/>
      <c r="CF253" s="31"/>
      <c r="CG253" s="31"/>
      <c r="CH253" s="31"/>
      <c r="CI253" s="31"/>
      <c r="CJ253" s="31"/>
      <c r="CK253" s="31"/>
      <c r="CL253" s="31"/>
      <c r="CM253" s="31"/>
      <c r="CN253" s="31"/>
      <c r="CO253" s="31"/>
      <c r="CP253" s="31"/>
      <c r="CQ253" s="31"/>
      <c r="CR253" s="31"/>
      <c r="CS253" s="31"/>
      <c r="CT253" s="31"/>
      <c r="CU253" s="31"/>
      <c r="CV253" s="31"/>
      <c r="CW253" s="31"/>
      <c r="CX253" s="31"/>
      <c r="CY253" s="31"/>
      <c r="CZ253" s="31"/>
      <c r="DA253" s="31"/>
      <c r="DB253" s="31"/>
      <c r="DC253" s="31"/>
      <c r="DD253" s="31"/>
      <c r="DE253" s="31"/>
      <c r="DF253" s="31"/>
      <c r="DG253" s="31"/>
      <c r="DH253" s="31"/>
      <c r="DI253" s="31"/>
      <c r="DJ253" s="31"/>
      <c r="DK253" s="31"/>
      <c r="DL253" s="31"/>
      <c r="DM253" s="31"/>
      <c r="DN253" s="31"/>
      <c r="DO253" s="31"/>
      <c r="DP253" s="31"/>
      <c r="DQ253" s="31"/>
      <c r="DR253" s="31"/>
      <c r="DS253" s="31"/>
      <c r="DT253" s="31"/>
      <c r="DU253" s="31"/>
      <c r="DV253" s="31"/>
      <c r="DW253" s="31"/>
      <c r="DX253" s="31"/>
      <c r="DY253" s="31"/>
      <c r="DZ253" s="31"/>
      <c r="EA253" s="31"/>
      <c r="EB253" s="31"/>
      <c r="EC253" s="31"/>
      <c r="ED253" s="31"/>
      <c r="EE253" s="31"/>
      <c r="EF253" s="31"/>
      <c r="EG253" s="31"/>
      <c r="EH253" s="31"/>
      <c r="EI253" s="31"/>
      <c r="EJ253" s="31"/>
      <c r="EK253" s="31"/>
      <c r="EL253" s="31"/>
      <c r="EM253" s="31"/>
      <c r="EN253" s="31"/>
      <c r="EO253" s="31"/>
      <c r="EP253" s="31"/>
      <c r="EQ253" s="31"/>
      <c r="ER253" s="31"/>
      <c r="ES253" s="31"/>
      <c r="ET253" s="31"/>
      <c r="EU253" s="31"/>
      <c r="EV253" s="31"/>
      <c r="EW253" s="31"/>
      <c r="EX253" s="31"/>
      <c r="EY253" s="31"/>
      <c r="EZ253" s="31"/>
      <c r="FA253" s="31"/>
      <c r="FB253" s="31"/>
      <c r="FC253" s="31"/>
      <c r="FD253" s="31"/>
      <c r="FE253" s="31"/>
      <c r="FF253" s="31"/>
      <c r="FG253" s="31"/>
      <c r="FH253" s="31"/>
      <c r="FI253" s="31"/>
      <c r="FJ253" s="31"/>
      <c r="FK253" s="31"/>
      <c r="FL253" s="31"/>
      <c r="FM253" s="31"/>
      <c r="FN253" s="31"/>
      <c r="FO253" s="31"/>
      <c r="FP253" s="31"/>
      <c r="FQ253" s="31"/>
      <c r="FR253" s="31"/>
      <c r="FS253" s="31"/>
    </row>
    <row r="254" spans="1:669" s="27" customFormat="1" x14ac:dyDescent="0.25">
      <c r="A254" s="3" t="s">
        <v>118</v>
      </c>
      <c r="B254" s="3" t="s">
        <v>15</v>
      </c>
      <c r="C254" s="4" t="s">
        <v>66</v>
      </c>
      <c r="D254" s="4" t="s">
        <v>194</v>
      </c>
      <c r="E254" s="7">
        <v>44594</v>
      </c>
      <c r="F254" s="7" t="s">
        <v>97</v>
      </c>
      <c r="G254" s="127">
        <v>60000</v>
      </c>
      <c r="H254" s="127">
        <v>1722</v>
      </c>
      <c r="I254" s="127">
        <v>3486.68</v>
      </c>
      <c r="J254" s="127">
        <v>1824</v>
      </c>
      <c r="K254" s="127">
        <v>25</v>
      </c>
      <c r="L254" s="127">
        <v>7057.68</v>
      </c>
      <c r="M254" s="127">
        <f>G254-L254</f>
        <v>52942.32</v>
      </c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 s="31"/>
      <c r="AR254" s="31"/>
      <c r="AS254" s="31"/>
      <c r="AT254" s="31"/>
      <c r="AU254" s="31"/>
      <c r="AV254" s="31"/>
      <c r="AW254" s="31"/>
      <c r="AX254" s="31"/>
      <c r="AY254" s="31"/>
      <c r="AZ254" s="31"/>
      <c r="BA254" s="31"/>
      <c r="BB254" s="31"/>
      <c r="BC254" s="31"/>
      <c r="BD254" s="31"/>
      <c r="BE254" s="31"/>
      <c r="BF254" s="31"/>
      <c r="BG254" s="31"/>
      <c r="BH254" s="31"/>
      <c r="BI254" s="31"/>
      <c r="BJ254" s="31"/>
      <c r="BK254" s="31"/>
      <c r="BL254" s="31"/>
      <c r="BM254" s="31"/>
      <c r="BN254" s="31"/>
      <c r="BO254" s="31"/>
      <c r="BP254" s="31"/>
      <c r="BQ254" s="31"/>
      <c r="BR254" s="31"/>
      <c r="BS254" s="31"/>
      <c r="BT254" s="31"/>
      <c r="BU254" s="31"/>
      <c r="BV254" s="31"/>
      <c r="BW254" s="31"/>
      <c r="BX254" s="31"/>
      <c r="BY254" s="31"/>
      <c r="BZ254" s="31"/>
      <c r="CA254" s="31"/>
      <c r="CB254" s="31"/>
      <c r="CC254" s="31"/>
      <c r="CD254" s="31"/>
      <c r="CE254" s="31"/>
      <c r="CF254" s="31"/>
      <c r="CG254" s="31"/>
      <c r="CH254" s="31"/>
      <c r="CI254" s="31"/>
      <c r="CJ254" s="31"/>
      <c r="CK254" s="31"/>
      <c r="CL254" s="31"/>
      <c r="CM254" s="31"/>
      <c r="CN254" s="31"/>
      <c r="CO254" s="31"/>
      <c r="CP254" s="31"/>
      <c r="CQ254" s="31"/>
      <c r="CR254" s="31"/>
      <c r="CS254" s="31"/>
      <c r="CT254" s="31"/>
      <c r="CU254" s="31"/>
      <c r="CV254" s="31"/>
      <c r="CW254" s="31"/>
      <c r="CX254" s="31"/>
      <c r="CY254" s="31"/>
      <c r="CZ254" s="31"/>
      <c r="DA254" s="31"/>
      <c r="DB254" s="31"/>
      <c r="DC254" s="31"/>
      <c r="DD254" s="31"/>
      <c r="DE254" s="31"/>
      <c r="DF254" s="31"/>
      <c r="DG254" s="31"/>
      <c r="DH254" s="31"/>
      <c r="DI254" s="31"/>
      <c r="DJ254" s="31"/>
      <c r="DK254" s="31"/>
      <c r="DL254" s="31"/>
      <c r="DM254" s="31"/>
      <c r="DN254" s="31"/>
      <c r="DO254" s="31"/>
      <c r="DP254" s="31"/>
      <c r="DQ254" s="31"/>
      <c r="DR254" s="31"/>
      <c r="DS254" s="31"/>
      <c r="DT254" s="31"/>
      <c r="DU254" s="31"/>
      <c r="DV254" s="31"/>
      <c r="DW254" s="31"/>
      <c r="DX254" s="31"/>
      <c r="DY254" s="31"/>
      <c r="DZ254" s="31"/>
      <c r="EA254" s="31"/>
      <c r="EB254" s="31"/>
      <c r="EC254" s="31"/>
      <c r="ED254" s="31"/>
      <c r="EE254" s="31"/>
      <c r="EF254" s="31"/>
      <c r="EG254" s="31"/>
      <c r="EH254" s="31"/>
      <c r="EI254" s="31"/>
      <c r="EJ254" s="31"/>
      <c r="EK254" s="31"/>
      <c r="EL254" s="31"/>
      <c r="EM254" s="31"/>
      <c r="EN254" s="31"/>
      <c r="EO254" s="31"/>
      <c r="EP254" s="31"/>
      <c r="EQ254" s="31"/>
      <c r="ER254" s="31"/>
      <c r="ES254" s="31"/>
      <c r="ET254" s="31"/>
      <c r="EU254" s="31"/>
      <c r="EV254" s="31"/>
      <c r="EW254" s="31"/>
      <c r="EX254" s="31"/>
      <c r="EY254" s="31"/>
      <c r="EZ254" s="31"/>
      <c r="FA254" s="31"/>
      <c r="FB254" s="31"/>
      <c r="FC254" s="31"/>
      <c r="FD254" s="31"/>
      <c r="FE254" s="31"/>
      <c r="FF254" s="31"/>
      <c r="FG254" s="31"/>
      <c r="FH254" s="31"/>
      <c r="FI254" s="31"/>
      <c r="FJ254" s="31"/>
      <c r="FK254" s="31"/>
      <c r="FL254" s="31"/>
      <c r="FM254" s="31"/>
      <c r="FN254" s="31"/>
      <c r="FO254" s="31"/>
      <c r="FP254" s="31"/>
      <c r="FQ254" s="31"/>
      <c r="FR254" s="31"/>
      <c r="FS254" s="31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  <c r="OF254"/>
      <c r="OG254"/>
      <c r="OH254"/>
      <c r="OI254"/>
      <c r="OJ254"/>
      <c r="OK254"/>
      <c r="OL254"/>
      <c r="OM254"/>
      <c r="ON254"/>
      <c r="OO254"/>
      <c r="OP254"/>
      <c r="OQ254"/>
      <c r="OR254"/>
      <c r="OS254"/>
      <c r="OT254"/>
      <c r="OU254"/>
      <c r="OV254"/>
      <c r="OW254"/>
      <c r="OX254"/>
      <c r="OY254"/>
      <c r="OZ254"/>
      <c r="PA254"/>
      <c r="PB254"/>
      <c r="PC254"/>
      <c r="PD254"/>
      <c r="PE254"/>
      <c r="PF254"/>
      <c r="PG254"/>
      <c r="PH254"/>
      <c r="PI254"/>
      <c r="PJ254"/>
      <c r="PK254"/>
      <c r="PL254"/>
      <c r="PM254"/>
      <c r="PN254"/>
      <c r="PO254"/>
      <c r="PP254"/>
      <c r="PQ254"/>
      <c r="PR254"/>
      <c r="PS254"/>
      <c r="PT254"/>
      <c r="PU254"/>
      <c r="PV254"/>
      <c r="PW254"/>
      <c r="PX254"/>
      <c r="PY254"/>
      <c r="PZ254"/>
      <c r="QA254"/>
      <c r="QB254"/>
      <c r="QC254"/>
      <c r="QD254"/>
      <c r="QE254"/>
      <c r="QF254"/>
      <c r="QG254"/>
      <c r="QH254"/>
      <c r="QI254"/>
      <c r="QJ254"/>
      <c r="QK254"/>
      <c r="QL254"/>
      <c r="QM254"/>
      <c r="QN254"/>
      <c r="QO254"/>
      <c r="QP254"/>
      <c r="QQ254"/>
      <c r="QR254"/>
      <c r="QS254"/>
      <c r="QT254"/>
      <c r="QU254"/>
      <c r="QV254"/>
      <c r="QW254"/>
      <c r="QX254"/>
      <c r="QY254"/>
      <c r="QZ254"/>
      <c r="RA254"/>
      <c r="RB254"/>
      <c r="RC254"/>
      <c r="RD254"/>
      <c r="RE254"/>
      <c r="RF254"/>
      <c r="RG254"/>
      <c r="RH254"/>
      <c r="RI254"/>
      <c r="RJ254"/>
      <c r="RK254"/>
      <c r="RL254"/>
      <c r="RM254"/>
      <c r="RN254"/>
      <c r="RO254"/>
      <c r="RP254"/>
      <c r="RQ254"/>
      <c r="RR254"/>
      <c r="RS254"/>
      <c r="RT254"/>
      <c r="RU254"/>
      <c r="RV254"/>
      <c r="RW254"/>
      <c r="RX254"/>
      <c r="RY254"/>
      <c r="RZ254"/>
      <c r="SA254"/>
      <c r="SB254"/>
      <c r="SC254"/>
      <c r="SD254"/>
      <c r="SE254"/>
      <c r="SF254"/>
      <c r="SG254"/>
      <c r="SH254"/>
      <c r="SI254"/>
      <c r="SJ254"/>
      <c r="SK254"/>
      <c r="SL254"/>
      <c r="SM254"/>
      <c r="SN254"/>
      <c r="SO254"/>
      <c r="SP254"/>
      <c r="SQ254"/>
      <c r="SR254"/>
      <c r="SS254"/>
      <c r="ST254"/>
      <c r="SU254"/>
      <c r="SV254"/>
      <c r="SW254"/>
      <c r="SX254"/>
      <c r="SY254"/>
      <c r="SZ254"/>
      <c r="TA254"/>
      <c r="TB254"/>
      <c r="TC254"/>
      <c r="TD254"/>
      <c r="TE254"/>
      <c r="TF254"/>
      <c r="TG254"/>
      <c r="TH254"/>
      <c r="TI254"/>
      <c r="TJ254"/>
      <c r="TK254"/>
      <c r="TL254"/>
      <c r="TM254"/>
      <c r="TN254"/>
      <c r="TO254"/>
      <c r="TP254"/>
      <c r="TQ254"/>
      <c r="TR254"/>
      <c r="TS254"/>
      <c r="TT254"/>
      <c r="TU254"/>
      <c r="TV254"/>
      <c r="TW254"/>
      <c r="TX254"/>
      <c r="TY254"/>
      <c r="TZ254"/>
      <c r="UA254"/>
      <c r="UB254"/>
      <c r="UC254"/>
      <c r="UD254"/>
      <c r="UE254"/>
      <c r="UF254"/>
      <c r="UG254"/>
      <c r="UH254"/>
      <c r="UI254"/>
      <c r="UJ254"/>
      <c r="UK254"/>
      <c r="UL254"/>
      <c r="UM254"/>
      <c r="UN254"/>
      <c r="UO254"/>
      <c r="UP254"/>
      <c r="UQ254"/>
      <c r="UR254"/>
      <c r="US254"/>
      <c r="UT254"/>
      <c r="UU254"/>
      <c r="UV254"/>
      <c r="UW254"/>
      <c r="UX254"/>
      <c r="UY254"/>
      <c r="UZ254"/>
      <c r="VA254"/>
      <c r="VB254"/>
      <c r="VC254"/>
      <c r="VD254"/>
      <c r="VE254"/>
      <c r="VF254"/>
      <c r="VG254"/>
      <c r="VH254"/>
      <c r="VI254"/>
      <c r="VJ254"/>
      <c r="VK254"/>
      <c r="VL254"/>
      <c r="VM254"/>
      <c r="VN254"/>
      <c r="VO254"/>
      <c r="VP254"/>
      <c r="VQ254"/>
      <c r="VR254"/>
      <c r="VS254"/>
      <c r="VT254"/>
      <c r="VU254"/>
      <c r="VV254"/>
      <c r="VW254"/>
      <c r="VX254"/>
      <c r="VY254"/>
      <c r="VZ254"/>
      <c r="WA254"/>
      <c r="WB254"/>
      <c r="WC254"/>
      <c r="WD254"/>
      <c r="WE254"/>
      <c r="WF254"/>
      <c r="WG254"/>
      <c r="WH254"/>
      <c r="WI254"/>
      <c r="WJ254"/>
      <c r="WK254"/>
      <c r="WL254"/>
      <c r="WM254"/>
      <c r="WN254"/>
      <c r="WO254"/>
      <c r="WP254"/>
      <c r="WQ254"/>
      <c r="WR254"/>
      <c r="WS254"/>
      <c r="WT254"/>
      <c r="WU254"/>
      <c r="WV254"/>
      <c r="WW254"/>
      <c r="WX254"/>
      <c r="WY254"/>
      <c r="WZ254"/>
      <c r="XA254"/>
      <c r="XB254"/>
      <c r="XC254"/>
      <c r="XD254"/>
      <c r="XE254"/>
      <c r="XF254"/>
      <c r="XG254"/>
      <c r="XH254"/>
      <c r="XI254"/>
      <c r="XJ254"/>
      <c r="XK254"/>
      <c r="XL254"/>
      <c r="XM254"/>
      <c r="XN254"/>
      <c r="XO254"/>
      <c r="XP254"/>
      <c r="XQ254"/>
      <c r="XR254"/>
      <c r="XS254"/>
      <c r="XT254"/>
      <c r="XU254"/>
      <c r="XV254"/>
      <c r="XW254"/>
      <c r="XX254"/>
      <c r="XY254"/>
      <c r="XZ254"/>
      <c r="YA254"/>
      <c r="YB254"/>
      <c r="YC254"/>
      <c r="YD254"/>
      <c r="YE254"/>
      <c r="YF254"/>
      <c r="YG254"/>
      <c r="YH254"/>
      <c r="YI254"/>
      <c r="YJ254"/>
      <c r="YK254"/>
      <c r="YL254"/>
      <c r="YM254"/>
      <c r="YN254"/>
      <c r="YO254"/>
      <c r="YP254"/>
      <c r="YQ254"/>
      <c r="YR254"/>
      <c r="YS254"/>
    </row>
    <row r="255" spans="1:669" ht="12.75" customHeight="1" x14ac:dyDescent="0.25">
      <c r="A255" s="29" t="s">
        <v>13</v>
      </c>
      <c r="B255" s="68">
        <v>3</v>
      </c>
      <c r="C255" s="48"/>
      <c r="D255" s="48"/>
      <c r="E255" s="49"/>
      <c r="F255" s="49"/>
      <c r="G255" s="134">
        <f t="shared" ref="G255:M255" si="50">SUM(G252:G254)</f>
        <v>278000</v>
      </c>
      <c r="H255" s="99">
        <f t="shared" si="50"/>
        <v>7978.6</v>
      </c>
      <c r="I255" s="134">
        <f t="shared" si="50"/>
        <v>31931.46</v>
      </c>
      <c r="J255" s="134">
        <f t="shared" si="50"/>
        <v>8451.2000000000007</v>
      </c>
      <c r="K255" s="134">
        <f t="shared" si="50"/>
        <v>971.8</v>
      </c>
      <c r="L255" s="134">
        <f t="shared" si="50"/>
        <v>49333.06</v>
      </c>
      <c r="M255" s="99">
        <f t="shared" si="50"/>
        <v>228666.94</v>
      </c>
      <c r="AQ255" s="31"/>
      <c r="AR255" s="31"/>
      <c r="AS255" s="31"/>
      <c r="AT255" s="31"/>
      <c r="AU255" s="31"/>
      <c r="AV255" s="31"/>
      <c r="AW255" s="31"/>
      <c r="AX255" s="31"/>
      <c r="AY255" s="31"/>
      <c r="AZ255" s="31"/>
      <c r="BA255" s="31"/>
      <c r="BB255" s="31"/>
      <c r="BC255" s="31"/>
      <c r="BD255" s="31"/>
      <c r="BE255" s="31"/>
      <c r="BF255" s="31"/>
      <c r="BG255" s="31"/>
      <c r="BH255" s="31"/>
      <c r="BI255" s="31"/>
      <c r="BJ255" s="31"/>
      <c r="BK255" s="31"/>
      <c r="BL255" s="31"/>
      <c r="BM255" s="31"/>
      <c r="BN255" s="31"/>
      <c r="BO255" s="31"/>
      <c r="BP255" s="31"/>
      <c r="BQ255" s="31"/>
      <c r="BR255" s="31"/>
      <c r="BS255" s="31"/>
      <c r="BT255" s="31"/>
      <c r="BU255" s="31"/>
      <c r="BV255" s="31"/>
      <c r="BW255" s="31"/>
      <c r="BX255" s="31"/>
      <c r="BY255" s="31"/>
      <c r="BZ255" s="31"/>
      <c r="CA255" s="31"/>
      <c r="CB255" s="31"/>
      <c r="CC255" s="31"/>
      <c r="CD255" s="31"/>
      <c r="CE255" s="31"/>
      <c r="CF255" s="31"/>
      <c r="CG255" s="31"/>
      <c r="CH255" s="31"/>
      <c r="CI255" s="31"/>
      <c r="CJ255" s="31"/>
      <c r="CK255" s="31"/>
      <c r="CL255" s="31"/>
      <c r="CM255" s="31"/>
      <c r="CN255" s="31"/>
      <c r="CO255" s="31"/>
      <c r="CP255" s="31"/>
      <c r="CQ255" s="31"/>
      <c r="CR255" s="31"/>
      <c r="CS255" s="31"/>
      <c r="CT255" s="31"/>
      <c r="CU255" s="31"/>
      <c r="CV255" s="31"/>
      <c r="CW255" s="31"/>
      <c r="CX255" s="31"/>
      <c r="CY255" s="31"/>
      <c r="CZ255" s="31"/>
      <c r="DA255" s="31"/>
      <c r="DB255" s="31"/>
      <c r="DC255" s="31"/>
      <c r="DD255" s="31"/>
      <c r="DE255" s="31"/>
      <c r="DF255" s="31"/>
      <c r="DG255" s="31"/>
      <c r="DH255" s="31"/>
      <c r="DI255" s="31"/>
      <c r="DJ255" s="31"/>
      <c r="DK255" s="31"/>
      <c r="DL255" s="31"/>
      <c r="DM255" s="31"/>
      <c r="DN255" s="31"/>
      <c r="DO255" s="31"/>
      <c r="DP255" s="31"/>
      <c r="DQ255" s="31"/>
      <c r="DR255" s="31"/>
      <c r="DS255" s="31"/>
      <c r="DT255" s="31"/>
      <c r="DU255" s="31"/>
      <c r="DV255" s="31"/>
      <c r="DW255" s="31"/>
      <c r="DX255" s="31"/>
      <c r="DY255" s="31"/>
      <c r="DZ255" s="31"/>
      <c r="EA255" s="31"/>
      <c r="EB255" s="31"/>
      <c r="EC255" s="31"/>
      <c r="ED255" s="31"/>
      <c r="EE255" s="31"/>
      <c r="EF255" s="31"/>
      <c r="EG255" s="31"/>
      <c r="EH255" s="31"/>
      <c r="EI255" s="31"/>
      <c r="EJ255" s="31"/>
      <c r="EK255" s="31"/>
      <c r="EL255" s="31"/>
      <c r="EM255" s="31"/>
      <c r="EN255" s="31"/>
      <c r="EO255" s="31"/>
      <c r="EP255" s="31"/>
      <c r="EQ255" s="31"/>
      <c r="ER255" s="31"/>
      <c r="ES255" s="31"/>
      <c r="ET255" s="31"/>
      <c r="EU255" s="31"/>
      <c r="EV255" s="31"/>
      <c r="EW255" s="31"/>
      <c r="EX255" s="31"/>
      <c r="EY255" s="31"/>
      <c r="EZ255" s="31"/>
      <c r="FA255" s="31"/>
      <c r="FB255" s="31"/>
      <c r="FC255" s="31"/>
      <c r="FD255" s="31"/>
      <c r="FE255" s="31"/>
      <c r="FF255" s="31"/>
      <c r="FG255" s="31"/>
      <c r="FH255" s="31"/>
      <c r="FI255" s="31"/>
      <c r="FJ255" s="31"/>
      <c r="FK255" s="31"/>
      <c r="FL255" s="31"/>
      <c r="FM255" s="31"/>
      <c r="FN255" s="31"/>
      <c r="FO255" s="31"/>
      <c r="FP255" s="31"/>
      <c r="FQ255" s="31"/>
      <c r="FR255" s="31"/>
      <c r="FS255" s="31"/>
    </row>
    <row r="256" spans="1:669" ht="18" customHeight="1" x14ac:dyDescent="0.25">
      <c r="A256" s="28"/>
      <c r="B256" s="12"/>
      <c r="C256" s="13"/>
      <c r="D256" s="13"/>
      <c r="E256" s="28"/>
      <c r="F256" s="28"/>
      <c r="G256" s="131"/>
      <c r="H256" s="110"/>
      <c r="I256" s="131"/>
      <c r="J256" s="131"/>
      <c r="K256" s="131"/>
      <c r="L256" s="131"/>
      <c r="M256" s="110"/>
      <c r="AQ256" s="31"/>
      <c r="AR256" s="31"/>
      <c r="AS256" s="31"/>
      <c r="AT256" s="31"/>
      <c r="AU256" s="31"/>
      <c r="AV256" s="31"/>
      <c r="AW256" s="31"/>
      <c r="AX256" s="31"/>
      <c r="AY256" s="31"/>
      <c r="AZ256" s="31"/>
      <c r="BA256" s="31"/>
      <c r="BB256" s="31"/>
      <c r="BC256" s="31"/>
      <c r="BD256" s="31"/>
      <c r="BE256" s="31"/>
      <c r="BF256" s="31"/>
      <c r="BG256" s="31"/>
      <c r="BH256" s="31"/>
      <c r="BI256" s="31"/>
      <c r="BJ256" s="31"/>
      <c r="BK256" s="31"/>
      <c r="BL256" s="31"/>
      <c r="BM256" s="31"/>
      <c r="BN256" s="31"/>
      <c r="BO256" s="31"/>
      <c r="BP256" s="31"/>
      <c r="BQ256" s="31"/>
      <c r="BR256" s="31"/>
      <c r="BS256" s="31"/>
      <c r="BT256" s="31"/>
      <c r="BU256" s="31"/>
      <c r="BV256" s="31"/>
      <c r="BW256" s="31"/>
      <c r="BX256" s="31"/>
      <c r="BY256" s="31"/>
      <c r="BZ256" s="31"/>
      <c r="CA256" s="31"/>
      <c r="CB256" s="31"/>
      <c r="CC256" s="31"/>
      <c r="CD256" s="31"/>
      <c r="CE256" s="31"/>
      <c r="CF256" s="31"/>
      <c r="CG256" s="31"/>
      <c r="CH256" s="31"/>
      <c r="CI256" s="31"/>
      <c r="CJ256" s="31"/>
      <c r="CK256" s="31"/>
      <c r="CL256" s="31"/>
      <c r="CM256" s="31"/>
      <c r="CN256" s="31"/>
      <c r="CO256" s="31"/>
      <c r="CP256" s="31"/>
      <c r="CQ256" s="31"/>
      <c r="CR256" s="31"/>
      <c r="CS256" s="31"/>
      <c r="CT256" s="31"/>
      <c r="CU256" s="31"/>
      <c r="CV256" s="31"/>
      <c r="CW256" s="31"/>
      <c r="CX256" s="31"/>
      <c r="CY256" s="31"/>
      <c r="CZ256" s="31"/>
      <c r="DA256" s="31"/>
      <c r="DB256" s="31"/>
      <c r="DC256" s="31"/>
      <c r="DD256" s="31"/>
      <c r="DE256" s="31"/>
      <c r="DF256" s="31"/>
      <c r="DG256" s="31"/>
      <c r="DH256" s="31"/>
      <c r="DI256" s="31"/>
      <c r="DJ256" s="31"/>
      <c r="DK256" s="31"/>
      <c r="DL256" s="31"/>
      <c r="DM256" s="31"/>
      <c r="DN256" s="31"/>
      <c r="DO256" s="31"/>
      <c r="DP256" s="31"/>
      <c r="DQ256" s="31"/>
      <c r="DR256" s="31"/>
      <c r="DS256" s="31"/>
      <c r="DT256" s="31"/>
      <c r="DU256" s="31"/>
      <c r="DV256" s="31"/>
      <c r="DW256" s="31"/>
      <c r="DX256" s="31"/>
      <c r="DY256" s="31"/>
      <c r="DZ256" s="31"/>
      <c r="EA256" s="31"/>
      <c r="EB256" s="31"/>
      <c r="EC256" s="31"/>
      <c r="ED256" s="31"/>
      <c r="EE256" s="31"/>
      <c r="EF256" s="31"/>
      <c r="EG256" s="31"/>
      <c r="EH256" s="31"/>
      <c r="EI256" s="31"/>
      <c r="EJ256" s="31"/>
      <c r="EK256" s="31"/>
      <c r="EL256" s="31"/>
      <c r="EM256" s="31"/>
      <c r="EN256" s="31"/>
      <c r="EO256" s="31"/>
      <c r="EP256" s="31"/>
      <c r="EQ256" s="31"/>
      <c r="ER256" s="31"/>
      <c r="ES256" s="31"/>
      <c r="ET256" s="31"/>
      <c r="EU256" s="31"/>
      <c r="EV256" s="31"/>
      <c r="EW256" s="31"/>
      <c r="EX256" s="31"/>
      <c r="EY256" s="31"/>
      <c r="EZ256" s="31"/>
      <c r="FA256" s="31"/>
      <c r="FB256" s="31"/>
      <c r="FC256" s="31"/>
      <c r="FD256" s="31"/>
      <c r="FE256" s="31"/>
      <c r="FF256" s="31"/>
      <c r="FG256" s="31"/>
      <c r="FH256" s="31"/>
      <c r="FI256" s="31"/>
      <c r="FJ256" s="31"/>
      <c r="FK256" s="31"/>
      <c r="FL256" s="31"/>
      <c r="FM256" s="31"/>
      <c r="FN256" s="31"/>
      <c r="FO256" s="31"/>
      <c r="FP256" s="31"/>
      <c r="FQ256" s="31"/>
      <c r="FR256" s="31"/>
      <c r="FS256" s="31"/>
    </row>
    <row r="257" spans="1:669" x14ac:dyDescent="0.25">
      <c r="A257" s="2"/>
      <c r="B257" s="17"/>
      <c r="C257" s="17"/>
      <c r="D257" s="17"/>
      <c r="E257" s="17"/>
      <c r="F257" s="17"/>
      <c r="G257" s="97"/>
      <c r="H257" s="104"/>
      <c r="I257" s="104"/>
      <c r="J257" s="104"/>
      <c r="K257" s="104"/>
      <c r="L257" s="105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  <c r="AA257" s="31"/>
      <c r="AB257" s="31"/>
      <c r="AC257" s="31"/>
      <c r="AD257" s="31"/>
      <c r="AE257" s="31"/>
      <c r="AF257" s="31"/>
      <c r="AG257" s="31"/>
      <c r="AH257" s="31"/>
      <c r="AI257" s="31"/>
      <c r="AJ257" s="31"/>
      <c r="AK257" s="31"/>
      <c r="AL257" s="31"/>
      <c r="AM257" s="31"/>
      <c r="AN257" s="31"/>
      <c r="AO257" s="31"/>
      <c r="AP257" s="31"/>
      <c r="AQ257" s="31"/>
      <c r="AR257" s="31"/>
      <c r="AS257" s="31"/>
      <c r="AT257" s="31"/>
      <c r="AU257" s="31"/>
      <c r="AV257" s="31"/>
      <c r="AW257" s="31"/>
      <c r="AX257" s="31"/>
      <c r="AY257" s="31"/>
      <c r="AZ257" s="31"/>
      <c r="BA257" s="31"/>
      <c r="BB257" s="31"/>
      <c r="BC257" s="31"/>
      <c r="BD257" s="31"/>
      <c r="BE257" s="31"/>
      <c r="BF257" s="31"/>
      <c r="BG257" s="31"/>
      <c r="BH257" s="31"/>
      <c r="BI257" s="31"/>
      <c r="BJ257" s="31"/>
      <c r="BK257" s="31"/>
      <c r="BL257" s="31"/>
      <c r="BM257" s="31"/>
      <c r="BN257" s="31"/>
      <c r="BO257" s="31"/>
      <c r="BP257" s="31"/>
      <c r="BQ257" s="31"/>
      <c r="BR257" s="31"/>
      <c r="BS257" s="31"/>
      <c r="BT257" s="31"/>
      <c r="BU257" s="31"/>
      <c r="BV257" s="31"/>
      <c r="BW257" s="31"/>
      <c r="BX257" s="31"/>
      <c r="BY257" s="31"/>
      <c r="BZ257" s="31"/>
      <c r="CA257" s="31"/>
      <c r="CB257" s="31"/>
      <c r="CC257" s="31"/>
      <c r="CD257" s="31"/>
      <c r="CE257" s="31"/>
      <c r="CF257" s="31"/>
      <c r="CG257" s="31"/>
      <c r="CH257" s="31"/>
      <c r="CI257" s="31"/>
      <c r="CJ257" s="31"/>
      <c r="CK257" s="31"/>
      <c r="CL257" s="31"/>
      <c r="CM257" s="31"/>
      <c r="CN257" s="31"/>
      <c r="CO257" s="31"/>
      <c r="CP257" s="31"/>
      <c r="CQ257" s="31"/>
      <c r="CR257" s="31"/>
      <c r="CS257" s="31"/>
      <c r="CT257" s="31"/>
      <c r="CU257" s="31"/>
      <c r="CV257" s="31"/>
      <c r="CW257" s="31"/>
      <c r="CX257" s="31"/>
      <c r="CY257" s="31"/>
      <c r="CZ257" s="31"/>
      <c r="DA257" s="31"/>
      <c r="DB257" s="31"/>
      <c r="DC257" s="31"/>
      <c r="DD257" s="31"/>
      <c r="DE257" s="31"/>
      <c r="DF257" s="31"/>
      <c r="DG257" s="31"/>
      <c r="DH257" s="31"/>
      <c r="DI257" s="31"/>
      <c r="DJ257" s="31"/>
      <c r="DK257" s="31"/>
      <c r="DL257" s="31"/>
      <c r="DM257" s="31"/>
      <c r="DN257" s="31"/>
      <c r="DO257" s="31"/>
      <c r="DP257" s="31"/>
      <c r="DQ257" s="31"/>
      <c r="DR257" s="31"/>
      <c r="DS257" s="31"/>
      <c r="DT257" s="31"/>
      <c r="DU257" s="31"/>
      <c r="DV257" s="31"/>
      <c r="DW257" s="31"/>
      <c r="DX257" s="31"/>
      <c r="DY257" s="31"/>
      <c r="DZ257" s="31"/>
      <c r="EA257" s="31"/>
      <c r="EB257" s="31"/>
      <c r="EC257" s="31"/>
      <c r="ED257" s="31"/>
      <c r="EE257" s="31"/>
      <c r="EF257" s="31"/>
      <c r="EG257" s="31"/>
    </row>
    <row r="258" spans="1:669" ht="15.75" x14ac:dyDescent="0.25">
      <c r="A258" s="81" t="s">
        <v>14</v>
      </c>
      <c r="B258" s="82">
        <f>+B244+B234+B224+B218+B210+B194+B175+B169+B164+B160+B156+B148+B141+B134+B125+B105+B97+B93+B86+B82+B77+B51+B47+B43+B39+B33+B21+B17+B11+B199+B129+B239+B101+B73+B29+B25+B255+B249+B114+B109+B68+B64+B55+B60+B182+B205+B121</f>
        <v>108</v>
      </c>
      <c r="C258" s="18"/>
      <c r="D258" s="18"/>
      <c r="E258" s="18"/>
      <c r="F258" s="18"/>
      <c r="G258" s="81">
        <f>G244+G234+G224+G218+G210+G199+G194+G175+G169+G164+G160+G156+G148+G141+G134+G125+G105+G97+G93+G86+G82+G77+G51+G47+G43+G39+G33+G21+G17+G11+++G129+G239+G73+G101+G29+G25+G249+G255+G114+G109+G68+G64+G60+G55+G205+G182+G121</f>
        <v>6995200</v>
      </c>
      <c r="H258" s="81">
        <f>H244+H239+H224+H218+H210+H199+H175+H194+H169+H164+H160+H156+H141++H148+H125+H129+H134+H105+H101+H93+H97+H86+H82+H73+H77+H51+H43+H47+H39+H33+H29+H21+H25+H17+H11+H234+H255+H249+H114+H109+H68+H64+H60+H55+H205+H182+H121</f>
        <v>200762.24000000002</v>
      </c>
      <c r="I258" s="81">
        <f>I244+I239+I224+I218+I210+I234+I199+I194+I175+I169+I160+I156+I148+I141+I134+I129+I125+I105+I101+I97+I93+I86+I82+I77+I73+I51++I47+I43+I39+I33+I29+I25+I17+I21+I11+I164+I255+I249+I114+I109+I68+I64+I60+I55+I205+I182+I121</f>
        <v>560815.7300000001</v>
      </c>
      <c r="J258" s="81">
        <f>J244+J239+J224+J234+J210+J218+J199++J194+J175+J169+J164+J160+J156+J148+J141+J134+J129+J125+J105+J101+J97+J93+J86+J82+J77+J73+J51+J47+J43+J39+J33+J29+J25+J21+J17++J11+J255+J249+J114+J109+J68+J64+J60+J55+J205+J182+J121</f>
        <v>212654.08000000007</v>
      </c>
      <c r="K258" s="81">
        <f>K255+K249+K239+K244+K234+K224+K218+K210+K199+K205+K194+K175+K169+K164+K182+K160+K148+K156+K141+K134+K129+K125+K121+K114+K109+K105+K101+K97+K93+K86+K82+K77+K68+K73+K64+K60+K55+K51+K47+K43+K39+K33+K29+K25+K21+K17+K11</f>
        <v>178538.36000000002</v>
      </c>
      <c r="L258" s="100">
        <f>L255+L249+L244+L239+L234+L224+L218+L210+L205+L199+L194+L182+L175+L169+L164+L160+L156+L148+L134+L129+L125+L121+L114+L109+L105+L101+L97+L86+L93+L82+L77+L73+L68+L64+L60+L55+L51+L47+L43+L39+L33+L29+L25+L21+L17+L11+L141</f>
        <v>1152770.4099999997</v>
      </c>
      <c r="M258" s="100">
        <f>M244+M239+M234+M218+M224+M210+M199+M194+M169+M175+M164+M160+M148+M141+M134+M156++M125+M129++M105+M101+M97+M86+M93+M82+M77+M73+M51+M47+M43+M39+M33+M29+M25+M21+M17+M11+M255+M249+M114+M109+M68+M64+M60+M55+M182+M205+M121</f>
        <v>5842429.5899999999</v>
      </c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  <c r="AA258" s="31"/>
      <c r="AB258" s="31"/>
      <c r="AC258" s="31"/>
      <c r="AD258" s="31"/>
      <c r="AE258" s="31"/>
      <c r="AF258" s="31"/>
      <c r="AG258" s="31"/>
      <c r="AH258" s="31"/>
      <c r="AI258" s="31"/>
      <c r="AJ258" s="31"/>
      <c r="AK258" s="31"/>
      <c r="AL258" s="31"/>
      <c r="AM258" s="31"/>
      <c r="AN258" s="31"/>
      <c r="AO258" s="31"/>
      <c r="AP258" s="31"/>
      <c r="AQ258" s="31"/>
      <c r="AR258" s="31"/>
      <c r="AS258" s="31"/>
      <c r="AT258" s="31"/>
      <c r="AU258" s="31"/>
      <c r="AV258" s="31"/>
      <c r="AW258" s="31"/>
      <c r="AX258" s="31"/>
      <c r="AY258" s="31"/>
      <c r="AZ258" s="31"/>
      <c r="BA258" s="31"/>
      <c r="BB258" s="31"/>
      <c r="BC258" s="31"/>
      <c r="BD258" s="31"/>
      <c r="BE258" s="31"/>
      <c r="BF258" s="31"/>
      <c r="BG258" s="31"/>
      <c r="BH258" s="31"/>
      <c r="BI258" s="31"/>
      <c r="BJ258" s="31"/>
      <c r="BK258" s="31"/>
      <c r="BL258" s="31"/>
      <c r="BM258" s="31"/>
      <c r="BN258" s="31"/>
      <c r="BO258" s="31"/>
      <c r="BP258" s="31"/>
      <c r="BQ258" s="31"/>
      <c r="BR258" s="31"/>
      <c r="BS258" s="31"/>
      <c r="BT258" s="31"/>
      <c r="BU258" s="31"/>
      <c r="BV258" s="31"/>
      <c r="BW258" s="31"/>
      <c r="BX258" s="31"/>
      <c r="BY258" s="31"/>
      <c r="BZ258" s="31"/>
      <c r="CA258" s="31"/>
      <c r="CB258" s="31"/>
      <c r="CC258" s="31"/>
      <c r="CD258" s="31"/>
      <c r="CE258" s="31"/>
      <c r="CF258" s="31"/>
      <c r="CG258" s="31"/>
      <c r="CH258" s="31"/>
      <c r="CI258" s="31"/>
      <c r="CJ258" s="31"/>
      <c r="CK258" s="31"/>
      <c r="CL258" s="31"/>
      <c r="CM258" s="31"/>
      <c r="CN258" s="31"/>
      <c r="CO258" s="31"/>
      <c r="CP258" s="31"/>
      <c r="CQ258" s="31"/>
      <c r="CR258" s="31"/>
      <c r="CS258" s="31"/>
      <c r="CT258" s="31"/>
      <c r="CU258" s="31"/>
      <c r="CV258" s="31"/>
      <c r="CW258" s="31"/>
      <c r="CX258" s="31"/>
      <c r="CY258" s="31"/>
      <c r="CZ258" s="31"/>
      <c r="DA258" s="31"/>
      <c r="DB258" s="31"/>
      <c r="DC258" s="31"/>
      <c r="DD258" s="31"/>
      <c r="DE258" s="31"/>
      <c r="DF258" s="31"/>
      <c r="DG258" s="31"/>
      <c r="DH258" s="31"/>
      <c r="DI258" s="31"/>
      <c r="DJ258" s="31"/>
      <c r="DK258" s="31"/>
      <c r="DL258" s="31"/>
      <c r="DM258" s="31"/>
      <c r="DN258" s="31"/>
      <c r="DO258" s="31"/>
      <c r="DP258" s="31"/>
      <c r="DQ258" s="31"/>
      <c r="DR258" s="31"/>
      <c r="DS258" s="31"/>
      <c r="DT258" s="31"/>
      <c r="DU258" s="31"/>
      <c r="DV258" s="31"/>
      <c r="DW258" s="31"/>
      <c r="DX258" s="31"/>
      <c r="DY258" s="31"/>
      <c r="DZ258" s="31"/>
      <c r="EA258" s="31"/>
      <c r="EB258" s="31"/>
      <c r="EC258" s="31"/>
      <c r="ED258" s="31"/>
      <c r="EE258" s="31"/>
      <c r="EF258" s="31"/>
      <c r="EG258" s="31"/>
    </row>
    <row r="259" spans="1:669" ht="33.75" x14ac:dyDescent="0.5">
      <c r="A259" s="20"/>
      <c r="B259" s="19"/>
      <c r="C259" s="19"/>
      <c r="D259" s="19"/>
      <c r="E259" s="19"/>
      <c r="F259" s="19"/>
      <c r="G259" s="94"/>
      <c r="H259" s="101"/>
      <c r="I259" s="94"/>
      <c r="J259" s="94"/>
      <c r="K259" s="94"/>
      <c r="L259" s="94"/>
      <c r="M259" s="10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  <c r="AA259" s="31"/>
      <c r="AB259" s="31"/>
      <c r="AC259" s="31"/>
      <c r="AD259" s="31"/>
      <c r="AE259" s="31"/>
      <c r="AF259" s="31"/>
      <c r="AG259" s="31"/>
      <c r="AH259" s="31"/>
      <c r="AI259" s="31"/>
      <c r="AJ259" s="31"/>
      <c r="AK259" s="31"/>
      <c r="AL259" s="31"/>
      <c r="AM259" s="31"/>
      <c r="AN259" s="31"/>
      <c r="AO259" s="31"/>
      <c r="AP259" s="31"/>
      <c r="AQ259" s="31"/>
      <c r="AR259" s="31"/>
      <c r="AS259" s="31"/>
      <c r="AT259" s="31"/>
      <c r="AU259" s="31"/>
      <c r="AV259" s="31"/>
      <c r="AW259" s="31"/>
      <c r="AX259" s="31"/>
      <c r="AY259" s="31"/>
      <c r="AZ259" s="31"/>
      <c r="BA259" s="31"/>
      <c r="BB259" s="31"/>
      <c r="BC259" s="31"/>
      <c r="BD259" s="31"/>
      <c r="BE259" s="31"/>
      <c r="BF259" s="31"/>
      <c r="BG259" s="31"/>
      <c r="BH259" s="31"/>
      <c r="BI259" s="31"/>
      <c r="BJ259" s="31"/>
      <c r="BK259" s="31"/>
      <c r="BL259" s="31"/>
      <c r="BM259" s="31"/>
      <c r="BN259" s="31"/>
      <c r="BO259" s="31"/>
      <c r="BP259" s="31"/>
      <c r="BQ259" s="31"/>
      <c r="BR259" s="31"/>
      <c r="BS259" s="31"/>
      <c r="BT259" s="31"/>
      <c r="BU259" s="31"/>
      <c r="BV259" s="31"/>
      <c r="BW259" s="31"/>
      <c r="BX259" s="31"/>
      <c r="BY259" s="31"/>
      <c r="BZ259" s="31"/>
      <c r="CA259" s="31"/>
      <c r="CB259" s="31"/>
      <c r="CC259" s="31"/>
      <c r="CD259" s="31"/>
      <c r="CE259" s="31"/>
      <c r="CF259" s="31"/>
      <c r="CG259" s="31"/>
      <c r="CH259" s="31"/>
      <c r="CI259" s="31"/>
      <c r="CJ259" s="31"/>
      <c r="CK259" s="31"/>
      <c r="CL259" s="31"/>
      <c r="CM259" s="31"/>
      <c r="CN259" s="31"/>
      <c r="CO259" s="31"/>
      <c r="CP259" s="31"/>
      <c r="CQ259" s="31"/>
      <c r="CR259" s="31"/>
      <c r="CS259" s="31"/>
      <c r="CT259" s="31"/>
      <c r="CU259" s="31"/>
      <c r="CV259" s="31"/>
      <c r="CW259" s="31"/>
      <c r="CX259" s="31"/>
      <c r="CY259" s="31"/>
      <c r="CZ259" s="31"/>
      <c r="DA259" s="31"/>
      <c r="DB259" s="31"/>
      <c r="DC259" s="31"/>
      <c r="DD259" s="31"/>
      <c r="DE259" s="31"/>
      <c r="DF259" s="31"/>
      <c r="DG259" s="31"/>
      <c r="DH259" s="31"/>
      <c r="DI259" s="31"/>
      <c r="DJ259" s="31"/>
      <c r="DK259" s="31"/>
      <c r="DL259" s="31"/>
      <c r="DM259" s="31"/>
      <c r="DN259" s="31"/>
      <c r="DO259" s="31"/>
      <c r="DP259" s="31"/>
      <c r="DQ259" s="31"/>
      <c r="DR259" s="31"/>
      <c r="DS259" s="31"/>
      <c r="DT259" s="31"/>
      <c r="DU259" s="31"/>
      <c r="DV259" s="31"/>
      <c r="DW259" s="31"/>
      <c r="DX259" s="31"/>
      <c r="DY259" s="31"/>
      <c r="DZ259" s="31"/>
      <c r="EA259" s="31"/>
      <c r="EB259" s="31"/>
      <c r="EC259" s="31"/>
      <c r="ED259" s="31"/>
      <c r="EE259" s="31"/>
      <c r="EF259" s="31"/>
      <c r="EG259" s="31"/>
    </row>
    <row r="260" spans="1:669" x14ac:dyDescent="0.25">
      <c r="B260" s="20"/>
      <c r="C260" s="20"/>
      <c r="D260" s="20"/>
      <c r="E260" s="20"/>
      <c r="F260" s="20"/>
      <c r="G260" s="95"/>
      <c r="H260" s="102"/>
      <c r="I260" s="95"/>
      <c r="J260" s="95"/>
      <c r="K260" s="95" t="s">
        <v>224</v>
      </c>
      <c r="L260" s="95"/>
      <c r="M260" s="102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  <c r="AA260" s="31"/>
      <c r="AB260" s="31"/>
      <c r="AC260" s="31"/>
      <c r="AD260" s="31"/>
      <c r="AE260" s="31"/>
      <c r="AF260" s="31"/>
      <c r="AG260" s="31"/>
      <c r="AH260" s="31"/>
      <c r="AI260" s="31"/>
      <c r="AJ260" s="31"/>
      <c r="AK260" s="31"/>
      <c r="AL260" s="31"/>
      <c r="AM260" s="31"/>
      <c r="AN260" s="31"/>
      <c r="AO260" s="31"/>
      <c r="AP260" s="31"/>
      <c r="AQ260" s="31"/>
      <c r="AR260" s="31"/>
      <c r="AS260" s="31"/>
      <c r="AT260" s="31"/>
      <c r="AU260" s="31"/>
      <c r="AV260" s="31"/>
      <c r="AW260" s="31"/>
      <c r="AX260" s="31"/>
      <c r="AY260" s="31"/>
      <c r="AZ260" s="31"/>
      <c r="BA260" s="31"/>
      <c r="BB260" s="31"/>
      <c r="BC260" s="31"/>
      <c r="BD260" s="31"/>
      <c r="BE260" s="31"/>
      <c r="BF260" s="31"/>
      <c r="BG260" s="31"/>
      <c r="BH260" s="31"/>
      <c r="BI260" s="31"/>
      <c r="BJ260" s="31"/>
      <c r="BK260" s="31"/>
      <c r="BL260" s="31"/>
      <c r="BM260" s="31"/>
      <c r="BN260" s="31"/>
      <c r="BO260" s="31"/>
      <c r="BP260" s="31"/>
      <c r="BQ260" s="31"/>
      <c r="BR260" s="31"/>
      <c r="BS260" s="31"/>
      <c r="BT260" s="31"/>
      <c r="BU260" s="31"/>
      <c r="BV260" s="31"/>
      <c r="BW260" s="31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1"/>
      <c r="CI260" s="31"/>
      <c r="CJ260" s="31"/>
      <c r="CK260" s="31"/>
      <c r="CL260" s="31"/>
      <c r="CM260" s="31"/>
      <c r="CN260" s="31"/>
      <c r="CO260" s="31"/>
      <c r="CP260" s="31"/>
      <c r="CQ260" s="31"/>
      <c r="CR260" s="31"/>
      <c r="CS260" s="31"/>
      <c r="CT260" s="31"/>
      <c r="CU260" s="31"/>
      <c r="CV260" s="31"/>
      <c r="CW260" s="31"/>
      <c r="CX260" s="31"/>
      <c r="CY260" s="31"/>
      <c r="CZ260" s="31"/>
      <c r="DA260" s="31"/>
      <c r="DB260" s="31"/>
      <c r="DC260" s="31"/>
      <c r="DD260" s="31"/>
      <c r="DE260" s="31"/>
      <c r="DF260" s="31"/>
      <c r="DG260" s="31"/>
      <c r="DH260" s="31"/>
      <c r="DI260" s="31"/>
      <c r="DJ260" s="31"/>
      <c r="DK260" s="31"/>
      <c r="DL260" s="31"/>
      <c r="DM260" s="31"/>
      <c r="DN260" s="31"/>
      <c r="DO260" s="31"/>
      <c r="DP260" s="31"/>
      <c r="DQ260" s="31"/>
      <c r="DR260" s="31"/>
      <c r="DS260" s="31"/>
      <c r="DT260" s="31"/>
      <c r="DU260" s="31"/>
      <c r="DV260" s="31"/>
      <c r="DW260" s="31"/>
      <c r="DX260" s="31"/>
      <c r="DY260" s="31"/>
      <c r="DZ260" s="31"/>
      <c r="EA260" s="31"/>
      <c r="EB260" s="31"/>
      <c r="EC260" s="31"/>
      <c r="ED260" s="31"/>
      <c r="EE260" s="31"/>
      <c r="EF260" s="31"/>
      <c r="EG260" s="31"/>
    </row>
    <row r="261" spans="1:669" x14ac:dyDescent="0.25">
      <c r="G261" s="132" t="s">
        <v>225</v>
      </c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  <c r="AA261" s="31"/>
      <c r="AB261" s="31"/>
      <c r="AC261" s="31"/>
      <c r="AD261" s="31"/>
      <c r="AE261" s="31"/>
      <c r="AF261" s="31"/>
      <c r="AG261" s="31"/>
      <c r="AH261" s="31"/>
      <c r="AI261" s="31"/>
      <c r="AJ261" s="31"/>
      <c r="AK261" s="31"/>
      <c r="AL261" s="31"/>
      <c r="AM261" s="31"/>
      <c r="AN261" s="31"/>
      <c r="AO261" s="31"/>
      <c r="AP261" s="31"/>
      <c r="AQ261" s="31"/>
      <c r="AR261" s="31"/>
      <c r="AS261" s="31"/>
      <c r="AT261" s="31"/>
      <c r="AU261" s="31"/>
      <c r="AV261" s="31"/>
      <c r="AW261" s="31"/>
      <c r="AX261" s="31"/>
      <c r="AY261" s="31"/>
      <c r="AZ261" s="31"/>
      <c r="BA261" s="31"/>
      <c r="BB261" s="31"/>
      <c r="BC261" s="31"/>
      <c r="BD261" s="31"/>
      <c r="BE261" s="31"/>
      <c r="BF261" s="31"/>
      <c r="BG261" s="31"/>
      <c r="BH261" s="31"/>
      <c r="BI261" s="31"/>
      <c r="BJ261" s="31"/>
      <c r="BK261" s="31"/>
      <c r="BL261" s="31"/>
      <c r="BM261" s="31"/>
      <c r="BN261" s="31"/>
      <c r="BO261" s="31"/>
      <c r="BP261" s="31"/>
      <c r="BQ261" s="31"/>
      <c r="BR261" s="31"/>
      <c r="BS261" s="31"/>
      <c r="BT261" s="31"/>
      <c r="BU261" s="31"/>
      <c r="BV261" s="31"/>
      <c r="BW261" s="31"/>
      <c r="BX261" s="31"/>
      <c r="BY261" s="31"/>
      <c r="BZ261" s="31"/>
      <c r="CA261" s="31"/>
      <c r="CB261" s="31"/>
      <c r="CC261" s="31"/>
      <c r="CD261" s="31"/>
      <c r="CE261" s="31"/>
      <c r="CF261" s="31"/>
      <c r="CG261" s="31"/>
      <c r="CH261" s="31"/>
      <c r="CI261" s="31"/>
      <c r="CJ261" s="31"/>
      <c r="CK261" s="31"/>
      <c r="CL261" s="31"/>
      <c r="CM261" s="31"/>
      <c r="CN261" s="31"/>
      <c r="CO261" s="31"/>
      <c r="CP261" s="31"/>
      <c r="CQ261" s="31"/>
      <c r="CR261" s="31"/>
      <c r="CS261" s="31"/>
      <c r="CT261" s="31"/>
      <c r="CU261" s="31"/>
      <c r="CV261" s="31"/>
      <c r="CW261" s="31"/>
      <c r="CX261" s="31"/>
      <c r="CY261" s="31"/>
      <c r="CZ261" s="31"/>
      <c r="DA261" s="31"/>
      <c r="DB261" s="31"/>
      <c r="DC261" s="31"/>
      <c r="DD261" s="31"/>
      <c r="DE261" s="31"/>
      <c r="DF261" s="31"/>
      <c r="DG261" s="31"/>
      <c r="DH261" s="31"/>
      <c r="DI261" s="31"/>
      <c r="DJ261" s="31"/>
      <c r="DK261" s="31"/>
      <c r="DL261" s="31"/>
      <c r="DM261" s="31"/>
      <c r="DN261" s="31"/>
      <c r="DO261" s="31"/>
      <c r="DP261" s="31"/>
      <c r="DQ261" s="31"/>
      <c r="DR261" s="31"/>
      <c r="DS261" s="31"/>
      <c r="DT261" s="31"/>
      <c r="DU261" s="31"/>
      <c r="DV261" s="31"/>
      <c r="DW261" s="31"/>
      <c r="DX261" s="31"/>
      <c r="DY261" s="31"/>
      <c r="DZ261" s="31"/>
      <c r="EA261" s="31"/>
      <c r="EB261" s="31"/>
      <c r="EC261" s="31"/>
      <c r="ED261" s="31"/>
      <c r="EE261" s="31"/>
      <c r="EF261" s="31"/>
      <c r="EG261" s="31"/>
    </row>
    <row r="262" spans="1:669" x14ac:dyDescent="0.25">
      <c r="A262" s="26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  <c r="AA262" s="31"/>
      <c r="AB262" s="31"/>
      <c r="AC262" s="31"/>
      <c r="AD262" s="31"/>
      <c r="AE262" s="31"/>
      <c r="AF262" s="31"/>
      <c r="AG262" s="31"/>
      <c r="AH262" s="31"/>
      <c r="AI262" s="31"/>
      <c r="AJ262" s="31"/>
      <c r="AK262" s="31"/>
      <c r="AL262" s="31"/>
      <c r="AM262" s="31"/>
      <c r="AN262" s="31"/>
      <c r="AO262" s="31"/>
      <c r="AP262" s="31"/>
      <c r="AQ262" s="31"/>
      <c r="AR262" s="31"/>
      <c r="AS262" s="31"/>
      <c r="AT262" s="31"/>
      <c r="AU262" s="31"/>
      <c r="AV262" s="31"/>
      <c r="AW262" s="31"/>
      <c r="AX262" s="31"/>
      <c r="AY262" s="31"/>
      <c r="AZ262" s="31"/>
      <c r="BA262" s="31"/>
      <c r="BB262" s="31"/>
      <c r="BC262" s="31"/>
      <c r="BD262" s="31"/>
      <c r="BE262" s="31"/>
      <c r="BF262" s="31"/>
      <c r="BG262" s="31"/>
      <c r="BH262" s="31"/>
      <c r="BI262" s="31"/>
      <c r="BJ262" s="31"/>
      <c r="BK262" s="31"/>
      <c r="BL262" s="31"/>
      <c r="BM262" s="31"/>
      <c r="BN262" s="31"/>
      <c r="BO262" s="31"/>
      <c r="BP262" s="31"/>
      <c r="BQ262" s="31"/>
      <c r="BR262" s="31"/>
      <c r="BS262" s="31"/>
      <c r="BT262" s="31"/>
      <c r="BU262" s="31"/>
      <c r="BV262" s="31"/>
      <c r="BW262" s="31"/>
      <c r="BX262" s="31"/>
      <c r="BY262" s="31"/>
      <c r="BZ262" s="31"/>
      <c r="CA262" s="31"/>
      <c r="CB262" s="31"/>
      <c r="CC262" s="31"/>
      <c r="CD262" s="31"/>
      <c r="CE262" s="31"/>
      <c r="CF262" s="31"/>
      <c r="CG262" s="31"/>
      <c r="CH262" s="31"/>
      <c r="CI262" s="31"/>
      <c r="CJ262" s="31"/>
      <c r="CK262" s="31"/>
      <c r="CL262" s="31"/>
      <c r="CM262" s="31"/>
      <c r="CN262" s="31"/>
      <c r="CO262" s="31"/>
      <c r="CP262" s="31"/>
      <c r="CQ262" s="31"/>
      <c r="CR262" s="31"/>
      <c r="CS262" s="31"/>
      <c r="CT262" s="31"/>
      <c r="CU262" s="31"/>
      <c r="CV262" s="31"/>
      <c r="CW262" s="31"/>
      <c r="CX262" s="31"/>
      <c r="CY262" s="31"/>
      <c r="CZ262" s="31"/>
      <c r="DA262" s="31"/>
      <c r="DB262" s="31"/>
      <c r="DC262" s="31"/>
      <c r="DD262" s="31"/>
      <c r="DE262" s="31"/>
      <c r="DF262" s="31"/>
      <c r="DG262" s="31"/>
      <c r="DH262" s="31"/>
      <c r="DI262" s="31"/>
      <c r="DJ262" s="31"/>
      <c r="DK262" s="31"/>
      <c r="DL262" s="31"/>
      <c r="DM262" s="31"/>
      <c r="DN262" s="31"/>
      <c r="DO262" s="31"/>
      <c r="DP262" s="31"/>
      <c r="DQ262" s="31"/>
      <c r="DR262" s="31"/>
      <c r="DS262" s="31"/>
      <c r="DT262" s="31"/>
      <c r="DU262" s="31"/>
      <c r="DV262" s="31"/>
      <c r="DW262" s="31"/>
      <c r="DX262" s="31"/>
      <c r="DY262" s="31"/>
      <c r="DZ262" s="31"/>
      <c r="EA262" s="31"/>
      <c r="EB262" s="31"/>
      <c r="EC262" s="31"/>
      <c r="ED262" s="31"/>
      <c r="EE262" s="31"/>
      <c r="EF262" s="31"/>
      <c r="EG262" s="31"/>
    </row>
    <row r="263" spans="1:669" s="34" customFormat="1" ht="24.95" customHeight="1" x14ac:dyDescent="0.25">
      <c r="A263"/>
      <c r="B263" s="26"/>
      <c r="C263" s="26"/>
      <c r="D263" s="26"/>
      <c r="E263" s="26"/>
      <c r="F263" s="26"/>
      <c r="G263" s="105"/>
      <c r="H263" s="104"/>
      <c r="I263" s="105"/>
      <c r="J263" s="105"/>
      <c r="K263" s="105"/>
      <c r="L263" s="105"/>
      <c r="M263" s="105"/>
      <c r="O263" s="62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  <c r="AA263" s="31"/>
      <c r="AB263" s="31"/>
      <c r="AC263" s="31"/>
      <c r="AD263" s="31"/>
      <c r="AE263" s="31"/>
      <c r="AF263" s="31"/>
      <c r="AG263" s="31"/>
      <c r="AH263" s="31"/>
      <c r="AI263" s="31"/>
      <c r="AJ263" s="31"/>
      <c r="AK263" s="31"/>
      <c r="AL263" s="31"/>
      <c r="AM263" s="31"/>
      <c r="AN263" s="31"/>
      <c r="AO263" s="31"/>
      <c r="AP263" s="31"/>
      <c r="AQ263" s="31"/>
      <c r="AR263" s="31"/>
      <c r="AS263" s="31"/>
      <c r="AT263" s="31"/>
      <c r="AU263" s="31"/>
      <c r="AV263" s="31"/>
      <c r="AW263" s="31"/>
      <c r="AX263" s="31"/>
      <c r="AY263" s="31"/>
      <c r="AZ263" s="31"/>
      <c r="BA263" s="31"/>
      <c r="BB263" s="31"/>
      <c r="BC263" s="31"/>
      <c r="BD263" s="31"/>
      <c r="BE263" s="31"/>
      <c r="BF263" s="31"/>
      <c r="BG263" s="31"/>
      <c r="BH263" s="31"/>
      <c r="BI263" s="31"/>
      <c r="BJ263" s="31"/>
      <c r="BK263" s="31"/>
      <c r="BL263" s="31"/>
      <c r="BM263" s="31"/>
      <c r="BN263" s="31"/>
      <c r="BO263" s="31"/>
      <c r="BP263" s="31"/>
      <c r="BQ263" s="31"/>
      <c r="BR263" s="31"/>
      <c r="BS263" s="31"/>
      <c r="BT263" s="31"/>
      <c r="BU263" s="31"/>
      <c r="BV263" s="31"/>
      <c r="BW263" s="31"/>
      <c r="BX263" s="31"/>
      <c r="BY263" s="31"/>
      <c r="BZ263" s="31"/>
      <c r="CA263" s="31"/>
      <c r="CB263" s="31"/>
      <c r="CC263" s="31"/>
      <c r="CD263" s="31"/>
      <c r="CE263" s="31"/>
      <c r="CF263" s="31"/>
      <c r="CG263" s="31"/>
      <c r="CH263" s="31"/>
      <c r="CI263" s="31"/>
      <c r="CJ263" s="31"/>
      <c r="CK263" s="31"/>
      <c r="CL263" s="31"/>
      <c r="CM263" s="31"/>
      <c r="CN263" s="31"/>
      <c r="CO263" s="31"/>
      <c r="CP263" s="31"/>
      <c r="CQ263" s="31"/>
      <c r="CR263" s="31"/>
      <c r="CS263" s="31"/>
      <c r="CT263" s="31"/>
      <c r="CU263" s="31"/>
      <c r="CV263" s="31"/>
      <c r="CW263" s="31"/>
      <c r="CX263" s="31"/>
      <c r="CY263" s="31"/>
      <c r="CZ263" s="31"/>
      <c r="DA263" s="31"/>
      <c r="DB263" s="31"/>
      <c r="DC263" s="31"/>
      <c r="DD263" s="31"/>
      <c r="DE263" s="31"/>
      <c r="DF263" s="31"/>
      <c r="DG263" s="31"/>
      <c r="DH263" s="31"/>
      <c r="DI263" s="31"/>
      <c r="DJ263" s="31"/>
      <c r="DK263" s="31"/>
      <c r="DL263" s="31"/>
      <c r="DM263" s="31"/>
      <c r="DN263" s="31"/>
      <c r="DO263" s="31"/>
      <c r="DP263" s="31"/>
      <c r="DQ263" s="31"/>
      <c r="DR263" s="31"/>
      <c r="DS263" s="31"/>
      <c r="DT263" s="31"/>
      <c r="DU263" s="31"/>
      <c r="DV263" s="31"/>
      <c r="DW263" s="31"/>
      <c r="DX263" s="31"/>
      <c r="DY263" s="31"/>
      <c r="DZ263" s="31"/>
      <c r="EA263" s="31"/>
      <c r="EB263" s="31"/>
      <c r="EC263" s="31"/>
      <c r="ED263" s="31"/>
      <c r="EE263" s="31"/>
      <c r="EF263" s="31"/>
      <c r="EG263" s="31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  <c r="OF263"/>
      <c r="OG263"/>
      <c r="OH263"/>
      <c r="OI263"/>
      <c r="OJ263"/>
      <c r="OK263"/>
      <c r="OL263"/>
      <c r="OM263"/>
      <c r="ON263"/>
      <c r="OO263"/>
      <c r="OP263"/>
      <c r="OQ263"/>
      <c r="OR263"/>
      <c r="OS263"/>
      <c r="OT263"/>
      <c r="OU263"/>
      <c r="OV263"/>
      <c r="OW263"/>
      <c r="OX263"/>
      <c r="OY263"/>
      <c r="OZ263"/>
      <c r="PA263"/>
      <c r="PB263"/>
      <c r="PC263"/>
      <c r="PD263"/>
      <c r="PE263"/>
      <c r="PF263"/>
      <c r="PG263"/>
      <c r="PH263"/>
      <c r="PI263"/>
      <c r="PJ263"/>
      <c r="PK263"/>
      <c r="PL263"/>
      <c r="PM263"/>
      <c r="PN263"/>
      <c r="PO263"/>
      <c r="PP263"/>
      <c r="PQ263"/>
      <c r="PR263"/>
      <c r="PS263"/>
      <c r="PT263"/>
      <c r="PU263"/>
      <c r="PV263"/>
      <c r="PW263"/>
      <c r="PX263"/>
      <c r="PY263"/>
      <c r="PZ263"/>
      <c r="QA263"/>
      <c r="QB263"/>
      <c r="QC263"/>
      <c r="QD263"/>
      <c r="QE263"/>
      <c r="QF263"/>
      <c r="QG263"/>
      <c r="QH263"/>
      <c r="QI263"/>
      <c r="QJ263"/>
      <c r="QK263"/>
      <c r="QL263"/>
      <c r="QM263"/>
      <c r="QN263"/>
      <c r="QO263"/>
      <c r="QP263"/>
      <c r="QQ263"/>
      <c r="QR263"/>
      <c r="QS263"/>
      <c r="QT263"/>
      <c r="QU263"/>
      <c r="QV263"/>
      <c r="QW263"/>
      <c r="QX263"/>
      <c r="QY263"/>
      <c r="QZ263"/>
      <c r="RA263"/>
      <c r="RB263"/>
      <c r="RC263"/>
      <c r="RD263"/>
      <c r="RE263"/>
      <c r="RF263"/>
      <c r="RG263"/>
      <c r="RH263"/>
      <c r="RI263"/>
      <c r="RJ263"/>
      <c r="RK263"/>
      <c r="RL263"/>
      <c r="RM263"/>
      <c r="RN263"/>
      <c r="RO263"/>
      <c r="RP263"/>
      <c r="RQ263"/>
      <c r="RR263"/>
      <c r="RS263"/>
      <c r="RT263"/>
      <c r="RU263"/>
      <c r="RV263"/>
      <c r="RW263"/>
      <c r="RX263"/>
      <c r="RY263"/>
      <c r="RZ263"/>
      <c r="SA263"/>
      <c r="SB263"/>
      <c r="SC263"/>
      <c r="SD263"/>
      <c r="SE263"/>
      <c r="SF263"/>
      <c r="SG263"/>
      <c r="SH263"/>
      <c r="SI263"/>
      <c r="SJ263"/>
      <c r="SK263"/>
      <c r="SL263"/>
      <c r="SM263"/>
      <c r="SN263"/>
      <c r="SO263"/>
      <c r="SP263"/>
      <c r="SQ263"/>
      <c r="SR263"/>
      <c r="SS263"/>
      <c r="ST263"/>
      <c r="SU263"/>
      <c r="SV263"/>
      <c r="SW263"/>
      <c r="SX263"/>
      <c r="SY263"/>
      <c r="SZ263"/>
      <c r="TA263"/>
      <c r="TB263"/>
      <c r="TC263"/>
      <c r="TD263"/>
      <c r="TE263"/>
      <c r="TF263"/>
      <c r="TG263"/>
      <c r="TH263"/>
      <c r="TI263"/>
      <c r="TJ263"/>
      <c r="TK263"/>
      <c r="TL263"/>
      <c r="TM263"/>
      <c r="TN263"/>
      <c r="TO263"/>
      <c r="TP263"/>
      <c r="TQ263"/>
      <c r="TR263"/>
      <c r="TS263"/>
      <c r="TT263"/>
      <c r="TU263"/>
      <c r="TV263"/>
      <c r="TW263"/>
      <c r="TX263"/>
      <c r="TY263"/>
      <c r="TZ263"/>
      <c r="UA263"/>
      <c r="UB263"/>
      <c r="UC263"/>
      <c r="UD263"/>
      <c r="UE263"/>
      <c r="UF263"/>
      <c r="UG263"/>
      <c r="UH263"/>
      <c r="UI263"/>
      <c r="UJ263"/>
      <c r="UK263"/>
      <c r="UL263"/>
      <c r="UM263"/>
      <c r="UN263"/>
      <c r="UO263"/>
      <c r="UP263"/>
      <c r="UQ263"/>
      <c r="UR263"/>
      <c r="US263"/>
      <c r="UT263"/>
      <c r="UU263"/>
      <c r="UV263"/>
      <c r="UW263"/>
      <c r="UX263"/>
      <c r="UY263"/>
      <c r="UZ263"/>
      <c r="VA263"/>
      <c r="VB263"/>
      <c r="VC263"/>
      <c r="VD263"/>
      <c r="VE263"/>
      <c r="VF263"/>
      <c r="VG263"/>
      <c r="VH263"/>
      <c r="VI263"/>
      <c r="VJ263"/>
      <c r="VK263"/>
      <c r="VL263"/>
      <c r="VM263"/>
      <c r="VN263"/>
      <c r="VO263"/>
      <c r="VP263"/>
      <c r="VQ263"/>
      <c r="VR263"/>
      <c r="VS263"/>
      <c r="VT263"/>
      <c r="VU263"/>
      <c r="VV263"/>
      <c r="VW263"/>
      <c r="VX263"/>
      <c r="VY263"/>
      <c r="VZ263"/>
      <c r="WA263"/>
      <c r="WB263"/>
      <c r="WC263"/>
      <c r="WD263"/>
      <c r="WE263"/>
      <c r="WF263"/>
      <c r="WG263"/>
      <c r="WH263"/>
      <c r="WI263"/>
      <c r="WJ263"/>
      <c r="WK263"/>
      <c r="WL263"/>
      <c r="WM263"/>
      <c r="WN263"/>
      <c r="WO263"/>
      <c r="WP263"/>
      <c r="WQ263"/>
      <c r="WR263"/>
      <c r="WS263"/>
      <c r="WT263"/>
      <c r="WU263"/>
      <c r="WV263"/>
      <c r="WW263"/>
      <c r="WX263"/>
      <c r="WY263"/>
      <c r="WZ263"/>
      <c r="XA263"/>
      <c r="XB263"/>
      <c r="XC263"/>
      <c r="XD263"/>
      <c r="XE263"/>
      <c r="XF263"/>
      <c r="XG263"/>
      <c r="XH263"/>
      <c r="XI263"/>
      <c r="XJ263"/>
      <c r="XK263"/>
      <c r="XL263"/>
      <c r="XM263"/>
      <c r="XN263"/>
      <c r="XO263"/>
      <c r="XP263"/>
      <c r="XQ263"/>
      <c r="XR263"/>
      <c r="XS263"/>
      <c r="XT263"/>
      <c r="XU263"/>
      <c r="XV263"/>
      <c r="XW263"/>
      <c r="XX263"/>
      <c r="XY263"/>
      <c r="XZ263"/>
      <c r="YA263"/>
      <c r="YB263"/>
      <c r="YC263"/>
      <c r="YD263"/>
      <c r="YE263"/>
      <c r="YF263"/>
      <c r="YG263"/>
      <c r="YH263"/>
      <c r="YI263"/>
      <c r="YJ263"/>
      <c r="YK263"/>
      <c r="YL263"/>
      <c r="YM263"/>
      <c r="YN263"/>
      <c r="YO263"/>
      <c r="YP263"/>
      <c r="YQ263"/>
      <c r="YR263"/>
      <c r="YS263"/>
    </row>
    <row r="264" spans="1:669" s="34" customFormat="1" ht="15.75" x14ac:dyDescent="0.25">
      <c r="A264" s="27"/>
      <c r="B264" s="2"/>
      <c r="C264" s="2"/>
      <c r="D264" s="2"/>
      <c r="E264" s="36"/>
      <c r="F264" s="36"/>
      <c r="G264" s="132"/>
      <c r="H264" s="97"/>
      <c r="I264" s="132"/>
      <c r="J264" s="132"/>
      <c r="K264" s="132"/>
      <c r="L264" s="132"/>
      <c r="M264" s="97"/>
      <c r="O264" s="62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  <c r="AA264" s="31"/>
      <c r="AB264" s="31"/>
      <c r="AC264" s="31"/>
      <c r="AD264" s="31"/>
      <c r="AE264" s="31"/>
      <c r="AF264" s="31"/>
      <c r="AG264" s="31"/>
      <c r="AH264" s="31"/>
      <c r="AI264" s="31"/>
      <c r="AJ264" s="31"/>
      <c r="AK264" s="31"/>
      <c r="AL264" s="31"/>
      <c r="AM264" s="31"/>
      <c r="AN264" s="31"/>
      <c r="AO264" s="31"/>
      <c r="AP264" s="31"/>
      <c r="AQ264" s="31"/>
      <c r="AR264" s="31"/>
      <c r="AS264" s="31"/>
      <c r="AT264" s="31"/>
      <c r="AU264" s="31"/>
      <c r="AV264" s="31"/>
      <c r="AW264" s="31"/>
      <c r="AX264" s="31"/>
      <c r="AY264" s="31"/>
      <c r="AZ264" s="31"/>
      <c r="BA264" s="31"/>
      <c r="BB264" s="31"/>
      <c r="BC264" s="31"/>
      <c r="BD264" s="31"/>
      <c r="BE264" s="31"/>
      <c r="BF264" s="31"/>
      <c r="BG264" s="31"/>
      <c r="BH264" s="31"/>
      <c r="BI264" s="31"/>
      <c r="BJ264" s="31"/>
      <c r="BK264" s="31"/>
      <c r="BL264" s="31"/>
      <c r="BM264" s="31"/>
      <c r="BN264" s="31"/>
      <c r="BO264" s="31"/>
      <c r="BP264" s="31"/>
      <c r="BQ264" s="31"/>
      <c r="BR264" s="31"/>
      <c r="BS264" s="31"/>
      <c r="BT264" s="31"/>
      <c r="BU264" s="31"/>
      <c r="BV264" s="31"/>
      <c r="BW264" s="31"/>
      <c r="BX264" s="31"/>
      <c r="BY264" s="31"/>
      <c r="BZ264" s="31"/>
      <c r="CA264" s="31"/>
      <c r="CB264" s="31"/>
      <c r="CC264" s="31"/>
      <c r="CD264" s="31"/>
      <c r="CE264" s="31"/>
      <c r="CF264" s="31"/>
      <c r="CG264" s="31"/>
      <c r="CH264" s="31"/>
      <c r="CI264" s="31"/>
      <c r="CJ264" s="31"/>
      <c r="CK264" s="31"/>
      <c r="CL264" s="31"/>
      <c r="CM264" s="31"/>
      <c r="CN264" s="31"/>
      <c r="CO264" s="31"/>
      <c r="CP264" s="31"/>
      <c r="CQ264" s="31"/>
      <c r="CR264" s="31"/>
      <c r="CS264" s="31"/>
      <c r="CT264" s="31"/>
      <c r="CU264" s="31"/>
      <c r="CV264" s="31"/>
      <c r="CW264" s="31"/>
      <c r="CX264" s="31"/>
      <c r="CY264" s="31"/>
      <c r="CZ264" s="31"/>
      <c r="DA264" s="31"/>
      <c r="DB264" s="31"/>
      <c r="DC264" s="31"/>
      <c r="DD264" s="31"/>
      <c r="DE264" s="31"/>
      <c r="DF264" s="31"/>
      <c r="DG264" s="31"/>
      <c r="DH264" s="31"/>
      <c r="DI264" s="31"/>
      <c r="DJ264" s="31"/>
      <c r="DK264" s="31"/>
      <c r="DL264" s="31"/>
      <c r="DM264" s="31"/>
      <c r="DN264" s="31"/>
      <c r="DO264" s="31"/>
      <c r="DP264" s="31"/>
      <c r="DQ264" s="31"/>
      <c r="DR264" s="31"/>
      <c r="DS264" s="31"/>
      <c r="DT264" s="31"/>
      <c r="DU264" s="31"/>
      <c r="DV264" s="31"/>
      <c r="DW264" s="31"/>
      <c r="DX264" s="31"/>
      <c r="DY264" s="31"/>
      <c r="DZ264" s="31"/>
      <c r="EA264" s="31"/>
      <c r="EB264" s="31"/>
      <c r="EC264" s="31"/>
      <c r="ED264" s="31"/>
      <c r="EE264" s="31"/>
      <c r="EF264" s="31"/>
      <c r="EG264" s="31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  <c r="OF264"/>
      <c r="OG264"/>
      <c r="OH264"/>
      <c r="OI264"/>
      <c r="OJ264"/>
      <c r="OK264"/>
      <c r="OL264"/>
      <c r="OM264"/>
      <c r="ON264"/>
      <c r="OO264"/>
      <c r="OP264"/>
      <c r="OQ264"/>
      <c r="OR264"/>
      <c r="OS264"/>
      <c r="OT264"/>
      <c r="OU264"/>
      <c r="OV264"/>
      <c r="OW264"/>
      <c r="OX264"/>
      <c r="OY264"/>
      <c r="OZ264"/>
      <c r="PA264"/>
      <c r="PB264"/>
      <c r="PC264"/>
      <c r="PD264"/>
      <c r="PE264"/>
      <c r="PF264"/>
      <c r="PG264"/>
      <c r="PH264"/>
      <c r="PI264"/>
      <c r="PJ264"/>
      <c r="PK264"/>
      <c r="PL264"/>
      <c r="PM264"/>
      <c r="PN264"/>
      <c r="PO264"/>
      <c r="PP264"/>
      <c r="PQ264"/>
      <c r="PR264"/>
      <c r="PS264"/>
      <c r="PT264"/>
      <c r="PU264"/>
      <c r="PV264"/>
      <c r="PW264"/>
      <c r="PX264"/>
      <c r="PY264"/>
      <c r="PZ264"/>
      <c r="QA264"/>
      <c r="QB264"/>
      <c r="QC264"/>
      <c r="QD264"/>
      <c r="QE264"/>
      <c r="QF264"/>
      <c r="QG264"/>
      <c r="QH264"/>
      <c r="QI264"/>
      <c r="QJ264"/>
      <c r="QK264"/>
      <c r="QL264"/>
      <c r="QM264"/>
      <c r="QN264"/>
      <c r="QO264"/>
      <c r="QP264"/>
      <c r="QQ264"/>
      <c r="QR264"/>
      <c r="QS264"/>
      <c r="QT264"/>
      <c r="QU264"/>
      <c r="QV264"/>
      <c r="QW264"/>
      <c r="QX264"/>
      <c r="QY264"/>
      <c r="QZ264"/>
      <c r="RA264"/>
      <c r="RB264"/>
      <c r="RC264"/>
      <c r="RD264"/>
      <c r="RE264"/>
      <c r="RF264"/>
      <c r="RG264"/>
      <c r="RH264"/>
      <c r="RI264"/>
      <c r="RJ264"/>
      <c r="RK264"/>
      <c r="RL264"/>
      <c r="RM264"/>
      <c r="RN264"/>
      <c r="RO264"/>
      <c r="RP264"/>
      <c r="RQ264"/>
      <c r="RR264"/>
      <c r="RS264"/>
      <c r="RT264"/>
      <c r="RU264"/>
      <c r="RV264"/>
      <c r="RW264"/>
      <c r="RX264"/>
      <c r="RY264"/>
      <c r="RZ264"/>
      <c r="SA264"/>
      <c r="SB264"/>
      <c r="SC264"/>
      <c r="SD264"/>
      <c r="SE264"/>
      <c r="SF264"/>
      <c r="SG264"/>
      <c r="SH264"/>
      <c r="SI264"/>
      <c r="SJ264"/>
      <c r="SK264"/>
      <c r="SL264"/>
      <c r="SM264"/>
      <c r="SN264"/>
      <c r="SO264"/>
      <c r="SP264"/>
      <c r="SQ264"/>
      <c r="SR264"/>
      <c r="SS264"/>
      <c r="ST264"/>
      <c r="SU264"/>
      <c r="SV264"/>
      <c r="SW264"/>
      <c r="SX264"/>
      <c r="SY264"/>
      <c r="SZ264"/>
      <c r="TA264"/>
      <c r="TB264"/>
      <c r="TC264"/>
      <c r="TD264"/>
      <c r="TE264"/>
      <c r="TF264"/>
      <c r="TG264"/>
      <c r="TH264"/>
      <c r="TI264"/>
      <c r="TJ264"/>
      <c r="TK264"/>
      <c r="TL264"/>
      <c r="TM264"/>
      <c r="TN264"/>
      <c r="TO264"/>
      <c r="TP264"/>
      <c r="TQ264"/>
      <c r="TR264"/>
      <c r="TS264"/>
      <c r="TT264"/>
      <c r="TU264"/>
      <c r="TV264"/>
      <c r="TW264"/>
      <c r="TX264"/>
      <c r="TY264"/>
      <c r="TZ264"/>
      <c r="UA264"/>
      <c r="UB264"/>
      <c r="UC264"/>
      <c r="UD264"/>
      <c r="UE264"/>
      <c r="UF264"/>
      <c r="UG264"/>
      <c r="UH264"/>
      <c r="UI264"/>
      <c r="UJ264"/>
      <c r="UK264"/>
      <c r="UL264"/>
      <c r="UM264"/>
      <c r="UN264"/>
      <c r="UO264"/>
      <c r="UP264"/>
      <c r="UQ264"/>
      <c r="UR264"/>
      <c r="US264"/>
      <c r="UT264"/>
      <c r="UU264"/>
      <c r="UV264"/>
      <c r="UW264"/>
      <c r="UX264"/>
      <c r="UY264"/>
      <c r="UZ264"/>
      <c r="VA264"/>
      <c r="VB264"/>
      <c r="VC264"/>
      <c r="VD264"/>
      <c r="VE264"/>
      <c r="VF264"/>
      <c r="VG264"/>
      <c r="VH264"/>
      <c r="VI264"/>
      <c r="VJ264"/>
      <c r="VK264"/>
      <c r="VL264"/>
      <c r="VM264"/>
      <c r="VN264"/>
      <c r="VO264"/>
      <c r="VP264"/>
      <c r="VQ264"/>
      <c r="VR264"/>
      <c r="VS264"/>
      <c r="VT264"/>
      <c r="VU264"/>
      <c r="VV264"/>
      <c r="VW264"/>
      <c r="VX264"/>
      <c r="VY264"/>
      <c r="VZ264"/>
      <c r="WA264"/>
      <c r="WB264"/>
      <c r="WC264"/>
      <c r="WD264"/>
      <c r="WE264"/>
      <c r="WF264"/>
      <c r="WG264"/>
      <c r="WH264"/>
      <c r="WI264"/>
      <c r="WJ264"/>
      <c r="WK264"/>
      <c r="WL264"/>
      <c r="WM264"/>
      <c r="WN264"/>
      <c r="WO264"/>
      <c r="WP264"/>
      <c r="WQ264"/>
      <c r="WR264"/>
      <c r="WS264"/>
      <c r="WT264"/>
      <c r="WU264"/>
      <c r="WV264"/>
      <c r="WW264"/>
      <c r="WX264"/>
      <c r="WY264"/>
      <c r="WZ264"/>
      <c r="XA264"/>
      <c r="XB264"/>
      <c r="XC264"/>
      <c r="XD264"/>
      <c r="XE264"/>
      <c r="XF264"/>
      <c r="XG264"/>
      <c r="XH264"/>
      <c r="XI264"/>
      <c r="XJ264"/>
      <c r="XK264"/>
      <c r="XL264"/>
      <c r="XM264"/>
      <c r="XN264"/>
      <c r="XO264"/>
      <c r="XP264"/>
      <c r="XQ264"/>
      <c r="XR264"/>
      <c r="XS264"/>
      <c r="XT264"/>
      <c r="XU264"/>
      <c r="XV264"/>
      <c r="XW264"/>
      <c r="XX264"/>
      <c r="XY264"/>
      <c r="XZ264"/>
      <c r="YA264"/>
      <c r="YB264"/>
      <c r="YC264"/>
      <c r="YD264"/>
      <c r="YE264"/>
      <c r="YF264"/>
      <c r="YG264"/>
      <c r="YH264"/>
      <c r="YI264"/>
      <c r="YJ264"/>
      <c r="YK264"/>
      <c r="YL264"/>
      <c r="YM264"/>
      <c r="YN264"/>
      <c r="YO264"/>
      <c r="YP264"/>
      <c r="YQ264"/>
      <c r="YR264"/>
      <c r="YS264"/>
    </row>
    <row r="265" spans="1:669" s="34" customFormat="1" ht="15.75" x14ac:dyDescent="0.25">
      <c r="A265"/>
      <c r="B265" s="10"/>
      <c r="C265" s="10"/>
      <c r="D265" s="10"/>
      <c r="E265" s="27"/>
      <c r="F265" s="27"/>
      <c r="G265" s="105"/>
      <c r="H265" s="104"/>
      <c r="I265" s="105"/>
      <c r="J265" s="147"/>
      <c r="K265" s="144"/>
      <c r="L265" s="144"/>
      <c r="M265" s="144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  <c r="AA265" s="31"/>
      <c r="AB265" s="31"/>
      <c r="AC265" s="31"/>
      <c r="AD265" s="31"/>
      <c r="AE265" s="31"/>
      <c r="AF265" s="31"/>
      <c r="AG265" s="31"/>
      <c r="AH265" s="31"/>
      <c r="AI265" s="31"/>
      <c r="AJ265" s="31"/>
      <c r="AK265" s="31"/>
      <c r="AL265" s="31"/>
      <c r="AM265" s="31"/>
      <c r="AN265" s="31"/>
      <c r="AO265" s="31"/>
      <c r="AP265" s="31"/>
      <c r="AQ265" s="31"/>
      <c r="AR265" s="31"/>
      <c r="AS265" s="31"/>
      <c r="AT265" s="31"/>
      <c r="AU265" s="31"/>
      <c r="AV265" s="31"/>
      <c r="AW265" s="31"/>
      <c r="AX265" s="31"/>
      <c r="AY265" s="31"/>
      <c r="AZ265" s="31"/>
      <c r="BA265" s="31"/>
      <c r="BB265" s="31"/>
      <c r="BC265" s="31"/>
      <c r="BD265" s="31"/>
      <c r="BE265" s="31"/>
      <c r="BF265" s="31"/>
      <c r="BG265" s="31"/>
      <c r="BH265" s="31"/>
      <c r="BI265" s="31"/>
      <c r="BJ265" s="31"/>
      <c r="BK265" s="31"/>
      <c r="BL265" s="31"/>
      <c r="BM265" s="31"/>
      <c r="BN265" s="31"/>
      <c r="BO265" s="31"/>
      <c r="BP265" s="31"/>
      <c r="BQ265" s="31"/>
      <c r="BR265" s="31"/>
      <c r="BS265" s="31"/>
      <c r="BT265" s="31"/>
      <c r="BU265" s="31"/>
      <c r="BV265" s="31"/>
      <c r="BW265" s="31"/>
      <c r="BX265" s="31"/>
      <c r="BY265" s="31"/>
      <c r="BZ265" s="31"/>
      <c r="CA265" s="31"/>
      <c r="CB265" s="31"/>
      <c r="CC265" s="31"/>
      <c r="CD265" s="31"/>
      <c r="CE265" s="31"/>
      <c r="CF265" s="31"/>
      <c r="CG265" s="31"/>
      <c r="CH265" s="31"/>
      <c r="CI265" s="31"/>
      <c r="CJ265" s="31"/>
      <c r="CK265" s="31"/>
      <c r="CL265" s="31"/>
      <c r="CM265" s="31"/>
      <c r="CN265" s="31"/>
      <c r="CO265" s="31"/>
      <c r="CP265" s="31"/>
      <c r="CQ265" s="31"/>
      <c r="CR265" s="31"/>
      <c r="CS265" s="31"/>
      <c r="CT265" s="31"/>
      <c r="CU265" s="31"/>
      <c r="CV265" s="31"/>
      <c r="CW265" s="31"/>
      <c r="CX265" s="31"/>
      <c r="CY265" s="31"/>
      <c r="CZ265" s="31"/>
      <c r="DA265" s="31"/>
      <c r="DB265" s="31"/>
      <c r="DC265" s="31"/>
      <c r="DD265" s="31"/>
      <c r="DE265" s="31"/>
      <c r="DF265" s="31"/>
      <c r="DG265" s="31"/>
      <c r="DH265" s="31"/>
      <c r="DI265" s="31"/>
      <c r="DJ265" s="31"/>
      <c r="DK265" s="31"/>
      <c r="DL265" s="31"/>
      <c r="DM265" s="31"/>
      <c r="DN265" s="31"/>
      <c r="DO265" s="31"/>
      <c r="DP265" s="31"/>
      <c r="DQ265" s="31"/>
      <c r="DR265" s="31"/>
      <c r="DS265" s="31"/>
      <c r="DT265" s="31"/>
      <c r="DU265" s="31"/>
      <c r="DV265" s="31"/>
      <c r="DW265" s="31"/>
      <c r="DX265" s="31"/>
      <c r="DY265" s="31"/>
      <c r="DZ265" s="31"/>
      <c r="EA265" s="31"/>
      <c r="EB265" s="31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  <c r="OF265"/>
      <c r="OG265"/>
      <c r="OH265"/>
      <c r="OI265"/>
      <c r="OJ265"/>
      <c r="OK265"/>
      <c r="OL265"/>
      <c r="OM265"/>
      <c r="ON265"/>
      <c r="OO265"/>
      <c r="OP265"/>
      <c r="OQ265"/>
      <c r="OR265"/>
      <c r="OS265"/>
      <c r="OT265"/>
      <c r="OU265"/>
      <c r="OV265"/>
      <c r="OW265"/>
      <c r="OX265"/>
      <c r="OY265"/>
      <c r="OZ265"/>
      <c r="PA265"/>
      <c r="PB265"/>
      <c r="PC265"/>
      <c r="PD265"/>
      <c r="PE265"/>
      <c r="PF265"/>
      <c r="PG265"/>
      <c r="PH265"/>
      <c r="PI265"/>
      <c r="PJ265"/>
      <c r="PK265"/>
      <c r="PL265"/>
      <c r="PM265"/>
      <c r="PN265"/>
      <c r="PO265"/>
      <c r="PP265"/>
      <c r="PQ265"/>
      <c r="PR265"/>
      <c r="PS265"/>
      <c r="PT265"/>
      <c r="PU265"/>
      <c r="PV265"/>
      <c r="PW265"/>
      <c r="PX265"/>
      <c r="PY265"/>
      <c r="PZ265"/>
      <c r="QA265"/>
      <c r="QB265"/>
      <c r="QC265"/>
      <c r="QD265"/>
      <c r="QE265"/>
      <c r="QF265"/>
      <c r="QG265"/>
      <c r="QH265"/>
      <c r="QI265"/>
      <c r="QJ265"/>
      <c r="QK265"/>
      <c r="QL265"/>
      <c r="QM265"/>
      <c r="QN265"/>
      <c r="QO265"/>
      <c r="QP265"/>
      <c r="QQ265"/>
      <c r="QR265"/>
      <c r="QS265"/>
      <c r="QT265"/>
      <c r="QU265"/>
      <c r="QV265"/>
      <c r="QW265"/>
      <c r="QX265"/>
      <c r="QY265"/>
      <c r="QZ265"/>
      <c r="RA265"/>
      <c r="RB265"/>
      <c r="RC265"/>
      <c r="RD265"/>
      <c r="RE265"/>
      <c r="RF265"/>
      <c r="RG265"/>
      <c r="RH265"/>
      <c r="RI265"/>
      <c r="RJ265"/>
      <c r="RK265"/>
      <c r="RL265"/>
      <c r="RM265"/>
      <c r="RN265"/>
      <c r="RO265"/>
      <c r="RP265"/>
      <c r="RQ265"/>
      <c r="RR265"/>
      <c r="RS265"/>
      <c r="RT265"/>
      <c r="RU265"/>
      <c r="RV265"/>
      <c r="RW265"/>
      <c r="RX265"/>
      <c r="RY265"/>
      <c r="RZ265"/>
      <c r="SA265"/>
      <c r="SB265"/>
      <c r="SC265"/>
      <c r="SD265"/>
      <c r="SE265"/>
      <c r="SF265"/>
      <c r="SG265"/>
      <c r="SH265"/>
      <c r="SI265"/>
      <c r="SJ265"/>
      <c r="SK265"/>
      <c r="SL265"/>
      <c r="SM265"/>
      <c r="SN265"/>
      <c r="SO265"/>
      <c r="SP265"/>
      <c r="SQ265"/>
      <c r="SR265"/>
      <c r="SS265"/>
      <c r="ST265"/>
      <c r="SU265"/>
      <c r="SV265"/>
      <c r="SW265"/>
      <c r="SX265"/>
      <c r="SY265"/>
      <c r="SZ265"/>
      <c r="TA265"/>
      <c r="TB265"/>
      <c r="TC265"/>
      <c r="TD265"/>
      <c r="TE265"/>
      <c r="TF265"/>
      <c r="TG265"/>
      <c r="TH265"/>
      <c r="TI265"/>
      <c r="TJ265"/>
      <c r="TK265"/>
      <c r="TL265"/>
      <c r="TM265"/>
      <c r="TN265"/>
      <c r="TO265"/>
      <c r="TP265"/>
      <c r="TQ265"/>
      <c r="TR265"/>
      <c r="TS265"/>
      <c r="TT265"/>
      <c r="TU265"/>
      <c r="TV265"/>
      <c r="TW265"/>
      <c r="TX265"/>
      <c r="TY265"/>
      <c r="TZ265"/>
      <c r="UA265"/>
      <c r="UB265"/>
      <c r="UC265"/>
      <c r="UD265"/>
      <c r="UE265"/>
      <c r="UF265"/>
      <c r="UG265"/>
      <c r="UH265"/>
      <c r="UI265"/>
      <c r="UJ265"/>
      <c r="UK265"/>
      <c r="UL265"/>
      <c r="UM265"/>
      <c r="UN265"/>
      <c r="UO265"/>
      <c r="UP265"/>
      <c r="UQ265"/>
      <c r="UR265"/>
      <c r="US265"/>
      <c r="UT265"/>
      <c r="UU265"/>
      <c r="UV265"/>
      <c r="UW265"/>
      <c r="UX265"/>
      <c r="UY265"/>
      <c r="UZ265"/>
      <c r="VA265"/>
      <c r="VB265"/>
      <c r="VC265"/>
      <c r="VD265"/>
      <c r="VE265"/>
      <c r="VF265"/>
      <c r="VG265"/>
      <c r="VH265"/>
      <c r="VI265"/>
      <c r="VJ265"/>
      <c r="VK265"/>
      <c r="VL265"/>
      <c r="VM265"/>
      <c r="VN265"/>
      <c r="VO265"/>
      <c r="VP265"/>
      <c r="VQ265"/>
      <c r="VR265"/>
      <c r="VS265"/>
      <c r="VT265"/>
      <c r="VU265"/>
      <c r="VV265"/>
      <c r="VW265"/>
      <c r="VX265"/>
      <c r="VY265"/>
      <c r="VZ265"/>
      <c r="WA265"/>
      <c r="WB265"/>
      <c r="WC265"/>
      <c r="WD265"/>
      <c r="WE265"/>
      <c r="WF265"/>
      <c r="WG265"/>
      <c r="WH265"/>
      <c r="WI265"/>
      <c r="WJ265"/>
      <c r="WK265"/>
      <c r="WL265"/>
      <c r="WM265"/>
      <c r="WN265"/>
      <c r="WO265"/>
      <c r="WP265"/>
      <c r="WQ265"/>
      <c r="WR265"/>
      <c r="WS265"/>
      <c r="WT265"/>
      <c r="WU265"/>
      <c r="WV265"/>
      <c r="WW265"/>
      <c r="WX265"/>
      <c r="WY265"/>
      <c r="WZ265"/>
      <c r="XA265"/>
      <c r="XB265"/>
      <c r="XC265"/>
      <c r="XD265"/>
      <c r="XE265"/>
      <c r="XF265"/>
      <c r="XG265"/>
      <c r="XH265"/>
      <c r="XI265"/>
      <c r="XJ265"/>
      <c r="XK265"/>
      <c r="XL265"/>
      <c r="XM265"/>
      <c r="XN265"/>
      <c r="XO265"/>
      <c r="XP265"/>
      <c r="XQ265"/>
      <c r="XR265"/>
      <c r="XS265"/>
      <c r="XT265"/>
      <c r="XU265"/>
      <c r="XV265"/>
      <c r="XW265"/>
      <c r="XX265"/>
      <c r="XY265"/>
      <c r="XZ265"/>
      <c r="YA265"/>
      <c r="YB265"/>
      <c r="YC265"/>
      <c r="YD265"/>
      <c r="YE265"/>
      <c r="YF265"/>
      <c r="YG265"/>
      <c r="YH265"/>
      <c r="YI265"/>
      <c r="YJ265"/>
      <c r="YK265"/>
      <c r="YL265"/>
      <c r="YM265"/>
      <c r="YN265"/>
    </row>
    <row r="266" spans="1:669" s="34" customFormat="1" ht="15.75" x14ac:dyDescent="0.25">
      <c r="A266" s="26"/>
      <c r="B266" s="2"/>
      <c r="C266" s="2"/>
      <c r="D266" s="2"/>
      <c r="E266"/>
      <c r="F266"/>
      <c r="G266" s="132"/>
      <c r="H266" s="97"/>
      <c r="I266" s="132"/>
      <c r="J266" s="147"/>
      <c r="K266" s="144"/>
      <c r="L266" s="144"/>
      <c r="M266" s="144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  <c r="AA266" s="31"/>
      <c r="AB266" s="31"/>
      <c r="AC266" s="31"/>
      <c r="AD266" s="31"/>
      <c r="AE266" s="31"/>
      <c r="AF266" s="31"/>
      <c r="AG266" s="31"/>
      <c r="AH266" s="31"/>
      <c r="AI266" s="31"/>
      <c r="AJ266" s="31"/>
      <c r="AK266" s="31"/>
      <c r="AL266" s="31"/>
      <c r="AM266" s="31"/>
      <c r="AN266" s="31"/>
      <c r="AO266" s="31"/>
      <c r="AP266" s="31"/>
      <c r="AQ266" s="31"/>
      <c r="AR266" s="31"/>
      <c r="AS266" s="31"/>
      <c r="AT266" s="31"/>
      <c r="AU266" s="31"/>
      <c r="AV266" s="31"/>
      <c r="AW266" s="31"/>
      <c r="AX266" s="31"/>
      <c r="AY266" s="31"/>
      <c r="AZ266" s="31"/>
      <c r="BA266" s="31"/>
      <c r="BB266" s="31"/>
      <c r="BC266" s="31"/>
      <c r="BD266" s="31"/>
      <c r="BE266" s="31"/>
      <c r="BF266" s="31"/>
      <c r="BG266" s="31"/>
      <c r="BH266" s="31"/>
      <c r="BI266" s="31"/>
      <c r="BJ266" s="31"/>
      <c r="BK266" s="31"/>
      <c r="BL266" s="31"/>
      <c r="BM266" s="31"/>
      <c r="BN266" s="31"/>
      <c r="BO266" s="31"/>
      <c r="BP266" s="31"/>
      <c r="BQ266" s="31"/>
      <c r="BR266" s="31"/>
      <c r="BS266" s="31"/>
      <c r="BT266" s="31"/>
      <c r="BU266" s="31"/>
      <c r="BV266" s="31"/>
      <c r="BW266" s="31"/>
      <c r="BX266" s="31"/>
      <c r="BY266" s="31"/>
      <c r="BZ266" s="31"/>
      <c r="CA266" s="31"/>
      <c r="CB266" s="31"/>
      <c r="CC266" s="31"/>
      <c r="CD266" s="31"/>
      <c r="CE266" s="31"/>
      <c r="CF266" s="31"/>
      <c r="CG266" s="31"/>
      <c r="CH266" s="31"/>
      <c r="CI266" s="31"/>
      <c r="CJ266" s="31"/>
      <c r="CK266" s="31"/>
      <c r="CL266" s="31"/>
      <c r="CM266" s="31"/>
      <c r="CN266" s="31"/>
      <c r="CO266" s="31"/>
      <c r="CP266" s="31"/>
      <c r="CQ266" s="31"/>
      <c r="CR266" s="31"/>
      <c r="CS266" s="31"/>
      <c r="CT266" s="31"/>
      <c r="CU266" s="31"/>
      <c r="CV266" s="31"/>
      <c r="CW266" s="31"/>
      <c r="CX266" s="31"/>
      <c r="CY266" s="31"/>
      <c r="CZ266" s="31"/>
      <c r="DA266" s="31"/>
      <c r="DB266" s="31"/>
      <c r="DC266" s="31"/>
      <c r="DD266" s="31"/>
      <c r="DE266" s="31"/>
      <c r="DF266" s="31"/>
      <c r="DG266" s="31"/>
      <c r="DH266" s="31"/>
      <c r="DI266" s="31"/>
      <c r="DJ266" s="31"/>
      <c r="DK266" s="31"/>
      <c r="DL266" s="31"/>
      <c r="DM266" s="31"/>
      <c r="DN266" s="31"/>
      <c r="DO266" s="31"/>
      <c r="DP266" s="31"/>
      <c r="DQ266" s="31"/>
      <c r="DR266" s="31"/>
      <c r="DS266" s="31"/>
      <c r="DT266" s="31"/>
      <c r="DU266" s="31"/>
      <c r="DV266" s="31"/>
      <c r="DW266" s="31"/>
      <c r="DX266" s="31"/>
      <c r="DY266" s="31"/>
      <c r="DZ266" s="31"/>
      <c r="EA266" s="31"/>
      <c r="EB266" s="31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  <c r="OF266"/>
      <c r="OG266"/>
      <c r="OH266"/>
      <c r="OI266"/>
      <c r="OJ266"/>
      <c r="OK266"/>
      <c r="OL266"/>
      <c r="OM266"/>
      <c r="ON266"/>
      <c r="OO266"/>
      <c r="OP266"/>
      <c r="OQ266"/>
      <c r="OR266"/>
      <c r="OS266"/>
      <c r="OT266"/>
      <c r="OU266"/>
      <c r="OV266"/>
      <c r="OW266"/>
      <c r="OX266"/>
      <c r="OY266"/>
      <c r="OZ266"/>
      <c r="PA266"/>
      <c r="PB266"/>
      <c r="PC266"/>
      <c r="PD266"/>
      <c r="PE266"/>
      <c r="PF266"/>
      <c r="PG266"/>
      <c r="PH266"/>
      <c r="PI266"/>
      <c r="PJ266"/>
      <c r="PK266"/>
      <c r="PL266"/>
      <c r="PM266"/>
      <c r="PN266"/>
      <c r="PO266"/>
      <c r="PP266"/>
      <c r="PQ266"/>
      <c r="PR266"/>
      <c r="PS266"/>
      <c r="PT266"/>
      <c r="PU266"/>
      <c r="PV266"/>
      <c r="PW266"/>
      <c r="PX266"/>
      <c r="PY266"/>
      <c r="PZ266"/>
      <c r="QA266"/>
      <c r="QB266"/>
      <c r="QC266"/>
      <c r="QD266"/>
      <c r="QE266"/>
      <c r="QF266"/>
      <c r="QG266"/>
      <c r="QH266"/>
      <c r="QI266"/>
      <c r="QJ266"/>
      <c r="QK266"/>
      <c r="QL266"/>
      <c r="QM266"/>
      <c r="QN266"/>
      <c r="QO266"/>
      <c r="QP266"/>
      <c r="QQ266"/>
      <c r="QR266"/>
      <c r="QS266"/>
      <c r="QT266"/>
      <c r="QU266"/>
      <c r="QV266"/>
      <c r="QW266"/>
      <c r="QX266"/>
      <c r="QY266"/>
      <c r="QZ266"/>
      <c r="RA266"/>
      <c r="RB266"/>
      <c r="RC266"/>
      <c r="RD266"/>
      <c r="RE266"/>
      <c r="RF266"/>
      <c r="RG266"/>
      <c r="RH266"/>
      <c r="RI266"/>
      <c r="RJ266"/>
      <c r="RK266"/>
      <c r="RL266"/>
      <c r="RM266"/>
      <c r="RN266"/>
      <c r="RO266"/>
      <c r="RP266"/>
      <c r="RQ266"/>
      <c r="RR266"/>
      <c r="RS266"/>
      <c r="RT266"/>
      <c r="RU266"/>
      <c r="RV266"/>
      <c r="RW266"/>
      <c r="RX266"/>
      <c r="RY266"/>
      <c r="RZ266"/>
      <c r="SA266"/>
      <c r="SB266"/>
      <c r="SC266"/>
      <c r="SD266"/>
      <c r="SE266"/>
      <c r="SF266"/>
      <c r="SG266"/>
      <c r="SH266"/>
      <c r="SI266"/>
      <c r="SJ266"/>
      <c r="SK266"/>
      <c r="SL266"/>
      <c r="SM266"/>
      <c r="SN266"/>
      <c r="SO266"/>
      <c r="SP266"/>
      <c r="SQ266"/>
      <c r="SR266"/>
      <c r="SS266"/>
      <c r="ST266"/>
      <c r="SU266"/>
      <c r="SV266"/>
      <c r="SW266"/>
      <c r="SX266"/>
      <c r="SY266"/>
      <c r="SZ266"/>
      <c r="TA266"/>
      <c r="TB266"/>
      <c r="TC266"/>
      <c r="TD266"/>
      <c r="TE266"/>
      <c r="TF266"/>
      <c r="TG266"/>
      <c r="TH266"/>
      <c r="TI266"/>
      <c r="TJ266"/>
      <c r="TK266"/>
      <c r="TL266"/>
      <c r="TM266"/>
      <c r="TN266"/>
      <c r="TO266"/>
      <c r="TP266"/>
      <c r="TQ266"/>
      <c r="TR266"/>
      <c r="TS266"/>
      <c r="TT266"/>
      <c r="TU266"/>
      <c r="TV266"/>
      <c r="TW266"/>
      <c r="TX266"/>
      <c r="TY266"/>
      <c r="TZ266"/>
      <c r="UA266"/>
      <c r="UB266"/>
      <c r="UC266"/>
      <c r="UD266"/>
      <c r="UE266"/>
      <c r="UF266"/>
      <c r="UG266"/>
      <c r="UH266"/>
      <c r="UI266"/>
      <c r="UJ266"/>
      <c r="UK266"/>
      <c r="UL266"/>
      <c r="UM266"/>
      <c r="UN266"/>
      <c r="UO266"/>
      <c r="UP266"/>
      <c r="UQ266"/>
      <c r="UR266"/>
      <c r="US266"/>
      <c r="UT266"/>
      <c r="UU266"/>
      <c r="UV266"/>
      <c r="UW266"/>
      <c r="UX266"/>
      <c r="UY266"/>
      <c r="UZ266"/>
      <c r="VA266"/>
      <c r="VB266"/>
      <c r="VC266"/>
      <c r="VD266"/>
      <c r="VE266"/>
      <c r="VF266"/>
      <c r="VG266"/>
      <c r="VH266"/>
      <c r="VI266"/>
      <c r="VJ266"/>
      <c r="VK266"/>
      <c r="VL266"/>
      <c r="VM266"/>
      <c r="VN266"/>
      <c r="VO266"/>
      <c r="VP266"/>
      <c r="VQ266"/>
      <c r="VR266"/>
      <c r="VS266"/>
      <c r="VT266"/>
      <c r="VU266"/>
      <c r="VV266"/>
      <c r="VW266"/>
      <c r="VX266"/>
      <c r="VY266"/>
      <c r="VZ266"/>
      <c r="WA266"/>
      <c r="WB266"/>
      <c r="WC266"/>
      <c r="WD266"/>
      <c r="WE266"/>
      <c r="WF266"/>
      <c r="WG266"/>
      <c r="WH266"/>
      <c r="WI266"/>
      <c r="WJ266"/>
      <c r="WK266"/>
      <c r="WL266"/>
      <c r="WM266"/>
      <c r="WN266"/>
      <c r="WO266"/>
      <c r="WP266"/>
      <c r="WQ266"/>
      <c r="WR266"/>
      <c r="WS266"/>
      <c r="WT266"/>
      <c r="WU266"/>
      <c r="WV266"/>
      <c r="WW266"/>
      <c r="WX266"/>
      <c r="WY266"/>
      <c r="WZ266"/>
      <c r="XA266"/>
      <c r="XB266"/>
      <c r="XC266"/>
      <c r="XD266"/>
      <c r="XE266"/>
      <c r="XF266"/>
      <c r="XG266"/>
      <c r="XH266"/>
      <c r="XI266"/>
      <c r="XJ266"/>
      <c r="XK266"/>
      <c r="XL266"/>
      <c r="XM266"/>
      <c r="XN266"/>
      <c r="XO266"/>
      <c r="XP266"/>
      <c r="XQ266"/>
      <c r="XR266"/>
      <c r="XS266"/>
      <c r="XT266"/>
      <c r="XU266"/>
      <c r="XV266"/>
      <c r="XW266"/>
      <c r="XX266"/>
      <c r="XY266"/>
      <c r="XZ266"/>
      <c r="YA266"/>
      <c r="YB266"/>
      <c r="YC266"/>
      <c r="YD266"/>
      <c r="YE266"/>
      <c r="YF266"/>
      <c r="YG266"/>
      <c r="YH266"/>
      <c r="YI266"/>
      <c r="YJ266"/>
      <c r="YK266"/>
      <c r="YL266"/>
      <c r="YM266"/>
      <c r="YN266"/>
    </row>
    <row r="267" spans="1:669" s="34" customFormat="1" ht="15.75" x14ac:dyDescent="0.25">
      <c r="A267"/>
      <c r="B267" s="26"/>
      <c r="C267" s="26"/>
      <c r="D267" s="26"/>
      <c r="E267" s="26"/>
      <c r="F267" s="26"/>
      <c r="G267" s="105"/>
      <c r="H267" s="104"/>
      <c r="I267" s="105"/>
      <c r="J267" s="147"/>
      <c r="K267" s="144"/>
      <c r="L267" s="144"/>
      <c r="M267" s="144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  <c r="AA267" s="31"/>
      <c r="AB267" s="31"/>
      <c r="AC267" s="31"/>
      <c r="AD267" s="31"/>
      <c r="AE267" s="31"/>
      <c r="AF267" s="31"/>
      <c r="AG267" s="31"/>
      <c r="AH267" s="31"/>
      <c r="AI267" s="31"/>
      <c r="AJ267" s="31"/>
      <c r="AK267" s="31"/>
      <c r="AL267" s="31"/>
      <c r="AM267" s="31"/>
      <c r="AN267" s="31"/>
      <c r="AO267" s="31"/>
      <c r="AP267" s="31"/>
      <c r="AQ267" s="31"/>
      <c r="AR267" s="31"/>
      <c r="AS267" s="31"/>
      <c r="AT267" s="31"/>
      <c r="AU267" s="31"/>
      <c r="AV267" s="31"/>
      <c r="AW267" s="31"/>
      <c r="AX267" s="31"/>
      <c r="AY267" s="31"/>
      <c r="AZ267" s="31"/>
      <c r="BA267" s="31"/>
      <c r="BB267" s="31"/>
      <c r="BC267" s="31"/>
      <c r="BD267" s="31"/>
      <c r="BE267" s="31"/>
      <c r="BF267" s="31"/>
      <c r="BG267" s="31"/>
      <c r="BH267" s="31"/>
      <c r="BI267" s="31"/>
      <c r="BJ267" s="31"/>
      <c r="BK267" s="31"/>
      <c r="BL267" s="31"/>
      <c r="BM267" s="31"/>
      <c r="BN267" s="31"/>
      <c r="BO267" s="31"/>
      <c r="BP267" s="31"/>
      <c r="BQ267" s="31"/>
      <c r="BR267" s="31"/>
      <c r="BS267" s="31"/>
      <c r="BT267" s="31"/>
      <c r="BU267" s="31"/>
      <c r="BV267" s="31"/>
      <c r="BW267" s="31"/>
      <c r="BX267" s="31"/>
      <c r="BY267" s="31"/>
      <c r="BZ267" s="31"/>
      <c r="CA267" s="31"/>
      <c r="CB267" s="31"/>
      <c r="CC267" s="31"/>
      <c r="CD267" s="31"/>
      <c r="CE267" s="31"/>
      <c r="CF267" s="31"/>
      <c r="CG267" s="31"/>
      <c r="CH267" s="31"/>
      <c r="CI267" s="31"/>
      <c r="CJ267" s="31"/>
      <c r="CK267" s="31"/>
      <c r="CL267" s="31"/>
      <c r="CM267" s="31"/>
      <c r="CN267" s="31"/>
      <c r="CO267" s="31"/>
      <c r="CP267" s="31"/>
      <c r="CQ267" s="31"/>
      <c r="CR267" s="31"/>
      <c r="CS267" s="31"/>
      <c r="CT267" s="31"/>
      <c r="CU267" s="31"/>
      <c r="CV267" s="31"/>
      <c r="CW267" s="31"/>
      <c r="CX267" s="31"/>
      <c r="CY267" s="31"/>
      <c r="CZ267" s="31"/>
      <c r="DA267" s="31"/>
      <c r="DB267" s="31"/>
      <c r="DC267" s="31"/>
      <c r="DD267" s="31"/>
      <c r="DE267" s="31"/>
      <c r="DF267" s="31"/>
      <c r="DG267" s="31"/>
      <c r="DH267" s="31"/>
      <c r="DI267" s="31"/>
      <c r="DJ267" s="31"/>
      <c r="DK267" s="31"/>
      <c r="DL267" s="31"/>
      <c r="DM267" s="31"/>
      <c r="DN267" s="31"/>
      <c r="DO267" s="31"/>
      <c r="DP267" s="31"/>
      <c r="DQ267" s="31"/>
      <c r="DR267" s="31"/>
      <c r="DS267" s="31"/>
      <c r="DT267" s="31"/>
      <c r="DU267" s="31"/>
      <c r="DV267" s="31"/>
      <c r="DW267" s="31"/>
      <c r="DX267" s="31"/>
      <c r="DY267" s="31"/>
      <c r="DZ267" s="31"/>
      <c r="EA267" s="31"/>
      <c r="EB267" s="31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</row>
    <row r="268" spans="1:669" s="34" customFormat="1" ht="15.75" x14ac:dyDescent="0.25">
      <c r="A268" s="27"/>
      <c r="B268" s="2"/>
      <c r="C268" s="2"/>
      <c r="D268" s="2"/>
      <c r="E268" s="36"/>
      <c r="F268" s="36"/>
      <c r="G268" s="132"/>
      <c r="H268" s="97"/>
      <c r="I268" s="132"/>
      <c r="J268" s="147"/>
      <c r="K268" s="144"/>
      <c r="L268" s="144"/>
      <c r="M268" s="144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  <c r="AA268" s="31"/>
      <c r="AB268" s="31"/>
      <c r="AC268" s="31"/>
      <c r="AD268" s="31"/>
      <c r="AE268" s="31"/>
      <c r="AF268" s="31"/>
      <c r="AG268" s="31"/>
      <c r="AH268" s="31"/>
      <c r="AI268" s="31"/>
      <c r="AJ268" s="31"/>
      <c r="AK268" s="31"/>
      <c r="AL268" s="31"/>
      <c r="AM268" s="31"/>
      <c r="AN268" s="31"/>
      <c r="AO268" s="31"/>
      <c r="AP268" s="31"/>
      <c r="AQ268" s="31"/>
      <c r="AR268" s="31"/>
      <c r="AS268" s="31"/>
      <c r="AT268" s="31"/>
      <c r="AU268" s="31"/>
      <c r="AV268" s="31"/>
      <c r="AW268" s="31"/>
      <c r="AX268" s="31"/>
      <c r="AY268" s="31"/>
      <c r="AZ268" s="31"/>
      <c r="BA268" s="31"/>
      <c r="BB268" s="31"/>
      <c r="BC268" s="31"/>
      <c r="BD268" s="31"/>
      <c r="BE268" s="31"/>
      <c r="BF268" s="31"/>
      <c r="BG268" s="31"/>
      <c r="BH268" s="31"/>
      <c r="BI268" s="31"/>
      <c r="BJ268" s="31"/>
      <c r="BK268" s="31"/>
      <c r="BL268" s="31"/>
      <c r="BM268" s="31"/>
      <c r="BN268" s="31"/>
      <c r="BO268" s="31"/>
      <c r="BP268" s="31"/>
      <c r="BQ268" s="31"/>
      <c r="BR268" s="31"/>
      <c r="BS268" s="31"/>
      <c r="BT268" s="31"/>
      <c r="BU268" s="31"/>
      <c r="BV268" s="31"/>
      <c r="BW268" s="31"/>
      <c r="BX268" s="31"/>
      <c r="BY268" s="31"/>
      <c r="BZ268" s="31"/>
      <c r="CA268" s="31"/>
      <c r="CB268" s="31"/>
      <c r="CC268" s="31"/>
      <c r="CD268" s="31"/>
      <c r="CE268" s="31"/>
      <c r="CF268" s="31"/>
      <c r="CG268" s="31"/>
      <c r="CH268" s="31"/>
      <c r="CI268" s="31"/>
      <c r="CJ268" s="31"/>
      <c r="CK268" s="31"/>
      <c r="CL268" s="31"/>
      <c r="CM268" s="31"/>
      <c r="CN268" s="31"/>
      <c r="CO268" s="31"/>
      <c r="CP268" s="31"/>
      <c r="CQ268" s="31"/>
      <c r="CR268" s="31"/>
      <c r="CS268" s="31"/>
      <c r="CT268" s="31"/>
      <c r="CU268" s="31"/>
      <c r="CV268" s="31"/>
      <c r="CW268" s="31"/>
      <c r="CX268" s="31"/>
      <c r="CY268" s="31"/>
      <c r="CZ268" s="31"/>
      <c r="DA268" s="31"/>
      <c r="DB268" s="31"/>
      <c r="DC268" s="31"/>
      <c r="DD268" s="31"/>
      <c r="DE268" s="31"/>
      <c r="DF268" s="31"/>
      <c r="DG268" s="31"/>
      <c r="DH268" s="31"/>
      <c r="DI268" s="31"/>
      <c r="DJ268" s="31"/>
      <c r="DK268" s="31"/>
      <c r="DL268" s="31"/>
      <c r="DM268" s="31"/>
      <c r="DN268" s="31"/>
      <c r="DO268" s="31"/>
      <c r="DP268" s="31"/>
      <c r="DQ268" s="31"/>
      <c r="DR268" s="31"/>
      <c r="DS268" s="31"/>
      <c r="DT268" s="31"/>
      <c r="DU268" s="31"/>
      <c r="DV268" s="31"/>
      <c r="DW268" s="31"/>
      <c r="DX268" s="31"/>
      <c r="DY268" s="31"/>
      <c r="DZ268" s="31"/>
      <c r="EA268" s="31"/>
      <c r="EB268" s="31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</row>
    <row r="269" spans="1:669" s="34" customFormat="1" ht="15.75" x14ac:dyDescent="0.25">
      <c r="A269"/>
      <c r="B269" s="10"/>
      <c r="C269" s="10"/>
      <c r="D269" s="10"/>
      <c r="E269" s="27"/>
      <c r="F269" s="27"/>
      <c r="G269" s="105"/>
      <c r="H269" s="104"/>
      <c r="I269" s="105"/>
      <c r="J269" s="147"/>
      <c r="K269" s="144"/>
      <c r="L269" s="144"/>
      <c r="M269" s="144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  <c r="AA269" s="31"/>
      <c r="AB269" s="31"/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1"/>
      <c r="AU269" s="31"/>
      <c r="AV269" s="31"/>
      <c r="AW269" s="31"/>
      <c r="AX269" s="31"/>
      <c r="AY269" s="31"/>
      <c r="AZ269" s="31"/>
      <c r="BA269" s="31"/>
      <c r="BB269" s="31"/>
      <c r="BC269" s="31"/>
      <c r="BD269" s="31"/>
      <c r="BE269" s="31"/>
      <c r="BF269" s="31"/>
      <c r="BG269" s="31"/>
      <c r="BH269" s="31"/>
      <c r="BI269" s="31"/>
      <c r="BJ269" s="31"/>
      <c r="BK269" s="31"/>
      <c r="BL269" s="31"/>
      <c r="BM269" s="31"/>
      <c r="BN269" s="31"/>
      <c r="BO269" s="31"/>
      <c r="BP269" s="31"/>
      <c r="BQ269" s="31"/>
      <c r="BR269" s="31"/>
      <c r="BS269" s="31"/>
      <c r="BT269" s="31"/>
      <c r="BU269" s="31"/>
      <c r="BV269" s="31"/>
      <c r="BW269" s="31"/>
      <c r="BX269" s="31"/>
      <c r="BY269" s="31"/>
      <c r="BZ269" s="31"/>
      <c r="CA269" s="31"/>
      <c r="CB269" s="31"/>
      <c r="CC269" s="31"/>
      <c r="CD269" s="31"/>
      <c r="CE269" s="31"/>
      <c r="CF269" s="31"/>
      <c r="CG269" s="31"/>
      <c r="CH269" s="31"/>
      <c r="CI269" s="31"/>
      <c r="CJ269" s="31"/>
      <c r="CK269" s="31"/>
      <c r="CL269" s="31"/>
      <c r="CM269" s="31"/>
      <c r="CN269" s="31"/>
      <c r="CO269" s="31"/>
      <c r="CP269" s="31"/>
      <c r="CQ269" s="31"/>
      <c r="CR269" s="31"/>
      <c r="CS269" s="31"/>
      <c r="CT269" s="31"/>
      <c r="CU269" s="31"/>
      <c r="CV269" s="31"/>
      <c r="CW269" s="31"/>
      <c r="CX269" s="31"/>
      <c r="CY269" s="31"/>
      <c r="CZ269" s="31"/>
      <c r="DA269" s="31"/>
      <c r="DB269" s="31"/>
      <c r="DC269" s="31"/>
      <c r="DD269" s="31"/>
      <c r="DE269" s="31"/>
      <c r="DF269" s="31"/>
      <c r="DG269" s="31"/>
      <c r="DH269" s="31"/>
      <c r="DI269" s="31"/>
      <c r="DJ269" s="31"/>
      <c r="DK269" s="31"/>
      <c r="DL269" s="31"/>
      <c r="DM269" s="31"/>
      <c r="DN269" s="31"/>
      <c r="DO269" s="31"/>
      <c r="DP269" s="31"/>
      <c r="DQ269" s="31"/>
      <c r="DR269" s="31"/>
      <c r="DS269" s="31"/>
      <c r="DT269" s="31"/>
      <c r="DU269" s="31"/>
      <c r="DV269" s="31"/>
      <c r="DW269" s="31"/>
      <c r="DX269" s="31"/>
      <c r="DY269" s="31"/>
      <c r="DZ269" s="31"/>
      <c r="EA269" s="31"/>
      <c r="EB269" s="31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</row>
    <row r="270" spans="1:669" s="34" customFormat="1" ht="15.75" x14ac:dyDescent="0.25">
      <c r="A270" s="26"/>
      <c r="B270" s="2"/>
      <c r="C270" s="2"/>
      <c r="D270" s="2"/>
      <c r="E270"/>
      <c r="F270"/>
      <c r="G270" s="132"/>
      <c r="H270" s="97"/>
      <c r="I270" s="132"/>
      <c r="J270" s="147"/>
      <c r="K270" s="144"/>
      <c r="L270" s="144"/>
      <c r="M270" s="144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  <c r="AA270" s="31"/>
      <c r="AB270" s="31"/>
      <c r="AC270" s="31"/>
      <c r="AD270" s="31"/>
      <c r="AE270" s="31"/>
      <c r="AF270" s="31"/>
      <c r="AG270" s="31"/>
      <c r="AH270" s="31"/>
      <c r="AI270" s="31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31"/>
      <c r="AW270" s="31"/>
      <c r="AX270" s="31"/>
      <c r="AY270" s="31"/>
      <c r="AZ270" s="31"/>
      <c r="BA270" s="31"/>
      <c r="BB270" s="31"/>
      <c r="BC270" s="31"/>
      <c r="BD270" s="31"/>
      <c r="BE270" s="31"/>
      <c r="BF270" s="31"/>
      <c r="BG270" s="31"/>
      <c r="BH270" s="31"/>
      <c r="BI270" s="31"/>
      <c r="BJ270" s="31"/>
      <c r="BK270" s="31"/>
      <c r="BL270" s="31"/>
      <c r="BM270" s="31"/>
      <c r="BN270" s="31"/>
      <c r="BO270" s="31"/>
      <c r="BP270" s="31"/>
      <c r="BQ270" s="31"/>
      <c r="BR270" s="31"/>
      <c r="BS270" s="31"/>
      <c r="BT270" s="31"/>
      <c r="BU270" s="31"/>
      <c r="BV270" s="31"/>
      <c r="BW270" s="31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1"/>
      <c r="CI270" s="31"/>
      <c r="CJ270" s="31"/>
      <c r="CK270" s="31"/>
      <c r="CL270" s="31"/>
      <c r="CM270" s="31"/>
      <c r="CN270" s="31"/>
      <c r="CO270" s="31"/>
      <c r="CP270" s="31"/>
      <c r="CQ270" s="31"/>
      <c r="CR270" s="31"/>
      <c r="CS270" s="31"/>
      <c r="CT270" s="31"/>
      <c r="CU270" s="31"/>
      <c r="CV270" s="31"/>
      <c r="CW270" s="31"/>
      <c r="CX270" s="31"/>
      <c r="CY270" s="31"/>
      <c r="CZ270" s="31"/>
      <c r="DA270" s="31"/>
      <c r="DB270" s="31"/>
      <c r="DC270" s="31"/>
      <c r="DD270" s="31"/>
      <c r="DE270" s="31"/>
      <c r="DF270" s="31"/>
      <c r="DG270" s="31"/>
      <c r="DH270" s="31"/>
      <c r="DI270" s="31"/>
      <c r="DJ270" s="31"/>
      <c r="DK270" s="31"/>
      <c r="DL270" s="31"/>
      <c r="DM270" s="31"/>
      <c r="DN270" s="31"/>
      <c r="DO270" s="31"/>
      <c r="DP270" s="31"/>
      <c r="DQ270" s="31"/>
      <c r="DR270" s="31"/>
      <c r="DS270" s="31"/>
      <c r="DT270" s="31"/>
      <c r="DU270" s="31"/>
      <c r="DV270" s="31"/>
      <c r="DW270" s="31"/>
      <c r="DX270" s="31"/>
      <c r="DY270" s="31"/>
      <c r="DZ270" s="31"/>
      <c r="EA270" s="31"/>
      <c r="EB270" s="31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</row>
    <row r="271" spans="1:669" s="34" customFormat="1" ht="15.75" x14ac:dyDescent="0.25">
      <c r="A271"/>
      <c r="B271" s="26"/>
      <c r="C271" s="26"/>
      <c r="D271" s="26"/>
      <c r="E271" s="26"/>
      <c r="F271" s="26"/>
      <c r="G271" s="105"/>
      <c r="H271" s="104"/>
      <c r="I271" s="105"/>
      <c r="J271" s="147"/>
      <c r="K271" s="144"/>
      <c r="L271" s="144"/>
      <c r="M271" s="144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  <c r="AA271" s="31"/>
      <c r="AB271" s="31"/>
      <c r="AC271" s="31"/>
      <c r="AD271" s="31"/>
      <c r="AE271" s="31"/>
      <c r="AF271" s="31"/>
      <c r="AG271" s="31"/>
      <c r="AH271" s="31"/>
      <c r="AI271" s="31"/>
      <c r="AJ271" s="31"/>
      <c r="AK271" s="31"/>
      <c r="AL271" s="31"/>
      <c r="AM271" s="31"/>
      <c r="AN271" s="31"/>
      <c r="AO271" s="31"/>
      <c r="AP271" s="31"/>
      <c r="AQ271" s="31"/>
      <c r="AR271" s="31"/>
      <c r="AS271" s="31"/>
      <c r="AT271" s="31"/>
      <c r="AU271" s="31"/>
      <c r="AV271" s="31"/>
      <c r="AW271" s="31"/>
      <c r="AX271" s="31"/>
      <c r="AY271" s="31"/>
      <c r="AZ271" s="31"/>
      <c r="BA271" s="31"/>
      <c r="BB271" s="31"/>
      <c r="BC271" s="31"/>
      <c r="BD271" s="31"/>
      <c r="BE271" s="31"/>
      <c r="BF271" s="31"/>
      <c r="BG271" s="31"/>
      <c r="BH271" s="31"/>
      <c r="BI271" s="31"/>
      <c r="BJ271" s="31"/>
      <c r="BK271" s="31"/>
      <c r="BL271" s="31"/>
      <c r="BM271" s="31"/>
      <c r="BN271" s="31"/>
      <c r="BO271" s="31"/>
      <c r="BP271" s="31"/>
      <c r="BQ271" s="31"/>
      <c r="BR271" s="31"/>
      <c r="BS271" s="31"/>
      <c r="BT271" s="31"/>
      <c r="BU271" s="31"/>
      <c r="BV271" s="31"/>
      <c r="BW271" s="31"/>
      <c r="BX271" s="31"/>
      <c r="BY271" s="31"/>
      <c r="BZ271" s="31"/>
      <c r="CA271" s="31"/>
      <c r="CB271" s="31"/>
      <c r="CC271" s="31"/>
      <c r="CD271" s="31"/>
      <c r="CE271" s="31"/>
      <c r="CF271" s="31"/>
      <c r="CG271" s="31"/>
      <c r="CH271" s="31"/>
      <c r="CI271" s="31"/>
      <c r="CJ271" s="31"/>
      <c r="CK271" s="31"/>
      <c r="CL271" s="31"/>
      <c r="CM271" s="31"/>
      <c r="CN271" s="31"/>
      <c r="CO271" s="31"/>
      <c r="CP271" s="31"/>
      <c r="CQ271" s="31"/>
      <c r="CR271" s="31"/>
      <c r="CS271" s="31"/>
      <c r="CT271" s="31"/>
      <c r="CU271" s="31"/>
      <c r="CV271" s="31"/>
      <c r="CW271" s="31"/>
      <c r="CX271" s="31"/>
      <c r="CY271" s="31"/>
      <c r="CZ271" s="31"/>
      <c r="DA271" s="31"/>
      <c r="DB271" s="31"/>
      <c r="DC271" s="31"/>
      <c r="DD271" s="31"/>
      <c r="DE271" s="31"/>
      <c r="DF271" s="31"/>
      <c r="DG271" s="31"/>
      <c r="DH271" s="31"/>
      <c r="DI271" s="31"/>
      <c r="DJ271" s="31"/>
      <c r="DK271" s="31"/>
      <c r="DL271" s="31"/>
      <c r="DM271" s="31"/>
      <c r="DN271" s="31"/>
      <c r="DO271" s="31"/>
      <c r="DP271" s="31"/>
      <c r="DQ271" s="31"/>
      <c r="DR271" s="31"/>
      <c r="DS271" s="31"/>
      <c r="DT271" s="31"/>
      <c r="DU271" s="31"/>
      <c r="DV271" s="31"/>
      <c r="DW271" s="31"/>
      <c r="DX271" s="31"/>
      <c r="DY271" s="31"/>
      <c r="DZ271" s="31"/>
      <c r="EA271" s="31"/>
      <c r="EB271" s="3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</row>
    <row r="272" spans="1:669" s="34" customFormat="1" ht="15.75" x14ac:dyDescent="0.25">
      <c r="A272" s="27"/>
      <c r="B272" s="2"/>
      <c r="C272" s="2"/>
      <c r="D272" s="2"/>
      <c r="E272" s="36"/>
      <c r="F272" s="36"/>
      <c r="G272" s="132"/>
      <c r="H272" s="97"/>
      <c r="I272" s="132"/>
      <c r="J272" s="147"/>
      <c r="K272" s="144"/>
      <c r="L272" s="144"/>
      <c r="M272" s="144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  <c r="AA272" s="31"/>
      <c r="AB272" s="31"/>
      <c r="AC272" s="31"/>
      <c r="AD272" s="31"/>
      <c r="AE272" s="31"/>
      <c r="AF272" s="31"/>
      <c r="AG272" s="31"/>
      <c r="AH272" s="31"/>
      <c r="AI272" s="31"/>
      <c r="AJ272" s="31"/>
      <c r="AK272" s="31"/>
      <c r="AL272" s="31"/>
      <c r="AM272" s="31"/>
      <c r="AN272" s="31"/>
      <c r="AO272" s="31"/>
      <c r="AP272" s="31"/>
      <c r="AQ272" s="31"/>
      <c r="AR272" s="31"/>
      <c r="AS272" s="31"/>
      <c r="AT272" s="31"/>
      <c r="AU272" s="31"/>
      <c r="AV272" s="31"/>
      <c r="AW272" s="31"/>
      <c r="AX272" s="31"/>
      <c r="AY272" s="31"/>
      <c r="AZ272" s="31"/>
      <c r="BA272" s="31"/>
      <c r="BB272" s="31"/>
      <c r="BC272" s="31"/>
      <c r="BD272" s="31"/>
      <c r="BE272" s="31"/>
      <c r="BF272" s="31"/>
      <c r="BG272" s="31"/>
      <c r="BH272" s="31"/>
      <c r="BI272" s="31"/>
      <c r="BJ272" s="31"/>
      <c r="BK272" s="31"/>
      <c r="BL272" s="31"/>
      <c r="BM272" s="31"/>
      <c r="BN272" s="31"/>
      <c r="BO272" s="31"/>
      <c r="BP272" s="31"/>
      <c r="BQ272" s="31"/>
      <c r="BR272" s="31"/>
      <c r="BS272" s="31"/>
      <c r="BT272" s="31"/>
      <c r="BU272" s="31"/>
      <c r="BV272" s="31"/>
      <c r="BW272" s="31"/>
      <c r="BX272" s="31"/>
      <c r="BY272" s="31"/>
      <c r="BZ272" s="31"/>
      <c r="CA272" s="31"/>
      <c r="CB272" s="31"/>
      <c r="CC272" s="31"/>
      <c r="CD272" s="31"/>
      <c r="CE272" s="31"/>
      <c r="CF272" s="31"/>
      <c r="CG272" s="31"/>
      <c r="CH272" s="31"/>
      <c r="CI272" s="31"/>
      <c r="CJ272" s="31"/>
      <c r="CK272" s="31"/>
      <c r="CL272" s="31"/>
      <c r="CM272" s="31"/>
      <c r="CN272" s="31"/>
      <c r="CO272" s="31"/>
      <c r="CP272" s="31"/>
      <c r="CQ272" s="31"/>
      <c r="CR272" s="31"/>
      <c r="CS272" s="31"/>
      <c r="CT272" s="31"/>
      <c r="CU272" s="31"/>
      <c r="CV272" s="31"/>
      <c r="CW272" s="31"/>
      <c r="CX272" s="31"/>
      <c r="CY272" s="31"/>
      <c r="CZ272" s="31"/>
      <c r="DA272" s="31"/>
      <c r="DB272" s="31"/>
      <c r="DC272" s="31"/>
      <c r="DD272" s="31"/>
      <c r="DE272" s="31"/>
      <c r="DF272" s="31"/>
      <c r="DG272" s="31"/>
      <c r="DH272" s="31"/>
      <c r="DI272" s="31"/>
      <c r="DJ272" s="31"/>
      <c r="DK272" s="31"/>
      <c r="DL272" s="31"/>
      <c r="DM272" s="31"/>
      <c r="DN272" s="31"/>
      <c r="DO272" s="31"/>
      <c r="DP272" s="31"/>
      <c r="DQ272" s="31"/>
      <c r="DR272" s="31"/>
      <c r="DS272" s="31"/>
      <c r="DT272" s="31"/>
      <c r="DU272" s="31"/>
      <c r="DV272" s="31"/>
      <c r="DW272" s="31"/>
      <c r="DX272" s="31"/>
      <c r="DY272" s="31"/>
      <c r="DZ272" s="31"/>
      <c r="EA272" s="31"/>
      <c r="EB272" s="31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</row>
    <row r="273" spans="1:669" s="34" customFormat="1" ht="15.75" x14ac:dyDescent="0.25">
      <c r="A273"/>
      <c r="B273" s="10"/>
      <c r="C273" s="10"/>
      <c r="D273" s="10"/>
      <c r="E273" s="27"/>
      <c r="F273" s="27"/>
      <c r="G273" s="105"/>
      <c r="H273" s="104"/>
      <c r="I273" s="105"/>
      <c r="J273" s="147"/>
      <c r="K273" s="144"/>
      <c r="L273" s="144"/>
      <c r="M273" s="144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  <c r="AA273" s="31"/>
      <c r="AB273" s="31"/>
      <c r="AC273" s="31"/>
      <c r="AD273" s="31"/>
      <c r="AE273" s="31"/>
      <c r="AF273" s="31"/>
      <c r="AG273" s="31"/>
      <c r="AH273" s="31"/>
      <c r="AI273" s="31"/>
      <c r="AJ273" s="31"/>
      <c r="AK273" s="31"/>
      <c r="AL273" s="31"/>
      <c r="AM273" s="31"/>
      <c r="AN273" s="31"/>
      <c r="AO273" s="31"/>
      <c r="AP273" s="31"/>
      <c r="AQ273" s="31"/>
      <c r="AR273" s="31"/>
      <c r="AS273" s="31"/>
      <c r="AT273" s="31"/>
      <c r="AU273" s="31"/>
      <c r="AV273" s="31"/>
      <c r="AW273" s="31"/>
      <c r="AX273" s="31"/>
      <c r="AY273" s="31"/>
      <c r="AZ273" s="31"/>
      <c r="BA273" s="31"/>
      <c r="BB273" s="31"/>
      <c r="BC273" s="31"/>
      <c r="BD273" s="31"/>
      <c r="BE273" s="31"/>
      <c r="BF273" s="31"/>
      <c r="BG273" s="31"/>
      <c r="BH273" s="31"/>
      <c r="BI273" s="31"/>
      <c r="BJ273" s="31"/>
      <c r="BK273" s="31"/>
      <c r="BL273" s="31"/>
      <c r="BM273" s="31"/>
      <c r="BN273" s="31"/>
      <c r="BO273" s="31"/>
      <c r="BP273" s="31"/>
      <c r="BQ273" s="31"/>
      <c r="BR273" s="31"/>
      <c r="BS273" s="31"/>
      <c r="BT273" s="31"/>
      <c r="BU273" s="31"/>
      <c r="BV273" s="31"/>
      <c r="BW273" s="31"/>
      <c r="BX273" s="31"/>
      <c r="BY273" s="31"/>
      <c r="BZ273" s="31"/>
      <c r="CA273" s="31"/>
      <c r="CB273" s="31"/>
      <c r="CC273" s="31"/>
      <c r="CD273" s="31"/>
      <c r="CE273" s="31"/>
      <c r="CF273" s="31"/>
      <c r="CG273" s="31"/>
      <c r="CH273" s="31"/>
      <c r="CI273" s="31"/>
      <c r="CJ273" s="31"/>
      <c r="CK273" s="31"/>
      <c r="CL273" s="31"/>
      <c r="CM273" s="31"/>
      <c r="CN273" s="31"/>
      <c r="CO273" s="31"/>
      <c r="CP273" s="31"/>
      <c r="CQ273" s="31"/>
      <c r="CR273" s="31"/>
      <c r="CS273" s="31"/>
      <c r="CT273" s="31"/>
      <c r="CU273" s="31"/>
      <c r="CV273" s="31"/>
      <c r="CW273" s="31"/>
      <c r="CX273" s="31"/>
      <c r="CY273" s="31"/>
      <c r="CZ273" s="31"/>
      <c r="DA273" s="31"/>
      <c r="DB273" s="31"/>
      <c r="DC273" s="31"/>
      <c r="DD273" s="31"/>
      <c r="DE273" s="31"/>
      <c r="DF273" s="31"/>
      <c r="DG273" s="31"/>
      <c r="DH273" s="31"/>
      <c r="DI273" s="31"/>
      <c r="DJ273" s="31"/>
      <c r="DK273" s="31"/>
      <c r="DL273" s="31"/>
      <c r="DM273" s="31"/>
      <c r="DN273" s="31"/>
      <c r="DO273" s="31"/>
      <c r="DP273" s="31"/>
      <c r="DQ273" s="31"/>
      <c r="DR273" s="31"/>
      <c r="DS273" s="31"/>
      <c r="DT273" s="31"/>
      <c r="DU273" s="31"/>
      <c r="DV273" s="31"/>
      <c r="DW273" s="31"/>
      <c r="DX273" s="31"/>
      <c r="DY273" s="31"/>
      <c r="DZ273" s="31"/>
      <c r="EA273" s="31"/>
      <c r="EB273" s="31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</row>
    <row r="274" spans="1:669" s="34" customFormat="1" ht="15.75" x14ac:dyDescent="0.25">
      <c r="A274" s="26"/>
      <c r="B274" s="2"/>
      <c r="C274" s="2"/>
      <c r="D274" s="2"/>
      <c r="E274"/>
      <c r="F274"/>
      <c r="G274" s="132"/>
      <c r="H274" s="97"/>
      <c r="I274" s="132"/>
      <c r="J274" s="147"/>
      <c r="K274" s="144"/>
      <c r="L274" s="144"/>
      <c r="M274" s="144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  <c r="AA274" s="31"/>
      <c r="AB274" s="31"/>
      <c r="AC274" s="31"/>
      <c r="AD274" s="31"/>
      <c r="AE274" s="31"/>
      <c r="AF274" s="31"/>
      <c r="AG274" s="31"/>
      <c r="AH274" s="31"/>
      <c r="AI274" s="31"/>
      <c r="AJ274" s="31"/>
      <c r="AK274" s="31"/>
      <c r="AL274" s="31"/>
      <c r="AM274" s="31"/>
      <c r="AN274" s="31"/>
      <c r="AO274" s="31"/>
      <c r="AP274" s="31"/>
      <c r="AQ274" s="31"/>
      <c r="AR274" s="31"/>
      <c r="AS274" s="31"/>
      <c r="AT274" s="31"/>
      <c r="AU274" s="31"/>
      <c r="AV274" s="31"/>
      <c r="AW274" s="31"/>
      <c r="AX274" s="31"/>
      <c r="AY274" s="31"/>
      <c r="AZ274" s="31"/>
      <c r="BA274" s="31"/>
      <c r="BB274" s="31"/>
      <c r="BC274" s="31"/>
      <c r="BD274" s="31"/>
      <c r="BE274" s="31"/>
      <c r="BF274" s="31"/>
      <c r="BG274" s="31"/>
      <c r="BH274" s="31"/>
      <c r="BI274" s="31"/>
      <c r="BJ274" s="31"/>
      <c r="BK274" s="31"/>
      <c r="BL274" s="31"/>
      <c r="BM274" s="31"/>
      <c r="BN274" s="31"/>
      <c r="BO274" s="31"/>
      <c r="BP274" s="31"/>
      <c r="BQ274" s="31"/>
      <c r="BR274" s="31"/>
      <c r="BS274" s="31"/>
      <c r="BT274" s="31"/>
      <c r="BU274" s="31"/>
      <c r="BV274" s="31"/>
      <c r="BW274" s="31"/>
      <c r="BX274" s="31"/>
      <c r="BY274" s="31"/>
      <c r="BZ274" s="31"/>
      <c r="CA274" s="31"/>
      <c r="CB274" s="31"/>
      <c r="CC274" s="31"/>
      <c r="CD274" s="31"/>
      <c r="CE274" s="31"/>
      <c r="CF274" s="31"/>
      <c r="CG274" s="31"/>
      <c r="CH274" s="31"/>
      <c r="CI274" s="31"/>
      <c r="CJ274" s="31"/>
      <c r="CK274" s="31"/>
      <c r="CL274" s="31"/>
      <c r="CM274" s="31"/>
      <c r="CN274" s="31"/>
      <c r="CO274" s="31"/>
      <c r="CP274" s="31"/>
      <c r="CQ274" s="31"/>
      <c r="CR274" s="31"/>
      <c r="CS274" s="31"/>
      <c r="CT274" s="31"/>
      <c r="CU274" s="31"/>
      <c r="CV274" s="31"/>
      <c r="CW274" s="31"/>
      <c r="CX274" s="31"/>
      <c r="CY274" s="31"/>
      <c r="CZ274" s="31"/>
      <c r="DA274" s="31"/>
      <c r="DB274" s="31"/>
      <c r="DC274" s="31"/>
      <c r="DD274" s="31"/>
      <c r="DE274" s="31"/>
      <c r="DF274" s="31"/>
      <c r="DG274" s="31"/>
      <c r="DH274" s="31"/>
      <c r="DI274" s="31"/>
      <c r="DJ274" s="31"/>
      <c r="DK274" s="31"/>
      <c r="DL274" s="31"/>
      <c r="DM274" s="31"/>
      <c r="DN274" s="31"/>
      <c r="DO274" s="31"/>
      <c r="DP274" s="31"/>
      <c r="DQ274" s="31"/>
      <c r="DR274" s="31"/>
      <c r="DS274" s="31"/>
      <c r="DT274" s="31"/>
      <c r="DU274" s="31"/>
      <c r="DV274" s="31"/>
      <c r="DW274" s="31"/>
      <c r="DX274" s="31"/>
      <c r="DY274" s="31"/>
      <c r="DZ274" s="31"/>
      <c r="EA274" s="31"/>
      <c r="EB274" s="31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</row>
    <row r="275" spans="1:669" s="34" customFormat="1" ht="15.75" x14ac:dyDescent="0.25">
      <c r="A275"/>
      <c r="B275" s="26"/>
      <c r="C275" s="26"/>
      <c r="D275" s="26"/>
      <c r="E275" s="26"/>
      <c r="F275" s="26"/>
      <c r="G275" s="105"/>
      <c r="H275" s="104"/>
      <c r="I275" s="105"/>
      <c r="J275" s="147"/>
      <c r="K275" s="144"/>
      <c r="L275" s="144"/>
      <c r="M275" s="144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  <c r="AA275" s="31"/>
      <c r="AB275" s="31"/>
      <c r="AC275" s="31"/>
      <c r="AD275" s="31"/>
      <c r="AE275" s="31"/>
      <c r="AF275" s="31"/>
      <c r="AG275" s="31"/>
      <c r="AH275" s="31"/>
      <c r="AI275" s="31"/>
      <c r="AJ275" s="31"/>
      <c r="AK275" s="31"/>
      <c r="AL275" s="31"/>
      <c r="AM275" s="31"/>
      <c r="AN275" s="31"/>
      <c r="AO275" s="31"/>
      <c r="AP275" s="31"/>
      <c r="AQ275" s="31"/>
      <c r="AR275" s="31"/>
      <c r="AS275" s="31"/>
      <c r="AT275" s="31"/>
      <c r="AU275" s="31"/>
      <c r="AV275" s="31"/>
      <c r="AW275" s="31"/>
      <c r="AX275" s="31"/>
      <c r="AY275" s="31"/>
      <c r="AZ275" s="31"/>
      <c r="BA275" s="31"/>
      <c r="BB275" s="31"/>
      <c r="BC275" s="31"/>
      <c r="BD275" s="31"/>
      <c r="BE275" s="31"/>
      <c r="BF275" s="31"/>
      <c r="BG275" s="31"/>
      <c r="BH275" s="31"/>
      <c r="BI275" s="31"/>
      <c r="BJ275" s="31"/>
      <c r="BK275" s="31"/>
      <c r="BL275" s="31"/>
      <c r="BM275" s="31"/>
      <c r="BN275" s="31"/>
      <c r="BO275" s="31"/>
      <c r="BP275" s="31"/>
      <c r="BQ275" s="31"/>
      <c r="BR275" s="31"/>
      <c r="BS275" s="31"/>
      <c r="BT275" s="31"/>
      <c r="BU275" s="31"/>
      <c r="BV275" s="31"/>
      <c r="BW275" s="31"/>
      <c r="BX275" s="31"/>
      <c r="BY275" s="31"/>
      <c r="BZ275" s="31"/>
      <c r="CA275" s="31"/>
      <c r="CB275" s="31"/>
      <c r="CC275" s="31"/>
      <c r="CD275" s="31"/>
      <c r="CE275" s="31"/>
      <c r="CF275" s="31"/>
      <c r="CG275" s="31"/>
      <c r="CH275" s="31"/>
      <c r="CI275" s="31"/>
      <c r="CJ275" s="31"/>
      <c r="CK275" s="31"/>
      <c r="CL275" s="31"/>
      <c r="CM275" s="31"/>
      <c r="CN275" s="31"/>
      <c r="CO275" s="31"/>
      <c r="CP275" s="31"/>
      <c r="CQ275" s="31"/>
      <c r="CR275" s="31"/>
      <c r="CS275" s="31"/>
      <c r="CT275" s="31"/>
      <c r="CU275" s="31"/>
      <c r="CV275" s="31"/>
      <c r="CW275" s="31"/>
      <c r="CX275" s="31"/>
      <c r="CY275" s="31"/>
      <c r="CZ275" s="31"/>
      <c r="DA275" s="31"/>
      <c r="DB275" s="31"/>
      <c r="DC275" s="31"/>
      <c r="DD275" s="31"/>
      <c r="DE275" s="31"/>
      <c r="DF275" s="31"/>
      <c r="DG275" s="31"/>
      <c r="DH275" s="31"/>
      <c r="DI275" s="31"/>
      <c r="DJ275" s="31"/>
      <c r="DK275" s="31"/>
      <c r="DL275" s="31"/>
      <c r="DM275" s="31"/>
      <c r="DN275" s="31"/>
      <c r="DO275" s="31"/>
      <c r="DP275" s="31"/>
      <c r="DQ275" s="31"/>
      <c r="DR275" s="31"/>
      <c r="DS275" s="31"/>
      <c r="DT275" s="31"/>
      <c r="DU275" s="31"/>
      <c r="DV275" s="31"/>
      <c r="DW275" s="31"/>
      <c r="DX275" s="31"/>
      <c r="DY275" s="31"/>
      <c r="DZ275" s="31"/>
      <c r="EA275" s="31"/>
      <c r="EB275" s="31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</row>
    <row r="276" spans="1:669" s="34" customFormat="1" ht="15.75" x14ac:dyDescent="0.25">
      <c r="A276" s="27"/>
      <c r="B276" s="2"/>
      <c r="C276" s="2"/>
      <c r="D276" s="2"/>
      <c r="E276" s="36"/>
      <c r="F276" s="36"/>
      <c r="G276" s="132"/>
      <c r="H276" s="97"/>
      <c r="I276" s="132"/>
      <c r="J276" s="147"/>
      <c r="K276" s="144"/>
      <c r="L276" s="144"/>
      <c r="M276" s="144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  <c r="AA276" s="31"/>
      <c r="AB276" s="31"/>
      <c r="AC276" s="31"/>
      <c r="AD276" s="31"/>
      <c r="AE276" s="31"/>
      <c r="AF276" s="31"/>
      <c r="AG276" s="31"/>
      <c r="AH276" s="31"/>
      <c r="AI276" s="31"/>
      <c r="AJ276" s="31"/>
      <c r="AK276" s="31"/>
      <c r="AL276" s="31"/>
      <c r="AM276" s="31"/>
      <c r="AN276" s="31"/>
      <c r="AO276" s="31"/>
      <c r="AP276" s="31"/>
      <c r="AQ276" s="31"/>
      <c r="AR276" s="31"/>
      <c r="AS276" s="31"/>
      <c r="AT276" s="31"/>
      <c r="AU276" s="31"/>
      <c r="AV276" s="31"/>
      <c r="AW276" s="31"/>
      <c r="AX276" s="31"/>
      <c r="AY276" s="31"/>
      <c r="AZ276" s="31"/>
      <c r="BA276" s="31"/>
      <c r="BB276" s="31"/>
      <c r="BC276" s="31"/>
      <c r="BD276" s="31"/>
      <c r="BE276" s="31"/>
      <c r="BF276" s="31"/>
      <c r="BG276" s="31"/>
      <c r="BH276" s="31"/>
      <c r="BI276" s="31"/>
      <c r="BJ276" s="31"/>
      <c r="BK276" s="31"/>
      <c r="BL276" s="31"/>
      <c r="BM276" s="31"/>
      <c r="BN276" s="31"/>
      <c r="BO276" s="31"/>
      <c r="BP276" s="31"/>
      <c r="BQ276" s="31"/>
      <c r="BR276" s="31"/>
      <c r="BS276" s="31"/>
      <c r="BT276" s="31"/>
      <c r="BU276" s="31"/>
      <c r="BV276" s="31"/>
      <c r="BW276" s="31"/>
      <c r="BX276" s="31"/>
      <c r="BY276" s="31"/>
      <c r="BZ276" s="31"/>
      <c r="CA276" s="31"/>
      <c r="CB276" s="31"/>
      <c r="CC276" s="31"/>
      <c r="CD276" s="31"/>
      <c r="CE276" s="31"/>
      <c r="CF276" s="31"/>
      <c r="CG276" s="31"/>
      <c r="CH276" s="31"/>
      <c r="CI276" s="31"/>
      <c r="CJ276" s="31"/>
      <c r="CK276" s="31"/>
      <c r="CL276" s="31"/>
      <c r="CM276" s="31"/>
      <c r="CN276" s="31"/>
      <c r="CO276" s="31"/>
      <c r="CP276" s="31"/>
      <c r="CQ276" s="31"/>
      <c r="CR276" s="31"/>
      <c r="CS276" s="31"/>
      <c r="CT276" s="31"/>
      <c r="CU276" s="31"/>
      <c r="CV276" s="31"/>
      <c r="CW276" s="31"/>
      <c r="CX276" s="31"/>
      <c r="CY276" s="31"/>
      <c r="CZ276" s="31"/>
      <c r="DA276" s="31"/>
      <c r="DB276" s="31"/>
      <c r="DC276" s="31"/>
      <c r="DD276" s="31"/>
      <c r="DE276" s="31"/>
      <c r="DF276" s="31"/>
      <c r="DG276" s="31"/>
      <c r="DH276" s="31"/>
      <c r="DI276" s="31"/>
      <c r="DJ276" s="31"/>
      <c r="DK276" s="31"/>
      <c r="DL276" s="31"/>
      <c r="DM276" s="31"/>
      <c r="DN276" s="31"/>
      <c r="DO276" s="31"/>
      <c r="DP276" s="31"/>
      <c r="DQ276" s="31"/>
      <c r="DR276" s="31"/>
      <c r="DS276" s="31"/>
      <c r="DT276" s="31"/>
      <c r="DU276" s="31"/>
      <c r="DV276" s="31"/>
      <c r="DW276" s="31"/>
      <c r="DX276" s="31"/>
      <c r="DY276" s="31"/>
      <c r="DZ276" s="31"/>
      <c r="EA276" s="31"/>
      <c r="EB276" s="31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</row>
    <row r="277" spans="1:669" s="34" customFormat="1" ht="15.75" x14ac:dyDescent="0.25">
      <c r="A277"/>
      <c r="B277" s="10"/>
      <c r="C277" s="10"/>
      <c r="D277" s="10"/>
      <c r="E277" s="27"/>
      <c r="F277" s="27"/>
      <c r="G277" s="105"/>
      <c r="H277" s="104"/>
      <c r="I277" s="105"/>
      <c r="J277" s="105"/>
      <c r="K277" s="105"/>
      <c r="L277" s="105"/>
      <c r="M277" s="104"/>
      <c r="O277" s="62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  <c r="AA277" s="31"/>
      <c r="AB277" s="31"/>
      <c r="AC277" s="31"/>
      <c r="AD277" s="31"/>
      <c r="AE277" s="31"/>
      <c r="AF277" s="31"/>
      <c r="AG277" s="31"/>
      <c r="AH277" s="31"/>
      <c r="AI277" s="31"/>
      <c r="AJ277" s="31"/>
      <c r="AK277" s="31"/>
      <c r="AL277" s="31"/>
      <c r="AM277" s="31"/>
      <c r="AN277" s="31"/>
      <c r="AO277" s="31"/>
      <c r="AP277" s="31"/>
      <c r="AQ277" s="31"/>
      <c r="AR277" s="31"/>
      <c r="AS277" s="31"/>
      <c r="AT277" s="31"/>
      <c r="AU277" s="31"/>
      <c r="AV277" s="31"/>
      <c r="AW277" s="31"/>
      <c r="AX277" s="31"/>
      <c r="AY277" s="31"/>
      <c r="AZ277" s="31"/>
      <c r="BA277" s="31"/>
      <c r="BB277" s="31"/>
      <c r="BC277" s="31"/>
      <c r="BD277" s="31"/>
      <c r="BE277" s="31"/>
      <c r="BF277" s="31"/>
      <c r="BG277" s="31"/>
      <c r="BH277" s="31"/>
      <c r="BI277" s="31"/>
      <c r="BJ277" s="31"/>
      <c r="BK277" s="31"/>
      <c r="BL277" s="31"/>
      <c r="BM277" s="31"/>
      <c r="BN277" s="31"/>
      <c r="BO277" s="31"/>
      <c r="BP277" s="31"/>
      <c r="BQ277" s="31"/>
      <c r="BR277" s="31"/>
      <c r="BS277" s="31"/>
      <c r="BT277" s="31"/>
      <c r="BU277" s="31"/>
      <c r="BV277" s="31"/>
      <c r="BW277" s="31"/>
      <c r="BX277" s="31"/>
      <c r="BY277" s="31"/>
      <c r="BZ277" s="31"/>
      <c r="CA277" s="31"/>
      <c r="CB277" s="31"/>
      <c r="CC277" s="31"/>
      <c r="CD277" s="31"/>
      <c r="CE277" s="31"/>
      <c r="CF277" s="31"/>
      <c r="CG277" s="31"/>
      <c r="CH277" s="31"/>
      <c r="CI277" s="31"/>
      <c r="CJ277" s="31"/>
      <c r="CK277" s="31"/>
      <c r="CL277" s="31"/>
      <c r="CM277" s="31"/>
      <c r="CN277" s="31"/>
      <c r="CO277" s="31"/>
      <c r="CP277" s="31"/>
      <c r="CQ277" s="31"/>
      <c r="CR277" s="31"/>
      <c r="CS277" s="31"/>
      <c r="CT277" s="31"/>
      <c r="CU277" s="31"/>
      <c r="CV277" s="31"/>
      <c r="CW277" s="31"/>
      <c r="CX277" s="31"/>
      <c r="CY277" s="31"/>
      <c r="CZ277" s="31"/>
      <c r="DA277" s="31"/>
      <c r="DB277" s="31"/>
      <c r="DC277" s="31"/>
      <c r="DD277" s="31"/>
      <c r="DE277" s="31"/>
      <c r="DF277" s="31"/>
      <c r="DG277" s="31"/>
      <c r="DH277" s="31"/>
      <c r="DI277" s="31"/>
      <c r="DJ277" s="31"/>
      <c r="DK277" s="31"/>
      <c r="DL277" s="31"/>
      <c r="DM277" s="31"/>
      <c r="DN277" s="31"/>
      <c r="DO277" s="31"/>
      <c r="DP277" s="31"/>
      <c r="DQ277" s="31"/>
      <c r="DR277" s="31"/>
      <c r="DS277" s="31"/>
      <c r="DT277" s="31"/>
      <c r="DU277" s="31"/>
      <c r="DV277" s="31"/>
      <c r="DW277" s="31"/>
      <c r="DX277" s="31"/>
      <c r="DY277" s="31"/>
      <c r="DZ277" s="31"/>
      <c r="EA277" s="31"/>
      <c r="EB277" s="31"/>
      <c r="EC277" s="31"/>
      <c r="ED277" s="31"/>
      <c r="EE277" s="31"/>
      <c r="EF277" s="31"/>
      <c r="EG277" s="31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x14ac:dyDescent="0.25"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  <c r="AA278" s="31"/>
      <c r="AB278" s="31"/>
      <c r="AC278" s="31"/>
      <c r="AD278" s="31"/>
      <c r="AE278" s="31"/>
      <c r="AF278" s="31"/>
      <c r="AG278" s="31"/>
      <c r="AH278" s="31"/>
      <c r="AI278" s="31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31"/>
      <c r="AW278" s="31"/>
      <c r="AX278" s="31"/>
      <c r="AY278" s="31"/>
      <c r="AZ278" s="31"/>
      <c r="BA278" s="31"/>
      <c r="BB278" s="31"/>
      <c r="BC278" s="31"/>
      <c r="BD278" s="31"/>
      <c r="BE278" s="31"/>
      <c r="BF278" s="31"/>
      <c r="BG278" s="31"/>
      <c r="BH278" s="31"/>
      <c r="BI278" s="31"/>
      <c r="BJ278" s="31"/>
      <c r="BK278" s="31"/>
      <c r="BL278" s="31"/>
      <c r="BM278" s="31"/>
      <c r="BN278" s="31"/>
      <c r="BO278" s="31"/>
      <c r="BP278" s="31"/>
      <c r="BQ278" s="31"/>
      <c r="BR278" s="31"/>
      <c r="BS278" s="31"/>
      <c r="BT278" s="31"/>
      <c r="BU278" s="31"/>
      <c r="BV278" s="31"/>
      <c r="BW278" s="31"/>
      <c r="BX278" s="31"/>
      <c r="BY278" s="31"/>
      <c r="BZ278" s="31"/>
      <c r="CA278" s="31"/>
      <c r="CB278" s="31"/>
      <c r="CC278" s="31"/>
      <c r="CD278" s="31"/>
      <c r="CE278" s="31"/>
      <c r="CF278" s="31"/>
      <c r="CG278" s="31"/>
      <c r="CH278" s="31"/>
      <c r="CI278" s="31"/>
      <c r="CJ278" s="31"/>
      <c r="CK278" s="31"/>
      <c r="CL278" s="31"/>
      <c r="CM278" s="31"/>
      <c r="CN278" s="31"/>
      <c r="CO278" s="31"/>
      <c r="CP278" s="31"/>
      <c r="CQ278" s="31"/>
      <c r="CR278" s="31"/>
      <c r="CS278" s="31"/>
      <c r="CT278" s="31"/>
      <c r="CU278" s="31"/>
      <c r="CV278" s="31"/>
      <c r="CW278" s="31"/>
      <c r="CX278" s="31"/>
      <c r="CY278" s="31"/>
      <c r="CZ278" s="31"/>
      <c r="DA278" s="31"/>
      <c r="DB278" s="31"/>
      <c r="DC278" s="31"/>
      <c r="DD278" s="31"/>
      <c r="DE278" s="31"/>
      <c r="DF278" s="31"/>
      <c r="DG278" s="31"/>
      <c r="DH278" s="31"/>
      <c r="DI278" s="31"/>
      <c r="DJ278" s="31"/>
      <c r="DK278" s="31"/>
      <c r="DL278" s="31"/>
      <c r="DM278" s="31"/>
      <c r="DN278" s="31"/>
      <c r="DO278" s="31"/>
      <c r="DP278" s="31"/>
      <c r="DQ278" s="31"/>
      <c r="DR278" s="31"/>
      <c r="DS278" s="31"/>
      <c r="DT278" s="31"/>
      <c r="DU278" s="31"/>
      <c r="DV278" s="31"/>
      <c r="DW278" s="31"/>
      <c r="DX278" s="31"/>
      <c r="DY278" s="31"/>
      <c r="DZ278" s="31"/>
      <c r="EA278" s="31"/>
      <c r="EB278" s="31"/>
      <c r="EC278" s="31"/>
      <c r="ED278" s="31"/>
      <c r="EE278" s="31"/>
      <c r="EF278" s="31"/>
      <c r="EG278" s="31"/>
    </row>
    <row r="279" spans="1:669" x14ac:dyDescent="0.25"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  <c r="AA279" s="31"/>
      <c r="AB279" s="31"/>
      <c r="AC279" s="31"/>
      <c r="AD279" s="31"/>
      <c r="AE279" s="31"/>
      <c r="AF279" s="31"/>
      <c r="AG279" s="31"/>
      <c r="AH279" s="31"/>
      <c r="AI279" s="31"/>
      <c r="AJ279" s="31"/>
      <c r="AK279" s="31"/>
      <c r="AL279" s="31"/>
      <c r="AM279" s="31"/>
      <c r="AN279" s="31"/>
      <c r="AO279" s="31"/>
      <c r="AP279" s="31"/>
      <c r="AQ279" s="31"/>
      <c r="AR279" s="31"/>
      <c r="AS279" s="31"/>
      <c r="AT279" s="31"/>
      <c r="AU279" s="31"/>
      <c r="AV279" s="31"/>
      <c r="AW279" s="31"/>
      <c r="AX279" s="31"/>
      <c r="AY279" s="31"/>
      <c r="AZ279" s="31"/>
      <c r="BA279" s="31"/>
      <c r="BB279" s="31"/>
      <c r="BC279" s="31"/>
      <c r="BD279" s="31"/>
      <c r="BE279" s="31"/>
      <c r="BF279" s="31"/>
      <c r="BG279" s="31"/>
      <c r="BH279" s="31"/>
      <c r="BI279" s="31"/>
      <c r="BJ279" s="31"/>
      <c r="BK279" s="31"/>
      <c r="BL279" s="31"/>
      <c r="BM279" s="31"/>
      <c r="BN279" s="31"/>
      <c r="BO279" s="31"/>
      <c r="BP279" s="31"/>
      <c r="BQ279" s="31"/>
      <c r="BR279" s="31"/>
      <c r="BS279" s="31"/>
      <c r="BT279" s="31"/>
      <c r="BU279" s="31"/>
      <c r="BV279" s="31"/>
      <c r="BW279" s="31"/>
      <c r="BX279" s="31"/>
      <c r="BY279" s="31"/>
      <c r="BZ279" s="31"/>
      <c r="CA279" s="31"/>
      <c r="CB279" s="31"/>
      <c r="CC279" s="31"/>
      <c r="CD279" s="31"/>
      <c r="CE279" s="31"/>
      <c r="CF279" s="31"/>
      <c r="CG279" s="31"/>
      <c r="CH279" s="31"/>
      <c r="CI279" s="31"/>
      <c r="CJ279" s="31"/>
      <c r="CK279" s="31"/>
      <c r="CL279" s="31"/>
      <c r="CM279" s="31"/>
      <c r="CN279" s="31"/>
      <c r="CO279" s="31"/>
      <c r="CP279" s="31"/>
      <c r="CQ279" s="31"/>
      <c r="CR279" s="31"/>
      <c r="CS279" s="31"/>
      <c r="CT279" s="31"/>
      <c r="CU279" s="31"/>
      <c r="CV279" s="31"/>
      <c r="CW279" s="31"/>
      <c r="CX279" s="31"/>
      <c r="CY279" s="31"/>
      <c r="CZ279" s="31"/>
      <c r="DA279" s="31"/>
      <c r="DB279" s="31"/>
      <c r="DC279" s="31"/>
      <c r="DD279" s="31"/>
      <c r="DE279" s="31"/>
      <c r="DF279" s="31"/>
      <c r="DG279" s="31"/>
      <c r="DH279" s="31"/>
      <c r="DI279" s="31"/>
      <c r="DJ279" s="31"/>
      <c r="DK279" s="31"/>
      <c r="DL279" s="31"/>
      <c r="DM279" s="31"/>
      <c r="DN279" s="31"/>
      <c r="DO279" s="31"/>
      <c r="DP279" s="31"/>
      <c r="DQ279" s="31"/>
      <c r="DR279" s="31"/>
      <c r="DS279" s="31"/>
      <c r="DT279" s="31"/>
      <c r="DU279" s="31"/>
      <c r="DV279" s="31"/>
      <c r="DW279" s="31"/>
      <c r="DX279" s="31"/>
      <c r="DY279" s="31"/>
      <c r="DZ279" s="31"/>
      <c r="EA279" s="31"/>
      <c r="EB279" s="31"/>
      <c r="EC279" s="31"/>
      <c r="ED279" s="31"/>
      <c r="EE279" s="31"/>
      <c r="EF279" s="31"/>
      <c r="EG279" s="31"/>
    </row>
    <row r="280" spans="1:669" x14ac:dyDescent="0.25"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  <c r="AA280" s="31"/>
      <c r="AB280" s="31"/>
      <c r="AC280" s="31"/>
      <c r="AD280" s="31"/>
      <c r="AE280" s="31"/>
      <c r="AF280" s="31"/>
      <c r="AG280" s="31"/>
      <c r="AH280" s="31"/>
      <c r="AI280" s="31"/>
      <c r="AJ280" s="31"/>
      <c r="AK280" s="31"/>
      <c r="AL280" s="31"/>
      <c r="AM280" s="31"/>
      <c r="AN280" s="31"/>
      <c r="AO280" s="31"/>
      <c r="AP280" s="31"/>
      <c r="AQ280" s="31"/>
      <c r="AR280" s="31"/>
      <c r="AS280" s="31"/>
      <c r="AT280" s="31"/>
      <c r="AU280" s="31"/>
      <c r="AV280" s="31"/>
      <c r="AW280" s="31"/>
      <c r="AX280" s="31"/>
      <c r="AY280" s="31"/>
      <c r="AZ280" s="31"/>
      <c r="BA280" s="31"/>
      <c r="BB280" s="31"/>
      <c r="BC280" s="31"/>
      <c r="BD280" s="31"/>
      <c r="BE280" s="31"/>
      <c r="BF280" s="31"/>
      <c r="BG280" s="31"/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  <c r="BS280" s="31"/>
      <c r="BT280" s="31"/>
      <c r="BU280" s="31"/>
      <c r="BV280" s="31"/>
      <c r="BW280" s="31"/>
      <c r="BX280" s="31"/>
      <c r="BY280" s="31"/>
      <c r="BZ280" s="31"/>
      <c r="CA280" s="31"/>
      <c r="CB280" s="31"/>
      <c r="CC280" s="31"/>
      <c r="CD280" s="31"/>
      <c r="CE280" s="31"/>
      <c r="CF280" s="31"/>
      <c r="CG280" s="31"/>
      <c r="CH280" s="31"/>
      <c r="CI280" s="31"/>
      <c r="CJ280" s="31"/>
      <c r="CK280" s="31"/>
      <c r="CL280" s="31"/>
      <c r="CM280" s="31"/>
      <c r="CN280" s="31"/>
      <c r="CO280" s="31"/>
      <c r="CP280" s="31"/>
      <c r="CQ280" s="31"/>
      <c r="CR280" s="31"/>
      <c r="CS280" s="31"/>
      <c r="CT280" s="31"/>
      <c r="CU280" s="31"/>
      <c r="CV280" s="31"/>
      <c r="CW280" s="31"/>
      <c r="CX280" s="31"/>
      <c r="CY280" s="31"/>
      <c r="CZ280" s="31"/>
      <c r="DA280" s="31"/>
      <c r="DB280" s="31"/>
      <c r="DC280" s="31"/>
      <c r="DD280" s="31"/>
      <c r="DE280" s="31"/>
      <c r="DF280" s="31"/>
      <c r="DG280" s="31"/>
      <c r="DH280" s="31"/>
      <c r="DI280" s="31"/>
      <c r="DJ280" s="31"/>
      <c r="DK280" s="31"/>
      <c r="DL280" s="31"/>
      <c r="DM280" s="31"/>
      <c r="DN280" s="31"/>
      <c r="DO280" s="31"/>
      <c r="DP280" s="31"/>
      <c r="DQ280" s="31"/>
      <c r="DR280" s="31"/>
      <c r="DS280" s="31"/>
      <c r="DT280" s="31"/>
      <c r="DU280" s="31"/>
      <c r="DV280" s="31"/>
      <c r="DW280" s="31"/>
      <c r="DX280" s="31"/>
      <c r="DY280" s="31"/>
      <c r="DZ280" s="31"/>
      <c r="EA280" s="31"/>
      <c r="EB280" s="31"/>
      <c r="EC280" s="31"/>
      <c r="ED280" s="31"/>
      <c r="EE280" s="31"/>
      <c r="EF280" s="31"/>
      <c r="EG280" s="31"/>
    </row>
    <row r="281" spans="1:669" x14ac:dyDescent="0.25"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  <c r="AA281" s="31"/>
      <c r="AB281" s="31"/>
      <c r="AC281" s="31"/>
      <c r="AD281" s="31"/>
      <c r="AE281" s="31"/>
      <c r="AF281" s="31"/>
      <c r="AG281" s="31"/>
      <c r="AH281" s="31"/>
      <c r="AI281" s="31"/>
      <c r="AJ281" s="31"/>
      <c r="AK281" s="31"/>
      <c r="AL281" s="31"/>
      <c r="AM281" s="31"/>
      <c r="AN281" s="31"/>
      <c r="AO281" s="31"/>
      <c r="AP281" s="31"/>
      <c r="AQ281" s="31"/>
      <c r="AR281" s="31"/>
      <c r="AS281" s="31"/>
      <c r="AT281" s="31"/>
      <c r="AU281" s="31"/>
      <c r="AV281" s="31"/>
      <c r="AW281" s="31"/>
      <c r="AX281" s="31"/>
      <c r="AY281" s="31"/>
      <c r="AZ281" s="31"/>
      <c r="BA281" s="31"/>
      <c r="BB281" s="31"/>
      <c r="BC281" s="31"/>
      <c r="BD281" s="31"/>
      <c r="BE281" s="31"/>
      <c r="BF281" s="31"/>
      <c r="BG281" s="31"/>
      <c r="BH281" s="31"/>
      <c r="BI281" s="31"/>
      <c r="BJ281" s="31"/>
      <c r="BK281" s="31"/>
      <c r="BL281" s="31"/>
      <c r="BM281" s="31"/>
      <c r="BN281" s="31"/>
      <c r="BO281" s="31"/>
      <c r="BP281" s="31"/>
      <c r="BQ281" s="31"/>
      <c r="BR281" s="31"/>
      <c r="BS281" s="31"/>
      <c r="BT281" s="31"/>
      <c r="BU281" s="31"/>
      <c r="BV281" s="31"/>
      <c r="BW281" s="31"/>
      <c r="BX281" s="31"/>
      <c r="BY281" s="31"/>
      <c r="BZ281" s="31"/>
      <c r="CA281" s="31"/>
      <c r="CB281" s="31"/>
      <c r="CC281" s="31"/>
      <c r="CD281" s="31"/>
      <c r="CE281" s="31"/>
      <c r="CF281" s="31"/>
      <c r="CG281" s="31"/>
      <c r="CH281" s="31"/>
      <c r="CI281" s="31"/>
      <c r="CJ281" s="31"/>
      <c r="CK281" s="31"/>
      <c r="CL281" s="31"/>
      <c r="CM281" s="31"/>
      <c r="CN281" s="31"/>
      <c r="CO281" s="31"/>
      <c r="CP281" s="31"/>
      <c r="CQ281" s="31"/>
      <c r="CR281" s="31"/>
      <c r="CS281" s="31"/>
      <c r="CT281" s="31"/>
      <c r="CU281" s="31"/>
      <c r="CV281" s="31"/>
      <c r="CW281" s="31"/>
      <c r="CX281" s="31"/>
      <c r="CY281" s="31"/>
      <c r="CZ281" s="31"/>
      <c r="DA281" s="31"/>
      <c r="DB281" s="31"/>
      <c r="DC281" s="31"/>
      <c r="DD281" s="31"/>
      <c r="DE281" s="31"/>
      <c r="DF281" s="31"/>
      <c r="DG281" s="31"/>
      <c r="DH281" s="31"/>
      <c r="DI281" s="31"/>
      <c r="DJ281" s="31"/>
      <c r="DK281" s="31"/>
      <c r="DL281" s="31"/>
      <c r="DM281" s="31"/>
      <c r="DN281" s="31"/>
      <c r="DO281" s="31"/>
      <c r="DP281" s="31"/>
      <c r="DQ281" s="31"/>
      <c r="DR281" s="31"/>
      <c r="DS281" s="31"/>
      <c r="DT281" s="31"/>
      <c r="DU281" s="31"/>
      <c r="DV281" s="31"/>
      <c r="DW281" s="31"/>
      <c r="DX281" s="31"/>
      <c r="DY281" s="31"/>
      <c r="DZ281" s="31"/>
      <c r="EA281" s="31"/>
      <c r="EB281" s="31"/>
      <c r="EC281" s="31"/>
      <c r="ED281" s="31"/>
      <c r="EE281" s="31"/>
      <c r="EF281" s="31"/>
      <c r="EG281" s="31"/>
    </row>
    <row r="282" spans="1:669" x14ac:dyDescent="0.25"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  <c r="AA282" s="31"/>
      <c r="AB282" s="31"/>
      <c r="AC282" s="31"/>
      <c r="AD282" s="31"/>
      <c r="AE282" s="31"/>
      <c r="AF282" s="31"/>
      <c r="AG282" s="31"/>
      <c r="AH282" s="31"/>
      <c r="AI282" s="31"/>
      <c r="AJ282" s="31"/>
      <c r="AK282" s="31"/>
      <c r="AL282" s="31"/>
      <c r="AM282" s="31"/>
      <c r="AN282" s="31"/>
      <c r="AO282" s="31"/>
      <c r="AP282" s="31"/>
      <c r="AQ282" s="31"/>
      <c r="AR282" s="31"/>
      <c r="AS282" s="31"/>
      <c r="AT282" s="31"/>
      <c r="AU282" s="31"/>
      <c r="AV282" s="31"/>
      <c r="AW282" s="31"/>
      <c r="AX282" s="31"/>
      <c r="AY282" s="31"/>
      <c r="AZ282" s="31"/>
      <c r="BA282" s="31"/>
      <c r="BB282" s="31"/>
      <c r="BC282" s="31"/>
      <c r="BD282" s="31"/>
      <c r="BE282" s="31"/>
      <c r="BF282" s="31"/>
      <c r="BG282" s="31"/>
      <c r="BH282" s="31"/>
      <c r="BI282" s="31"/>
      <c r="BJ282" s="31"/>
      <c r="BK282" s="31"/>
      <c r="BL282" s="31"/>
      <c r="BM282" s="31"/>
      <c r="BN282" s="31"/>
      <c r="BO282" s="31"/>
      <c r="BP282" s="31"/>
      <c r="BQ282" s="31"/>
      <c r="BR282" s="31"/>
      <c r="BS282" s="31"/>
      <c r="BT282" s="31"/>
      <c r="BU282" s="31"/>
      <c r="BV282" s="31"/>
      <c r="BW282" s="31"/>
      <c r="BX282" s="31"/>
      <c r="BY282" s="31"/>
      <c r="BZ282" s="31"/>
      <c r="CA282" s="31"/>
      <c r="CB282" s="31"/>
      <c r="CC282" s="31"/>
      <c r="CD282" s="31"/>
      <c r="CE282" s="31"/>
      <c r="CF282" s="31"/>
      <c r="CG282" s="31"/>
      <c r="CH282" s="31"/>
      <c r="CI282" s="31"/>
      <c r="CJ282" s="31"/>
      <c r="CK282" s="31"/>
      <c r="CL282" s="31"/>
      <c r="CM282" s="31"/>
      <c r="CN282" s="31"/>
      <c r="CO282" s="31"/>
      <c r="CP282" s="31"/>
      <c r="CQ282" s="31"/>
      <c r="CR282" s="31"/>
      <c r="CS282" s="31"/>
      <c r="CT282" s="31"/>
      <c r="CU282" s="31"/>
      <c r="CV282" s="31"/>
      <c r="CW282" s="31"/>
      <c r="CX282" s="31"/>
      <c r="CY282" s="31"/>
      <c r="CZ282" s="31"/>
      <c r="DA282" s="31"/>
      <c r="DB282" s="31"/>
      <c r="DC282" s="31"/>
      <c r="DD282" s="31"/>
      <c r="DE282" s="31"/>
      <c r="DF282" s="31"/>
      <c r="DG282" s="31"/>
      <c r="DH282" s="31"/>
      <c r="DI282" s="31"/>
      <c r="DJ282" s="31"/>
      <c r="DK282" s="31"/>
      <c r="DL282" s="31"/>
      <c r="DM282" s="31"/>
      <c r="DN282" s="31"/>
      <c r="DO282" s="31"/>
      <c r="DP282" s="31"/>
      <c r="DQ282" s="31"/>
      <c r="DR282" s="31"/>
      <c r="DS282" s="31"/>
      <c r="DT282" s="31"/>
      <c r="DU282" s="31"/>
      <c r="DV282" s="31"/>
      <c r="DW282" s="31"/>
      <c r="DX282" s="31"/>
      <c r="DY282" s="31"/>
      <c r="DZ282" s="31"/>
      <c r="EA282" s="31"/>
      <c r="EB282" s="31"/>
      <c r="EC282" s="31"/>
      <c r="ED282" s="31"/>
      <c r="EE282" s="31"/>
      <c r="EF282" s="31"/>
      <c r="EG282" s="31"/>
    </row>
    <row r="283" spans="1:669" x14ac:dyDescent="0.25"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  <c r="AA283" s="31"/>
      <c r="AB283" s="31"/>
      <c r="AC283" s="31"/>
      <c r="AD283" s="31"/>
      <c r="AE283" s="31"/>
      <c r="AF283" s="31"/>
      <c r="AG283" s="31"/>
      <c r="AH283" s="31"/>
      <c r="AI283" s="31"/>
      <c r="AJ283" s="31"/>
      <c r="AK283" s="31"/>
      <c r="AL283" s="31"/>
      <c r="AM283" s="31"/>
      <c r="AN283" s="31"/>
      <c r="AO283" s="31"/>
      <c r="AP283" s="31"/>
      <c r="AQ283" s="31"/>
      <c r="AR283" s="31"/>
      <c r="AS283" s="31"/>
      <c r="AT283" s="31"/>
      <c r="AU283" s="31"/>
      <c r="AV283" s="31"/>
      <c r="AW283" s="31"/>
      <c r="AX283" s="31"/>
      <c r="AY283" s="31"/>
      <c r="AZ283" s="31"/>
      <c r="BA283" s="31"/>
      <c r="BB283" s="31"/>
      <c r="BC283" s="31"/>
      <c r="BD283" s="31"/>
      <c r="BE283" s="31"/>
      <c r="BF283" s="31"/>
      <c r="BG283" s="31"/>
      <c r="BH283" s="31"/>
      <c r="BI283" s="31"/>
      <c r="BJ283" s="31"/>
      <c r="BK283" s="31"/>
      <c r="BL283" s="31"/>
      <c r="BM283" s="31"/>
      <c r="BN283" s="31"/>
      <c r="BO283" s="31"/>
      <c r="BP283" s="31"/>
      <c r="BQ283" s="31"/>
      <c r="BR283" s="31"/>
      <c r="BS283" s="31"/>
      <c r="BT283" s="31"/>
      <c r="BU283" s="31"/>
      <c r="BV283" s="31"/>
      <c r="BW283" s="31"/>
      <c r="BX283" s="31"/>
      <c r="BY283" s="31"/>
      <c r="BZ283" s="31"/>
      <c r="CA283" s="31"/>
      <c r="CB283" s="31"/>
      <c r="CC283" s="31"/>
      <c r="CD283" s="31"/>
      <c r="CE283" s="31"/>
      <c r="CF283" s="31"/>
      <c r="CG283" s="31"/>
      <c r="CH283" s="31"/>
      <c r="CI283" s="31"/>
      <c r="CJ283" s="31"/>
      <c r="CK283" s="31"/>
      <c r="CL283" s="31"/>
      <c r="CM283" s="31"/>
      <c r="CN283" s="31"/>
      <c r="CO283" s="31"/>
      <c r="CP283" s="31"/>
      <c r="CQ283" s="31"/>
      <c r="CR283" s="31"/>
      <c r="CS283" s="31"/>
      <c r="CT283" s="31"/>
      <c r="CU283" s="31"/>
      <c r="CV283" s="31"/>
      <c r="CW283" s="31"/>
      <c r="CX283" s="31"/>
      <c r="CY283" s="31"/>
      <c r="CZ283" s="31"/>
      <c r="DA283" s="31"/>
      <c r="DB283" s="31"/>
      <c r="DC283" s="31"/>
      <c r="DD283" s="31"/>
      <c r="DE283" s="31"/>
      <c r="DF283" s="31"/>
      <c r="DG283" s="31"/>
      <c r="DH283" s="31"/>
      <c r="DI283" s="31"/>
      <c r="DJ283" s="31"/>
      <c r="DK283" s="31"/>
      <c r="DL283" s="31"/>
      <c r="DM283" s="31"/>
      <c r="DN283" s="31"/>
      <c r="DO283" s="31"/>
      <c r="DP283" s="31"/>
      <c r="DQ283" s="31"/>
      <c r="DR283" s="31"/>
      <c r="DS283" s="31"/>
      <c r="DT283" s="31"/>
      <c r="DU283" s="31"/>
      <c r="DV283" s="31"/>
      <c r="DW283" s="31"/>
      <c r="DX283" s="31"/>
      <c r="DY283" s="31"/>
      <c r="DZ283" s="31"/>
      <c r="EA283" s="31"/>
      <c r="EB283" s="31"/>
      <c r="EC283" s="31"/>
      <c r="ED283" s="31"/>
      <c r="EE283" s="31"/>
      <c r="EF283" s="31"/>
      <c r="EG283" s="31"/>
    </row>
    <row r="284" spans="1:669" x14ac:dyDescent="0.25"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  <c r="AA284" s="31"/>
      <c r="AB284" s="31"/>
      <c r="AC284" s="31"/>
      <c r="AD284" s="31"/>
      <c r="AE284" s="31"/>
      <c r="AF284" s="31"/>
      <c r="AG284" s="31"/>
      <c r="AH284" s="31"/>
      <c r="AI284" s="31"/>
      <c r="AJ284" s="31"/>
      <c r="AK284" s="31"/>
      <c r="AL284" s="31"/>
      <c r="AM284" s="31"/>
      <c r="AN284" s="31"/>
      <c r="AO284" s="31"/>
      <c r="AP284" s="31"/>
      <c r="AQ284" s="31"/>
      <c r="AR284" s="31"/>
      <c r="AS284" s="31"/>
      <c r="AT284" s="31"/>
      <c r="AU284" s="31"/>
      <c r="AV284" s="31"/>
      <c r="AW284" s="31"/>
      <c r="AX284" s="31"/>
      <c r="AY284" s="31"/>
      <c r="AZ284" s="31"/>
      <c r="BA284" s="31"/>
      <c r="BB284" s="31"/>
      <c r="BC284" s="31"/>
      <c r="BD284" s="31"/>
      <c r="BE284" s="31"/>
      <c r="BF284" s="31"/>
      <c r="BG284" s="31"/>
      <c r="BH284" s="31"/>
      <c r="BI284" s="31"/>
      <c r="BJ284" s="31"/>
      <c r="BK284" s="31"/>
      <c r="BL284" s="31"/>
      <c r="BM284" s="31"/>
      <c r="BN284" s="31"/>
      <c r="BO284" s="31"/>
      <c r="BP284" s="31"/>
      <c r="BQ284" s="31"/>
      <c r="BR284" s="31"/>
      <c r="BS284" s="31"/>
      <c r="BT284" s="31"/>
      <c r="BU284" s="31"/>
      <c r="BV284" s="31"/>
      <c r="BW284" s="31"/>
      <c r="BX284" s="31"/>
      <c r="BY284" s="31"/>
      <c r="BZ284" s="31"/>
      <c r="CA284" s="31"/>
      <c r="CB284" s="31"/>
      <c r="CC284" s="31"/>
      <c r="CD284" s="31"/>
      <c r="CE284" s="31"/>
      <c r="CF284" s="31"/>
      <c r="CG284" s="31"/>
      <c r="CH284" s="31"/>
      <c r="CI284" s="31"/>
      <c r="CJ284" s="31"/>
      <c r="CK284" s="31"/>
      <c r="CL284" s="31"/>
      <c r="CM284" s="31"/>
      <c r="CN284" s="31"/>
      <c r="CO284" s="31"/>
      <c r="CP284" s="31"/>
      <c r="CQ284" s="31"/>
      <c r="CR284" s="31"/>
      <c r="CS284" s="31"/>
      <c r="CT284" s="31"/>
      <c r="CU284" s="31"/>
      <c r="CV284" s="31"/>
      <c r="CW284" s="31"/>
      <c r="CX284" s="31"/>
      <c r="CY284" s="31"/>
      <c r="CZ284" s="31"/>
      <c r="DA284" s="31"/>
      <c r="DB284" s="31"/>
      <c r="DC284" s="31"/>
      <c r="DD284" s="31"/>
      <c r="DE284" s="31"/>
      <c r="DF284" s="31"/>
      <c r="DG284" s="31"/>
      <c r="DH284" s="31"/>
      <c r="DI284" s="31"/>
      <c r="DJ284" s="31"/>
      <c r="DK284" s="31"/>
      <c r="DL284" s="31"/>
      <c r="DM284" s="31"/>
      <c r="DN284" s="31"/>
      <c r="DO284" s="31"/>
      <c r="DP284" s="31"/>
      <c r="DQ284" s="31"/>
      <c r="DR284" s="31"/>
      <c r="DS284" s="31"/>
      <c r="DT284" s="31"/>
      <c r="DU284" s="31"/>
      <c r="DV284" s="31"/>
      <c r="DW284" s="31"/>
      <c r="DX284" s="31"/>
      <c r="DY284" s="31"/>
      <c r="DZ284" s="31"/>
      <c r="EA284" s="31"/>
      <c r="EB284" s="31"/>
      <c r="EC284" s="31"/>
      <c r="ED284" s="31"/>
      <c r="EE284" s="31"/>
      <c r="EF284" s="31"/>
      <c r="EG284" s="31"/>
    </row>
    <row r="285" spans="1:669" x14ac:dyDescent="0.25">
      <c r="A285" s="31"/>
      <c r="B285" s="31"/>
      <c r="C285" s="31"/>
      <c r="D285" s="31"/>
      <c r="E285" s="31"/>
      <c r="F285" s="31"/>
      <c r="G285" s="144"/>
      <c r="H285" s="144"/>
      <c r="I285" s="144"/>
      <c r="J285" s="144"/>
      <c r="K285" s="144"/>
      <c r="L285" s="144"/>
      <c r="M285" s="144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  <c r="AA285" s="31"/>
      <c r="AB285" s="31"/>
      <c r="AC285" s="31"/>
      <c r="AD285" s="31"/>
      <c r="AE285" s="31"/>
      <c r="AF285" s="31"/>
      <c r="AG285" s="31"/>
      <c r="AH285" s="31"/>
      <c r="AI285" s="31"/>
      <c r="AJ285" s="31"/>
      <c r="AK285" s="31"/>
      <c r="AL285" s="31"/>
      <c r="AM285" s="31"/>
      <c r="AN285" s="31"/>
      <c r="AO285" s="31"/>
      <c r="AP285" s="31"/>
      <c r="AQ285" s="31"/>
      <c r="AR285" s="31"/>
      <c r="AS285" s="31"/>
      <c r="AT285" s="31"/>
      <c r="AU285" s="31"/>
      <c r="AV285" s="31"/>
      <c r="AW285" s="31"/>
      <c r="AX285" s="31"/>
      <c r="AY285" s="31"/>
      <c r="AZ285" s="31"/>
      <c r="BA285" s="31"/>
      <c r="BB285" s="31"/>
      <c r="BC285" s="31"/>
      <c r="BD285" s="31"/>
      <c r="BE285" s="31"/>
      <c r="BF285" s="31"/>
      <c r="BG285" s="31"/>
      <c r="BH285" s="31"/>
      <c r="BI285" s="31"/>
      <c r="BJ285" s="31"/>
      <c r="BK285" s="31"/>
      <c r="BL285" s="31"/>
      <c r="BM285" s="31"/>
      <c r="BN285" s="31"/>
      <c r="BO285" s="31"/>
      <c r="BP285" s="31"/>
      <c r="BQ285" s="31"/>
      <c r="BR285" s="31"/>
      <c r="BS285" s="31"/>
      <c r="BT285" s="31"/>
      <c r="BU285" s="31"/>
      <c r="BV285" s="31"/>
      <c r="BW285" s="31"/>
      <c r="BX285" s="31"/>
      <c r="BY285" s="31"/>
      <c r="BZ285" s="31"/>
      <c r="CA285" s="31"/>
      <c r="CB285" s="31"/>
      <c r="CC285" s="31"/>
      <c r="CD285" s="31"/>
      <c r="CE285" s="31"/>
      <c r="CF285" s="31"/>
      <c r="CG285" s="31"/>
      <c r="CH285" s="31"/>
      <c r="CI285" s="31"/>
      <c r="CJ285" s="31"/>
      <c r="CK285" s="31"/>
      <c r="CL285" s="31"/>
      <c r="CM285" s="31"/>
      <c r="CN285" s="31"/>
      <c r="CO285" s="31"/>
      <c r="CP285" s="31"/>
      <c r="CQ285" s="31"/>
      <c r="CR285" s="31"/>
      <c r="CS285" s="31"/>
      <c r="CT285" s="31"/>
      <c r="CU285" s="31"/>
      <c r="CV285" s="31"/>
      <c r="CW285" s="31"/>
    </row>
    <row r="286" spans="1:669" x14ac:dyDescent="0.25">
      <c r="A286" s="31"/>
      <c r="B286" s="31"/>
      <c r="C286" s="31"/>
      <c r="D286" s="31"/>
      <c r="E286" s="31"/>
      <c r="F286" s="31"/>
      <c r="G286" s="144"/>
      <c r="H286" s="144"/>
      <c r="I286" s="144"/>
      <c r="J286" s="144"/>
      <c r="K286" s="144"/>
      <c r="L286" s="144"/>
      <c r="M286" s="144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  <c r="AA286" s="31"/>
      <c r="AB286" s="31"/>
      <c r="AC286" s="31"/>
      <c r="AD286" s="31"/>
      <c r="AE286" s="31"/>
      <c r="AF286" s="31"/>
      <c r="AG286" s="31"/>
      <c r="AH286" s="31"/>
      <c r="AI286" s="31"/>
      <c r="AJ286" s="31"/>
      <c r="AK286" s="31"/>
      <c r="AL286" s="31"/>
      <c r="AM286" s="31"/>
      <c r="AN286" s="31"/>
      <c r="AO286" s="31"/>
      <c r="AP286" s="31"/>
      <c r="AQ286" s="31"/>
      <c r="AR286" s="31"/>
      <c r="AS286" s="31"/>
      <c r="AT286" s="31"/>
      <c r="AU286" s="31"/>
      <c r="AV286" s="31"/>
      <c r="AW286" s="31"/>
      <c r="AX286" s="31"/>
      <c r="AY286" s="31"/>
      <c r="AZ286" s="31"/>
      <c r="BA286" s="31"/>
      <c r="BB286" s="31"/>
      <c r="BC286" s="31"/>
      <c r="BD286" s="31"/>
      <c r="BE286" s="31"/>
      <c r="BF286" s="31"/>
      <c r="BG286" s="31"/>
      <c r="BH286" s="31"/>
      <c r="BI286" s="31"/>
      <c r="BJ286" s="31"/>
      <c r="BK286" s="31"/>
      <c r="BL286" s="31"/>
      <c r="BM286" s="31"/>
      <c r="BN286" s="31"/>
      <c r="BO286" s="31"/>
      <c r="BP286" s="31"/>
      <c r="BQ286" s="31"/>
      <c r="BR286" s="31"/>
      <c r="BS286" s="31"/>
      <c r="BT286" s="31"/>
      <c r="BU286" s="31"/>
      <c r="BV286" s="31"/>
      <c r="BW286" s="31"/>
      <c r="BX286" s="31"/>
      <c r="BY286" s="31"/>
      <c r="BZ286" s="31"/>
      <c r="CA286" s="31"/>
      <c r="CB286" s="31"/>
      <c r="CC286" s="31"/>
      <c r="CD286" s="31"/>
      <c r="CE286" s="31"/>
      <c r="CF286" s="31"/>
      <c r="CG286" s="31"/>
      <c r="CH286" s="31"/>
      <c r="CI286" s="31"/>
      <c r="CJ286" s="31"/>
      <c r="CK286" s="31"/>
      <c r="CL286" s="31"/>
      <c r="CM286" s="31"/>
      <c r="CN286" s="31"/>
      <c r="CO286" s="31"/>
      <c r="CP286" s="31"/>
      <c r="CQ286" s="31"/>
      <c r="CR286" s="31"/>
      <c r="CS286" s="31"/>
      <c r="CT286" s="31"/>
      <c r="CU286" s="31"/>
      <c r="CV286" s="31"/>
      <c r="CW286" s="31"/>
    </row>
    <row r="287" spans="1:669" x14ac:dyDescent="0.25">
      <c r="A287" s="31"/>
      <c r="B287" s="31"/>
      <c r="C287" s="31"/>
      <c r="D287" s="31"/>
      <c r="E287" s="31"/>
      <c r="F287" s="31"/>
      <c r="G287" s="144"/>
      <c r="H287" s="144"/>
      <c r="I287" s="144"/>
      <c r="J287" s="144"/>
      <c r="K287" s="144"/>
      <c r="L287" s="144"/>
      <c r="M287" s="144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  <c r="AA287" s="31"/>
      <c r="AB287" s="31"/>
      <c r="AC287" s="31"/>
      <c r="AD287" s="31"/>
      <c r="AE287" s="31"/>
      <c r="AF287" s="31"/>
      <c r="AG287" s="31"/>
      <c r="AH287" s="31"/>
      <c r="AI287" s="31"/>
      <c r="AJ287" s="31"/>
      <c r="AK287" s="31"/>
      <c r="AL287" s="31"/>
      <c r="AM287" s="31"/>
      <c r="AN287" s="31"/>
      <c r="AO287" s="31"/>
      <c r="AP287" s="31"/>
      <c r="AQ287" s="31"/>
      <c r="AR287" s="31"/>
      <c r="AS287" s="31"/>
      <c r="AT287" s="31"/>
      <c r="AU287" s="31"/>
      <c r="AV287" s="31"/>
      <c r="AW287" s="31"/>
      <c r="AX287" s="31"/>
      <c r="AY287" s="31"/>
      <c r="AZ287" s="31"/>
      <c r="BA287" s="31"/>
      <c r="BB287" s="31"/>
      <c r="BC287" s="31"/>
      <c r="BD287" s="31"/>
      <c r="BE287" s="31"/>
      <c r="BF287" s="31"/>
      <c r="BG287" s="31"/>
      <c r="BH287" s="31"/>
      <c r="BI287" s="31"/>
      <c r="BJ287" s="31"/>
      <c r="BK287" s="31"/>
      <c r="BL287" s="31"/>
      <c r="BM287" s="31"/>
      <c r="BN287" s="31"/>
      <c r="BO287" s="31"/>
      <c r="BP287" s="31"/>
      <c r="BQ287" s="31"/>
      <c r="BR287" s="31"/>
      <c r="BS287" s="31"/>
      <c r="BT287" s="31"/>
      <c r="BU287" s="31"/>
      <c r="BV287" s="31"/>
      <c r="BW287" s="31"/>
      <c r="BX287" s="31"/>
      <c r="BY287" s="31"/>
      <c r="BZ287" s="31"/>
      <c r="CA287" s="31"/>
      <c r="CB287" s="31"/>
      <c r="CC287" s="31"/>
      <c r="CD287" s="31"/>
      <c r="CE287" s="31"/>
      <c r="CF287" s="31"/>
      <c r="CG287" s="31"/>
      <c r="CH287" s="31"/>
      <c r="CI287" s="31"/>
      <c r="CJ287" s="31"/>
      <c r="CK287" s="31"/>
      <c r="CL287" s="31"/>
      <c r="CM287" s="31"/>
      <c r="CN287" s="31"/>
      <c r="CO287" s="31"/>
      <c r="CP287" s="31"/>
      <c r="CQ287" s="31"/>
      <c r="CR287" s="31"/>
      <c r="CS287" s="31"/>
      <c r="CT287" s="31"/>
      <c r="CU287" s="31"/>
      <c r="CV287" s="31"/>
      <c r="CW287" s="31"/>
    </row>
    <row r="288" spans="1:669" x14ac:dyDescent="0.25">
      <c r="A288" s="31"/>
      <c r="B288" s="31"/>
      <c r="C288" s="31"/>
      <c r="D288" s="31"/>
      <c r="E288" s="31"/>
      <c r="F288" s="31"/>
      <c r="G288" s="144"/>
      <c r="H288" s="144"/>
      <c r="I288" s="144"/>
      <c r="J288" s="144"/>
      <c r="K288" s="144"/>
      <c r="L288" s="144"/>
      <c r="M288" s="144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  <c r="AA288" s="31"/>
      <c r="AB288" s="31"/>
      <c r="AC288" s="31"/>
      <c r="AD288" s="31"/>
      <c r="AE288" s="31"/>
      <c r="AF288" s="31"/>
      <c r="AG288" s="31"/>
      <c r="AH288" s="31"/>
      <c r="AI288" s="31"/>
      <c r="AJ288" s="31"/>
      <c r="AK288" s="31"/>
      <c r="AL288" s="31"/>
      <c r="AM288" s="31"/>
      <c r="AN288" s="31"/>
      <c r="AO288" s="31"/>
      <c r="AP288" s="31"/>
      <c r="AQ288" s="31"/>
      <c r="AR288" s="31"/>
      <c r="AS288" s="31"/>
      <c r="AT288" s="31"/>
      <c r="AU288" s="31"/>
      <c r="AV288" s="31"/>
      <c r="AW288" s="31"/>
      <c r="AX288" s="31"/>
      <c r="AY288" s="31"/>
      <c r="AZ288" s="31"/>
      <c r="BA288" s="31"/>
      <c r="BB288" s="31"/>
      <c r="BC288" s="31"/>
      <c r="BD288" s="31"/>
      <c r="BE288" s="31"/>
      <c r="BF288" s="31"/>
      <c r="BG288" s="31"/>
      <c r="BH288" s="31"/>
      <c r="BI288" s="31"/>
      <c r="BJ288" s="31"/>
      <c r="BK288" s="31"/>
      <c r="BL288" s="31"/>
      <c r="BM288" s="31"/>
      <c r="BN288" s="31"/>
      <c r="BO288" s="31"/>
      <c r="BP288" s="31"/>
      <c r="BQ288" s="31"/>
      <c r="BR288" s="31"/>
      <c r="BS288" s="31"/>
      <c r="BT288" s="31"/>
      <c r="BU288" s="31"/>
      <c r="BV288" s="31"/>
      <c r="BW288" s="31"/>
      <c r="BX288" s="31"/>
      <c r="BY288" s="31"/>
      <c r="BZ288" s="31"/>
      <c r="CA288" s="31"/>
      <c r="CB288" s="31"/>
      <c r="CC288" s="31"/>
      <c r="CD288" s="31"/>
      <c r="CE288" s="31"/>
      <c r="CF288" s="31"/>
      <c r="CG288" s="31"/>
      <c r="CH288" s="31"/>
      <c r="CI288" s="31"/>
      <c r="CJ288" s="31"/>
      <c r="CK288" s="31"/>
      <c r="CL288" s="31"/>
      <c r="CM288" s="31"/>
      <c r="CN288" s="31"/>
      <c r="CO288" s="31"/>
      <c r="CP288" s="31"/>
      <c r="CQ288" s="31"/>
      <c r="CR288" s="31"/>
      <c r="CS288" s="31"/>
      <c r="CT288" s="31"/>
      <c r="CU288" s="31"/>
      <c r="CV288" s="31"/>
      <c r="CW288" s="31"/>
    </row>
    <row r="289" spans="1:101" x14ac:dyDescent="0.25">
      <c r="A289" s="31"/>
      <c r="B289" s="31"/>
      <c r="C289" s="31"/>
      <c r="D289" s="31"/>
      <c r="E289" s="31"/>
      <c r="F289" s="31"/>
      <c r="G289" s="144"/>
      <c r="H289" s="144"/>
      <c r="I289" s="144"/>
      <c r="J289" s="144"/>
      <c r="K289" s="144"/>
      <c r="L289" s="144"/>
      <c r="M289" s="144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  <c r="AA289" s="31"/>
      <c r="AB289" s="31"/>
      <c r="AC289" s="31"/>
      <c r="AD289" s="31"/>
      <c r="AE289" s="31"/>
      <c r="AF289" s="31"/>
      <c r="AG289" s="31"/>
      <c r="AH289" s="31"/>
      <c r="AI289" s="31"/>
      <c r="AJ289" s="31"/>
      <c r="AK289" s="31"/>
      <c r="AL289" s="31"/>
      <c r="AM289" s="31"/>
      <c r="AN289" s="31"/>
      <c r="AO289" s="31"/>
      <c r="AP289" s="31"/>
      <c r="AQ289" s="31"/>
      <c r="AR289" s="31"/>
      <c r="AS289" s="31"/>
      <c r="AT289" s="31"/>
      <c r="AU289" s="31"/>
      <c r="AV289" s="31"/>
      <c r="AW289" s="31"/>
      <c r="AX289" s="31"/>
      <c r="AY289" s="31"/>
      <c r="AZ289" s="31"/>
      <c r="BA289" s="31"/>
      <c r="BB289" s="31"/>
      <c r="BC289" s="31"/>
      <c r="BD289" s="31"/>
      <c r="BE289" s="31"/>
      <c r="BF289" s="31"/>
      <c r="BG289" s="31"/>
      <c r="BH289" s="31"/>
      <c r="BI289" s="31"/>
      <c r="BJ289" s="31"/>
      <c r="BK289" s="31"/>
      <c r="BL289" s="31"/>
      <c r="BM289" s="31"/>
      <c r="BN289" s="31"/>
      <c r="BO289" s="31"/>
      <c r="BP289" s="31"/>
      <c r="BQ289" s="31"/>
      <c r="BR289" s="31"/>
      <c r="BS289" s="31"/>
      <c r="BT289" s="31"/>
      <c r="BU289" s="31"/>
      <c r="BV289" s="31"/>
      <c r="BW289" s="31"/>
      <c r="BX289" s="31"/>
      <c r="BY289" s="31"/>
      <c r="BZ289" s="31"/>
      <c r="CA289" s="31"/>
      <c r="CB289" s="31"/>
      <c r="CC289" s="31"/>
      <c r="CD289" s="31"/>
      <c r="CE289" s="31"/>
      <c r="CF289" s="31"/>
      <c r="CG289" s="31"/>
      <c r="CH289" s="31"/>
      <c r="CI289" s="31"/>
      <c r="CJ289" s="31"/>
      <c r="CK289" s="31"/>
      <c r="CL289" s="31"/>
      <c r="CM289" s="31"/>
      <c r="CN289" s="31"/>
      <c r="CO289" s="31"/>
      <c r="CP289" s="31"/>
      <c r="CQ289" s="31"/>
      <c r="CR289" s="31"/>
      <c r="CS289" s="31"/>
      <c r="CT289" s="31"/>
      <c r="CU289" s="31"/>
      <c r="CV289" s="31"/>
      <c r="CW289" s="31"/>
    </row>
    <row r="290" spans="1:101" x14ac:dyDescent="0.25">
      <c r="A290" s="31"/>
      <c r="B290" s="31"/>
      <c r="C290" s="31"/>
      <c r="D290" s="31"/>
      <c r="E290" s="31"/>
      <c r="F290" s="31"/>
      <c r="G290" s="144"/>
      <c r="H290" s="144"/>
      <c r="I290" s="144"/>
      <c r="J290" s="144"/>
      <c r="K290" s="144"/>
      <c r="L290" s="144"/>
      <c r="M290" s="144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  <c r="AA290" s="31"/>
      <c r="AB290" s="31"/>
      <c r="AC290" s="31"/>
      <c r="AD290" s="31"/>
      <c r="AE290" s="31"/>
      <c r="AF290" s="31"/>
      <c r="AG290" s="31"/>
      <c r="AH290" s="31"/>
      <c r="AI290" s="31"/>
      <c r="AJ290" s="31"/>
      <c r="AK290" s="31"/>
      <c r="AL290" s="31"/>
      <c r="AM290" s="31"/>
      <c r="AN290" s="31"/>
      <c r="AO290" s="31"/>
      <c r="AP290" s="31"/>
      <c r="AQ290" s="31"/>
      <c r="AR290" s="31"/>
      <c r="AS290" s="31"/>
      <c r="AT290" s="31"/>
      <c r="AU290" s="31"/>
      <c r="AV290" s="31"/>
      <c r="AW290" s="31"/>
      <c r="AX290" s="31"/>
      <c r="AY290" s="31"/>
      <c r="AZ290" s="31"/>
      <c r="BA290" s="31"/>
      <c r="BB290" s="31"/>
      <c r="BC290" s="31"/>
      <c r="BD290" s="31"/>
      <c r="BE290" s="31"/>
      <c r="BF290" s="31"/>
      <c r="BG290" s="31"/>
      <c r="BH290" s="31"/>
      <c r="BI290" s="31"/>
      <c r="BJ290" s="31"/>
      <c r="BK290" s="31"/>
      <c r="BL290" s="31"/>
      <c r="BM290" s="31"/>
      <c r="BN290" s="31"/>
      <c r="BO290" s="31"/>
      <c r="BP290" s="31"/>
      <c r="BQ290" s="31"/>
      <c r="BR290" s="31"/>
      <c r="BS290" s="31"/>
      <c r="BT290" s="31"/>
      <c r="BU290" s="31"/>
      <c r="BV290" s="31"/>
      <c r="BW290" s="31"/>
      <c r="BX290" s="31"/>
      <c r="BY290" s="31"/>
      <c r="BZ290" s="31"/>
      <c r="CA290" s="31"/>
      <c r="CB290" s="31"/>
      <c r="CC290" s="31"/>
      <c r="CD290" s="31"/>
      <c r="CE290" s="31"/>
      <c r="CF290" s="31"/>
      <c r="CG290" s="31"/>
      <c r="CH290" s="31"/>
      <c r="CI290" s="31"/>
      <c r="CJ290" s="31"/>
      <c r="CK290" s="31"/>
      <c r="CL290" s="31"/>
      <c r="CM290" s="31"/>
      <c r="CN290" s="31"/>
      <c r="CO290" s="31"/>
      <c r="CP290" s="31"/>
      <c r="CQ290" s="31"/>
      <c r="CR290" s="31"/>
      <c r="CS290" s="31"/>
      <c r="CT290" s="31"/>
      <c r="CU290" s="31"/>
      <c r="CV290" s="31"/>
      <c r="CW290" s="31"/>
    </row>
    <row r="291" spans="1:101" x14ac:dyDescent="0.25">
      <c r="A291" s="31"/>
      <c r="B291" s="31"/>
      <c r="C291" s="31"/>
      <c r="D291" s="31"/>
      <c r="E291" s="31"/>
      <c r="F291" s="31"/>
      <c r="G291" s="144"/>
      <c r="H291" s="144"/>
      <c r="I291" s="144"/>
      <c r="J291" s="144"/>
      <c r="K291" s="144"/>
      <c r="L291" s="144"/>
      <c r="M291" s="144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  <c r="AA291" s="31"/>
      <c r="AB291" s="31"/>
      <c r="AC291" s="31"/>
      <c r="AD291" s="31"/>
      <c r="AE291" s="31"/>
      <c r="AF291" s="31"/>
      <c r="AG291" s="31"/>
      <c r="AH291" s="31"/>
      <c r="AI291" s="31"/>
      <c r="AJ291" s="31"/>
      <c r="AK291" s="31"/>
      <c r="AL291" s="31"/>
      <c r="AM291" s="31"/>
      <c r="AN291" s="31"/>
      <c r="AO291" s="31"/>
      <c r="AP291" s="31"/>
      <c r="AQ291" s="31"/>
      <c r="AR291" s="31"/>
      <c r="AS291" s="31"/>
      <c r="AT291" s="31"/>
      <c r="AU291" s="31"/>
      <c r="AV291" s="31"/>
      <c r="AW291" s="31"/>
      <c r="AX291" s="31"/>
      <c r="AY291" s="31"/>
      <c r="AZ291" s="31"/>
      <c r="BA291" s="31"/>
      <c r="BB291" s="31"/>
      <c r="BC291" s="31"/>
      <c r="BD291" s="31"/>
      <c r="BE291" s="31"/>
      <c r="BF291" s="31"/>
      <c r="BG291" s="31"/>
      <c r="BH291" s="31"/>
      <c r="BI291" s="31"/>
      <c r="BJ291" s="31"/>
      <c r="BK291" s="31"/>
      <c r="BL291" s="31"/>
      <c r="BM291" s="31"/>
      <c r="BN291" s="31"/>
      <c r="BO291" s="31"/>
      <c r="BP291" s="31"/>
      <c r="BQ291" s="31"/>
    </row>
    <row r="292" spans="1:101" x14ac:dyDescent="0.25">
      <c r="A292" s="31"/>
      <c r="B292" s="31"/>
      <c r="C292" s="31"/>
      <c r="D292" s="31"/>
      <c r="E292" s="31"/>
      <c r="F292" s="31"/>
      <c r="G292" s="144"/>
      <c r="H292" s="144"/>
      <c r="I292" s="144"/>
      <c r="J292" s="144"/>
      <c r="K292" s="144"/>
      <c r="L292" s="144"/>
      <c r="M292" s="144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  <c r="AA292" s="31"/>
      <c r="AB292" s="31"/>
      <c r="AC292" s="31"/>
      <c r="AD292" s="31"/>
      <c r="AE292" s="31"/>
      <c r="AF292" s="31"/>
      <c r="AG292" s="31"/>
      <c r="AH292" s="31"/>
      <c r="AI292" s="31"/>
      <c r="AJ292" s="31"/>
      <c r="AK292" s="31"/>
      <c r="AL292" s="31"/>
      <c r="AM292" s="31"/>
      <c r="AN292" s="31"/>
      <c r="AO292" s="31"/>
      <c r="AP292" s="31"/>
      <c r="AQ292" s="31"/>
      <c r="AR292" s="31"/>
      <c r="AS292" s="31"/>
      <c r="AT292" s="31"/>
      <c r="AU292" s="31"/>
      <c r="AV292" s="31"/>
      <c r="AW292" s="31"/>
      <c r="AX292" s="31"/>
      <c r="AY292" s="31"/>
      <c r="AZ292" s="31"/>
      <c r="BA292" s="31"/>
      <c r="BB292" s="31"/>
      <c r="BC292" s="31"/>
      <c r="BD292" s="31"/>
      <c r="BE292" s="31"/>
      <c r="BF292" s="31"/>
      <c r="BG292" s="31"/>
      <c r="BH292" s="31"/>
      <c r="BI292" s="31"/>
      <c r="BJ292" s="31"/>
      <c r="BK292" s="31"/>
      <c r="BL292" s="31"/>
      <c r="BM292" s="31"/>
      <c r="BN292" s="31"/>
      <c r="BO292" s="31"/>
      <c r="BP292" s="31"/>
      <c r="BQ292" s="31"/>
    </row>
    <row r="293" spans="1:101" x14ac:dyDescent="0.25">
      <c r="A293" s="31"/>
      <c r="B293" s="31"/>
      <c r="C293" s="31"/>
      <c r="D293" s="31"/>
      <c r="E293" s="31"/>
      <c r="F293" s="31"/>
      <c r="G293" s="144"/>
      <c r="H293" s="144"/>
      <c r="I293" s="144"/>
      <c r="J293" s="144"/>
      <c r="K293" s="144"/>
      <c r="L293" s="144"/>
      <c r="M293" s="144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  <c r="AA293" s="31"/>
      <c r="AB293" s="31"/>
      <c r="AC293" s="31"/>
      <c r="AD293" s="31"/>
      <c r="AE293" s="31"/>
      <c r="AF293" s="31"/>
      <c r="AG293" s="31"/>
      <c r="AH293" s="31"/>
      <c r="AI293" s="31"/>
      <c r="AJ293" s="31"/>
      <c r="AK293" s="31"/>
      <c r="AL293" s="31"/>
      <c r="AM293" s="31"/>
      <c r="AN293" s="31"/>
      <c r="AO293" s="31"/>
      <c r="AP293" s="31"/>
      <c r="AQ293" s="31"/>
      <c r="AR293" s="31"/>
      <c r="AS293" s="31"/>
      <c r="AT293" s="31"/>
      <c r="AU293" s="31"/>
      <c r="AV293" s="31"/>
      <c r="AW293" s="31"/>
      <c r="AX293" s="31"/>
      <c r="AY293" s="31"/>
      <c r="AZ293" s="31"/>
      <c r="BA293" s="31"/>
      <c r="BB293" s="31"/>
      <c r="BC293" s="31"/>
      <c r="BD293" s="31"/>
      <c r="BE293" s="31"/>
      <c r="BF293" s="31"/>
      <c r="BG293" s="31"/>
      <c r="BH293" s="31"/>
      <c r="BI293" s="31"/>
      <c r="BJ293" s="31"/>
      <c r="BK293" s="31"/>
      <c r="BL293" s="31"/>
      <c r="BM293" s="31"/>
      <c r="BN293" s="31"/>
      <c r="BO293" s="31"/>
      <c r="BP293" s="31"/>
      <c r="BQ293" s="31"/>
    </row>
    <row r="294" spans="1:101" x14ac:dyDescent="0.25">
      <c r="A294" s="31"/>
      <c r="B294" s="31"/>
      <c r="C294" s="31"/>
      <c r="D294" s="31"/>
      <c r="E294" s="31"/>
      <c r="F294" s="31"/>
      <c r="G294" s="144"/>
      <c r="H294" s="144"/>
      <c r="I294" s="144"/>
      <c r="J294" s="144"/>
      <c r="K294" s="144"/>
      <c r="L294" s="144"/>
      <c r="M294" s="144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  <c r="AA294" s="31"/>
      <c r="AB294" s="31"/>
      <c r="AC294" s="31"/>
      <c r="AD294" s="31"/>
      <c r="AE294" s="31"/>
      <c r="AF294" s="31"/>
      <c r="AG294" s="31"/>
      <c r="AH294" s="31"/>
      <c r="AI294" s="31"/>
      <c r="AJ294" s="31"/>
      <c r="AK294" s="31"/>
      <c r="AL294" s="31"/>
      <c r="AM294" s="31"/>
      <c r="AN294" s="31"/>
      <c r="AO294" s="31"/>
      <c r="AP294" s="31"/>
      <c r="AQ294" s="31"/>
      <c r="AR294" s="31"/>
      <c r="AS294" s="31"/>
      <c r="AT294" s="31"/>
      <c r="AU294" s="31"/>
      <c r="AV294" s="31"/>
      <c r="AW294" s="31"/>
      <c r="AX294" s="31"/>
      <c r="AY294" s="31"/>
      <c r="AZ294" s="31"/>
      <c r="BA294" s="31"/>
      <c r="BB294" s="31"/>
      <c r="BC294" s="31"/>
      <c r="BD294" s="31"/>
      <c r="BE294" s="31"/>
      <c r="BF294" s="31"/>
      <c r="BG294" s="31"/>
      <c r="BH294" s="31"/>
      <c r="BI294" s="31"/>
      <c r="BJ294" s="31"/>
      <c r="BK294" s="31"/>
      <c r="BL294" s="31"/>
      <c r="BM294" s="31"/>
      <c r="BN294" s="31"/>
      <c r="BO294" s="31"/>
      <c r="BP294" s="31"/>
      <c r="BQ294" s="31"/>
    </row>
    <row r="295" spans="1:101" x14ac:dyDescent="0.25">
      <c r="A295" s="31"/>
      <c r="B295" s="31"/>
      <c r="C295" s="31"/>
      <c r="D295" s="31"/>
      <c r="E295" s="31"/>
      <c r="F295" s="31"/>
      <c r="G295" s="144"/>
      <c r="H295" s="144"/>
      <c r="I295" s="144"/>
      <c r="J295" s="144"/>
      <c r="K295" s="144"/>
      <c r="L295" s="144"/>
      <c r="M295" s="144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  <c r="AA295" s="31"/>
      <c r="AB295" s="31"/>
      <c r="AC295" s="31"/>
      <c r="AD295" s="31"/>
      <c r="AE295" s="31"/>
      <c r="AF295" s="31"/>
      <c r="AG295" s="31"/>
      <c r="AH295" s="31"/>
      <c r="AI295" s="31"/>
      <c r="AJ295" s="31"/>
      <c r="AK295" s="31"/>
      <c r="AL295" s="31"/>
      <c r="AM295" s="31"/>
      <c r="AN295" s="31"/>
      <c r="AO295" s="31"/>
      <c r="AP295" s="31"/>
      <c r="AQ295" s="31"/>
      <c r="AR295" s="31"/>
      <c r="AS295" s="31"/>
      <c r="AT295" s="31"/>
      <c r="AU295" s="31"/>
      <c r="AV295" s="31"/>
      <c r="AW295" s="31"/>
      <c r="AX295" s="31"/>
      <c r="AY295" s="31"/>
      <c r="AZ295" s="31"/>
      <c r="BA295" s="31"/>
      <c r="BB295" s="31"/>
      <c r="BC295" s="31"/>
      <c r="BD295" s="31"/>
      <c r="BE295" s="31"/>
      <c r="BF295" s="31"/>
      <c r="BG295" s="31"/>
      <c r="BH295" s="31"/>
      <c r="BI295" s="31"/>
      <c r="BJ295" s="31"/>
      <c r="BK295" s="31"/>
      <c r="BL295" s="31"/>
      <c r="BM295" s="31"/>
      <c r="BN295" s="31"/>
      <c r="BO295" s="31"/>
      <c r="BP295" s="31"/>
      <c r="BQ295" s="31"/>
    </row>
    <row r="296" spans="1:101" x14ac:dyDescent="0.25">
      <c r="A296" s="31"/>
      <c r="B296" s="31"/>
      <c r="C296" s="31"/>
      <c r="D296" s="31"/>
      <c r="E296" s="31"/>
      <c r="F296" s="31"/>
      <c r="G296" s="144"/>
      <c r="H296" s="144"/>
      <c r="I296" s="144"/>
      <c r="J296" s="144"/>
      <c r="K296" s="144"/>
      <c r="L296" s="144"/>
      <c r="M296" s="144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  <c r="AA296" s="31"/>
      <c r="AB296" s="31"/>
      <c r="AC296" s="31"/>
      <c r="AD296" s="31"/>
      <c r="AE296" s="31"/>
      <c r="AF296" s="31"/>
      <c r="AG296" s="31"/>
      <c r="AH296" s="31"/>
      <c r="AI296" s="31"/>
      <c r="AJ296" s="31"/>
      <c r="AK296" s="31"/>
      <c r="AL296" s="31"/>
      <c r="AM296" s="31"/>
      <c r="AN296" s="31"/>
      <c r="AO296" s="31"/>
      <c r="AP296" s="31"/>
      <c r="AQ296" s="31"/>
      <c r="AR296" s="31"/>
      <c r="AS296" s="31"/>
      <c r="AT296" s="31"/>
      <c r="AU296" s="31"/>
      <c r="AV296" s="31"/>
      <c r="AW296" s="31"/>
      <c r="AX296" s="31"/>
      <c r="AY296" s="31"/>
      <c r="AZ296" s="31"/>
      <c r="BA296" s="31"/>
      <c r="BB296" s="31"/>
      <c r="BC296" s="31"/>
      <c r="BD296" s="31"/>
      <c r="BE296" s="31"/>
      <c r="BF296" s="31"/>
      <c r="BG296" s="31"/>
      <c r="BH296" s="31"/>
      <c r="BI296" s="31"/>
      <c r="BJ296" s="31"/>
      <c r="BK296" s="31"/>
      <c r="BL296" s="31"/>
      <c r="BM296" s="31"/>
      <c r="BN296" s="31"/>
      <c r="BO296" s="31"/>
      <c r="BP296" s="31"/>
      <c r="BQ296" s="31"/>
    </row>
    <row r="297" spans="1:101" x14ac:dyDescent="0.25">
      <c r="A297" s="31"/>
      <c r="B297" s="31"/>
      <c r="C297" s="31"/>
      <c r="D297" s="31"/>
      <c r="E297" s="31"/>
      <c r="F297" s="31"/>
      <c r="G297" s="144"/>
      <c r="H297" s="144"/>
      <c r="I297" s="144"/>
      <c r="J297" s="144"/>
      <c r="K297" s="144"/>
      <c r="L297" s="144"/>
      <c r="M297" s="144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/>
      <c r="AH297" s="31"/>
      <c r="AI297" s="31"/>
      <c r="AJ297" s="31"/>
      <c r="AK297" s="31"/>
      <c r="AL297" s="31"/>
      <c r="AM297" s="31"/>
      <c r="AN297" s="31"/>
      <c r="AO297" s="31"/>
      <c r="AP297" s="31"/>
      <c r="AQ297" s="31"/>
      <c r="AR297" s="31"/>
      <c r="AS297" s="31"/>
      <c r="AT297" s="31"/>
      <c r="AU297" s="31"/>
      <c r="AV297" s="31"/>
      <c r="AW297" s="31"/>
      <c r="AX297" s="31"/>
      <c r="AY297" s="31"/>
      <c r="AZ297" s="31"/>
      <c r="BA297" s="31"/>
      <c r="BB297" s="31"/>
      <c r="BC297" s="31"/>
      <c r="BD297" s="31"/>
      <c r="BE297" s="31"/>
      <c r="BF297" s="31"/>
      <c r="BG297" s="31"/>
      <c r="BH297" s="31"/>
      <c r="BI297" s="31"/>
      <c r="BJ297" s="31"/>
      <c r="BK297" s="31"/>
      <c r="BL297" s="31"/>
      <c r="BM297" s="31"/>
      <c r="BN297" s="31"/>
      <c r="BO297" s="31"/>
      <c r="BP297" s="31"/>
      <c r="BQ297" s="31"/>
    </row>
    <row r="298" spans="1:101" x14ac:dyDescent="0.25">
      <c r="A298" s="31"/>
      <c r="B298" s="31"/>
      <c r="C298" s="31"/>
      <c r="D298" s="31"/>
      <c r="E298" s="31"/>
      <c r="F298" s="31"/>
      <c r="G298" s="144"/>
      <c r="H298" s="144"/>
      <c r="I298" s="144"/>
      <c r="J298" s="144"/>
      <c r="K298" s="144"/>
      <c r="L298" s="144"/>
      <c r="M298" s="144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  <c r="AA298" s="31"/>
      <c r="AB298" s="31"/>
      <c r="AC298" s="31"/>
      <c r="AD298" s="31"/>
      <c r="AE298" s="31"/>
      <c r="AF298" s="31"/>
      <c r="AG298" s="31"/>
      <c r="AH298" s="31"/>
      <c r="AI298" s="31"/>
      <c r="AJ298" s="31"/>
      <c r="AK298" s="31"/>
      <c r="AL298" s="31"/>
      <c r="AM298" s="31"/>
      <c r="AN298" s="31"/>
      <c r="AO298" s="31"/>
      <c r="AP298" s="31"/>
      <c r="AQ298" s="31"/>
      <c r="AR298" s="31"/>
      <c r="AS298" s="31"/>
      <c r="AT298" s="31"/>
      <c r="AU298" s="31"/>
      <c r="AV298" s="31"/>
      <c r="AW298" s="31"/>
      <c r="AX298" s="31"/>
      <c r="AY298" s="31"/>
      <c r="AZ298" s="31"/>
      <c r="BA298" s="31"/>
      <c r="BB298" s="31"/>
      <c r="BC298" s="31"/>
      <c r="BD298" s="31"/>
      <c r="BE298" s="31"/>
      <c r="BF298" s="31"/>
      <c r="BG298" s="31"/>
      <c r="BH298" s="31"/>
      <c r="BI298" s="31"/>
      <c r="BJ298" s="31"/>
      <c r="BK298" s="31"/>
      <c r="BL298" s="31"/>
      <c r="BM298" s="31"/>
      <c r="BN298" s="31"/>
      <c r="BO298" s="31"/>
      <c r="BP298" s="31"/>
      <c r="BQ298" s="31"/>
    </row>
    <row r="299" spans="1:101" x14ac:dyDescent="0.25">
      <c r="A299" s="31"/>
      <c r="B299" s="31"/>
      <c r="C299" s="31"/>
      <c r="D299" s="31"/>
      <c r="E299" s="31"/>
      <c r="F299" s="31"/>
      <c r="G299" s="144"/>
      <c r="H299" s="144"/>
      <c r="I299" s="144"/>
      <c r="J299" s="144"/>
      <c r="K299" s="144"/>
      <c r="L299" s="144"/>
      <c r="M299" s="144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  <c r="AA299" s="31"/>
      <c r="AB299" s="31"/>
      <c r="AC299" s="31"/>
      <c r="AD299" s="31"/>
      <c r="AE299" s="31"/>
      <c r="AF299" s="31"/>
      <c r="AG299" s="31"/>
      <c r="AH299" s="31"/>
      <c r="AI299" s="31"/>
      <c r="AJ299" s="31"/>
      <c r="AK299" s="31"/>
      <c r="AL299" s="31"/>
      <c r="AM299" s="31"/>
      <c r="AN299" s="31"/>
      <c r="AO299" s="31"/>
      <c r="AP299" s="31"/>
      <c r="AQ299" s="31"/>
      <c r="AR299" s="31"/>
      <c r="AS299" s="31"/>
      <c r="AT299" s="31"/>
      <c r="AU299" s="31"/>
      <c r="AV299" s="31"/>
      <c r="AW299" s="31"/>
      <c r="AX299" s="31"/>
      <c r="AY299" s="31"/>
      <c r="AZ299" s="31"/>
      <c r="BA299" s="31"/>
      <c r="BB299" s="31"/>
      <c r="BC299" s="31"/>
      <c r="BD299" s="31"/>
      <c r="BE299" s="31"/>
      <c r="BF299" s="31"/>
      <c r="BG299" s="31"/>
      <c r="BH299" s="31"/>
      <c r="BI299" s="31"/>
      <c r="BJ299" s="31"/>
      <c r="BK299" s="31"/>
      <c r="BL299" s="31"/>
      <c r="BM299" s="31"/>
      <c r="BN299" s="31"/>
      <c r="BO299" s="31"/>
      <c r="BP299" s="31"/>
      <c r="BQ299" s="31"/>
    </row>
    <row r="300" spans="1:101" x14ac:dyDescent="0.25">
      <c r="A300" s="31"/>
      <c r="B300" s="31"/>
      <c r="C300" s="31"/>
      <c r="D300" s="31"/>
      <c r="E300" s="31"/>
      <c r="F300" s="31"/>
      <c r="G300" s="144"/>
      <c r="H300" s="144"/>
      <c r="I300" s="144"/>
      <c r="J300" s="144"/>
      <c r="K300" s="144"/>
      <c r="L300" s="144"/>
      <c r="M300" s="144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  <c r="AA300" s="31"/>
      <c r="AB300" s="31"/>
      <c r="AC300" s="31"/>
      <c r="AD300" s="31"/>
      <c r="AE300" s="31"/>
      <c r="AF300" s="31"/>
      <c r="AG300" s="31"/>
      <c r="AH300" s="31"/>
      <c r="AI300" s="31"/>
      <c r="AJ300" s="31"/>
      <c r="AK300" s="31"/>
      <c r="AL300" s="31"/>
      <c r="AM300" s="31"/>
      <c r="AN300" s="31"/>
      <c r="AO300" s="31"/>
      <c r="AP300" s="31"/>
      <c r="AQ300" s="31"/>
      <c r="AR300" s="31"/>
      <c r="AS300" s="31"/>
      <c r="AT300" s="31"/>
      <c r="AU300" s="31"/>
      <c r="AV300" s="31"/>
      <c r="AW300" s="31"/>
      <c r="AX300" s="31"/>
      <c r="AY300" s="31"/>
      <c r="AZ300" s="31"/>
      <c r="BA300" s="31"/>
      <c r="BB300" s="31"/>
      <c r="BC300" s="31"/>
      <c r="BD300" s="31"/>
      <c r="BE300" s="31"/>
      <c r="BF300" s="31"/>
      <c r="BG300" s="31"/>
      <c r="BH300" s="31"/>
      <c r="BI300" s="31"/>
      <c r="BJ300" s="31"/>
      <c r="BK300" s="31"/>
      <c r="BL300" s="31"/>
      <c r="BM300" s="31"/>
      <c r="BN300" s="31"/>
      <c r="BO300" s="31"/>
      <c r="BP300" s="31"/>
      <c r="BQ300" s="31"/>
    </row>
    <row r="301" spans="1:101" x14ac:dyDescent="0.25">
      <c r="A301" s="31"/>
      <c r="B301" s="31"/>
      <c r="C301" s="31"/>
      <c r="D301" s="31"/>
      <c r="E301" s="31"/>
      <c r="F301" s="31"/>
      <c r="G301" s="144"/>
      <c r="H301" s="144"/>
      <c r="I301" s="144"/>
      <c r="J301" s="144"/>
      <c r="K301" s="144"/>
      <c r="L301" s="144"/>
      <c r="M301" s="144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  <c r="AA301" s="31"/>
      <c r="AB301" s="31"/>
      <c r="AC301" s="31"/>
      <c r="AD301" s="31"/>
      <c r="AE301" s="31"/>
      <c r="AF301" s="31"/>
      <c r="AG301" s="31"/>
      <c r="AH301" s="31"/>
      <c r="AI301" s="31"/>
      <c r="AJ301" s="31"/>
      <c r="AK301" s="31"/>
      <c r="AL301" s="31"/>
      <c r="AM301" s="31"/>
      <c r="AN301" s="31"/>
      <c r="AO301" s="31"/>
      <c r="AP301" s="31"/>
      <c r="AQ301" s="31"/>
      <c r="AR301" s="31"/>
      <c r="AS301" s="31"/>
      <c r="AT301" s="31"/>
      <c r="AU301" s="31"/>
      <c r="AV301" s="31"/>
      <c r="AW301" s="31"/>
      <c r="AX301" s="31"/>
      <c r="AY301" s="31"/>
      <c r="AZ301" s="31"/>
      <c r="BA301" s="31"/>
      <c r="BB301" s="31"/>
      <c r="BC301" s="31"/>
      <c r="BD301" s="31"/>
      <c r="BE301" s="31"/>
      <c r="BF301" s="31"/>
      <c r="BG301" s="31"/>
      <c r="BH301" s="31"/>
      <c r="BI301" s="31"/>
      <c r="BJ301" s="31"/>
      <c r="BK301" s="31"/>
      <c r="BL301" s="31"/>
      <c r="BM301" s="31"/>
      <c r="BN301" s="31"/>
      <c r="BO301" s="31"/>
      <c r="BP301" s="31"/>
      <c r="BQ301" s="31"/>
    </row>
    <row r="302" spans="1:101" x14ac:dyDescent="0.25">
      <c r="A302" s="31"/>
      <c r="B302" s="31"/>
      <c r="C302" s="31"/>
      <c r="D302" s="31"/>
      <c r="E302" s="31"/>
      <c r="F302" s="31"/>
      <c r="G302" s="144"/>
      <c r="H302" s="144"/>
      <c r="I302" s="144"/>
      <c r="J302" s="144"/>
      <c r="K302" s="144"/>
      <c r="L302" s="144"/>
      <c r="M302" s="144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  <c r="AA302" s="31"/>
      <c r="AB302" s="31"/>
      <c r="AC302" s="31"/>
      <c r="AD302" s="31"/>
      <c r="AE302" s="31"/>
      <c r="AF302" s="31"/>
      <c r="AG302" s="31"/>
      <c r="AH302" s="31"/>
      <c r="AI302" s="31"/>
      <c r="AJ302" s="31"/>
      <c r="AK302" s="31"/>
      <c r="AL302" s="31"/>
      <c r="AM302" s="31"/>
      <c r="AN302" s="31"/>
      <c r="AO302" s="31"/>
      <c r="AP302" s="31"/>
      <c r="AQ302" s="31"/>
      <c r="AR302" s="31"/>
      <c r="AS302" s="31"/>
      <c r="AT302" s="31"/>
      <c r="AU302" s="31"/>
      <c r="AV302" s="31"/>
      <c r="AW302" s="31"/>
      <c r="AX302" s="31"/>
      <c r="AY302" s="31"/>
      <c r="AZ302" s="31"/>
      <c r="BA302" s="31"/>
      <c r="BB302" s="31"/>
      <c r="BC302" s="31"/>
      <c r="BD302" s="31"/>
      <c r="BE302" s="31"/>
      <c r="BF302" s="31"/>
      <c r="BG302" s="31"/>
      <c r="BH302" s="31"/>
      <c r="BI302" s="31"/>
      <c r="BJ302" s="31"/>
      <c r="BK302" s="31"/>
      <c r="BL302" s="31"/>
      <c r="BM302" s="31"/>
      <c r="BN302" s="31"/>
      <c r="BO302" s="31"/>
      <c r="BP302" s="31"/>
      <c r="BQ302" s="31"/>
    </row>
    <row r="303" spans="1:101" x14ac:dyDescent="0.25">
      <c r="A303" s="31"/>
      <c r="B303" s="31"/>
      <c r="C303" s="31"/>
      <c r="D303" s="31"/>
      <c r="E303" s="31"/>
      <c r="F303" s="31"/>
      <c r="G303" s="144"/>
      <c r="H303" s="144"/>
      <c r="I303" s="144"/>
      <c r="J303" s="144"/>
      <c r="K303" s="144"/>
      <c r="L303" s="144"/>
      <c r="M303" s="144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  <c r="AA303" s="31"/>
      <c r="AB303" s="31"/>
      <c r="AC303" s="31"/>
      <c r="AD303" s="31"/>
      <c r="AE303" s="31"/>
      <c r="AF303" s="31"/>
      <c r="AG303" s="31"/>
      <c r="AH303" s="31"/>
      <c r="AI303" s="31"/>
      <c r="AJ303" s="31"/>
      <c r="AK303" s="31"/>
      <c r="AL303" s="31"/>
      <c r="AM303" s="31"/>
      <c r="AN303" s="31"/>
      <c r="AO303" s="31"/>
      <c r="AP303" s="31"/>
      <c r="AQ303" s="31"/>
      <c r="AR303" s="31"/>
      <c r="AS303" s="31"/>
      <c r="AT303" s="31"/>
      <c r="AU303" s="31"/>
      <c r="AV303" s="31"/>
      <c r="AW303" s="31"/>
      <c r="AX303" s="31"/>
      <c r="AY303" s="31"/>
      <c r="AZ303" s="31"/>
      <c r="BA303" s="31"/>
      <c r="BB303" s="31"/>
      <c r="BC303" s="31"/>
      <c r="BD303" s="31"/>
      <c r="BE303" s="31"/>
      <c r="BF303" s="31"/>
      <c r="BG303" s="31"/>
      <c r="BH303" s="31"/>
      <c r="BI303" s="31"/>
      <c r="BJ303" s="31"/>
      <c r="BK303" s="31"/>
      <c r="BL303" s="31"/>
      <c r="BM303" s="31"/>
      <c r="BN303" s="31"/>
      <c r="BO303" s="31"/>
      <c r="BP303" s="31"/>
      <c r="BQ303" s="31"/>
    </row>
    <row r="304" spans="1:101" x14ac:dyDescent="0.25">
      <c r="A304" s="31"/>
      <c r="B304" s="31"/>
      <c r="C304" s="31"/>
      <c r="D304" s="31"/>
      <c r="E304" s="31"/>
      <c r="F304" s="31"/>
      <c r="G304" s="144"/>
      <c r="H304" s="144"/>
      <c r="I304" s="144"/>
      <c r="J304" s="144"/>
      <c r="K304" s="144"/>
      <c r="L304" s="144"/>
      <c r="M304" s="144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  <c r="AA304" s="31"/>
      <c r="AB304" s="31"/>
      <c r="AC304" s="31"/>
      <c r="AD304" s="31"/>
      <c r="AE304" s="31"/>
      <c r="AF304" s="31"/>
      <c r="AG304" s="31"/>
      <c r="AH304" s="31"/>
      <c r="AI304" s="31"/>
      <c r="AJ304" s="31"/>
      <c r="AK304" s="31"/>
      <c r="AL304" s="31"/>
      <c r="AM304" s="31"/>
      <c r="AN304" s="31"/>
      <c r="AO304" s="31"/>
      <c r="AP304" s="31"/>
      <c r="AQ304" s="31"/>
      <c r="AR304" s="31"/>
      <c r="AS304" s="31"/>
      <c r="AT304" s="31"/>
      <c r="AU304" s="31"/>
      <c r="AV304" s="31"/>
      <c r="AW304" s="31"/>
      <c r="AX304" s="31"/>
      <c r="AY304" s="31"/>
      <c r="AZ304" s="31"/>
      <c r="BA304" s="31"/>
      <c r="BB304" s="31"/>
      <c r="BC304" s="31"/>
      <c r="BD304" s="31"/>
      <c r="BE304" s="31"/>
      <c r="BF304" s="31"/>
      <c r="BG304" s="31"/>
      <c r="BH304" s="31"/>
      <c r="BI304" s="31"/>
      <c r="BJ304" s="31"/>
      <c r="BK304" s="31"/>
      <c r="BL304" s="31"/>
      <c r="BM304" s="31"/>
      <c r="BN304" s="31"/>
      <c r="BO304" s="31"/>
      <c r="BP304" s="31"/>
      <c r="BQ304" s="31"/>
    </row>
    <row r="305" spans="1:69" x14ac:dyDescent="0.25">
      <c r="A305" s="31"/>
      <c r="B305" s="31"/>
      <c r="C305" s="31"/>
      <c r="D305" s="31"/>
      <c r="E305" s="31"/>
      <c r="F305" s="31"/>
      <c r="G305" s="144"/>
      <c r="H305" s="144"/>
      <c r="I305" s="144"/>
      <c r="J305" s="144"/>
      <c r="K305" s="144"/>
      <c r="L305" s="144"/>
      <c r="M305" s="144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  <c r="AA305" s="31"/>
      <c r="AB305" s="31"/>
      <c r="AC305" s="31"/>
      <c r="AD305" s="31"/>
      <c r="AE305" s="31"/>
      <c r="AF305" s="31"/>
      <c r="AG305" s="31"/>
      <c r="AH305" s="31"/>
      <c r="AI305" s="31"/>
      <c r="AJ305" s="31"/>
      <c r="AK305" s="31"/>
      <c r="AL305" s="31"/>
      <c r="AM305" s="31"/>
      <c r="AN305" s="31"/>
      <c r="AO305" s="31"/>
      <c r="AP305" s="31"/>
      <c r="AQ305" s="31"/>
      <c r="AR305" s="31"/>
      <c r="AS305" s="31"/>
      <c r="AT305" s="31"/>
      <c r="AU305" s="31"/>
      <c r="AV305" s="31"/>
      <c r="AW305" s="31"/>
      <c r="AX305" s="31"/>
      <c r="AY305" s="31"/>
      <c r="AZ305" s="31"/>
      <c r="BA305" s="31"/>
      <c r="BB305" s="31"/>
      <c r="BC305" s="31"/>
      <c r="BD305" s="31"/>
      <c r="BE305" s="31"/>
      <c r="BF305" s="31"/>
      <c r="BG305" s="31"/>
      <c r="BH305" s="31"/>
      <c r="BI305" s="31"/>
      <c r="BJ305" s="31"/>
      <c r="BK305" s="31"/>
      <c r="BL305" s="31"/>
      <c r="BM305" s="31"/>
      <c r="BN305" s="31"/>
      <c r="BO305" s="31"/>
      <c r="BP305" s="31"/>
      <c r="BQ305" s="31"/>
    </row>
    <row r="306" spans="1:69" x14ac:dyDescent="0.25">
      <c r="A306" s="31"/>
      <c r="B306" s="31"/>
      <c r="C306" s="31"/>
      <c r="D306" s="31"/>
      <c r="E306" s="31"/>
      <c r="F306" s="31"/>
      <c r="G306" s="144"/>
      <c r="H306" s="144"/>
      <c r="I306" s="144"/>
      <c r="J306" s="144"/>
      <c r="K306" s="144"/>
      <c r="L306" s="144"/>
      <c r="M306" s="144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  <c r="AA306" s="31"/>
      <c r="AB306" s="31"/>
      <c r="AC306" s="31"/>
      <c r="AD306" s="31"/>
      <c r="AE306" s="31"/>
      <c r="AF306" s="31"/>
      <c r="AG306" s="31"/>
      <c r="AH306" s="31"/>
      <c r="AI306" s="31"/>
      <c r="AJ306" s="31"/>
      <c r="AK306" s="31"/>
      <c r="AL306" s="31"/>
      <c r="AM306" s="31"/>
      <c r="AN306" s="31"/>
      <c r="AO306" s="31"/>
      <c r="AP306" s="31"/>
      <c r="AQ306" s="31"/>
      <c r="AR306" s="31"/>
      <c r="AS306" s="31"/>
      <c r="AT306" s="31"/>
      <c r="AU306" s="31"/>
      <c r="AV306" s="31"/>
      <c r="AW306" s="31"/>
      <c r="AX306" s="31"/>
      <c r="AY306" s="31"/>
      <c r="AZ306" s="31"/>
      <c r="BA306" s="31"/>
      <c r="BB306" s="31"/>
      <c r="BC306" s="31"/>
      <c r="BD306" s="31"/>
      <c r="BE306" s="31"/>
      <c r="BF306" s="31"/>
      <c r="BG306" s="31"/>
      <c r="BH306" s="31"/>
      <c r="BI306" s="31"/>
      <c r="BJ306" s="31"/>
      <c r="BK306" s="31"/>
      <c r="BL306" s="31"/>
      <c r="BM306" s="31"/>
      <c r="BN306" s="31"/>
      <c r="BO306" s="31"/>
      <c r="BP306" s="31"/>
      <c r="BQ306" s="31"/>
    </row>
    <row r="307" spans="1:69" x14ac:dyDescent="0.25">
      <c r="A307" s="31"/>
      <c r="B307" s="31"/>
      <c r="C307" s="31"/>
      <c r="D307" s="31"/>
      <c r="E307" s="31"/>
      <c r="F307" s="31"/>
      <c r="G307" s="144"/>
      <c r="H307" s="144"/>
      <c r="I307" s="144"/>
      <c r="J307" s="144"/>
      <c r="K307" s="144"/>
      <c r="L307" s="144"/>
      <c r="M307" s="144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  <c r="AA307" s="31"/>
      <c r="AB307" s="31"/>
      <c r="AC307" s="31"/>
      <c r="AD307" s="31"/>
      <c r="AE307" s="31"/>
      <c r="AF307" s="31"/>
      <c r="AG307" s="31"/>
      <c r="AH307" s="31"/>
      <c r="AI307" s="31"/>
      <c r="AJ307" s="31"/>
      <c r="AK307" s="31"/>
      <c r="AL307" s="31"/>
      <c r="AM307" s="31"/>
      <c r="AN307" s="31"/>
      <c r="AO307" s="31"/>
      <c r="AP307" s="31"/>
      <c r="AQ307" s="31"/>
      <c r="AR307" s="31"/>
      <c r="AS307" s="31"/>
      <c r="AT307" s="31"/>
      <c r="AU307" s="31"/>
      <c r="AV307" s="31"/>
      <c r="AW307" s="31"/>
      <c r="AX307" s="31"/>
      <c r="AY307" s="31"/>
      <c r="AZ307" s="31"/>
      <c r="BA307" s="31"/>
      <c r="BB307" s="31"/>
      <c r="BC307" s="31"/>
      <c r="BD307" s="31"/>
      <c r="BE307" s="31"/>
      <c r="BF307" s="31"/>
      <c r="BG307" s="31"/>
      <c r="BH307" s="31"/>
      <c r="BI307" s="31"/>
      <c r="BJ307" s="31"/>
      <c r="BK307" s="31"/>
      <c r="BL307" s="31"/>
      <c r="BM307" s="31"/>
      <c r="BN307" s="31"/>
      <c r="BO307" s="31"/>
      <c r="BP307" s="31"/>
      <c r="BQ307" s="31"/>
    </row>
    <row r="308" spans="1:69" x14ac:dyDescent="0.25">
      <c r="A308" s="31"/>
      <c r="B308" s="31"/>
      <c r="C308" s="31"/>
      <c r="D308" s="31"/>
      <c r="E308" s="31"/>
      <c r="F308" s="31"/>
      <c r="G308" s="144"/>
      <c r="H308" s="144"/>
      <c r="I308" s="144"/>
      <c r="J308" s="144"/>
      <c r="K308" s="144"/>
      <c r="L308" s="144"/>
      <c r="M308" s="144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  <c r="AA308" s="31"/>
      <c r="AB308" s="31"/>
      <c r="AC308" s="31"/>
      <c r="AD308" s="31"/>
      <c r="AE308" s="31"/>
      <c r="AF308" s="31"/>
      <c r="AG308" s="31"/>
      <c r="AH308" s="31"/>
      <c r="AI308" s="31"/>
      <c r="AJ308" s="31"/>
      <c r="AK308" s="31"/>
      <c r="AL308" s="31"/>
      <c r="AM308" s="31"/>
      <c r="AN308" s="31"/>
      <c r="AO308" s="31"/>
      <c r="AP308" s="31"/>
      <c r="AQ308" s="31"/>
      <c r="AR308" s="31"/>
      <c r="AS308" s="31"/>
      <c r="AT308" s="31"/>
      <c r="AU308" s="31"/>
      <c r="AV308" s="31"/>
      <c r="AW308" s="31"/>
      <c r="AX308" s="31"/>
      <c r="AY308" s="31"/>
      <c r="AZ308" s="31"/>
      <c r="BA308" s="31"/>
      <c r="BB308" s="31"/>
      <c r="BC308" s="31"/>
      <c r="BD308" s="31"/>
      <c r="BE308" s="31"/>
      <c r="BF308" s="31"/>
      <c r="BG308" s="31"/>
      <c r="BH308" s="31"/>
      <c r="BI308" s="31"/>
      <c r="BJ308" s="31"/>
      <c r="BK308" s="31"/>
      <c r="BL308" s="31"/>
      <c r="BM308" s="31"/>
      <c r="BN308" s="31"/>
      <c r="BO308" s="31"/>
      <c r="BP308" s="31"/>
      <c r="BQ308" s="31"/>
    </row>
    <row r="309" spans="1:69" x14ac:dyDescent="0.25">
      <c r="A309" s="31"/>
      <c r="B309" s="31"/>
      <c r="C309" s="31"/>
      <c r="D309" s="31"/>
      <c r="E309" s="31"/>
      <c r="F309" s="31"/>
      <c r="G309" s="144"/>
      <c r="H309" s="144"/>
      <c r="I309" s="144"/>
      <c r="J309" s="144"/>
      <c r="K309" s="144"/>
      <c r="L309" s="144"/>
      <c r="M309" s="144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  <c r="AA309" s="31"/>
      <c r="AB309" s="31"/>
      <c r="AC309" s="31"/>
      <c r="AD309" s="31"/>
      <c r="AE309" s="31"/>
      <c r="AF309" s="31"/>
      <c r="AG309" s="31"/>
      <c r="AH309" s="31"/>
      <c r="AI309" s="31"/>
      <c r="AJ309" s="31"/>
      <c r="AK309" s="31"/>
      <c r="AL309" s="31"/>
      <c r="AM309" s="31"/>
      <c r="AN309" s="31"/>
      <c r="AO309" s="31"/>
      <c r="AP309" s="31"/>
      <c r="AQ309" s="31"/>
      <c r="AR309" s="31"/>
      <c r="AS309" s="31"/>
      <c r="AT309" s="31"/>
      <c r="AU309" s="31"/>
      <c r="AV309" s="31"/>
      <c r="AW309" s="31"/>
      <c r="AX309" s="31"/>
      <c r="AY309" s="31"/>
      <c r="AZ309" s="31"/>
      <c r="BA309" s="31"/>
      <c r="BB309" s="31"/>
      <c r="BC309" s="31"/>
      <c r="BD309" s="31"/>
      <c r="BE309" s="31"/>
      <c r="BF309" s="31"/>
      <c r="BG309" s="31"/>
      <c r="BH309" s="31"/>
      <c r="BI309" s="31"/>
      <c r="BJ309" s="31"/>
      <c r="BK309" s="31"/>
      <c r="BL309" s="31"/>
      <c r="BM309" s="31"/>
      <c r="BN309" s="31"/>
      <c r="BO309" s="31"/>
      <c r="BP309" s="31"/>
      <c r="BQ309" s="31"/>
    </row>
    <row r="310" spans="1:69" x14ac:dyDescent="0.25">
      <c r="A310" s="31"/>
      <c r="B310" s="31"/>
      <c r="C310" s="31"/>
      <c r="D310" s="31"/>
      <c r="E310" s="31"/>
      <c r="F310" s="31"/>
      <c r="G310" s="144"/>
      <c r="H310" s="144"/>
      <c r="I310" s="144"/>
      <c r="J310" s="144"/>
      <c r="K310" s="144"/>
      <c r="L310" s="144"/>
      <c r="M310" s="144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  <c r="AA310" s="31"/>
      <c r="AB310" s="31"/>
      <c r="AC310" s="31"/>
      <c r="AD310" s="31"/>
      <c r="AE310" s="31"/>
      <c r="AF310" s="31"/>
      <c r="AG310" s="31"/>
      <c r="AH310" s="31"/>
      <c r="AI310" s="31"/>
      <c r="AJ310" s="31"/>
      <c r="AK310" s="31"/>
      <c r="AL310" s="31"/>
      <c r="AM310" s="31"/>
      <c r="AN310" s="31"/>
      <c r="AO310" s="31"/>
      <c r="AP310" s="31"/>
      <c r="AQ310" s="31"/>
      <c r="AR310" s="31"/>
      <c r="AS310" s="31"/>
      <c r="AT310" s="31"/>
      <c r="AU310" s="31"/>
      <c r="AV310" s="31"/>
      <c r="AW310" s="31"/>
      <c r="AX310" s="31"/>
      <c r="AY310" s="31"/>
      <c r="AZ310" s="31"/>
      <c r="BA310" s="31"/>
      <c r="BB310" s="31"/>
      <c r="BC310" s="31"/>
      <c r="BD310" s="31"/>
      <c r="BE310" s="31"/>
      <c r="BF310" s="31"/>
      <c r="BG310" s="31"/>
      <c r="BH310" s="31"/>
      <c r="BI310" s="31"/>
      <c r="BJ310" s="31"/>
      <c r="BK310" s="31"/>
      <c r="BL310" s="31"/>
      <c r="BM310" s="31"/>
      <c r="BN310" s="31"/>
      <c r="BO310" s="31"/>
      <c r="BP310" s="31"/>
      <c r="BQ310" s="31"/>
    </row>
    <row r="311" spans="1:69" x14ac:dyDescent="0.25">
      <c r="A311" s="31"/>
      <c r="B311" s="31"/>
      <c r="C311" s="31"/>
      <c r="D311" s="31"/>
      <c r="E311" s="31"/>
      <c r="F311" s="31"/>
      <c r="G311" s="144"/>
      <c r="H311" s="144"/>
      <c r="I311" s="144"/>
      <c r="J311" s="144"/>
      <c r="K311" s="144"/>
      <c r="L311" s="144"/>
      <c r="M311" s="144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  <c r="AA311" s="31"/>
      <c r="AB311" s="31"/>
      <c r="AC311" s="31"/>
      <c r="AD311" s="31"/>
      <c r="AE311" s="31"/>
      <c r="AF311" s="31"/>
      <c r="AG311" s="31"/>
      <c r="AH311" s="31"/>
      <c r="AI311" s="31"/>
      <c r="AJ311" s="31"/>
      <c r="AK311" s="31"/>
      <c r="AL311" s="31"/>
      <c r="AM311" s="31"/>
      <c r="AN311" s="31"/>
      <c r="AO311" s="31"/>
      <c r="AP311" s="31"/>
      <c r="AQ311" s="31"/>
      <c r="AR311" s="31"/>
      <c r="AS311" s="31"/>
      <c r="AT311" s="31"/>
      <c r="AU311" s="31"/>
      <c r="AV311" s="31"/>
      <c r="AW311" s="31"/>
      <c r="AX311" s="31"/>
      <c r="AY311" s="31"/>
      <c r="AZ311" s="31"/>
      <c r="BA311" s="31"/>
      <c r="BB311" s="31"/>
      <c r="BC311" s="31"/>
      <c r="BD311" s="31"/>
      <c r="BE311" s="31"/>
      <c r="BF311" s="31"/>
      <c r="BG311" s="31"/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</row>
    <row r="312" spans="1:69" x14ac:dyDescent="0.25">
      <c r="A312" s="31"/>
      <c r="B312" s="31"/>
      <c r="C312" s="31"/>
      <c r="D312" s="31"/>
      <c r="E312" s="31"/>
      <c r="F312" s="31"/>
      <c r="G312" s="144"/>
      <c r="H312" s="144"/>
      <c r="I312" s="144"/>
      <c r="J312" s="144"/>
      <c r="K312" s="144"/>
      <c r="L312" s="144"/>
      <c r="M312" s="144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  <c r="AA312" s="31"/>
      <c r="AB312" s="31"/>
      <c r="AC312" s="31"/>
      <c r="AD312" s="31"/>
      <c r="AE312" s="31"/>
      <c r="AF312" s="31"/>
      <c r="AG312" s="31"/>
      <c r="AH312" s="31"/>
      <c r="AI312" s="31"/>
      <c r="AJ312" s="31"/>
      <c r="AK312" s="31"/>
      <c r="AL312" s="31"/>
      <c r="AM312" s="31"/>
      <c r="AN312" s="31"/>
      <c r="AO312" s="31"/>
      <c r="AP312" s="31"/>
      <c r="AQ312" s="31"/>
      <c r="AR312" s="31"/>
      <c r="AS312" s="31"/>
      <c r="AT312" s="31"/>
      <c r="AU312" s="31"/>
      <c r="AV312" s="31"/>
      <c r="AW312" s="31"/>
      <c r="AX312" s="31"/>
      <c r="AY312" s="31"/>
      <c r="AZ312" s="31"/>
      <c r="BA312" s="31"/>
      <c r="BB312" s="31"/>
      <c r="BC312" s="31"/>
      <c r="BD312" s="31"/>
      <c r="BE312" s="31"/>
      <c r="BF312" s="31"/>
      <c r="BG312" s="31"/>
      <c r="BH312" s="31"/>
      <c r="BI312" s="31"/>
      <c r="BJ312" s="31"/>
      <c r="BK312" s="31"/>
      <c r="BL312" s="31"/>
      <c r="BM312" s="31"/>
      <c r="BN312" s="31"/>
      <c r="BO312" s="31"/>
      <c r="BP312" s="31"/>
      <c r="BQ312" s="31"/>
    </row>
    <row r="313" spans="1:69" x14ac:dyDescent="0.25">
      <c r="A313" s="31"/>
      <c r="B313" s="31"/>
      <c r="C313" s="31"/>
      <c r="D313" s="31"/>
      <c r="E313" s="31"/>
      <c r="F313" s="31"/>
      <c r="G313" s="144"/>
      <c r="H313" s="144"/>
      <c r="I313" s="144"/>
      <c r="J313" s="144"/>
      <c r="K313" s="144"/>
      <c r="L313" s="144"/>
      <c r="M313" s="144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  <c r="AA313" s="31"/>
      <c r="AB313" s="31"/>
      <c r="AC313" s="31"/>
      <c r="AD313" s="31"/>
      <c r="AE313" s="31"/>
      <c r="AF313" s="31"/>
      <c r="AG313" s="31"/>
      <c r="AH313" s="31"/>
      <c r="AI313" s="31"/>
      <c r="AJ313" s="31"/>
      <c r="AK313" s="31"/>
      <c r="AL313" s="31"/>
      <c r="AM313" s="31"/>
      <c r="AN313" s="31"/>
      <c r="AO313" s="31"/>
      <c r="AP313" s="31"/>
      <c r="AQ313" s="31"/>
      <c r="AR313" s="31"/>
      <c r="AS313" s="31"/>
      <c r="AT313" s="31"/>
      <c r="AU313" s="31"/>
      <c r="AV313" s="31"/>
      <c r="AW313" s="31"/>
      <c r="AX313" s="31"/>
      <c r="AY313" s="31"/>
      <c r="AZ313" s="31"/>
      <c r="BA313" s="31"/>
      <c r="BB313" s="31"/>
      <c r="BC313" s="31"/>
      <c r="BD313" s="31"/>
      <c r="BE313" s="31"/>
      <c r="BF313" s="31"/>
      <c r="BG313" s="31"/>
      <c r="BH313" s="31"/>
      <c r="BI313" s="31"/>
      <c r="BJ313" s="31"/>
      <c r="BK313" s="31"/>
      <c r="BL313" s="31"/>
      <c r="BM313" s="31"/>
      <c r="BN313" s="31"/>
      <c r="BO313" s="31"/>
      <c r="BP313" s="31"/>
      <c r="BQ313" s="31"/>
    </row>
    <row r="314" spans="1:69" x14ac:dyDescent="0.25">
      <c r="A314" s="31"/>
      <c r="B314" s="31"/>
      <c r="C314" s="31"/>
      <c r="D314" s="31"/>
      <c r="E314" s="31"/>
      <c r="F314" s="31"/>
      <c r="G314" s="144"/>
      <c r="H314" s="144"/>
      <c r="I314" s="144"/>
      <c r="J314" s="144"/>
      <c r="K314" s="144"/>
      <c r="L314" s="144"/>
      <c r="M314" s="144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  <c r="AA314" s="31"/>
      <c r="AB314" s="31"/>
      <c r="AC314" s="31"/>
      <c r="AD314" s="31"/>
      <c r="AE314" s="31"/>
      <c r="AF314" s="31"/>
      <c r="AG314" s="31"/>
      <c r="AH314" s="31"/>
      <c r="AI314" s="31"/>
      <c r="AJ314" s="31"/>
      <c r="AK314" s="31"/>
      <c r="AL314" s="31"/>
      <c r="AM314" s="31"/>
      <c r="AN314" s="31"/>
      <c r="AO314" s="31"/>
      <c r="AP314" s="31"/>
      <c r="AQ314" s="31"/>
      <c r="AR314" s="31"/>
      <c r="AS314" s="31"/>
      <c r="AT314" s="31"/>
      <c r="AU314" s="31"/>
      <c r="AV314" s="31"/>
      <c r="AW314" s="31"/>
      <c r="AX314" s="31"/>
      <c r="AY314" s="31"/>
      <c r="AZ314" s="31"/>
      <c r="BA314" s="31"/>
      <c r="BB314" s="31"/>
      <c r="BC314" s="31"/>
      <c r="BD314" s="31"/>
      <c r="BE314" s="31"/>
      <c r="BF314" s="31"/>
      <c r="BG314" s="31"/>
      <c r="BH314" s="31"/>
      <c r="BI314" s="31"/>
      <c r="BJ314" s="31"/>
      <c r="BK314" s="31"/>
      <c r="BL314" s="31"/>
      <c r="BM314" s="31"/>
      <c r="BN314" s="31"/>
      <c r="BO314" s="31"/>
      <c r="BP314" s="31"/>
      <c r="BQ314" s="31"/>
    </row>
    <row r="315" spans="1:69" x14ac:dyDescent="0.25">
      <c r="A315" s="31"/>
      <c r="B315" s="31"/>
      <c r="C315" s="31"/>
      <c r="D315" s="31"/>
      <c r="E315" s="31"/>
      <c r="F315" s="31"/>
      <c r="G315" s="144"/>
      <c r="H315" s="144"/>
      <c r="I315" s="144"/>
      <c r="J315" s="144"/>
      <c r="K315" s="144"/>
      <c r="L315" s="144"/>
      <c r="M315" s="144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  <c r="AA315" s="31"/>
      <c r="AB315" s="31"/>
      <c r="AC315" s="31"/>
      <c r="AD315" s="31"/>
      <c r="AE315" s="31"/>
      <c r="AF315" s="31"/>
      <c r="AG315" s="31"/>
      <c r="AH315" s="31"/>
      <c r="AI315" s="31"/>
      <c r="AJ315" s="31"/>
      <c r="AK315" s="31"/>
      <c r="AL315" s="31"/>
      <c r="AM315" s="31"/>
      <c r="AN315" s="31"/>
      <c r="AO315" s="31"/>
      <c r="AP315" s="31"/>
      <c r="AQ315" s="31"/>
      <c r="AR315" s="31"/>
      <c r="AS315" s="31"/>
      <c r="AT315" s="31"/>
      <c r="AU315" s="31"/>
      <c r="AV315" s="31"/>
      <c r="AW315" s="31"/>
      <c r="AX315" s="31"/>
      <c r="AY315" s="31"/>
      <c r="AZ315" s="31"/>
      <c r="BA315" s="31"/>
      <c r="BB315" s="31"/>
      <c r="BC315" s="31"/>
      <c r="BD315" s="31"/>
      <c r="BE315" s="31"/>
      <c r="BF315" s="31"/>
      <c r="BG315" s="31"/>
      <c r="BH315" s="31"/>
      <c r="BI315" s="31"/>
      <c r="BJ315" s="31"/>
      <c r="BK315" s="31"/>
      <c r="BL315" s="31"/>
      <c r="BM315" s="31"/>
      <c r="BN315" s="31"/>
      <c r="BO315" s="31"/>
      <c r="BP315" s="31"/>
      <c r="BQ315" s="31"/>
    </row>
    <row r="316" spans="1:69" x14ac:dyDescent="0.25">
      <c r="A316" s="31"/>
      <c r="B316" s="31"/>
      <c r="C316" s="31"/>
      <c r="D316" s="31"/>
      <c r="E316" s="31"/>
      <c r="F316" s="31"/>
      <c r="G316" s="144"/>
      <c r="H316" s="144"/>
      <c r="I316" s="144"/>
      <c r="J316" s="144"/>
      <c r="K316" s="144"/>
      <c r="L316" s="144"/>
      <c r="M316" s="144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  <c r="AA316" s="31"/>
      <c r="AB316" s="31"/>
      <c r="AC316" s="31"/>
      <c r="AD316" s="31"/>
      <c r="AE316" s="31"/>
      <c r="AF316" s="31"/>
      <c r="AG316" s="31"/>
      <c r="AH316" s="31"/>
      <c r="AI316" s="31"/>
      <c r="AJ316" s="31"/>
      <c r="AK316" s="31"/>
      <c r="AL316" s="31"/>
      <c r="AM316" s="31"/>
      <c r="AN316" s="31"/>
      <c r="AO316" s="31"/>
      <c r="AP316" s="31"/>
      <c r="AQ316" s="31"/>
      <c r="AR316" s="31"/>
      <c r="AS316" s="31"/>
      <c r="AT316" s="31"/>
      <c r="AU316" s="31"/>
      <c r="AV316" s="31"/>
      <c r="AW316" s="31"/>
      <c r="AX316" s="31"/>
      <c r="AY316" s="31"/>
      <c r="AZ316" s="31"/>
      <c r="BA316" s="31"/>
      <c r="BB316" s="31"/>
      <c r="BC316" s="31"/>
      <c r="BD316" s="31"/>
      <c r="BE316" s="31"/>
      <c r="BF316" s="31"/>
      <c r="BG316" s="31"/>
      <c r="BH316" s="31"/>
      <c r="BI316" s="31"/>
      <c r="BJ316" s="31"/>
      <c r="BK316" s="31"/>
      <c r="BL316" s="31"/>
      <c r="BM316" s="31"/>
      <c r="BN316" s="31"/>
      <c r="BO316" s="31"/>
      <c r="BP316" s="31"/>
      <c r="BQ316" s="31"/>
    </row>
    <row r="317" spans="1:69" x14ac:dyDescent="0.25">
      <c r="A317" s="31"/>
      <c r="B317" s="31"/>
      <c r="C317" s="31"/>
      <c r="D317" s="31"/>
      <c r="E317" s="31"/>
      <c r="F317" s="31"/>
      <c r="G317" s="144"/>
      <c r="H317" s="144"/>
      <c r="I317" s="144"/>
      <c r="J317" s="144"/>
      <c r="K317" s="144"/>
      <c r="L317" s="144"/>
      <c r="M317" s="144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  <c r="AA317" s="31"/>
      <c r="AB317" s="31"/>
      <c r="AC317" s="31"/>
      <c r="AD317" s="31"/>
      <c r="AE317" s="31"/>
      <c r="AF317" s="31"/>
      <c r="AG317" s="31"/>
      <c r="AH317" s="31"/>
      <c r="AI317" s="31"/>
      <c r="AJ317" s="31"/>
      <c r="AK317" s="31"/>
      <c r="AL317" s="31"/>
      <c r="AM317" s="31"/>
      <c r="AN317" s="31"/>
      <c r="AO317" s="31"/>
      <c r="AP317" s="31"/>
      <c r="AQ317" s="31"/>
      <c r="AR317" s="31"/>
      <c r="AS317" s="31"/>
      <c r="AT317" s="31"/>
      <c r="AU317" s="31"/>
      <c r="AV317" s="31"/>
      <c r="AW317" s="31"/>
      <c r="AX317" s="31"/>
      <c r="AY317" s="31"/>
      <c r="AZ317" s="31"/>
      <c r="BA317" s="31"/>
      <c r="BB317" s="31"/>
      <c r="BC317" s="31"/>
      <c r="BD317" s="31"/>
      <c r="BE317" s="31"/>
      <c r="BF317" s="31"/>
      <c r="BG317" s="31"/>
      <c r="BH317" s="31"/>
      <c r="BI317" s="31"/>
      <c r="BJ317" s="31"/>
      <c r="BK317" s="31"/>
      <c r="BL317" s="31"/>
      <c r="BM317" s="31"/>
      <c r="BN317" s="31"/>
      <c r="BO317" s="31"/>
      <c r="BP317" s="31"/>
      <c r="BQ317" s="31"/>
    </row>
    <row r="318" spans="1:69" x14ac:dyDescent="0.25">
      <c r="A318" s="31"/>
      <c r="B318" s="31"/>
      <c r="C318" s="31"/>
      <c r="D318" s="31"/>
      <c r="E318" s="31"/>
      <c r="F318" s="31"/>
      <c r="G318" s="144"/>
      <c r="H318" s="144"/>
      <c r="I318" s="144"/>
      <c r="J318" s="144"/>
      <c r="K318" s="144"/>
      <c r="L318" s="144"/>
      <c r="M318" s="144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  <c r="AA318" s="31"/>
      <c r="AB318" s="31"/>
      <c r="AC318" s="31"/>
      <c r="AD318" s="31"/>
      <c r="AE318" s="31"/>
      <c r="AF318" s="31"/>
      <c r="AG318" s="31"/>
      <c r="AH318" s="31"/>
      <c r="AI318" s="31"/>
      <c r="AJ318" s="31"/>
      <c r="AK318" s="31"/>
      <c r="AL318" s="31"/>
      <c r="AM318" s="31"/>
      <c r="AN318" s="31"/>
      <c r="AO318" s="31"/>
      <c r="AP318" s="31"/>
      <c r="AQ318" s="31"/>
      <c r="AR318" s="31"/>
      <c r="AS318" s="31"/>
      <c r="AT318" s="31"/>
      <c r="AU318" s="31"/>
      <c r="AV318" s="31"/>
      <c r="AW318" s="31"/>
      <c r="AX318" s="31"/>
      <c r="AY318" s="31"/>
      <c r="AZ318" s="31"/>
      <c r="BA318" s="31"/>
      <c r="BB318" s="31"/>
      <c r="BC318" s="31"/>
      <c r="BD318" s="31"/>
      <c r="BE318" s="31"/>
      <c r="BF318" s="31"/>
      <c r="BG318" s="31"/>
      <c r="BH318" s="31"/>
      <c r="BI318" s="31"/>
      <c r="BJ318" s="31"/>
      <c r="BK318" s="31"/>
      <c r="BL318" s="31"/>
      <c r="BM318" s="31"/>
      <c r="BN318" s="31"/>
      <c r="BO318" s="31"/>
      <c r="BP318" s="31"/>
      <c r="BQ318" s="31"/>
    </row>
    <row r="319" spans="1:69" x14ac:dyDescent="0.25">
      <c r="A319" s="31"/>
      <c r="B319" s="31"/>
      <c r="C319" s="31"/>
      <c r="D319" s="31"/>
      <c r="E319" s="31"/>
      <c r="F319" s="31"/>
      <c r="G319" s="144"/>
      <c r="H319" s="144"/>
      <c r="I319" s="144"/>
      <c r="J319" s="144"/>
      <c r="K319" s="144"/>
      <c r="L319" s="144"/>
      <c r="M319" s="144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  <c r="AA319" s="31"/>
      <c r="AB319" s="31"/>
      <c r="AC319" s="31"/>
      <c r="AD319" s="31"/>
      <c r="AE319" s="31"/>
      <c r="AF319" s="31"/>
      <c r="AG319" s="31"/>
      <c r="AH319" s="31"/>
      <c r="AI319" s="31"/>
      <c r="AJ319" s="31"/>
      <c r="AK319" s="31"/>
      <c r="AL319" s="31"/>
      <c r="AM319" s="31"/>
      <c r="AN319" s="31"/>
      <c r="AO319" s="31"/>
      <c r="AP319" s="31"/>
      <c r="AQ319" s="31"/>
      <c r="AR319" s="31"/>
      <c r="AS319" s="31"/>
      <c r="AT319" s="31"/>
      <c r="AU319" s="31"/>
      <c r="AV319" s="31"/>
      <c r="AW319" s="31"/>
      <c r="AX319" s="31"/>
      <c r="AY319" s="31"/>
      <c r="AZ319" s="31"/>
      <c r="BA319" s="31"/>
      <c r="BB319" s="31"/>
      <c r="BC319" s="31"/>
      <c r="BD319" s="31"/>
      <c r="BE319" s="31"/>
      <c r="BF319" s="31"/>
      <c r="BG319" s="31"/>
      <c r="BH319" s="31"/>
      <c r="BI319" s="31"/>
      <c r="BJ319" s="31"/>
      <c r="BK319" s="31"/>
      <c r="BL319" s="31"/>
      <c r="BM319" s="31"/>
      <c r="BN319" s="31"/>
      <c r="BO319" s="31"/>
      <c r="BP319" s="31"/>
      <c r="BQ319" s="31"/>
    </row>
    <row r="320" spans="1:69" x14ac:dyDescent="0.25">
      <c r="A320" s="31"/>
      <c r="B320" s="31"/>
      <c r="C320" s="31"/>
      <c r="D320" s="31"/>
      <c r="E320" s="31"/>
      <c r="F320" s="31"/>
      <c r="G320" s="144"/>
      <c r="H320" s="144"/>
      <c r="I320" s="144"/>
      <c r="J320" s="144"/>
      <c r="K320" s="144"/>
      <c r="L320" s="144"/>
      <c r="M320" s="144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  <c r="AA320" s="31"/>
      <c r="AB320" s="31"/>
      <c r="AC320" s="31"/>
      <c r="AD320" s="31"/>
      <c r="AE320" s="31"/>
      <c r="AF320" s="31"/>
      <c r="AG320" s="31"/>
      <c r="AH320" s="31"/>
      <c r="AI320" s="31"/>
      <c r="AJ320" s="31"/>
      <c r="AK320" s="31"/>
      <c r="AL320" s="31"/>
      <c r="AM320" s="31"/>
      <c r="AN320" s="31"/>
      <c r="AO320" s="31"/>
      <c r="AP320" s="31"/>
      <c r="AQ320" s="31"/>
      <c r="AR320" s="31"/>
      <c r="AS320" s="31"/>
      <c r="AT320" s="31"/>
      <c r="AU320" s="31"/>
      <c r="AV320" s="31"/>
      <c r="AW320" s="31"/>
      <c r="AX320" s="31"/>
      <c r="AY320" s="31"/>
      <c r="AZ320" s="31"/>
      <c r="BA320" s="31"/>
      <c r="BB320" s="31"/>
      <c r="BC320" s="31"/>
      <c r="BD320" s="31"/>
      <c r="BE320" s="31"/>
      <c r="BF320" s="31"/>
      <c r="BG320" s="31"/>
      <c r="BH320" s="31"/>
      <c r="BI320" s="31"/>
      <c r="BJ320" s="31"/>
      <c r="BK320" s="31"/>
      <c r="BL320" s="31"/>
      <c r="BM320" s="31"/>
      <c r="BN320" s="31"/>
      <c r="BO320" s="31"/>
      <c r="BP320" s="31"/>
      <c r="BQ320" s="31"/>
    </row>
    <row r="321" spans="1:69" x14ac:dyDescent="0.25">
      <c r="A321" s="31"/>
      <c r="B321" s="31"/>
      <c r="C321" s="31"/>
      <c r="D321" s="31"/>
      <c r="E321" s="31"/>
      <c r="F321" s="31"/>
      <c r="G321" s="144"/>
      <c r="H321" s="144"/>
      <c r="I321" s="144"/>
      <c r="J321" s="144"/>
      <c r="K321" s="144"/>
      <c r="L321" s="144"/>
      <c r="M321" s="144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  <c r="AA321" s="31"/>
      <c r="AB321" s="31"/>
      <c r="AC321" s="31"/>
      <c r="AD321" s="31"/>
      <c r="AE321" s="31"/>
      <c r="AF321" s="31"/>
      <c r="AG321" s="31"/>
      <c r="AH321" s="31"/>
      <c r="AI321" s="31"/>
      <c r="AJ321" s="31"/>
      <c r="AK321" s="31"/>
      <c r="AL321" s="31"/>
      <c r="AM321" s="31"/>
      <c r="AN321" s="31"/>
      <c r="AO321" s="31"/>
      <c r="AP321" s="31"/>
      <c r="AQ321" s="31"/>
      <c r="AR321" s="31"/>
      <c r="AS321" s="31"/>
      <c r="AT321" s="31"/>
      <c r="AU321" s="31"/>
      <c r="AV321" s="31"/>
      <c r="AW321" s="31"/>
      <c r="AX321" s="31"/>
      <c r="AY321" s="31"/>
      <c r="AZ321" s="31"/>
      <c r="BA321" s="31"/>
      <c r="BB321" s="31"/>
      <c r="BC321" s="31"/>
      <c r="BD321" s="31"/>
      <c r="BE321" s="31"/>
      <c r="BF321" s="31"/>
      <c r="BG321" s="31"/>
      <c r="BH321" s="31"/>
      <c r="BI321" s="31"/>
      <c r="BJ321" s="31"/>
      <c r="BK321" s="31"/>
      <c r="BL321" s="31"/>
      <c r="BM321" s="31"/>
      <c r="BN321" s="31"/>
      <c r="BO321" s="31"/>
      <c r="BP321" s="31"/>
      <c r="BQ321" s="31"/>
    </row>
    <row r="322" spans="1:69" x14ac:dyDescent="0.25">
      <c r="A322" s="31"/>
      <c r="B322" s="31"/>
      <c r="C322" s="31"/>
      <c r="D322" s="31"/>
      <c r="E322" s="31"/>
      <c r="F322" s="31"/>
      <c r="G322" s="144"/>
      <c r="H322" s="144"/>
      <c r="I322" s="144"/>
      <c r="J322" s="144"/>
      <c r="K322" s="144"/>
      <c r="L322" s="144"/>
      <c r="M322" s="144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  <c r="AA322" s="31"/>
      <c r="AB322" s="31"/>
      <c r="AC322" s="31"/>
      <c r="AD322" s="31"/>
      <c r="AE322" s="31"/>
      <c r="AF322" s="31"/>
      <c r="AG322" s="31"/>
      <c r="AH322" s="31"/>
      <c r="AI322" s="31"/>
      <c r="AJ322" s="31"/>
      <c r="AK322" s="31"/>
      <c r="AL322" s="31"/>
      <c r="AM322" s="31"/>
      <c r="AN322" s="31"/>
      <c r="AO322" s="31"/>
      <c r="AP322" s="31"/>
      <c r="AQ322" s="31"/>
      <c r="AR322" s="31"/>
      <c r="AS322" s="31"/>
      <c r="AT322" s="31"/>
      <c r="AU322" s="31"/>
      <c r="AV322" s="31"/>
      <c r="AW322" s="31"/>
      <c r="AX322" s="31"/>
      <c r="AY322" s="31"/>
      <c r="AZ322" s="31"/>
      <c r="BA322" s="31"/>
      <c r="BB322" s="31"/>
      <c r="BC322" s="31"/>
      <c r="BD322" s="31"/>
      <c r="BE322" s="31"/>
      <c r="BF322" s="31"/>
      <c r="BG322" s="31"/>
      <c r="BH322" s="31"/>
      <c r="BI322" s="31"/>
      <c r="BJ322" s="31"/>
      <c r="BK322" s="31"/>
      <c r="BL322" s="31"/>
      <c r="BM322" s="31"/>
      <c r="BN322" s="31"/>
      <c r="BO322" s="31"/>
      <c r="BP322" s="31"/>
      <c r="BQ322" s="31"/>
    </row>
    <row r="323" spans="1:69" x14ac:dyDescent="0.25">
      <c r="A323" s="31"/>
      <c r="B323" s="31"/>
      <c r="C323" s="31"/>
      <c r="D323" s="31"/>
      <c r="E323" s="31"/>
      <c r="F323" s="31"/>
      <c r="G323" s="144"/>
      <c r="H323" s="144"/>
      <c r="I323" s="144"/>
      <c r="J323" s="144"/>
      <c r="K323" s="144"/>
      <c r="L323" s="144"/>
      <c r="M323" s="144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  <c r="AA323" s="31"/>
      <c r="AB323" s="31"/>
      <c r="AC323" s="31"/>
      <c r="AD323" s="31"/>
      <c r="AE323" s="31"/>
      <c r="AF323" s="31"/>
      <c r="AG323" s="31"/>
      <c r="AH323" s="31"/>
      <c r="AI323" s="31"/>
      <c r="AJ323" s="31"/>
      <c r="AK323" s="31"/>
      <c r="AL323" s="31"/>
      <c r="AM323" s="31"/>
      <c r="AN323" s="31"/>
      <c r="AO323" s="31"/>
      <c r="AP323" s="31"/>
      <c r="AQ323" s="31"/>
      <c r="AR323" s="31"/>
      <c r="AS323" s="31"/>
      <c r="AT323" s="31"/>
      <c r="AU323" s="31"/>
      <c r="AV323" s="31"/>
      <c r="AW323" s="31"/>
      <c r="AX323" s="31"/>
      <c r="AY323" s="31"/>
      <c r="AZ323" s="31"/>
      <c r="BA323" s="31"/>
      <c r="BB323" s="31"/>
      <c r="BC323" s="31"/>
      <c r="BD323" s="31"/>
      <c r="BE323" s="31"/>
      <c r="BF323" s="31"/>
      <c r="BG323" s="31"/>
      <c r="BH323" s="31"/>
      <c r="BI323" s="31"/>
      <c r="BJ323" s="31"/>
      <c r="BK323" s="31"/>
      <c r="BL323" s="31"/>
      <c r="BM323" s="31"/>
      <c r="BN323" s="31"/>
      <c r="BO323" s="31"/>
      <c r="BP323" s="31"/>
      <c r="BQ323" s="31"/>
    </row>
    <row r="324" spans="1:69" x14ac:dyDescent="0.25">
      <c r="A324" s="31"/>
      <c r="B324" s="31"/>
      <c r="C324" s="31"/>
      <c r="D324" s="31"/>
      <c r="E324" s="31"/>
      <c r="F324" s="31"/>
      <c r="G324" s="144"/>
      <c r="H324" s="144"/>
      <c r="I324" s="144"/>
      <c r="J324" s="144"/>
      <c r="K324" s="144"/>
      <c r="L324" s="144"/>
      <c r="M324" s="144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  <c r="AA324" s="31"/>
      <c r="AB324" s="31"/>
      <c r="AC324" s="31"/>
      <c r="AD324" s="31"/>
      <c r="AE324" s="31"/>
      <c r="AF324" s="31"/>
      <c r="AG324" s="31"/>
      <c r="AH324" s="31"/>
      <c r="AI324" s="31"/>
      <c r="AJ324" s="31"/>
      <c r="AK324" s="31"/>
      <c r="AL324" s="31"/>
      <c r="AM324" s="31"/>
      <c r="AN324" s="31"/>
      <c r="AO324" s="31"/>
      <c r="AP324" s="31"/>
      <c r="AQ324" s="31"/>
      <c r="AR324" s="31"/>
      <c r="AS324" s="31"/>
      <c r="AT324" s="31"/>
      <c r="AU324" s="31"/>
      <c r="AV324" s="31"/>
      <c r="AW324" s="31"/>
      <c r="AX324" s="31"/>
      <c r="AY324" s="31"/>
      <c r="AZ324" s="31"/>
      <c r="BA324" s="31"/>
      <c r="BB324" s="31"/>
      <c r="BC324" s="31"/>
      <c r="BD324" s="31"/>
      <c r="BE324" s="31"/>
      <c r="BF324" s="31"/>
      <c r="BG324" s="31"/>
      <c r="BH324" s="31"/>
      <c r="BI324" s="31"/>
      <c r="BJ324" s="31"/>
      <c r="BK324" s="31"/>
      <c r="BL324" s="31"/>
      <c r="BM324" s="31"/>
      <c r="BN324" s="31"/>
      <c r="BO324" s="31"/>
      <c r="BP324" s="31"/>
      <c r="BQ324" s="31"/>
    </row>
    <row r="325" spans="1:69" x14ac:dyDescent="0.25">
      <c r="A325" s="31"/>
      <c r="B325" s="31"/>
      <c r="C325" s="31"/>
      <c r="D325" s="31"/>
      <c r="E325" s="31"/>
      <c r="F325" s="31"/>
      <c r="G325" s="144"/>
      <c r="H325" s="144"/>
      <c r="I325" s="144"/>
      <c r="J325" s="144"/>
      <c r="K325" s="144"/>
      <c r="L325" s="144"/>
      <c r="M325" s="144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  <c r="AA325" s="31"/>
      <c r="AB325" s="31"/>
      <c r="AC325" s="31"/>
      <c r="AD325" s="31"/>
      <c r="AE325" s="31"/>
      <c r="AF325" s="31"/>
      <c r="AG325" s="31"/>
      <c r="AH325" s="31"/>
      <c r="AI325" s="31"/>
      <c r="AJ325" s="31"/>
      <c r="AK325" s="31"/>
      <c r="AL325" s="31"/>
      <c r="AM325" s="31"/>
      <c r="AN325" s="31"/>
      <c r="AO325" s="31"/>
      <c r="AP325" s="31"/>
      <c r="AQ325" s="31"/>
      <c r="AR325" s="31"/>
      <c r="AS325" s="31"/>
      <c r="AT325" s="31"/>
      <c r="AU325" s="31"/>
      <c r="AV325" s="31"/>
      <c r="AW325" s="31"/>
      <c r="AX325" s="31"/>
      <c r="AY325" s="31"/>
      <c r="AZ325" s="31"/>
      <c r="BA325" s="31"/>
      <c r="BB325" s="31"/>
      <c r="BC325" s="31"/>
      <c r="BD325" s="31"/>
      <c r="BE325" s="31"/>
      <c r="BF325" s="31"/>
      <c r="BG325" s="31"/>
      <c r="BH325" s="31"/>
      <c r="BI325" s="31"/>
      <c r="BJ325" s="31"/>
      <c r="BK325" s="31"/>
      <c r="BL325" s="31"/>
      <c r="BM325" s="31"/>
      <c r="BN325" s="31"/>
      <c r="BO325" s="31"/>
      <c r="BP325" s="31"/>
      <c r="BQ325" s="31"/>
    </row>
    <row r="326" spans="1:69" x14ac:dyDescent="0.25">
      <c r="A326" s="31"/>
      <c r="B326" s="31"/>
      <c r="C326" s="31"/>
      <c r="D326" s="31"/>
      <c r="E326" s="31"/>
      <c r="F326" s="31"/>
      <c r="G326" s="144"/>
      <c r="H326" s="144"/>
      <c r="I326" s="144"/>
      <c r="J326" s="144"/>
      <c r="K326" s="144"/>
      <c r="L326" s="144"/>
      <c r="M326" s="144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  <c r="AA326" s="31"/>
      <c r="AB326" s="31"/>
      <c r="AC326" s="31"/>
      <c r="AD326" s="31"/>
      <c r="AE326" s="31"/>
      <c r="AF326" s="31"/>
      <c r="AG326" s="31"/>
      <c r="AH326" s="31"/>
      <c r="AI326" s="31"/>
      <c r="AJ326" s="31"/>
      <c r="AK326" s="31"/>
      <c r="AL326" s="31"/>
      <c r="AM326" s="31"/>
      <c r="AN326" s="31"/>
      <c r="AO326" s="31"/>
      <c r="AP326" s="31"/>
      <c r="AQ326" s="31"/>
      <c r="AR326" s="31"/>
      <c r="AS326" s="31"/>
      <c r="AT326" s="31"/>
      <c r="AU326" s="31"/>
      <c r="AV326" s="31"/>
      <c r="AW326" s="31"/>
      <c r="AX326" s="31"/>
      <c r="AY326" s="31"/>
      <c r="AZ326" s="31"/>
      <c r="BA326" s="31"/>
      <c r="BB326" s="31"/>
      <c r="BC326" s="31"/>
      <c r="BD326" s="31"/>
      <c r="BE326" s="31"/>
      <c r="BF326" s="31"/>
      <c r="BG326" s="31"/>
      <c r="BH326" s="31"/>
      <c r="BI326" s="31"/>
      <c r="BJ326" s="31"/>
      <c r="BK326" s="31"/>
      <c r="BL326" s="31"/>
      <c r="BM326" s="31"/>
      <c r="BN326" s="31"/>
      <c r="BO326" s="31"/>
      <c r="BP326" s="31"/>
      <c r="BQ326" s="31"/>
    </row>
    <row r="327" spans="1:69" x14ac:dyDescent="0.25">
      <c r="A327" s="31"/>
      <c r="B327" s="31"/>
      <c r="C327" s="31"/>
      <c r="D327" s="31"/>
      <c r="E327" s="31"/>
      <c r="F327" s="31"/>
      <c r="G327" s="144"/>
      <c r="H327" s="144"/>
      <c r="I327" s="144"/>
      <c r="J327" s="144"/>
      <c r="K327" s="144"/>
      <c r="L327" s="144"/>
      <c r="M327" s="144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  <c r="AA327" s="31"/>
      <c r="AB327" s="31"/>
      <c r="AC327" s="31"/>
      <c r="AD327" s="31"/>
      <c r="AE327" s="31"/>
      <c r="AF327" s="31"/>
      <c r="AG327" s="31"/>
      <c r="AH327" s="31"/>
      <c r="AI327" s="31"/>
      <c r="AJ327" s="31"/>
      <c r="AK327" s="31"/>
      <c r="AL327" s="31"/>
      <c r="AM327" s="31"/>
      <c r="AN327" s="31"/>
      <c r="AO327" s="31"/>
      <c r="AP327" s="31"/>
      <c r="AQ327" s="31"/>
      <c r="AR327" s="31"/>
      <c r="AS327" s="31"/>
      <c r="AT327" s="31"/>
      <c r="AU327" s="31"/>
      <c r="AV327" s="31"/>
      <c r="AW327" s="31"/>
      <c r="AX327" s="31"/>
      <c r="AY327" s="31"/>
      <c r="AZ327" s="31"/>
      <c r="BA327" s="31"/>
      <c r="BB327" s="31"/>
      <c r="BC327" s="31"/>
      <c r="BD327" s="31"/>
      <c r="BE327" s="31"/>
      <c r="BF327" s="31"/>
      <c r="BG327" s="31"/>
      <c r="BH327" s="31"/>
      <c r="BI327" s="31"/>
      <c r="BJ327" s="31"/>
      <c r="BK327" s="31"/>
      <c r="BL327" s="31"/>
      <c r="BM327" s="31"/>
      <c r="BN327" s="31"/>
      <c r="BO327" s="31"/>
      <c r="BP327" s="31"/>
      <c r="BQ327" s="31"/>
    </row>
    <row r="328" spans="1:69" x14ac:dyDescent="0.25">
      <c r="A328" s="31"/>
      <c r="B328" s="31"/>
      <c r="C328" s="31"/>
      <c r="D328" s="31"/>
      <c r="E328" s="31"/>
      <c r="F328" s="31"/>
      <c r="G328" s="144"/>
      <c r="H328" s="144"/>
      <c r="I328" s="144"/>
      <c r="J328" s="144"/>
      <c r="K328" s="144"/>
      <c r="L328" s="144"/>
      <c r="M328" s="144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  <c r="AA328" s="31"/>
      <c r="AB328" s="31"/>
      <c r="AC328" s="31"/>
      <c r="AD328" s="31"/>
      <c r="AE328" s="31"/>
      <c r="AF328" s="31"/>
      <c r="AG328" s="31"/>
      <c r="AH328" s="31"/>
      <c r="AI328" s="31"/>
      <c r="AJ328" s="31"/>
      <c r="AK328" s="31"/>
      <c r="AL328" s="31"/>
      <c r="AM328" s="31"/>
      <c r="AN328" s="31"/>
      <c r="AO328" s="31"/>
      <c r="AP328" s="31"/>
      <c r="AQ328" s="31"/>
      <c r="AR328" s="31"/>
      <c r="AS328" s="31"/>
      <c r="AT328" s="31"/>
      <c r="AU328" s="31"/>
      <c r="AV328" s="31"/>
      <c r="AW328" s="31"/>
      <c r="AX328" s="31"/>
      <c r="AY328" s="31"/>
      <c r="AZ328" s="31"/>
      <c r="BA328" s="31"/>
      <c r="BB328" s="31"/>
      <c r="BC328" s="31"/>
      <c r="BD328" s="31"/>
      <c r="BE328" s="31"/>
      <c r="BF328" s="31"/>
      <c r="BG328" s="31"/>
      <c r="BH328" s="31"/>
      <c r="BI328" s="31"/>
      <c r="BJ328" s="31"/>
      <c r="BK328" s="31"/>
      <c r="BL328" s="31"/>
      <c r="BM328" s="31"/>
      <c r="BN328" s="31"/>
      <c r="BO328" s="31"/>
      <c r="BP328" s="31"/>
      <c r="BQ328" s="31"/>
    </row>
    <row r="329" spans="1:69" x14ac:dyDescent="0.25">
      <c r="A329" s="31"/>
      <c r="B329" s="31"/>
      <c r="C329" s="31"/>
      <c r="D329" s="31"/>
      <c r="E329" s="31"/>
      <c r="F329" s="31"/>
      <c r="G329" s="144"/>
      <c r="H329" s="144"/>
      <c r="I329" s="144"/>
      <c r="J329" s="144"/>
      <c r="K329" s="144"/>
      <c r="L329" s="144"/>
      <c r="M329" s="144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  <c r="AA329" s="31"/>
      <c r="AB329" s="31"/>
      <c r="AC329" s="31"/>
      <c r="AD329" s="31"/>
      <c r="AE329" s="31"/>
      <c r="AF329" s="31"/>
      <c r="AG329" s="31"/>
      <c r="AH329" s="31"/>
      <c r="AI329" s="31"/>
      <c r="AJ329" s="31"/>
      <c r="AK329" s="31"/>
      <c r="AL329" s="31"/>
      <c r="AM329" s="31"/>
      <c r="AN329" s="31"/>
      <c r="AO329" s="31"/>
      <c r="AP329" s="31"/>
      <c r="AQ329" s="31"/>
      <c r="AR329" s="31"/>
      <c r="AS329" s="31"/>
      <c r="AT329" s="31"/>
      <c r="AU329" s="31"/>
      <c r="AV329" s="31"/>
      <c r="AW329" s="31"/>
      <c r="AX329" s="31"/>
      <c r="AY329" s="31"/>
      <c r="AZ329" s="31"/>
      <c r="BA329" s="31"/>
      <c r="BB329" s="31"/>
      <c r="BC329" s="31"/>
      <c r="BD329" s="31"/>
      <c r="BE329" s="31"/>
      <c r="BF329" s="31"/>
      <c r="BG329" s="31"/>
      <c r="BH329" s="31"/>
      <c r="BI329" s="31"/>
      <c r="BJ329" s="31"/>
      <c r="BK329" s="31"/>
      <c r="BL329" s="31"/>
      <c r="BM329" s="31"/>
      <c r="BN329" s="31"/>
      <c r="BO329" s="31"/>
      <c r="BP329" s="31"/>
      <c r="BQ329" s="31"/>
    </row>
    <row r="330" spans="1:69" x14ac:dyDescent="0.25">
      <c r="A330" s="31"/>
      <c r="B330" s="31"/>
      <c r="C330" s="31"/>
      <c r="D330" s="31"/>
      <c r="E330" s="31"/>
      <c r="F330" s="31"/>
      <c r="G330" s="144"/>
      <c r="H330" s="144"/>
      <c r="I330" s="144"/>
      <c r="J330" s="144"/>
      <c r="K330" s="144"/>
      <c r="L330" s="144"/>
      <c r="M330" s="144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  <c r="AA330" s="31"/>
      <c r="AB330" s="31"/>
      <c r="AC330" s="31"/>
      <c r="AD330" s="31"/>
      <c r="AE330" s="31"/>
      <c r="AF330" s="31"/>
      <c r="AG330" s="31"/>
      <c r="AH330" s="31"/>
      <c r="AI330" s="31"/>
      <c r="AJ330" s="31"/>
      <c r="AK330" s="31"/>
      <c r="AL330" s="31"/>
      <c r="AM330" s="31"/>
      <c r="AN330" s="31"/>
      <c r="AO330" s="31"/>
      <c r="AP330" s="31"/>
      <c r="AQ330" s="31"/>
      <c r="AR330" s="31"/>
      <c r="AS330" s="31"/>
      <c r="AT330" s="31"/>
      <c r="AU330" s="31"/>
      <c r="AV330" s="31"/>
      <c r="AW330" s="31"/>
      <c r="AX330" s="31"/>
      <c r="AY330" s="31"/>
      <c r="AZ330" s="31"/>
      <c r="BA330" s="31"/>
      <c r="BB330" s="31"/>
      <c r="BC330" s="31"/>
      <c r="BD330" s="31"/>
      <c r="BE330" s="31"/>
      <c r="BF330" s="31"/>
      <c r="BG330" s="31"/>
      <c r="BH330" s="31"/>
      <c r="BI330" s="31"/>
      <c r="BJ330" s="31"/>
      <c r="BK330" s="31"/>
      <c r="BL330" s="31"/>
      <c r="BM330" s="31"/>
      <c r="BN330" s="31"/>
      <c r="BO330" s="31"/>
      <c r="BP330" s="31"/>
      <c r="BQ330" s="31"/>
    </row>
    <row r="331" spans="1:69" x14ac:dyDescent="0.25">
      <c r="A331" s="31"/>
      <c r="B331" s="31"/>
      <c r="C331" s="31"/>
      <c r="D331" s="31"/>
      <c r="E331" s="31"/>
      <c r="F331" s="31"/>
      <c r="G331" s="144"/>
      <c r="H331" s="144"/>
      <c r="I331" s="144"/>
      <c r="J331" s="144"/>
      <c r="K331" s="144"/>
      <c r="L331" s="144"/>
      <c r="M331" s="144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  <c r="AA331" s="31"/>
      <c r="AB331" s="31"/>
      <c r="AC331" s="31"/>
      <c r="AD331" s="31"/>
      <c r="AE331" s="31"/>
      <c r="AF331" s="31"/>
      <c r="AG331" s="31"/>
      <c r="AH331" s="31"/>
      <c r="AI331" s="31"/>
      <c r="AJ331" s="31"/>
      <c r="AK331" s="31"/>
      <c r="AL331" s="31"/>
      <c r="AM331" s="31"/>
      <c r="AN331" s="31"/>
      <c r="AO331" s="31"/>
      <c r="AP331" s="31"/>
      <c r="AQ331" s="31"/>
      <c r="AR331" s="31"/>
      <c r="AS331" s="31"/>
      <c r="AT331" s="31"/>
      <c r="AU331" s="31"/>
      <c r="AV331" s="31"/>
      <c r="AW331" s="31"/>
      <c r="AX331" s="31"/>
      <c r="AY331" s="31"/>
      <c r="AZ331" s="31"/>
      <c r="BA331" s="31"/>
      <c r="BB331" s="31"/>
      <c r="BC331" s="31"/>
      <c r="BD331" s="31"/>
      <c r="BE331" s="31"/>
      <c r="BF331" s="31"/>
      <c r="BG331" s="31"/>
      <c r="BH331" s="31"/>
      <c r="BI331" s="31"/>
      <c r="BJ331" s="31"/>
      <c r="BK331" s="31"/>
      <c r="BL331" s="31"/>
      <c r="BM331" s="31"/>
      <c r="BN331" s="31"/>
      <c r="BO331" s="31"/>
      <c r="BP331" s="31"/>
      <c r="BQ331" s="31"/>
    </row>
    <row r="332" spans="1:69" x14ac:dyDescent="0.25">
      <c r="A332" s="31"/>
      <c r="B332" s="31"/>
      <c r="C332" s="31"/>
      <c r="D332" s="31"/>
      <c r="E332" s="31"/>
      <c r="F332" s="31"/>
      <c r="G332" s="144"/>
      <c r="H332" s="144"/>
      <c r="I332" s="144"/>
      <c r="J332" s="144"/>
      <c r="K332" s="144"/>
      <c r="L332" s="144"/>
      <c r="M332" s="144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  <c r="AA332" s="31"/>
      <c r="AB332" s="31"/>
      <c r="AC332" s="31"/>
      <c r="AD332" s="31"/>
      <c r="AE332" s="31"/>
      <c r="AF332" s="31"/>
      <c r="AG332" s="31"/>
      <c r="AH332" s="31"/>
      <c r="AI332" s="31"/>
      <c r="AJ332" s="31"/>
      <c r="AK332" s="31"/>
      <c r="AL332" s="31"/>
      <c r="AM332" s="31"/>
      <c r="AN332" s="31"/>
      <c r="AO332" s="31"/>
      <c r="AP332" s="31"/>
      <c r="AQ332" s="31"/>
      <c r="AR332" s="31"/>
      <c r="AS332" s="31"/>
      <c r="AT332" s="31"/>
      <c r="AU332" s="31"/>
      <c r="AV332" s="31"/>
      <c r="AW332" s="31"/>
      <c r="AX332" s="31"/>
      <c r="AY332" s="31"/>
      <c r="AZ332" s="31"/>
      <c r="BA332" s="31"/>
      <c r="BB332" s="31"/>
      <c r="BC332" s="31"/>
      <c r="BD332" s="31"/>
      <c r="BE332" s="31"/>
      <c r="BF332" s="31"/>
      <c r="BG332" s="31"/>
      <c r="BH332" s="31"/>
      <c r="BI332" s="31"/>
      <c r="BJ332" s="31"/>
      <c r="BK332" s="31"/>
      <c r="BL332" s="31"/>
      <c r="BM332" s="31"/>
      <c r="BN332" s="31"/>
      <c r="BO332" s="31"/>
      <c r="BP332" s="31"/>
      <c r="BQ332" s="31"/>
    </row>
    <row r="333" spans="1:69" x14ac:dyDescent="0.25">
      <c r="A333" s="31"/>
      <c r="B333" s="31"/>
      <c r="C333" s="31"/>
      <c r="D333" s="31"/>
      <c r="E333" s="31"/>
      <c r="F333" s="31"/>
      <c r="G333" s="144"/>
      <c r="H333" s="144"/>
      <c r="I333" s="144"/>
      <c r="J333" s="144"/>
      <c r="K333" s="144"/>
      <c r="L333" s="144"/>
      <c r="M333" s="144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  <c r="AA333" s="31"/>
      <c r="AB333" s="31"/>
      <c r="AC333" s="31"/>
      <c r="AD333" s="31"/>
      <c r="AE333" s="31"/>
      <c r="AF333" s="31"/>
      <c r="AG333" s="31"/>
      <c r="AH333" s="31"/>
      <c r="AI333" s="31"/>
      <c r="AJ333" s="31"/>
      <c r="AK333" s="31"/>
      <c r="AL333" s="31"/>
      <c r="AM333" s="31"/>
      <c r="AN333" s="31"/>
      <c r="AO333" s="31"/>
      <c r="AP333" s="31"/>
      <c r="AQ333" s="31"/>
      <c r="AR333" s="31"/>
      <c r="AS333" s="31"/>
      <c r="AT333" s="31"/>
      <c r="AU333" s="31"/>
      <c r="AV333" s="31"/>
      <c r="AW333" s="31"/>
      <c r="AX333" s="31"/>
      <c r="AY333" s="31"/>
      <c r="AZ333" s="31"/>
      <c r="BA333" s="31"/>
      <c r="BB333" s="31"/>
      <c r="BC333" s="31"/>
      <c r="BD333" s="31"/>
      <c r="BE333" s="31"/>
      <c r="BF333" s="31"/>
      <c r="BG333" s="31"/>
      <c r="BH333" s="31"/>
      <c r="BI333" s="31"/>
      <c r="BJ333" s="31"/>
      <c r="BK333" s="31"/>
      <c r="BL333" s="31"/>
      <c r="BM333" s="31"/>
      <c r="BN333" s="31"/>
      <c r="BO333" s="31"/>
      <c r="BP333" s="31"/>
      <c r="BQ333" s="31"/>
    </row>
    <row r="334" spans="1:69" x14ac:dyDescent="0.25">
      <c r="A334" s="31"/>
      <c r="B334" s="31"/>
      <c r="C334" s="31"/>
      <c r="D334" s="31"/>
      <c r="E334" s="31"/>
      <c r="F334" s="31"/>
      <c r="G334" s="144"/>
      <c r="H334" s="144"/>
      <c r="I334" s="144"/>
      <c r="J334" s="144"/>
      <c r="K334" s="144"/>
      <c r="L334" s="144"/>
      <c r="M334" s="144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  <c r="AA334" s="31"/>
      <c r="AB334" s="31"/>
      <c r="AC334" s="31"/>
      <c r="AD334" s="31"/>
      <c r="AE334" s="31"/>
      <c r="AF334" s="31"/>
      <c r="AG334" s="31"/>
      <c r="AH334" s="31"/>
      <c r="AI334" s="31"/>
      <c r="AJ334" s="31"/>
      <c r="AK334" s="31"/>
      <c r="AL334" s="31"/>
      <c r="AM334" s="31"/>
      <c r="AN334" s="31"/>
      <c r="AO334" s="31"/>
      <c r="AP334" s="31"/>
      <c r="AQ334" s="31"/>
      <c r="AR334" s="31"/>
      <c r="AS334" s="31"/>
      <c r="AT334" s="31"/>
      <c r="AU334" s="31"/>
      <c r="AV334" s="31"/>
      <c r="AW334" s="31"/>
      <c r="AX334" s="31"/>
      <c r="AY334" s="31"/>
      <c r="AZ334" s="31"/>
      <c r="BA334" s="31"/>
      <c r="BB334" s="31"/>
      <c r="BC334" s="31"/>
      <c r="BD334" s="31"/>
      <c r="BE334" s="31"/>
      <c r="BF334" s="31"/>
      <c r="BG334" s="31"/>
      <c r="BH334" s="31"/>
      <c r="BI334" s="31"/>
      <c r="BJ334" s="31"/>
      <c r="BK334" s="31"/>
      <c r="BL334" s="31"/>
      <c r="BM334" s="31"/>
      <c r="BN334" s="31"/>
      <c r="BO334" s="31"/>
      <c r="BP334" s="31"/>
      <c r="BQ334" s="31"/>
    </row>
    <row r="335" spans="1:69" x14ac:dyDescent="0.25">
      <c r="A335" s="31"/>
      <c r="B335" s="31"/>
      <c r="C335" s="31"/>
      <c r="D335" s="31"/>
      <c r="E335" s="31"/>
      <c r="F335" s="31"/>
      <c r="G335" s="144"/>
      <c r="H335" s="144"/>
      <c r="I335" s="144"/>
      <c r="J335" s="144"/>
      <c r="K335" s="144"/>
      <c r="L335" s="144"/>
      <c r="M335" s="144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  <c r="AA335" s="31"/>
      <c r="AB335" s="31"/>
      <c r="AC335" s="31"/>
      <c r="AD335" s="31"/>
      <c r="AE335" s="31"/>
      <c r="AF335" s="31"/>
      <c r="AG335" s="31"/>
      <c r="AH335" s="31"/>
      <c r="AI335" s="31"/>
      <c r="AJ335" s="31"/>
      <c r="AK335" s="31"/>
      <c r="AL335" s="31"/>
      <c r="AM335" s="31"/>
      <c r="AN335" s="31"/>
      <c r="AO335" s="31"/>
      <c r="AP335" s="31"/>
      <c r="AQ335" s="31"/>
      <c r="AR335" s="31"/>
      <c r="AS335" s="31"/>
      <c r="AT335" s="31"/>
      <c r="AU335" s="31"/>
      <c r="AV335" s="31"/>
      <c r="AW335" s="31"/>
      <c r="AX335" s="31"/>
      <c r="AY335" s="31"/>
      <c r="AZ335" s="31"/>
      <c r="BA335" s="31"/>
      <c r="BB335" s="31"/>
      <c r="BC335" s="31"/>
      <c r="BD335" s="31"/>
      <c r="BE335" s="31"/>
      <c r="BF335" s="31"/>
      <c r="BG335" s="31"/>
      <c r="BH335" s="31"/>
      <c r="BI335" s="31"/>
      <c r="BJ335" s="31"/>
      <c r="BK335" s="31"/>
      <c r="BL335" s="31"/>
      <c r="BM335" s="31"/>
      <c r="BN335" s="31"/>
      <c r="BO335" s="31"/>
      <c r="BP335" s="31"/>
      <c r="BQ335" s="31"/>
    </row>
    <row r="336" spans="1:69" x14ac:dyDescent="0.25">
      <c r="A336" s="31"/>
      <c r="B336" s="31"/>
      <c r="C336" s="31"/>
      <c r="D336" s="31"/>
      <c r="E336" s="31"/>
      <c r="F336" s="31"/>
      <c r="G336" s="144"/>
      <c r="H336" s="144"/>
      <c r="I336" s="144"/>
      <c r="J336" s="144"/>
      <c r="K336" s="144"/>
      <c r="L336" s="144"/>
      <c r="M336" s="144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  <c r="AA336" s="31"/>
      <c r="AB336" s="31"/>
      <c r="AC336" s="31"/>
      <c r="AD336" s="31"/>
      <c r="AE336" s="31"/>
      <c r="AF336" s="31"/>
      <c r="AG336" s="31"/>
      <c r="AH336" s="31"/>
      <c r="AI336" s="31"/>
      <c r="AJ336" s="31"/>
      <c r="AK336" s="31"/>
      <c r="AL336" s="31"/>
      <c r="AM336" s="31"/>
      <c r="AN336" s="31"/>
      <c r="AO336" s="31"/>
      <c r="AP336" s="31"/>
      <c r="AQ336" s="31"/>
      <c r="AR336" s="31"/>
      <c r="AS336" s="31"/>
      <c r="AT336" s="31"/>
      <c r="AU336" s="31"/>
      <c r="AV336" s="31"/>
      <c r="AW336" s="31"/>
      <c r="AX336" s="31"/>
      <c r="AY336" s="31"/>
      <c r="AZ336" s="31"/>
      <c r="BA336" s="31"/>
      <c r="BB336" s="31"/>
      <c r="BC336" s="31"/>
      <c r="BD336" s="31"/>
      <c r="BE336" s="31"/>
      <c r="BF336" s="31"/>
      <c r="BG336" s="31"/>
      <c r="BH336" s="31"/>
      <c r="BI336" s="31"/>
      <c r="BJ336" s="31"/>
      <c r="BK336" s="31"/>
      <c r="BL336" s="31"/>
      <c r="BM336" s="31"/>
      <c r="BN336" s="31"/>
      <c r="BO336" s="31"/>
      <c r="BP336" s="31"/>
      <c r="BQ336" s="31"/>
    </row>
    <row r="337" spans="1:69" x14ac:dyDescent="0.25">
      <c r="A337" s="31"/>
      <c r="B337" s="31"/>
      <c r="C337" s="31"/>
      <c r="D337" s="31"/>
      <c r="E337" s="31"/>
      <c r="F337" s="31"/>
      <c r="G337" s="144"/>
      <c r="H337" s="144"/>
      <c r="I337" s="144"/>
      <c r="J337" s="144"/>
      <c r="K337" s="144"/>
      <c r="L337" s="144"/>
      <c r="M337" s="144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  <c r="AA337" s="31"/>
      <c r="AB337" s="31"/>
      <c r="AC337" s="31"/>
      <c r="AD337" s="31"/>
      <c r="AE337" s="31"/>
      <c r="AF337" s="31"/>
      <c r="AG337" s="31"/>
      <c r="AH337" s="31"/>
      <c r="AI337" s="31"/>
      <c r="AJ337" s="31"/>
      <c r="AK337" s="31"/>
      <c r="AL337" s="31"/>
      <c r="AM337" s="31"/>
      <c r="AN337" s="31"/>
      <c r="AO337" s="31"/>
      <c r="AP337" s="31"/>
      <c r="AQ337" s="31"/>
      <c r="AR337" s="31"/>
      <c r="AS337" s="31"/>
      <c r="AT337" s="31"/>
      <c r="AU337" s="31"/>
      <c r="AV337" s="31"/>
      <c r="AW337" s="31"/>
      <c r="AX337" s="31"/>
      <c r="AY337" s="31"/>
      <c r="AZ337" s="31"/>
      <c r="BA337" s="31"/>
      <c r="BB337" s="31"/>
      <c r="BC337" s="31"/>
      <c r="BD337" s="31"/>
      <c r="BE337" s="31"/>
      <c r="BF337" s="31"/>
      <c r="BG337" s="31"/>
      <c r="BH337" s="31"/>
      <c r="BI337" s="31"/>
      <c r="BJ337" s="31"/>
      <c r="BK337" s="31"/>
      <c r="BL337" s="31"/>
      <c r="BM337" s="31"/>
      <c r="BN337" s="31"/>
      <c r="BO337" s="31"/>
      <c r="BP337" s="31"/>
      <c r="BQ337" s="31"/>
    </row>
    <row r="338" spans="1:69" x14ac:dyDescent="0.25">
      <c r="A338" s="31"/>
      <c r="B338" s="31"/>
      <c r="C338" s="31"/>
      <c r="D338" s="31"/>
      <c r="E338" s="31"/>
      <c r="F338" s="31"/>
      <c r="G338" s="144"/>
      <c r="H338" s="144"/>
      <c r="I338" s="144"/>
      <c r="J338" s="144"/>
      <c r="K338" s="144"/>
      <c r="L338" s="144"/>
      <c r="M338" s="144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  <c r="AA338" s="31"/>
      <c r="AB338" s="31"/>
      <c r="AC338" s="31"/>
      <c r="AD338" s="31"/>
      <c r="AE338" s="31"/>
      <c r="AF338" s="31"/>
      <c r="AG338" s="31"/>
      <c r="AH338" s="31"/>
      <c r="AI338" s="31"/>
      <c r="AJ338" s="31"/>
      <c r="AK338" s="31"/>
      <c r="AL338" s="31"/>
      <c r="AM338" s="31"/>
      <c r="AN338" s="31"/>
      <c r="AO338" s="31"/>
      <c r="AP338" s="31"/>
      <c r="AQ338" s="31"/>
      <c r="AR338" s="31"/>
      <c r="AS338" s="31"/>
      <c r="AT338" s="31"/>
      <c r="AU338" s="31"/>
      <c r="AV338" s="31"/>
      <c r="AW338" s="31"/>
      <c r="AX338" s="31"/>
      <c r="AY338" s="31"/>
      <c r="AZ338" s="31"/>
      <c r="BA338" s="31"/>
      <c r="BB338" s="31"/>
      <c r="BC338" s="31"/>
      <c r="BD338" s="31"/>
      <c r="BE338" s="31"/>
      <c r="BF338" s="31"/>
      <c r="BG338" s="31"/>
      <c r="BH338" s="31"/>
      <c r="BI338" s="31"/>
      <c r="BJ338" s="31"/>
      <c r="BK338" s="31"/>
      <c r="BL338" s="31"/>
      <c r="BM338" s="31"/>
      <c r="BN338" s="31"/>
      <c r="BO338" s="31"/>
      <c r="BP338" s="31"/>
      <c r="BQ338" s="31"/>
    </row>
    <row r="339" spans="1:69" x14ac:dyDescent="0.25">
      <c r="A339" s="31"/>
      <c r="B339" s="31"/>
      <c r="C339" s="31"/>
      <c r="D339" s="31"/>
      <c r="E339" s="31"/>
      <c r="F339" s="31"/>
      <c r="G339" s="144"/>
      <c r="H339" s="144"/>
      <c r="I339" s="144"/>
      <c r="J339" s="144"/>
      <c r="K339" s="144"/>
      <c r="L339" s="144"/>
      <c r="M339" s="144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  <c r="AA339" s="31"/>
      <c r="AB339" s="31"/>
      <c r="AC339" s="31"/>
      <c r="AD339" s="31"/>
      <c r="AE339" s="31"/>
      <c r="AF339" s="31"/>
      <c r="AG339" s="31"/>
      <c r="AH339" s="31"/>
      <c r="AI339" s="31"/>
      <c r="AJ339" s="31"/>
      <c r="AK339" s="31"/>
      <c r="AL339" s="31"/>
      <c r="AM339" s="31"/>
      <c r="AN339" s="31"/>
      <c r="AO339" s="31"/>
      <c r="AP339" s="31"/>
      <c r="AQ339" s="31"/>
      <c r="AR339" s="31"/>
      <c r="AS339" s="31"/>
      <c r="AT339" s="31"/>
      <c r="AU339" s="31"/>
      <c r="AV339" s="31"/>
      <c r="AW339" s="31"/>
      <c r="AX339" s="31"/>
      <c r="AY339" s="31"/>
      <c r="AZ339" s="31"/>
      <c r="BA339" s="31"/>
      <c r="BB339" s="31"/>
      <c r="BC339" s="31"/>
      <c r="BD339" s="31"/>
      <c r="BE339" s="31"/>
      <c r="BF339" s="31"/>
      <c r="BG339" s="31"/>
      <c r="BH339" s="31"/>
      <c r="BI339" s="31"/>
      <c r="BJ339" s="31"/>
      <c r="BK339" s="31"/>
      <c r="BL339" s="31"/>
      <c r="BM339" s="31"/>
      <c r="BN339" s="31"/>
      <c r="BO339" s="31"/>
      <c r="BP339" s="31"/>
      <c r="BQ339" s="31"/>
    </row>
    <row r="340" spans="1:69" x14ac:dyDescent="0.25">
      <c r="A340" s="31"/>
      <c r="B340" s="31"/>
      <c r="C340" s="31"/>
      <c r="D340" s="31"/>
      <c r="E340" s="31"/>
      <c r="F340" s="31"/>
      <c r="G340" s="144"/>
      <c r="H340" s="144"/>
      <c r="I340" s="144"/>
      <c r="J340" s="144"/>
      <c r="K340" s="144"/>
      <c r="L340" s="144"/>
      <c r="M340" s="144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  <c r="AA340" s="31"/>
      <c r="AB340" s="31"/>
      <c r="AC340" s="31"/>
      <c r="AD340" s="31"/>
      <c r="AE340" s="31"/>
      <c r="AF340" s="31"/>
      <c r="AG340" s="31"/>
      <c r="AH340" s="31"/>
      <c r="AI340" s="31"/>
      <c r="AJ340" s="31"/>
      <c r="AK340" s="31"/>
      <c r="AL340" s="31"/>
      <c r="AM340" s="31"/>
      <c r="AN340" s="31"/>
      <c r="AO340" s="31"/>
      <c r="AP340" s="31"/>
      <c r="AQ340" s="31"/>
      <c r="AR340" s="31"/>
      <c r="AS340" s="31"/>
      <c r="AT340" s="31"/>
      <c r="AU340" s="31"/>
      <c r="AV340" s="31"/>
      <c r="AW340" s="31"/>
      <c r="AX340" s="31"/>
      <c r="AY340" s="31"/>
      <c r="AZ340" s="31"/>
      <c r="BA340" s="31"/>
      <c r="BB340" s="31"/>
      <c r="BC340" s="31"/>
      <c r="BD340" s="31"/>
      <c r="BE340" s="31"/>
      <c r="BF340" s="31"/>
      <c r="BG340" s="31"/>
      <c r="BH340" s="31"/>
      <c r="BI340" s="31"/>
      <c r="BJ340" s="31"/>
      <c r="BK340" s="31"/>
      <c r="BL340" s="31"/>
      <c r="BM340" s="31"/>
      <c r="BN340" s="31"/>
      <c r="BO340" s="31"/>
      <c r="BP340" s="31"/>
      <c r="BQ340" s="31"/>
    </row>
    <row r="341" spans="1:69" x14ac:dyDescent="0.25">
      <c r="A341" s="31"/>
      <c r="B341" s="31"/>
      <c r="C341" s="31"/>
      <c r="D341" s="31"/>
      <c r="E341" s="31"/>
      <c r="F341" s="31"/>
      <c r="G341" s="144"/>
      <c r="H341" s="144"/>
      <c r="I341" s="144"/>
      <c r="J341" s="144"/>
      <c r="K341" s="144"/>
      <c r="L341" s="144"/>
      <c r="M341" s="144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  <c r="AA341" s="31"/>
      <c r="AB341" s="31"/>
      <c r="AC341" s="31"/>
      <c r="AD341" s="31"/>
      <c r="AE341" s="31"/>
      <c r="AF341" s="31"/>
      <c r="AG341" s="31"/>
      <c r="AH341" s="31"/>
      <c r="AI341" s="31"/>
      <c r="AJ341" s="31"/>
      <c r="AK341" s="31"/>
      <c r="AL341" s="31"/>
      <c r="AM341" s="31"/>
      <c r="AN341" s="31"/>
      <c r="AO341" s="31"/>
      <c r="AP341" s="31"/>
      <c r="AQ341" s="31"/>
      <c r="AR341" s="31"/>
      <c r="AS341" s="31"/>
      <c r="AT341" s="31"/>
      <c r="AU341" s="31"/>
      <c r="AV341" s="31"/>
      <c r="AW341" s="31"/>
      <c r="AX341" s="31"/>
      <c r="AY341" s="31"/>
      <c r="AZ341" s="31"/>
      <c r="BA341" s="31"/>
      <c r="BB341" s="31"/>
      <c r="BC341" s="31"/>
      <c r="BD341" s="31"/>
      <c r="BE341" s="31"/>
      <c r="BF341" s="31"/>
      <c r="BG341" s="31"/>
      <c r="BH341" s="31"/>
      <c r="BI341" s="31"/>
      <c r="BJ341" s="31"/>
      <c r="BK341" s="31"/>
      <c r="BL341" s="31"/>
      <c r="BM341" s="31"/>
      <c r="BN341" s="31"/>
      <c r="BO341" s="31"/>
      <c r="BP341" s="31"/>
      <c r="BQ341" s="31"/>
    </row>
    <row r="342" spans="1:69" x14ac:dyDescent="0.25">
      <c r="A342" s="31"/>
      <c r="B342" s="31"/>
      <c r="C342" s="31"/>
      <c r="D342" s="31"/>
      <c r="E342" s="31"/>
      <c r="F342" s="31"/>
      <c r="G342" s="144"/>
      <c r="H342" s="144"/>
      <c r="I342" s="144"/>
      <c r="J342" s="144"/>
      <c r="K342" s="144"/>
      <c r="L342" s="144"/>
      <c r="M342" s="144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  <c r="AA342" s="31"/>
      <c r="AB342" s="31"/>
      <c r="AC342" s="31"/>
      <c r="AD342" s="31"/>
      <c r="AE342" s="31"/>
      <c r="AF342" s="31"/>
      <c r="AG342" s="31"/>
      <c r="AH342" s="31"/>
      <c r="AI342" s="31"/>
      <c r="AJ342" s="31"/>
      <c r="AK342" s="31"/>
      <c r="AL342" s="31"/>
      <c r="AM342" s="31"/>
      <c r="AN342" s="31"/>
      <c r="AO342" s="31"/>
      <c r="AP342" s="31"/>
      <c r="AQ342" s="31"/>
      <c r="AR342" s="31"/>
      <c r="AS342" s="31"/>
      <c r="AT342" s="31"/>
      <c r="AU342" s="31"/>
      <c r="AV342" s="31"/>
      <c r="AW342" s="31"/>
      <c r="AX342" s="31"/>
      <c r="AY342" s="31"/>
      <c r="AZ342" s="31"/>
      <c r="BA342" s="31"/>
      <c r="BB342" s="31"/>
      <c r="BC342" s="31"/>
      <c r="BD342" s="31"/>
      <c r="BE342" s="31"/>
      <c r="BF342" s="31"/>
      <c r="BG342" s="31"/>
      <c r="BH342" s="31"/>
      <c r="BI342" s="31"/>
      <c r="BJ342" s="31"/>
      <c r="BK342" s="31"/>
      <c r="BL342" s="31"/>
      <c r="BM342" s="31"/>
      <c r="BN342" s="31"/>
      <c r="BO342" s="31"/>
      <c r="BP342" s="31"/>
      <c r="BQ342" s="31"/>
    </row>
    <row r="343" spans="1:69" x14ac:dyDescent="0.25">
      <c r="A343" s="31"/>
      <c r="B343" s="31"/>
      <c r="C343" s="31"/>
      <c r="D343" s="31"/>
      <c r="E343" s="31"/>
      <c r="F343" s="31"/>
      <c r="G343" s="144"/>
      <c r="H343" s="144"/>
      <c r="I343" s="144"/>
      <c r="J343" s="144"/>
      <c r="K343" s="144"/>
      <c r="L343" s="144"/>
      <c r="M343" s="144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  <c r="AA343" s="31"/>
      <c r="AB343" s="31"/>
      <c r="AC343" s="31"/>
      <c r="AD343" s="31"/>
      <c r="AE343" s="31"/>
      <c r="AF343" s="31"/>
      <c r="AG343" s="31"/>
      <c r="AH343" s="31"/>
      <c r="AI343" s="31"/>
      <c r="AJ343" s="31"/>
      <c r="AK343" s="31"/>
      <c r="AL343" s="31"/>
      <c r="AM343" s="31"/>
      <c r="AN343" s="31"/>
      <c r="AO343" s="31"/>
      <c r="AP343" s="31"/>
      <c r="AQ343" s="31"/>
      <c r="AR343" s="31"/>
      <c r="AS343" s="31"/>
      <c r="AT343" s="31"/>
      <c r="AU343" s="31"/>
      <c r="AV343" s="31"/>
      <c r="AW343" s="31"/>
      <c r="AX343" s="31"/>
      <c r="AY343" s="31"/>
      <c r="AZ343" s="31"/>
      <c r="BA343" s="31"/>
      <c r="BB343" s="31"/>
      <c r="BC343" s="31"/>
      <c r="BD343" s="31"/>
      <c r="BE343" s="31"/>
      <c r="BF343" s="31"/>
      <c r="BG343" s="31"/>
      <c r="BH343" s="31"/>
      <c r="BI343" s="31"/>
      <c r="BJ343" s="31"/>
      <c r="BK343" s="31"/>
      <c r="BL343" s="31"/>
      <c r="BM343" s="31"/>
      <c r="BN343" s="31"/>
      <c r="BO343" s="31"/>
      <c r="BP343" s="31"/>
      <c r="BQ343" s="31"/>
    </row>
    <row r="344" spans="1:69" x14ac:dyDescent="0.25">
      <c r="A344" s="31"/>
      <c r="B344" s="31"/>
      <c r="C344" s="31"/>
      <c r="D344" s="31"/>
      <c r="E344" s="31"/>
      <c r="F344" s="31"/>
      <c r="G344" s="144"/>
      <c r="H344" s="144"/>
      <c r="I344" s="144"/>
      <c r="J344" s="144"/>
      <c r="K344" s="144"/>
      <c r="L344" s="144"/>
      <c r="M344" s="144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  <c r="AA344" s="31"/>
      <c r="AB344" s="31"/>
      <c r="AC344" s="31"/>
      <c r="AD344" s="31"/>
      <c r="AE344" s="31"/>
      <c r="AF344" s="31"/>
      <c r="AG344" s="31"/>
      <c r="AH344" s="31"/>
      <c r="AI344" s="31"/>
      <c r="AJ344" s="31"/>
      <c r="AK344" s="31"/>
      <c r="AL344" s="31"/>
      <c r="AM344" s="31"/>
      <c r="AN344" s="31"/>
      <c r="AO344" s="31"/>
      <c r="AP344" s="31"/>
      <c r="AQ344" s="31"/>
      <c r="AR344" s="31"/>
      <c r="AS344" s="31"/>
      <c r="AT344" s="31"/>
      <c r="AU344" s="31"/>
      <c r="AV344" s="31"/>
      <c r="AW344" s="31"/>
      <c r="AX344" s="31"/>
      <c r="AY344" s="31"/>
      <c r="AZ344" s="31"/>
      <c r="BA344" s="31"/>
      <c r="BB344" s="31"/>
      <c r="BC344" s="31"/>
      <c r="BD344" s="31"/>
      <c r="BE344" s="31"/>
      <c r="BF344" s="31"/>
      <c r="BG344" s="31"/>
      <c r="BH344" s="31"/>
      <c r="BI344" s="31"/>
      <c r="BJ344" s="31"/>
      <c r="BK344" s="31"/>
      <c r="BL344" s="31"/>
      <c r="BM344" s="31"/>
      <c r="BN344" s="31"/>
      <c r="BO344" s="31"/>
      <c r="BP344" s="31"/>
      <c r="BQ344" s="31"/>
    </row>
    <row r="345" spans="1:69" x14ac:dyDescent="0.25">
      <c r="A345" s="31"/>
      <c r="B345" s="31"/>
      <c r="C345" s="31"/>
      <c r="D345" s="31"/>
      <c r="E345" s="31"/>
      <c r="F345" s="31"/>
      <c r="G345" s="144"/>
      <c r="H345" s="144"/>
      <c r="I345" s="144"/>
      <c r="J345" s="144"/>
      <c r="K345" s="144"/>
      <c r="L345" s="144"/>
      <c r="M345" s="144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  <c r="AA345" s="31"/>
      <c r="AB345" s="31"/>
      <c r="AC345" s="31"/>
      <c r="AD345" s="31"/>
      <c r="AE345" s="31"/>
      <c r="AF345" s="31"/>
      <c r="AG345" s="31"/>
      <c r="AH345" s="31"/>
      <c r="AI345" s="31"/>
      <c r="AJ345" s="31"/>
      <c r="AK345" s="31"/>
      <c r="AL345" s="31"/>
      <c r="AM345" s="31"/>
      <c r="AN345" s="31"/>
      <c r="AO345" s="31"/>
      <c r="AP345" s="31"/>
      <c r="AQ345" s="31"/>
      <c r="AR345" s="31"/>
      <c r="AS345" s="31"/>
      <c r="AT345" s="31"/>
      <c r="AU345" s="31"/>
      <c r="AV345" s="31"/>
      <c r="AW345" s="31"/>
      <c r="AX345" s="31"/>
      <c r="AY345" s="31"/>
      <c r="AZ345" s="31"/>
      <c r="BA345" s="31"/>
      <c r="BB345" s="31"/>
      <c r="BC345" s="31"/>
      <c r="BD345" s="31"/>
      <c r="BE345" s="31"/>
      <c r="BF345" s="31"/>
      <c r="BG345" s="31"/>
      <c r="BH345" s="31"/>
      <c r="BI345" s="31"/>
      <c r="BJ345" s="31"/>
      <c r="BK345" s="31"/>
      <c r="BL345" s="31"/>
      <c r="BM345" s="31"/>
      <c r="BN345" s="31"/>
      <c r="BO345" s="31"/>
      <c r="BP345" s="31"/>
      <c r="BQ345" s="31"/>
    </row>
    <row r="346" spans="1:69" x14ac:dyDescent="0.25">
      <c r="A346" s="31"/>
      <c r="B346" s="31"/>
      <c r="C346" s="31"/>
      <c r="D346" s="31"/>
      <c r="E346" s="31"/>
      <c r="F346" s="31"/>
      <c r="G346" s="144"/>
      <c r="H346" s="144"/>
      <c r="I346" s="144"/>
      <c r="J346" s="144"/>
      <c r="K346" s="144"/>
      <c r="L346" s="144"/>
      <c r="M346" s="144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  <c r="AA346" s="31"/>
      <c r="AB346" s="31"/>
      <c r="AC346" s="31"/>
      <c r="AD346" s="31"/>
      <c r="AE346" s="31"/>
      <c r="AF346" s="31"/>
      <c r="AG346" s="31"/>
      <c r="AH346" s="31"/>
      <c r="AI346" s="31"/>
      <c r="AJ346" s="31"/>
      <c r="AK346" s="31"/>
      <c r="AL346" s="31"/>
      <c r="AM346" s="31"/>
      <c r="AN346" s="31"/>
      <c r="AO346" s="31"/>
      <c r="AP346" s="31"/>
      <c r="AQ346" s="31"/>
      <c r="AR346" s="31"/>
      <c r="AS346" s="31"/>
      <c r="AT346" s="31"/>
      <c r="AU346" s="31"/>
      <c r="AV346" s="31"/>
      <c r="AW346" s="31"/>
      <c r="AX346" s="31"/>
      <c r="AY346" s="31"/>
      <c r="AZ346" s="31"/>
      <c r="BA346" s="31"/>
      <c r="BB346" s="31"/>
      <c r="BC346" s="31"/>
      <c r="BD346" s="31"/>
      <c r="BE346" s="31"/>
      <c r="BF346" s="31"/>
      <c r="BG346" s="31"/>
      <c r="BH346" s="31"/>
      <c r="BI346" s="31"/>
      <c r="BJ346" s="31"/>
      <c r="BK346" s="31"/>
      <c r="BL346" s="31"/>
      <c r="BM346" s="31"/>
      <c r="BN346" s="31"/>
      <c r="BO346" s="31"/>
      <c r="BP346" s="31"/>
      <c r="BQ346" s="31"/>
    </row>
    <row r="347" spans="1:69" x14ac:dyDescent="0.25">
      <c r="A347" s="31"/>
      <c r="B347" s="31"/>
      <c r="C347" s="31"/>
      <c r="D347" s="31"/>
      <c r="E347" s="31"/>
      <c r="F347" s="31"/>
      <c r="G347" s="144"/>
      <c r="H347" s="144"/>
      <c r="I347" s="144"/>
      <c r="J347" s="144"/>
      <c r="K347" s="144"/>
      <c r="L347" s="144"/>
      <c r="M347" s="144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  <c r="AA347" s="31"/>
      <c r="AB347" s="31"/>
      <c r="AC347" s="31"/>
      <c r="AD347" s="31"/>
      <c r="AE347" s="31"/>
      <c r="AF347" s="31"/>
      <c r="AG347" s="31"/>
      <c r="AH347" s="31"/>
      <c r="AI347" s="31"/>
      <c r="AJ347" s="31"/>
      <c r="AK347" s="31"/>
      <c r="AL347" s="31"/>
      <c r="AM347" s="31"/>
      <c r="AN347" s="31"/>
      <c r="AO347" s="31"/>
      <c r="AP347" s="31"/>
      <c r="AQ347" s="31"/>
      <c r="AR347" s="31"/>
      <c r="AS347" s="31"/>
      <c r="AT347" s="31"/>
      <c r="AU347" s="31"/>
      <c r="AV347" s="31"/>
      <c r="AW347" s="31"/>
      <c r="AX347" s="31"/>
      <c r="AY347" s="31"/>
      <c r="AZ347" s="31"/>
      <c r="BA347" s="31"/>
      <c r="BB347" s="31"/>
      <c r="BC347" s="31"/>
      <c r="BD347" s="31"/>
      <c r="BE347" s="31"/>
      <c r="BF347" s="31"/>
      <c r="BG347" s="31"/>
      <c r="BH347" s="31"/>
      <c r="BI347" s="31"/>
      <c r="BJ347" s="31"/>
      <c r="BK347" s="31"/>
      <c r="BL347" s="31"/>
      <c r="BM347" s="31"/>
      <c r="BN347" s="31"/>
      <c r="BO347" s="31"/>
      <c r="BP347" s="31"/>
      <c r="BQ347" s="31"/>
    </row>
    <row r="348" spans="1:69" x14ac:dyDescent="0.25">
      <c r="A348" s="31"/>
      <c r="B348" s="31"/>
      <c r="C348" s="31"/>
      <c r="D348" s="31"/>
      <c r="E348" s="31"/>
      <c r="F348" s="31"/>
      <c r="G348" s="144"/>
      <c r="H348" s="144"/>
      <c r="I348" s="144"/>
      <c r="J348" s="144"/>
      <c r="K348" s="144"/>
      <c r="L348" s="144"/>
      <c r="M348" s="144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  <c r="AA348" s="31"/>
      <c r="AB348" s="31"/>
      <c r="AC348" s="31"/>
      <c r="AD348" s="31"/>
      <c r="AE348" s="31"/>
      <c r="AF348" s="31"/>
      <c r="AG348" s="31"/>
      <c r="AH348" s="31"/>
      <c r="AI348" s="31"/>
      <c r="AJ348" s="31"/>
      <c r="AK348" s="31"/>
      <c r="AL348" s="31"/>
      <c r="AM348" s="31"/>
      <c r="AN348" s="31"/>
      <c r="AO348" s="31"/>
      <c r="AP348" s="31"/>
      <c r="AQ348" s="31"/>
      <c r="AR348" s="31"/>
      <c r="AS348" s="31"/>
      <c r="AT348" s="31"/>
      <c r="AU348" s="31"/>
      <c r="AV348" s="31"/>
      <c r="AW348" s="31"/>
      <c r="AX348" s="31"/>
      <c r="AY348" s="31"/>
      <c r="AZ348" s="31"/>
      <c r="BA348" s="31"/>
      <c r="BB348" s="31"/>
      <c r="BC348" s="31"/>
      <c r="BD348" s="31"/>
      <c r="BE348" s="31"/>
      <c r="BF348" s="31"/>
      <c r="BG348" s="31"/>
      <c r="BH348" s="31"/>
      <c r="BI348" s="31"/>
      <c r="BJ348" s="31"/>
      <c r="BK348" s="31"/>
      <c r="BL348" s="31"/>
      <c r="BM348" s="31"/>
      <c r="BN348" s="31"/>
      <c r="BO348" s="31"/>
      <c r="BP348" s="31"/>
      <c r="BQ348" s="31"/>
    </row>
    <row r="349" spans="1:69" x14ac:dyDescent="0.25">
      <c r="A349" s="31"/>
      <c r="B349" s="31"/>
      <c r="C349" s="31"/>
      <c r="D349" s="31"/>
      <c r="E349" s="31"/>
      <c r="F349" s="31"/>
      <c r="G349" s="144"/>
      <c r="H349" s="144"/>
      <c r="I349" s="144"/>
      <c r="J349" s="144"/>
      <c r="K349" s="144"/>
      <c r="L349" s="144"/>
      <c r="M349" s="144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  <c r="AA349" s="31"/>
      <c r="AB349" s="31"/>
      <c r="AC349" s="31"/>
      <c r="AD349" s="31"/>
      <c r="AE349" s="31"/>
      <c r="AF349" s="31"/>
      <c r="AG349" s="31"/>
      <c r="AH349" s="31"/>
      <c r="AI349" s="31"/>
      <c r="AJ349" s="31"/>
      <c r="AK349" s="31"/>
      <c r="AL349" s="31"/>
      <c r="AM349" s="31"/>
      <c r="AN349" s="31"/>
      <c r="AO349" s="31"/>
      <c r="AP349" s="31"/>
      <c r="AQ349" s="31"/>
      <c r="AR349" s="31"/>
      <c r="AS349" s="31"/>
      <c r="AT349" s="31"/>
      <c r="AU349" s="31"/>
      <c r="AV349" s="31"/>
      <c r="AW349" s="31"/>
      <c r="AX349" s="31"/>
      <c r="AY349" s="31"/>
      <c r="AZ349" s="31"/>
      <c r="BA349" s="31"/>
      <c r="BB349" s="31"/>
      <c r="BC349" s="31"/>
      <c r="BD349" s="31"/>
      <c r="BE349" s="31"/>
      <c r="BF349" s="31"/>
      <c r="BG349" s="31"/>
      <c r="BH349" s="31"/>
      <c r="BI349" s="31"/>
      <c r="BJ349" s="31"/>
      <c r="BK349" s="31"/>
      <c r="BL349" s="31"/>
      <c r="BM349" s="31"/>
      <c r="BN349" s="31"/>
      <c r="BO349" s="31"/>
      <c r="BP349" s="31"/>
      <c r="BQ349" s="31"/>
    </row>
    <row r="350" spans="1:69" x14ac:dyDescent="0.25">
      <c r="A350" s="31"/>
      <c r="B350" s="31"/>
      <c r="C350" s="31"/>
      <c r="D350" s="31"/>
      <c r="E350" s="31"/>
      <c r="F350" s="31"/>
      <c r="G350" s="144"/>
      <c r="H350" s="144"/>
      <c r="I350" s="144"/>
      <c r="J350" s="144"/>
      <c r="K350" s="144"/>
      <c r="L350" s="144"/>
      <c r="M350" s="144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  <c r="AA350" s="31"/>
      <c r="AB350" s="31"/>
      <c r="AC350" s="31"/>
      <c r="AD350" s="31"/>
      <c r="AE350" s="31"/>
      <c r="AF350" s="31"/>
      <c r="AG350" s="31"/>
      <c r="AH350" s="31"/>
      <c r="AI350" s="31"/>
      <c r="AJ350" s="31"/>
      <c r="AK350" s="31"/>
      <c r="AL350" s="31"/>
      <c r="AM350" s="31"/>
      <c r="AN350" s="31"/>
      <c r="AO350" s="31"/>
      <c r="AP350" s="31"/>
      <c r="AQ350" s="31"/>
      <c r="AR350" s="31"/>
      <c r="AS350" s="31"/>
      <c r="AT350" s="31"/>
      <c r="AU350" s="31"/>
      <c r="AV350" s="31"/>
      <c r="AW350" s="31"/>
      <c r="AX350" s="31"/>
      <c r="AY350" s="31"/>
      <c r="AZ350" s="31"/>
      <c r="BA350" s="31"/>
      <c r="BB350" s="31"/>
      <c r="BC350" s="31"/>
      <c r="BD350" s="31"/>
      <c r="BE350" s="31"/>
      <c r="BF350" s="31"/>
      <c r="BG350" s="31"/>
      <c r="BH350" s="31"/>
      <c r="BI350" s="31"/>
      <c r="BJ350" s="31"/>
      <c r="BK350" s="31"/>
      <c r="BL350" s="31"/>
      <c r="BM350" s="31"/>
      <c r="BN350" s="31"/>
      <c r="BO350" s="31"/>
      <c r="BP350" s="31"/>
      <c r="BQ350" s="31"/>
    </row>
    <row r="351" spans="1:69" x14ac:dyDescent="0.25">
      <c r="A351" s="31"/>
      <c r="B351" s="31"/>
      <c r="C351" s="31"/>
      <c r="D351" s="31"/>
      <c r="E351" s="31"/>
      <c r="F351" s="31"/>
      <c r="G351" s="144"/>
      <c r="H351" s="144"/>
      <c r="I351" s="144"/>
      <c r="J351" s="144"/>
      <c r="K351" s="144"/>
      <c r="L351" s="144"/>
      <c r="M351" s="144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  <c r="AA351" s="31"/>
      <c r="AB351" s="31"/>
      <c r="AC351" s="31"/>
      <c r="AD351" s="31"/>
      <c r="AE351" s="31"/>
      <c r="AF351" s="31"/>
      <c r="AG351" s="31"/>
      <c r="AH351" s="31"/>
      <c r="AI351" s="31"/>
      <c r="AJ351" s="31"/>
      <c r="AK351" s="31"/>
      <c r="AL351" s="31"/>
      <c r="AM351" s="31"/>
      <c r="AN351" s="31"/>
      <c r="AO351" s="31"/>
      <c r="AP351" s="31"/>
      <c r="AQ351" s="31"/>
      <c r="AR351" s="31"/>
      <c r="AS351" s="31"/>
      <c r="AT351" s="31"/>
      <c r="AU351" s="31"/>
      <c r="AV351" s="31"/>
      <c r="AW351" s="31"/>
      <c r="AX351" s="31"/>
      <c r="AY351" s="31"/>
      <c r="AZ351" s="31"/>
      <c r="BA351" s="31"/>
      <c r="BB351" s="31"/>
      <c r="BC351" s="31"/>
      <c r="BD351" s="31"/>
      <c r="BE351" s="31"/>
      <c r="BF351" s="31"/>
      <c r="BG351" s="31"/>
      <c r="BH351" s="31"/>
      <c r="BI351" s="31"/>
      <c r="BJ351" s="31"/>
      <c r="BK351" s="31"/>
      <c r="BL351" s="31"/>
      <c r="BM351" s="31"/>
      <c r="BN351" s="31"/>
      <c r="BO351" s="31"/>
      <c r="BP351" s="31"/>
      <c r="BQ351" s="31"/>
    </row>
    <row r="352" spans="1:69" x14ac:dyDescent="0.25">
      <c r="A352" s="31"/>
      <c r="B352" s="31"/>
      <c r="C352" s="31"/>
      <c r="D352" s="31"/>
      <c r="E352" s="31"/>
      <c r="F352" s="31"/>
      <c r="G352" s="144"/>
      <c r="H352" s="144"/>
      <c r="I352" s="144"/>
      <c r="J352" s="144"/>
      <c r="K352" s="144"/>
      <c r="L352" s="144"/>
      <c r="M352" s="144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  <c r="AA352" s="31"/>
      <c r="AB352" s="31"/>
      <c r="AC352" s="31"/>
      <c r="AD352" s="31"/>
      <c r="AE352" s="31"/>
      <c r="AF352" s="31"/>
      <c r="AG352" s="31"/>
      <c r="AH352" s="31"/>
      <c r="AI352" s="31"/>
      <c r="AJ352" s="31"/>
      <c r="AK352" s="31"/>
      <c r="AL352" s="31"/>
      <c r="AM352" s="31"/>
      <c r="AN352" s="31"/>
      <c r="AO352" s="31"/>
      <c r="AP352" s="31"/>
      <c r="AQ352" s="31"/>
      <c r="AR352" s="31"/>
      <c r="AS352" s="31"/>
      <c r="AT352" s="31"/>
      <c r="AU352" s="31"/>
      <c r="AV352" s="31"/>
      <c r="AW352" s="31"/>
      <c r="AX352" s="31"/>
      <c r="AY352" s="31"/>
      <c r="AZ352" s="31"/>
      <c r="BA352" s="31"/>
      <c r="BB352" s="31"/>
      <c r="BC352" s="31"/>
      <c r="BD352" s="31"/>
      <c r="BE352" s="31"/>
      <c r="BF352" s="31"/>
      <c r="BG352" s="31"/>
      <c r="BH352" s="31"/>
      <c r="BI352" s="31"/>
      <c r="BJ352" s="31"/>
      <c r="BK352" s="31"/>
      <c r="BL352" s="31"/>
      <c r="BM352" s="31"/>
      <c r="BN352" s="31"/>
      <c r="BO352" s="31"/>
      <c r="BP352" s="31"/>
      <c r="BQ352" s="31"/>
    </row>
    <row r="353" spans="1:69" x14ac:dyDescent="0.25">
      <c r="A353" s="31"/>
      <c r="B353" s="31"/>
      <c r="C353" s="31"/>
      <c r="D353" s="31"/>
      <c r="E353" s="31"/>
      <c r="F353" s="31"/>
      <c r="G353" s="144"/>
      <c r="H353" s="144"/>
      <c r="I353" s="144"/>
      <c r="J353" s="144"/>
      <c r="K353" s="144"/>
      <c r="L353" s="144"/>
      <c r="M353" s="144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  <c r="AA353" s="31"/>
      <c r="AB353" s="31"/>
      <c r="AC353" s="31"/>
      <c r="AD353" s="31"/>
      <c r="AE353" s="31"/>
      <c r="AF353" s="31"/>
      <c r="AG353" s="31"/>
      <c r="AH353" s="31"/>
      <c r="AI353" s="31"/>
      <c r="AJ353" s="31"/>
      <c r="AK353" s="31"/>
      <c r="AL353" s="31"/>
      <c r="AM353" s="31"/>
      <c r="AN353" s="31"/>
      <c r="AO353" s="31"/>
      <c r="AP353" s="31"/>
      <c r="AQ353" s="31"/>
      <c r="AR353" s="31"/>
      <c r="AS353" s="31"/>
      <c r="AT353" s="31"/>
      <c r="AU353" s="31"/>
      <c r="AV353" s="31"/>
      <c r="AW353" s="31"/>
      <c r="AX353" s="31"/>
      <c r="AY353" s="31"/>
      <c r="AZ353" s="31"/>
      <c r="BA353" s="31"/>
      <c r="BB353" s="31"/>
      <c r="BC353" s="31"/>
      <c r="BD353" s="31"/>
      <c r="BE353" s="31"/>
      <c r="BF353" s="31"/>
      <c r="BG353" s="31"/>
      <c r="BH353" s="31"/>
      <c r="BI353" s="31"/>
      <c r="BJ353" s="31"/>
      <c r="BK353" s="31"/>
      <c r="BL353" s="31"/>
      <c r="BM353" s="31"/>
      <c r="BN353" s="31"/>
      <c r="BO353" s="31"/>
      <c r="BP353" s="31"/>
      <c r="BQ353" s="31"/>
    </row>
    <row r="354" spans="1:69" x14ac:dyDescent="0.25">
      <c r="A354" s="31"/>
      <c r="B354" s="31"/>
      <c r="C354" s="31"/>
      <c r="D354" s="31"/>
      <c r="E354" s="31"/>
      <c r="F354" s="31"/>
      <c r="G354" s="144"/>
      <c r="H354" s="144"/>
      <c r="I354" s="144"/>
      <c r="J354" s="144"/>
      <c r="K354" s="144"/>
      <c r="L354" s="144"/>
      <c r="M354" s="144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  <c r="AA354" s="31"/>
      <c r="AB354" s="31"/>
      <c r="AC354" s="31"/>
      <c r="AD354" s="31"/>
      <c r="AE354" s="31"/>
      <c r="AF354" s="31"/>
      <c r="AG354" s="31"/>
      <c r="AH354" s="31"/>
      <c r="AI354" s="31"/>
      <c r="AJ354" s="31"/>
      <c r="AK354" s="31"/>
      <c r="AL354" s="31"/>
      <c r="AM354" s="31"/>
      <c r="AN354" s="31"/>
      <c r="AO354" s="31"/>
      <c r="AP354" s="31"/>
      <c r="AQ354" s="31"/>
      <c r="AR354" s="31"/>
      <c r="AS354" s="31"/>
      <c r="AT354" s="31"/>
      <c r="AU354" s="31"/>
      <c r="AV354" s="31"/>
      <c r="AW354" s="31"/>
      <c r="AX354" s="31"/>
      <c r="AY354" s="31"/>
      <c r="AZ354" s="31"/>
      <c r="BA354" s="31"/>
      <c r="BB354" s="31"/>
      <c r="BC354" s="31"/>
      <c r="BD354" s="31"/>
      <c r="BE354" s="31"/>
      <c r="BF354" s="31"/>
      <c r="BG354" s="31"/>
      <c r="BH354" s="31"/>
      <c r="BI354" s="31"/>
      <c r="BJ354" s="31"/>
      <c r="BK354" s="31"/>
      <c r="BL354" s="31"/>
      <c r="BM354" s="31"/>
      <c r="BN354" s="31"/>
      <c r="BO354" s="31"/>
      <c r="BP354" s="31"/>
      <c r="BQ354" s="31"/>
    </row>
    <row r="355" spans="1:69" x14ac:dyDescent="0.25">
      <c r="A355" s="31"/>
      <c r="B355" s="31"/>
      <c r="C355" s="31"/>
      <c r="D355" s="31"/>
      <c r="E355" s="31"/>
      <c r="F355" s="31"/>
      <c r="G355" s="144"/>
      <c r="H355" s="144"/>
      <c r="I355" s="144"/>
      <c r="J355" s="144"/>
      <c r="K355" s="144"/>
      <c r="L355" s="144"/>
      <c r="M355" s="144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  <c r="AA355" s="31"/>
      <c r="AB355" s="31"/>
      <c r="AC355" s="31"/>
      <c r="AD355" s="31"/>
      <c r="AE355" s="31"/>
      <c r="AF355" s="31"/>
      <c r="AG355" s="31"/>
      <c r="AH355" s="31"/>
      <c r="AI355" s="31"/>
      <c r="AJ355" s="31"/>
      <c r="AK355" s="31"/>
      <c r="AL355" s="31"/>
      <c r="AM355" s="31"/>
      <c r="AN355" s="31"/>
      <c r="AO355" s="31"/>
      <c r="AP355" s="31"/>
      <c r="AQ355" s="31"/>
      <c r="AR355" s="31"/>
      <c r="AS355" s="31"/>
      <c r="AT355" s="31"/>
      <c r="AU355" s="31"/>
      <c r="AV355" s="31"/>
      <c r="AW355" s="31"/>
      <c r="AX355" s="31"/>
      <c r="AY355" s="31"/>
      <c r="AZ355" s="31"/>
      <c r="BA355" s="31"/>
      <c r="BB355" s="31"/>
      <c r="BC355" s="31"/>
      <c r="BD355" s="31"/>
      <c r="BE355" s="31"/>
      <c r="BF355" s="31"/>
      <c r="BG355" s="31"/>
      <c r="BH355" s="31"/>
      <c r="BI355" s="31"/>
      <c r="BJ355" s="31"/>
      <c r="BK355" s="31"/>
      <c r="BL355" s="31"/>
      <c r="BM355" s="31"/>
      <c r="BN355" s="31"/>
      <c r="BO355" s="31"/>
      <c r="BP355" s="31"/>
      <c r="BQ355" s="31"/>
    </row>
    <row r="356" spans="1:69" x14ac:dyDescent="0.25">
      <c r="A356" s="31"/>
      <c r="B356" s="31"/>
      <c r="C356" s="31"/>
      <c r="D356" s="31"/>
      <c r="E356" s="31"/>
      <c r="F356" s="31"/>
      <c r="G356" s="144"/>
      <c r="H356" s="144"/>
      <c r="I356" s="144"/>
      <c r="J356" s="144"/>
      <c r="K356" s="144"/>
      <c r="L356" s="144"/>
      <c r="M356" s="144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  <c r="AA356" s="31"/>
      <c r="AB356" s="31"/>
      <c r="AC356" s="31"/>
      <c r="AD356" s="31"/>
      <c r="AE356" s="31"/>
      <c r="AF356" s="31"/>
      <c r="AG356" s="31"/>
      <c r="AH356" s="31"/>
      <c r="AI356" s="31"/>
      <c r="AJ356" s="31"/>
      <c r="AK356" s="31"/>
      <c r="AL356" s="31"/>
      <c r="AM356" s="31"/>
      <c r="AN356" s="31"/>
      <c r="AO356" s="31"/>
      <c r="AP356" s="31"/>
      <c r="AQ356" s="31"/>
      <c r="AR356" s="31"/>
      <c r="AS356" s="31"/>
      <c r="AT356" s="31"/>
      <c r="AU356" s="31"/>
      <c r="AV356" s="31"/>
      <c r="AW356" s="31"/>
      <c r="AX356" s="31"/>
      <c r="AY356" s="31"/>
      <c r="AZ356" s="31"/>
      <c r="BA356" s="31"/>
      <c r="BB356" s="31"/>
      <c r="BC356" s="31"/>
      <c r="BD356" s="31"/>
      <c r="BE356" s="31"/>
      <c r="BF356" s="31"/>
      <c r="BG356" s="31"/>
      <c r="BH356" s="31"/>
      <c r="BI356" s="31"/>
      <c r="BJ356" s="31"/>
      <c r="BK356" s="31"/>
      <c r="BL356" s="31"/>
      <c r="BM356" s="31"/>
      <c r="BN356" s="31"/>
      <c r="BO356" s="31"/>
      <c r="BP356" s="31"/>
      <c r="BQ356" s="31"/>
    </row>
    <row r="357" spans="1:69" x14ac:dyDescent="0.25">
      <c r="A357" s="31"/>
      <c r="B357" s="31"/>
      <c r="C357" s="31"/>
      <c r="D357" s="31"/>
      <c r="E357" s="31"/>
      <c r="F357" s="31"/>
      <c r="G357" s="144"/>
      <c r="H357" s="144"/>
      <c r="I357" s="144"/>
      <c r="J357" s="144"/>
      <c r="K357" s="144"/>
      <c r="L357" s="144"/>
      <c r="M357" s="144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1"/>
      <c r="AH357" s="31"/>
      <c r="AI357" s="31"/>
      <c r="AJ357" s="31"/>
      <c r="AK357" s="31"/>
      <c r="AL357" s="31"/>
      <c r="AM357" s="31"/>
      <c r="AN357" s="31"/>
      <c r="AO357" s="31"/>
      <c r="AP357" s="31"/>
      <c r="AQ357" s="31"/>
      <c r="AR357" s="31"/>
      <c r="AS357" s="31"/>
      <c r="AT357" s="31"/>
      <c r="AU357" s="31"/>
      <c r="AV357" s="31"/>
      <c r="AW357" s="31"/>
      <c r="AX357" s="31"/>
      <c r="AY357" s="31"/>
      <c r="AZ357" s="31"/>
      <c r="BA357" s="31"/>
      <c r="BB357" s="31"/>
      <c r="BC357" s="31"/>
      <c r="BD357" s="31"/>
      <c r="BE357" s="31"/>
      <c r="BF357" s="31"/>
      <c r="BG357" s="31"/>
      <c r="BH357" s="31"/>
      <c r="BI357" s="31"/>
      <c r="BJ357" s="31"/>
      <c r="BK357" s="31"/>
      <c r="BL357" s="31"/>
      <c r="BM357" s="31"/>
      <c r="BN357" s="31"/>
      <c r="BO357" s="31"/>
      <c r="BP357" s="31"/>
      <c r="BQ357" s="31"/>
    </row>
    <row r="358" spans="1:69" x14ac:dyDescent="0.25">
      <c r="A358" s="31"/>
      <c r="B358" s="31"/>
      <c r="C358" s="31"/>
      <c r="D358" s="31"/>
      <c r="E358" s="31"/>
      <c r="F358" s="31"/>
      <c r="G358" s="144"/>
      <c r="H358" s="144"/>
      <c r="I358" s="144"/>
      <c r="J358" s="144"/>
      <c r="K358" s="144"/>
      <c r="L358" s="144"/>
      <c r="M358" s="144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  <c r="AA358" s="31"/>
      <c r="AB358" s="31"/>
      <c r="AC358" s="31"/>
      <c r="AD358" s="31"/>
      <c r="AE358" s="31"/>
      <c r="AF358" s="31"/>
      <c r="AG358" s="31"/>
      <c r="AH358" s="31"/>
      <c r="AI358" s="31"/>
      <c r="AJ358" s="31"/>
      <c r="AK358" s="31"/>
      <c r="AL358" s="31"/>
      <c r="AM358" s="31"/>
      <c r="AN358" s="31"/>
      <c r="AO358" s="31"/>
      <c r="AP358" s="31"/>
      <c r="AQ358" s="31"/>
      <c r="AR358" s="31"/>
      <c r="AS358" s="31"/>
      <c r="AT358" s="31"/>
      <c r="AU358" s="31"/>
      <c r="AV358" s="31"/>
      <c r="AW358" s="31"/>
      <c r="AX358" s="31"/>
      <c r="AY358" s="31"/>
      <c r="AZ358" s="31"/>
      <c r="BA358" s="31"/>
      <c r="BB358" s="31"/>
      <c r="BC358" s="31"/>
      <c r="BD358" s="31"/>
      <c r="BE358" s="31"/>
      <c r="BF358" s="31"/>
      <c r="BG358" s="31"/>
      <c r="BH358" s="31"/>
      <c r="BI358" s="31"/>
      <c r="BJ358" s="31"/>
      <c r="BK358" s="31"/>
      <c r="BL358" s="31"/>
      <c r="BM358" s="31"/>
      <c r="BN358" s="31"/>
      <c r="BO358" s="31"/>
      <c r="BP358" s="31"/>
      <c r="BQ358" s="31"/>
    </row>
    <row r="359" spans="1:69" x14ac:dyDescent="0.25">
      <c r="A359" s="31"/>
      <c r="B359" s="31"/>
      <c r="C359" s="31"/>
      <c r="D359" s="31"/>
      <c r="E359" s="31"/>
      <c r="F359" s="31"/>
      <c r="G359" s="144"/>
      <c r="H359" s="144"/>
      <c r="I359" s="144"/>
      <c r="J359" s="144"/>
      <c r="K359" s="144"/>
      <c r="L359" s="144"/>
      <c r="M359" s="144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  <c r="AA359" s="31"/>
      <c r="AB359" s="31"/>
      <c r="AC359" s="31"/>
      <c r="AD359" s="31"/>
      <c r="AE359" s="31"/>
      <c r="AF359" s="31"/>
      <c r="AG359" s="31"/>
      <c r="AH359" s="31"/>
      <c r="AI359" s="31"/>
      <c r="AJ359" s="31"/>
      <c r="AK359" s="31"/>
      <c r="AL359" s="31"/>
      <c r="AM359" s="31"/>
      <c r="AN359" s="31"/>
      <c r="AO359" s="31"/>
      <c r="AP359" s="31"/>
      <c r="AQ359" s="31"/>
      <c r="AR359" s="31"/>
      <c r="AS359" s="31"/>
      <c r="AT359" s="31"/>
      <c r="AU359" s="31"/>
      <c r="AV359" s="31"/>
      <c r="AW359" s="31"/>
      <c r="AX359" s="31"/>
      <c r="AY359" s="31"/>
      <c r="AZ359" s="31"/>
      <c r="BA359" s="31"/>
      <c r="BB359" s="31"/>
      <c r="BC359" s="31"/>
      <c r="BD359" s="31"/>
      <c r="BE359" s="31"/>
      <c r="BF359" s="31"/>
      <c r="BG359" s="31"/>
      <c r="BH359" s="31"/>
      <c r="BI359" s="31"/>
      <c r="BJ359" s="31"/>
      <c r="BK359" s="31"/>
      <c r="BL359" s="31"/>
      <c r="BM359" s="31"/>
      <c r="BN359" s="31"/>
      <c r="BO359" s="31"/>
      <c r="BP359" s="31"/>
      <c r="BQ359" s="31"/>
    </row>
    <row r="360" spans="1:69" x14ac:dyDescent="0.25">
      <c r="A360" s="31"/>
      <c r="B360" s="31"/>
      <c r="C360" s="31"/>
      <c r="D360" s="31"/>
      <c r="E360" s="31"/>
      <c r="F360" s="31"/>
      <c r="G360" s="144"/>
      <c r="H360" s="144"/>
      <c r="I360" s="144"/>
      <c r="J360" s="144"/>
      <c r="K360" s="144"/>
      <c r="L360" s="144"/>
      <c r="M360" s="144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  <c r="AA360" s="31"/>
      <c r="AB360" s="31"/>
      <c r="AC360" s="31"/>
      <c r="AD360" s="31"/>
      <c r="AE360" s="31"/>
      <c r="AF360" s="31"/>
      <c r="AG360" s="31"/>
      <c r="AH360" s="31"/>
      <c r="AI360" s="31"/>
      <c r="AJ360" s="31"/>
      <c r="AK360" s="31"/>
      <c r="AL360" s="31"/>
      <c r="AM360" s="31"/>
      <c r="AN360" s="31"/>
      <c r="AO360" s="31"/>
      <c r="AP360" s="31"/>
      <c r="AQ360" s="31"/>
      <c r="AR360" s="31"/>
      <c r="AS360" s="31"/>
      <c r="AT360" s="31"/>
      <c r="AU360" s="31"/>
      <c r="AV360" s="31"/>
      <c r="AW360" s="31"/>
      <c r="AX360" s="31"/>
      <c r="AY360" s="31"/>
      <c r="AZ360" s="31"/>
      <c r="BA360" s="31"/>
      <c r="BB360" s="31"/>
      <c r="BC360" s="31"/>
      <c r="BD360" s="31"/>
      <c r="BE360" s="31"/>
      <c r="BF360" s="31"/>
      <c r="BG360" s="31"/>
      <c r="BH360" s="31"/>
      <c r="BI360" s="31"/>
      <c r="BJ360" s="31"/>
      <c r="BK360" s="31"/>
      <c r="BL360" s="31"/>
      <c r="BM360" s="31"/>
      <c r="BN360" s="31"/>
      <c r="BO360" s="31"/>
      <c r="BP360" s="31"/>
      <c r="BQ360" s="31"/>
    </row>
    <row r="361" spans="1:69" x14ac:dyDescent="0.25">
      <c r="A361" s="31"/>
      <c r="B361" s="31"/>
      <c r="C361" s="31"/>
      <c r="D361" s="31"/>
      <c r="E361" s="31"/>
      <c r="F361" s="31"/>
      <c r="G361" s="144"/>
      <c r="H361" s="144"/>
      <c r="I361" s="144"/>
      <c r="J361" s="144"/>
      <c r="K361" s="144"/>
      <c r="L361" s="144"/>
      <c r="M361" s="144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  <c r="AA361" s="31"/>
      <c r="AB361" s="31"/>
      <c r="AC361" s="31"/>
      <c r="AD361" s="31"/>
      <c r="AE361" s="31"/>
      <c r="AF361" s="31"/>
      <c r="AG361" s="31"/>
      <c r="AH361" s="31"/>
      <c r="AI361" s="31"/>
      <c r="AJ361" s="31"/>
      <c r="AK361" s="31"/>
      <c r="AL361" s="31"/>
      <c r="AM361" s="31"/>
      <c r="AN361" s="31"/>
      <c r="AO361" s="31"/>
      <c r="AP361" s="31"/>
      <c r="AQ361" s="31"/>
      <c r="AR361" s="31"/>
      <c r="AS361" s="31"/>
      <c r="AT361" s="31"/>
      <c r="AU361" s="31"/>
      <c r="AV361" s="31"/>
      <c r="AW361" s="31"/>
      <c r="AX361" s="31"/>
      <c r="AY361" s="31"/>
      <c r="AZ361" s="31"/>
      <c r="BA361" s="31"/>
      <c r="BB361" s="31"/>
      <c r="BC361" s="31"/>
      <c r="BD361" s="31"/>
      <c r="BE361" s="31"/>
      <c r="BF361" s="31"/>
      <c r="BG361" s="31"/>
      <c r="BH361" s="31"/>
      <c r="BI361" s="31"/>
      <c r="BJ361" s="31"/>
      <c r="BK361" s="31"/>
      <c r="BL361" s="31"/>
      <c r="BM361" s="31"/>
      <c r="BN361" s="31"/>
      <c r="BO361" s="31"/>
      <c r="BP361" s="31"/>
      <c r="BQ361" s="31"/>
    </row>
    <row r="362" spans="1:69" x14ac:dyDescent="0.25">
      <c r="A362" s="31"/>
      <c r="B362" s="31"/>
      <c r="C362" s="31"/>
      <c r="D362" s="31"/>
      <c r="E362" s="31"/>
      <c r="F362" s="31"/>
      <c r="G362" s="144"/>
      <c r="H362" s="144"/>
      <c r="I362" s="144"/>
      <c r="J362" s="144"/>
      <c r="K362" s="144"/>
      <c r="L362" s="144"/>
      <c r="M362" s="144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  <c r="AA362" s="31"/>
      <c r="AB362" s="31"/>
      <c r="AC362" s="31"/>
      <c r="AD362" s="31"/>
      <c r="AE362" s="31"/>
      <c r="AF362" s="31"/>
      <c r="AG362" s="31"/>
      <c r="AH362" s="31"/>
      <c r="AI362" s="31"/>
      <c r="AJ362" s="31"/>
      <c r="AK362" s="31"/>
      <c r="AL362" s="31"/>
      <c r="AM362" s="31"/>
      <c r="AN362" s="31"/>
      <c r="AO362" s="31"/>
      <c r="AP362" s="31"/>
      <c r="AQ362" s="31"/>
      <c r="AR362" s="31"/>
      <c r="AS362" s="31"/>
      <c r="AT362" s="31"/>
      <c r="AU362" s="31"/>
      <c r="AV362" s="31"/>
      <c r="AW362" s="31"/>
      <c r="AX362" s="31"/>
      <c r="AY362" s="31"/>
      <c r="AZ362" s="31"/>
      <c r="BA362" s="31"/>
      <c r="BB362" s="31"/>
      <c r="BC362" s="31"/>
      <c r="BD362" s="31"/>
      <c r="BE362" s="31"/>
      <c r="BF362" s="31"/>
      <c r="BG362" s="31"/>
      <c r="BH362" s="31"/>
      <c r="BI362" s="31"/>
      <c r="BJ362" s="31"/>
      <c r="BK362" s="31"/>
      <c r="BL362" s="31"/>
      <c r="BM362" s="31"/>
      <c r="BN362" s="31"/>
      <c r="BO362" s="31"/>
      <c r="BP362" s="31"/>
      <c r="BQ362" s="31"/>
    </row>
    <row r="363" spans="1:69" x14ac:dyDescent="0.25">
      <c r="A363" s="31"/>
      <c r="B363" s="31"/>
      <c r="C363" s="31"/>
      <c r="D363" s="31"/>
      <c r="E363" s="31"/>
      <c r="F363" s="31"/>
      <c r="G363" s="144"/>
      <c r="H363" s="144"/>
      <c r="I363" s="144"/>
      <c r="J363" s="144"/>
      <c r="K363" s="144"/>
      <c r="L363" s="144"/>
      <c r="M363" s="144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  <c r="AA363" s="31"/>
      <c r="AB363" s="31"/>
      <c r="AC363" s="31"/>
      <c r="AD363" s="31"/>
      <c r="AE363" s="31"/>
      <c r="AF363" s="31"/>
      <c r="AG363" s="31"/>
      <c r="AH363" s="31"/>
      <c r="AI363" s="31"/>
      <c r="AJ363" s="31"/>
      <c r="AK363" s="31"/>
      <c r="AL363" s="31"/>
      <c r="AM363" s="31"/>
      <c r="AN363" s="31"/>
      <c r="AO363" s="31"/>
      <c r="AP363" s="31"/>
      <c r="AQ363" s="31"/>
      <c r="AR363" s="31"/>
      <c r="AS363" s="31"/>
      <c r="AT363" s="31"/>
      <c r="AU363" s="31"/>
      <c r="AV363" s="31"/>
      <c r="AW363" s="31"/>
      <c r="AX363" s="31"/>
      <c r="AY363" s="31"/>
      <c r="AZ363" s="31"/>
      <c r="BA363" s="31"/>
      <c r="BB363" s="31"/>
      <c r="BC363" s="31"/>
      <c r="BD363" s="31"/>
      <c r="BE363" s="31"/>
      <c r="BF363" s="31"/>
      <c r="BG363" s="31"/>
      <c r="BH363" s="31"/>
      <c r="BI363" s="31"/>
      <c r="BJ363" s="31"/>
      <c r="BK363" s="31"/>
      <c r="BL363" s="31"/>
      <c r="BM363" s="31"/>
      <c r="BN363" s="31"/>
      <c r="BO363" s="31"/>
      <c r="BP363" s="31"/>
      <c r="BQ363" s="31"/>
    </row>
    <row r="364" spans="1:69" x14ac:dyDescent="0.25">
      <c r="A364" s="31"/>
      <c r="B364" s="31"/>
      <c r="C364" s="31"/>
      <c r="D364" s="31"/>
      <c r="E364" s="31"/>
      <c r="F364" s="31"/>
      <c r="G364" s="144"/>
      <c r="H364" s="144"/>
      <c r="I364" s="144"/>
      <c r="J364" s="144"/>
      <c r="K364" s="144"/>
      <c r="L364" s="144"/>
      <c r="M364" s="144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  <c r="AA364" s="31"/>
      <c r="AB364" s="31"/>
      <c r="AC364" s="31"/>
      <c r="AD364" s="31"/>
      <c r="AE364" s="31"/>
      <c r="AF364" s="31"/>
      <c r="AG364" s="31"/>
      <c r="AH364" s="31"/>
      <c r="AI364" s="31"/>
      <c r="AJ364" s="31"/>
      <c r="AK364" s="31"/>
      <c r="AL364" s="31"/>
      <c r="AM364" s="31"/>
      <c r="AN364" s="31"/>
      <c r="AO364" s="31"/>
      <c r="AP364" s="31"/>
      <c r="AQ364" s="31"/>
      <c r="AR364" s="31"/>
      <c r="AS364" s="31"/>
      <c r="AT364" s="31"/>
      <c r="AU364" s="31"/>
      <c r="AV364" s="31"/>
      <c r="AW364" s="31"/>
      <c r="AX364" s="31"/>
      <c r="AY364" s="31"/>
      <c r="AZ364" s="31"/>
      <c r="BA364" s="31"/>
      <c r="BB364" s="31"/>
      <c r="BC364" s="31"/>
      <c r="BD364" s="31"/>
      <c r="BE364" s="31"/>
      <c r="BF364" s="31"/>
      <c r="BG364" s="31"/>
      <c r="BH364" s="31"/>
      <c r="BI364" s="31"/>
      <c r="BJ364" s="31"/>
      <c r="BK364" s="31"/>
      <c r="BL364" s="31"/>
      <c r="BM364" s="31"/>
      <c r="BN364" s="31"/>
      <c r="BO364" s="31"/>
      <c r="BP364" s="31"/>
      <c r="BQ364" s="31"/>
    </row>
    <row r="365" spans="1:69" x14ac:dyDescent="0.25">
      <c r="A365" s="31"/>
      <c r="B365" s="31"/>
      <c r="C365" s="31"/>
      <c r="D365" s="31"/>
      <c r="E365" s="31"/>
      <c r="F365" s="31"/>
      <c r="G365" s="144"/>
      <c r="H365" s="144"/>
      <c r="I365" s="144"/>
      <c r="J365" s="144"/>
      <c r="K365" s="144"/>
      <c r="L365" s="144"/>
      <c r="M365" s="144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  <c r="AA365" s="31"/>
      <c r="AB365" s="31"/>
      <c r="AC365" s="31"/>
      <c r="AD365" s="31"/>
      <c r="AE365" s="31"/>
      <c r="AF365" s="31"/>
      <c r="AG365" s="31"/>
      <c r="AH365" s="31"/>
      <c r="AI365" s="31"/>
      <c r="AJ365" s="31"/>
      <c r="AK365" s="31"/>
      <c r="AL365" s="31"/>
      <c r="AM365" s="31"/>
      <c r="AN365" s="31"/>
      <c r="AO365" s="31"/>
      <c r="AP365" s="31"/>
      <c r="AQ365" s="31"/>
      <c r="AR365" s="31"/>
      <c r="AS365" s="31"/>
      <c r="AT365" s="31"/>
      <c r="AU365" s="31"/>
      <c r="AV365" s="31"/>
      <c r="AW365" s="31"/>
      <c r="AX365" s="31"/>
      <c r="AY365" s="31"/>
      <c r="AZ365" s="31"/>
      <c r="BA365" s="31"/>
      <c r="BB365" s="31"/>
      <c r="BC365" s="31"/>
      <c r="BD365" s="31"/>
      <c r="BE365" s="31"/>
      <c r="BF365" s="31"/>
      <c r="BG365" s="31"/>
      <c r="BH365" s="31"/>
      <c r="BI365" s="31"/>
      <c r="BJ365" s="31"/>
      <c r="BK365" s="31"/>
      <c r="BL365" s="31"/>
      <c r="BM365" s="31"/>
      <c r="BN365" s="31"/>
      <c r="BO365" s="31"/>
      <c r="BP365" s="31"/>
      <c r="BQ365" s="31"/>
    </row>
    <row r="366" spans="1:69" x14ac:dyDescent="0.25">
      <c r="A366" s="31"/>
      <c r="B366" s="31"/>
      <c r="C366" s="31"/>
      <c r="D366" s="31"/>
      <c r="E366" s="31"/>
      <c r="F366" s="31"/>
      <c r="G366" s="144"/>
      <c r="H366" s="144"/>
      <c r="I366" s="144"/>
      <c r="J366" s="144"/>
      <c r="K366" s="144"/>
      <c r="L366" s="144"/>
      <c r="M366" s="144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  <c r="AA366" s="31"/>
      <c r="AB366" s="31"/>
      <c r="AC366" s="31"/>
      <c r="AD366" s="31"/>
      <c r="AE366" s="31"/>
      <c r="AF366" s="31"/>
      <c r="AG366" s="31"/>
      <c r="AH366" s="31"/>
      <c r="AI366" s="31"/>
      <c r="AJ366" s="31"/>
      <c r="AK366" s="31"/>
      <c r="AL366" s="31"/>
      <c r="AM366" s="31"/>
      <c r="AN366" s="31"/>
      <c r="AO366" s="31"/>
      <c r="AP366" s="31"/>
      <c r="AQ366" s="31"/>
      <c r="AR366" s="31"/>
      <c r="AS366" s="31"/>
      <c r="AT366" s="31"/>
      <c r="AU366" s="31"/>
      <c r="AV366" s="31"/>
      <c r="AW366" s="31"/>
      <c r="AX366" s="31"/>
      <c r="AY366" s="31"/>
      <c r="AZ366" s="31"/>
      <c r="BA366" s="31"/>
      <c r="BB366" s="31"/>
      <c r="BC366" s="31"/>
      <c r="BD366" s="31"/>
      <c r="BE366" s="31"/>
      <c r="BF366" s="31"/>
      <c r="BG366" s="31"/>
      <c r="BH366" s="31"/>
      <c r="BI366" s="31"/>
      <c r="BJ366" s="31"/>
      <c r="BK366" s="31"/>
      <c r="BL366" s="31"/>
      <c r="BM366" s="31"/>
      <c r="BN366" s="31"/>
      <c r="BO366" s="31"/>
      <c r="BP366" s="31"/>
      <c r="BQ366" s="31"/>
    </row>
    <row r="367" spans="1:69" x14ac:dyDescent="0.25">
      <c r="A367" s="31"/>
      <c r="B367" s="31"/>
      <c r="C367" s="31"/>
      <c r="D367" s="31"/>
      <c r="E367" s="31"/>
      <c r="F367" s="31"/>
      <c r="G367" s="144"/>
      <c r="H367" s="144"/>
      <c r="I367" s="144"/>
      <c r="J367" s="144"/>
      <c r="K367" s="144"/>
      <c r="L367" s="144"/>
      <c r="M367" s="144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  <c r="AA367" s="31"/>
      <c r="AB367" s="31"/>
      <c r="AC367" s="31"/>
      <c r="AD367" s="31"/>
      <c r="AE367" s="31"/>
      <c r="AF367" s="31"/>
      <c r="AG367" s="31"/>
      <c r="AH367" s="31"/>
      <c r="AI367" s="31"/>
      <c r="AJ367" s="31"/>
      <c r="AK367" s="31"/>
      <c r="AL367" s="31"/>
      <c r="AM367" s="31"/>
      <c r="AN367" s="31"/>
      <c r="AO367" s="31"/>
      <c r="AP367" s="31"/>
      <c r="AQ367" s="31"/>
      <c r="AR367" s="31"/>
      <c r="AS367" s="31"/>
      <c r="AT367" s="31"/>
      <c r="AU367" s="31"/>
      <c r="AV367" s="31"/>
      <c r="AW367" s="31"/>
      <c r="AX367" s="31"/>
      <c r="AY367" s="31"/>
      <c r="AZ367" s="31"/>
      <c r="BA367" s="31"/>
      <c r="BB367" s="31"/>
      <c r="BC367" s="31"/>
      <c r="BD367" s="31"/>
      <c r="BE367" s="31"/>
      <c r="BF367" s="31"/>
      <c r="BG367" s="31"/>
      <c r="BH367" s="31"/>
      <c r="BI367" s="31"/>
      <c r="BJ367" s="31"/>
      <c r="BK367" s="31"/>
      <c r="BL367" s="31"/>
      <c r="BM367" s="31"/>
      <c r="BN367" s="31"/>
      <c r="BO367" s="31"/>
      <c r="BP367" s="31"/>
      <c r="BQ367" s="31"/>
    </row>
    <row r="368" spans="1:69" x14ac:dyDescent="0.25">
      <c r="A368" s="31"/>
      <c r="B368" s="31"/>
      <c r="C368" s="31"/>
      <c r="D368" s="31"/>
      <c r="E368" s="31"/>
      <c r="F368" s="31"/>
      <c r="G368" s="144"/>
      <c r="H368" s="144"/>
      <c r="I368" s="144"/>
      <c r="J368" s="144"/>
      <c r="K368" s="144"/>
      <c r="L368" s="144"/>
      <c r="M368" s="144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  <c r="AA368" s="31"/>
      <c r="AB368" s="31"/>
      <c r="AC368" s="31"/>
      <c r="AD368" s="31"/>
      <c r="AE368" s="31"/>
      <c r="AF368" s="31"/>
      <c r="AG368" s="31"/>
      <c r="AH368" s="31"/>
      <c r="AI368" s="31"/>
      <c r="AJ368" s="31"/>
      <c r="AK368" s="31"/>
      <c r="AL368" s="31"/>
      <c r="AM368" s="31"/>
      <c r="AN368" s="31"/>
      <c r="AO368" s="31"/>
      <c r="AP368" s="31"/>
      <c r="AQ368" s="31"/>
      <c r="AR368" s="31"/>
      <c r="AS368" s="31"/>
      <c r="AT368" s="31"/>
      <c r="AU368" s="31"/>
      <c r="AV368" s="31"/>
      <c r="AW368" s="31"/>
      <c r="AX368" s="31"/>
      <c r="AY368" s="31"/>
      <c r="AZ368" s="31"/>
      <c r="BA368" s="31"/>
      <c r="BB368" s="31"/>
      <c r="BC368" s="31"/>
      <c r="BD368" s="31"/>
      <c r="BE368" s="31"/>
      <c r="BF368" s="31"/>
      <c r="BG368" s="31"/>
      <c r="BH368" s="31"/>
      <c r="BI368" s="31"/>
      <c r="BJ368" s="31"/>
      <c r="BK368" s="31"/>
      <c r="BL368" s="31"/>
      <c r="BM368" s="31"/>
      <c r="BN368" s="31"/>
      <c r="BO368" s="31"/>
      <c r="BP368" s="31"/>
      <c r="BQ368" s="31"/>
    </row>
    <row r="369" spans="1:69" x14ac:dyDescent="0.25">
      <c r="A369" s="31"/>
      <c r="B369" s="31"/>
      <c r="C369" s="31"/>
      <c r="D369" s="31"/>
      <c r="E369" s="31"/>
      <c r="F369" s="31"/>
      <c r="G369" s="144"/>
      <c r="H369" s="144"/>
      <c r="I369" s="144"/>
      <c r="J369" s="144"/>
      <c r="K369" s="144"/>
      <c r="L369" s="144"/>
      <c r="M369" s="144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  <c r="AA369" s="31"/>
      <c r="AB369" s="31"/>
      <c r="AC369" s="31"/>
      <c r="AD369" s="31"/>
      <c r="AE369" s="31"/>
      <c r="AF369" s="31"/>
      <c r="AG369" s="31"/>
      <c r="AH369" s="31"/>
      <c r="AI369" s="31"/>
      <c r="AJ369" s="31"/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1"/>
      <c r="BQ369" s="31"/>
    </row>
    <row r="370" spans="1:69" x14ac:dyDescent="0.25">
      <c r="A370" s="31"/>
      <c r="B370" s="31"/>
      <c r="C370" s="31"/>
      <c r="D370" s="31"/>
      <c r="E370" s="31"/>
      <c r="F370" s="31"/>
      <c r="G370" s="144"/>
      <c r="H370" s="144"/>
      <c r="I370" s="144"/>
      <c r="J370" s="144"/>
      <c r="K370" s="144"/>
      <c r="L370" s="144"/>
      <c r="M370" s="144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  <c r="AA370" s="31"/>
      <c r="AB370" s="31"/>
      <c r="AC370" s="31"/>
      <c r="AD370" s="31"/>
      <c r="AE370" s="31"/>
      <c r="AF370" s="31"/>
      <c r="AG370" s="31"/>
      <c r="AH370" s="31"/>
      <c r="AI370" s="31"/>
      <c r="AJ370" s="31"/>
      <c r="AK370" s="31"/>
      <c r="AL370" s="31"/>
      <c r="AM370" s="31"/>
      <c r="AN370" s="31"/>
      <c r="AO370" s="31"/>
      <c r="AP370" s="31"/>
      <c r="AQ370" s="31"/>
      <c r="AR370" s="31"/>
      <c r="AS370" s="31"/>
      <c r="AT370" s="31"/>
      <c r="AU370" s="31"/>
      <c r="AV370" s="31"/>
      <c r="AW370" s="31"/>
      <c r="AX370" s="31"/>
      <c r="AY370" s="31"/>
      <c r="AZ370" s="31"/>
      <c r="BA370" s="31"/>
      <c r="BB370" s="31"/>
      <c r="BC370" s="31"/>
      <c r="BD370" s="31"/>
      <c r="BE370" s="31"/>
      <c r="BF370" s="31"/>
      <c r="BG370" s="31"/>
      <c r="BH370" s="31"/>
      <c r="BI370" s="31"/>
      <c r="BJ370" s="31"/>
      <c r="BK370" s="31"/>
      <c r="BL370" s="31"/>
      <c r="BM370" s="31"/>
      <c r="BN370" s="31"/>
      <c r="BO370" s="31"/>
      <c r="BP370" s="31"/>
      <c r="BQ370" s="31"/>
    </row>
    <row r="371" spans="1:69" x14ac:dyDescent="0.25">
      <c r="A371" s="31"/>
      <c r="B371" s="31"/>
      <c r="C371" s="31"/>
      <c r="D371" s="31"/>
      <c r="E371" s="31"/>
      <c r="F371" s="31"/>
      <c r="G371" s="144"/>
      <c r="H371" s="144"/>
      <c r="I371" s="144"/>
      <c r="J371" s="144"/>
      <c r="K371" s="144"/>
      <c r="L371" s="144"/>
      <c r="M371" s="144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  <c r="AA371" s="31"/>
      <c r="AB371" s="31"/>
      <c r="AC371" s="31"/>
      <c r="AD371" s="31"/>
      <c r="AE371" s="31"/>
      <c r="AF371" s="31"/>
      <c r="AG371" s="31"/>
      <c r="AH371" s="31"/>
      <c r="AI371" s="31"/>
      <c r="AJ371" s="31"/>
      <c r="AK371" s="31"/>
      <c r="AL371" s="31"/>
      <c r="AM371" s="31"/>
      <c r="AN371" s="31"/>
      <c r="AO371" s="31"/>
      <c r="AP371" s="31"/>
      <c r="AQ371" s="31"/>
      <c r="AR371" s="31"/>
      <c r="AS371" s="31"/>
      <c r="AT371" s="31"/>
      <c r="AU371" s="31"/>
      <c r="AV371" s="31"/>
      <c r="AW371" s="31"/>
      <c r="AX371" s="31"/>
      <c r="AY371" s="31"/>
      <c r="AZ371" s="31"/>
      <c r="BA371" s="31"/>
      <c r="BB371" s="31"/>
      <c r="BC371" s="31"/>
      <c r="BD371" s="31"/>
      <c r="BE371" s="31"/>
      <c r="BF371" s="31"/>
      <c r="BG371" s="31"/>
      <c r="BH371" s="31"/>
      <c r="BI371" s="31"/>
      <c r="BJ371" s="31"/>
      <c r="BK371" s="31"/>
      <c r="BL371" s="31"/>
      <c r="BM371" s="31"/>
      <c r="BN371" s="31"/>
      <c r="BO371" s="31"/>
      <c r="BP371" s="31"/>
      <c r="BQ371" s="31"/>
    </row>
    <row r="372" spans="1:69" x14ac:dyDescent="0.25">
      <c r="A372" s="31"/>
      <c r="B372" s="31"/>
      <c r="C372" s="31"/>
      <c r="D372" s="31"/>
      <c r="E372" s="31"/>
      <c r="F372" s="31"/>
      <c r="G372" s="144"/>
      <c r="H372" s="144"/>
      <c r="I372" s="144"/>
      <c r="J372" s="144"/>
      <c r="K372" s="144"/>
      <c r="L372" s="144"/>
      <c r="M372" s="144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  <c r="AA372" s="31"/>
      <c r="AB372" s="31"/>
      <c r="AC372" s="31"/>
      <c r="AD372" s="31"/>
      <c r="AE372" s="31"/>
      <c r="AF372" s="31"/>
      <c r="AG372" s="31"/>
      <c r="AH372" s="31"/>
      <c r="AI372" s="31"/>
      <c r="AJ372" s="31"/>
      <c r="AK372" s="31"/>
      <c r="AL372" s="31"/>
      <c r="AM372" s="31"/>
      <c r="AN372" s="31"/>
      <c r="AO372" s="31"/>
      <c r="AP372" s="31"/>
      <c r="AQ372" s="31"/>
      <c r="AR372" s="31"/>
      <c r="AS372" s="31"/>
      <c r="AT372" s="31"/>
      <c r="AU372" s="31"/>
      <c r="AV372" s="31"/>
      <c r="AW372" s="31"/>
      <c r="AX372" s="31"/>
      <c r="AY372" s="31"/>
      <c r="AZ372" s="31"/>
      <c r="BA372" s="31"/>
      <c r="BB372" s="31"/>
      <c r="BC372" s="31"/>
      <c r="BD372" s="31"/>
      <c r="BE372" s="31"/>
      <c r="BF372" s="31"/>
      <c r="BG372" s="31"/>
      <c r="BH372" s="31"/>
      <c r="BI372" s="31"/>
      <c r="BJ372" s="31"/>
      <c r="BK372" s="31"/>
      <c r="BL372" s="31"/>
      <c r="BM372" s="31"/>
      <c r="BN372" s="31"/>
      <c r="BO372" s="31"/>
      <c r="BP372" s="31"/>
      <c r="BQ372" s="31"/>
    </row>
    <row r="373" spans="1:69" x14ac:dyDescent="0.25">
      <c r="A373" s="31"/>
      <c r="B373" s="31"/>
      <c r="C373" s="31"/>
      <c r="D373" s="31"/>
      <c r="E373" s="31"/>
      <c r="F373" s="31"/>
      <c r="G373" s="144"/>
      <c r="H373" s="144"/>
      <c r="I373" s="144"/>
      <c r="J373" s="144"/>
      <c r="K373" s="144"/>
      <c r="L373" s="144"/>
      <c r="M373" s="144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  <c r="AA373" s="31"/>
      <c r="AB373" s="31"/>
      <c r="AC373" s="31"/>
      <c r="AD373" s="31"/>
      <c r="AE373" s="31"/>
      <c r="AF373" s="31"/>
      <c r="AG373" s="31"/>
      <c r="AH373" s="31"/>
      <c r="AI373" s="31"/>
      <c r="AJ373" s="31"/>
      <c r="AK373" s="31"/>
      <c r="AL373" s="31"/>
      <c r="AM373" s="31"/>
      <c r="AN373" s="31"/>
      <c r="AO373" s="31"/>
      <c r="AP373" s="31"/>
      <c r="AQ373" s="31"/>
      <c r="AR373" s="31"/>
      <c r="AS373" s="31"/>
      <c r="AT373" s="31"/>
      <c r="AU373" s="31"/>
      <c r="AV373" s="31"/>
      <c r="AW373" s="31"/>
      <c r="AX373" s="31"/>
      <c r="AY373" s="31"/>
      <c r="AZ373" s="31"/>
      <c r="BA373" s="31"/>
      <c r="BB373" s="31"/>
      <c r="BC373" s="31"/>
      <c r="BD373" s="31"/>
      <c r="BE373" s="31"/>
      <c r="BF373" s="31"/>
      <c r="BG373" s="31"/>
      <c r="BH373" s="31"/>
      <c r="BI373" s="31"/>
      <c r="BJ373" s="31"/>
      <c r="BK373" s="31"/>
      <c r="BL373" s="31"/>
      <c r="BM373" s="31"/>
      <c r="BN373" s="31"/>
      <c r="BO373" s="31"/>
      <c r="BP373" s="31"/>
      <c r="BQ373" s="31"/>
    </row>
    <row r="374" spans="1:69" x14ac:dyDescent="0.25">
      <c r="A374" s="31"/>
      <c r="B374" s="31"/>
      <c r="C374" s="31"/>
      <c r="D374" s="31"/>
      <c r="E374" s="31"/>
      <c r="F374" s="31"/>
      <c r="G374" s="144"/>
      <c r="H374" s="144"/>
      <c r="I374" s="144"/>
      <c r="J374" s="144"/>
      <c r="K374" s="144"/>
      <c r="L374" s="144"/>
      <c r="M374" s="144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  <c r="AA374" s="31"/>
      <c r="AB374" s="31"/>
      <c r="AC374" s="31"/>
      <c r="AD374" s="31"/>
      <c r="AE374" s="31"/>
      <c r="AF374" s="31"/>
      <c r="AG374" s="31"/>
      <c r="AH374" s="31"/>
      <c r="AI374" s="31"/>
      <c r="AJ374" s="31"/>
      <c r="AK374" s="31"/>
      <c r="AL374" s="31"/>
      <c r="AM374" s="31"/>
      <c r="AN374" s="31"/>
      <c r="AO374" s="31"/>
      <c r="AP374" s="31"/>
      <c r="AQ374" s="31"/>
      <c r="AR374" s="31"/>
      <c r="AS374" s="31"/>
      <c r="AT374" s="31"/>
      <c r="AU374" s="31"/>
      <c r="AV374" s="31"/>
      <c r="AW374" s="31"/>
      <c r="AX374" s="31"/>
      <c r="AY374" s="31"/>
      <c r="AZ374" s="31"/>
      <c r="BA374" s="31"/>
      <c r="BB374" s="31"/>
      <c r="BC374" s="31"/>
      <c r="BD374" s="31"/>
      <c r="BE374" s="31"/>
      <c r="BF374" s="31"/>
      <c r="BG374" s="31"/>
      <c r="BH374" s="31"/>
      <c r="BI374" s="31"/>
      <c r="BJ374" s="31"/>
      <c r="BK374" s="31"/>
      <c r="BL374" s="31"/>
      <c r="BM374" s="31"/>
      <c r="BN374" s="31"/>
      <c r="BO374" s="31"/>
      <c r="BP374" s="31"/>
      <c r="BQ374" s="31"/>
    </row>
    <row r="375" spans="1:69" x14ac:dyDescent="0.25">
      <c r="A375" s="31"/>
      <c r="B375" s="31"/>
      <c r="C375" s="31"/>
      <c r="D375" s="31"/>
      <c r="E375" s="31"/>
      <c r="F375" s="31"/>
      <c r="G375" s="144"/>
      <c r="H375" s="144"/>
      <c r="I375" s="144"/>
      <c r="J375" s="144"/>
      <c r="K375" s="144"/>
      <c r="L375" s="144"/>
      <c r="M375" s="144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  <c r="AA375" s="31"/>
      <c r="AB375" s="31"/>
      <c r="AC375" s="31"/>
      <c r="AD375" s="31"/>
      <c r="AE375" s="31"/>
      <c r="AF375" s="31"/>
      <c r="AG375" s="31"/>
      <c r="AH375" s="31"/>
      <c r="AI375" s="31"/>
      <c r="AJ375" s="31"/>
      <c r="AK375" s="31"/>
      <c r="AL375" s="31"/>
      <c r="AM375" s="31"/>
      <c r="AN375" s="31"/>
      <c r="AO375" s="31"/>
      <c r="AP375" s="31"/>
      <c r="AQ375" s="31"/>
      <c r="AR375" s="31"/>
      <c r="AS375" s="31"/>
      <c r="AT375" s="31"/>
      <c r="AU375" s="31"/>
      <c r="AV375" s="31"/>
      <c r="AW375" s="31"/>
      <c r="AX375" s="31"/>
      <c r="AY375" s="31"/>
      <c r="AZ375" s="31"/>
      <c r="BA375" s="31"/>
      <c r="BB375" s="31"/>
      <c r="BC375" s="31"/>
      <c r="BD375" s="31"/>
      <c r="BE375" s="31"/>
      <c r="BF375" s="31"/>
      <c r="BG375" s="31"/>
      <c r="BH375" s="31"/>
      <c r="BI375" s="31"/>
      <c r="BJ375" s="31"/>
      <c r="BK375" s="31"/>
      <c r="BL375" s="31"/>
      <c r="BM375" s="31"/>
      <c r="BN375" s="31"/>
      <c r="BO375" s="31"/>
      <c r="BP375" s="31"/>
      <c r="BQ375" s="31"/>
    </row>
    <row r="376" spans="1:69" x14ac:dyDescent="0.25">
      <c r="A376" s="31"/>
      <c r="B376" s="31"/>
      <c r="C376" s="31"/>
      <c r="D376" s="31"/>
      <c r="E376" s="31"/>
      <c r="F376" s="31"/>
      <c r="G376" s="144"/>
      <c r="H376" s="144"/>
      <c r="I376" s="144"/>
      <c r="J376" s="144"/>
      <c r="K376" s="144"/>
      <c r="L376" s="144"/>
      <c r="M376" s="144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  <c r="AA376" s="31"/>
      <c r="AB376" s="31"/>
      <c r="AC376" s="31"/>
      <c r="AD376" s="31"/>
      <c r="AE376" s="31"/>
      <c r="AF376" s="31"/>
      <c r="AG376" s="31"/>
      <c r="AH376" s="31"/>
      <c r="AI376" s="31"/>
      <c r="AJ376" s="31"/>
      <c r="AK376" s="31"/>
      <c r="AL376" s="31"/>
      <c r="AM376" s="31"/>
      <c r="AN376" s="31"/>
      <c r="AO376" s="31"/>
      <c r="AP376" s="31"/>
      <c r="AQ376" s="31"/>
      <c r="AR376" s="31"/>
      <c r="AS376" s="31"/>
      <c r="AT376" s="31"/>
      <c r="AU376" s="31"/>
      <c r="AV376" s="31"/>
      <c r="AW376" s="31"/>
      <c r="AX376" s="31"/>
      <c r="AY376" s="31"/>
      <c r="AZ376" s="31"/>
      <c r="BA376" s="31"/>
      <c r="BB376" s="31"/>
      <c r="BC376" s="31"/>
      <c r="BD376" s="31"/>
      <c r="BE376" s="31"/>
      <c r="BF376" s="31"/>
      <c r="BG376" s="31"/>
      <c r="BH376" s="31"/>
      <c r="BI376" s="31"/>
      <c r="BJ376" s="31"/>
      <c r="BK376" s="31"/>
      <c r="BL376" s="31"/>
      <c r="BM376" s="31"/>
      <c r="BN376" s="31"/>
      <c r="BO376" s="31"/>
      <c r="BP376" s="31"/>
      <c r="BQ376" s="31"/>
    </row>
    <row r="377" spans="1:69" x14ac:dyDescent="0.25">
      <c r="A377" s="31"/>
      <c r="B377" s="31"/>
      <c r="C377" s="31"/>
      <c r="D377" s="31"/>
      <c r="E377" s="31"/>
      <c r="F377" s="31"/>
      <c r="G377" s="144"/>
      <c r="H377" s="144"/>
      <c r="I377" s="144"/>
      <c r="J377" s="144"/>
      <c r="K377" s="144"/>
      <c r="L377" s="144"/>
      <c r="M377" s="144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  <c r="AA377" s="31"/>
      <c r="AB377" s="31"/>
      <c r="AC377" s="31"/>
      <c r="AD377" s="31"/>
      <c r="AE377" s="31"/>
      <c r="AF377" s="31"/>
      <c r="AG377" s="31"/>
      <c r="AH377" s="31"/>
      <c r="AI377" s="31"/>
      <c r="AJ377" s="31"/>
      <c r="AK377" s="31"/>
      <c r="AL377" s="31"/>
      <c r="AM377" s="31"/>
      <c r="AN377" s="31"/>
      <c r="AO377" s="31"/>
      <c r="AP377" s="31"/>
      <c r="AQ377" s="31"/>
      <c r="AR377" s="31"/>
      <c r="AS377" s="31"/>
      <c r="AT377" s="31"/>
      <c r="AU377" s="31"/>
      <c r="AV377" s="31"/>
      <c r="AW377" s="31"/>
      <c r="AX377" s="31"/>
      <c r="AY377" s="31"/>
      <c r="AZ377" s="31"/>
      <c r="BA377" s="31"/>
      <c r="BB377" s="31"/>
      <c r="BC377" s="31"/>
      <c r="BD377" s="31"/>
      <c r="BE377" s="31"/>
      <c r="BF377" s="31"/>
      <c r="BG377" s="31"/>
      <c r="BH377" s="31"/>
      <c r="BI377" s="31"/>
      <c r="BJ377" s="31"/>
      <c r="BK377" s="31"/>
      <c r="BL377" s="31"/>
      <c r="BM377" s="31"/>
      <c r="BN377" s="31"/>
      <c r="BO377" s="31"/>
      <c r="BP377" s="31"/>
      <c r="BQ377" s="31"/>
    </row>
    <row r="378" spans="1:69" x14ac:dyDescent="0.25">
      <c r="A378" s="31"/>
      <c r="B378" s="31"/>
      <c r="C378" s="31"/>
      <c r="D378" s="31"/>
      <c r="E378" s="31"/>
      <c r="F378" s="31"/>
      <c r="G378" s="144"/>
      <c r="H378" s="144"/>
      <c r="I378" s="144"/>
      <c r="J378" s="144"/>
      <c r="K378" s="144"/>
      <c r="L378" s="144"/>
      <c r="M378" s="144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  <c r="AA378" s="31"/>
      <c r="AB378" s="31"/>
      <c r="AC378" s="31"/>
      <c r="AD378" s="31"/>
      <c r="AE378" s="31"/>
      <c r="AF378" s="31"/>
      <c r="AG378" s="31"/>
      <c r="AH378" s="31"/>
      <c r="AI378" s="31"/>
      <c r="AJ378" s="31"/>
      <c r="AK378" s="31"/>
      <c r="AL378" s="31"/>
      <c r="AM378" s="31"/>
      <c r="AN378" s="31"/>
      <c r="AO378" s="31"/>
      <c r="AP378" s="31"/>
      <c r="AQ378" s="31"/>
      <c r="AR378" s="31"/>
      <c r="AS378" s="31"/>
      <c r="AT378" s="31"/>
      <c r="AU378" s="31"/>
      <c r="AV378" s="31"/>
      <c r="AW378" s="31"/>
      <c r="AX378" s="31"/>
      <c r="AY378" s="31"/>
      <c r="AZ378" s="31"/>
      <c r="BA378" s="31"/>
      <c r="BB378" s="31"/>
      <c r="BC378" s="31"/>
      <c r="BD378" s="31"/>
      <c r="BE378" s="31"/>
      <c r="BF378" s="31"/>
      <c r="BG378" s="31"/>
      <c r="BH378" s="31"/>
      <c r="BI378" s="31"/>
      <c r="BJ378" s="31"/>
      <c r="BK378" s="31"/>
      <c r="BL378" s="31"/>
      <c r="BM378" s="31"/>
      <c r="BN378" s="31"/>
      <c r="BO378" s="31"/>
      <c r="BP378" s="31"/>
      <c r="BQ378" s="31"/>
    </row>
    <row r="379" spans="1:69" x14ac:dyDescent="0.25">
      <c r="A379" s="31"/>
      <c r="B379" s="31"/>
      <c r="C379" s="31"/>
      <c r="D379" s="31"/>
      <c r="E379" s="31"/>
      <c r="F379" s="31"/>
      <c r="G379" s="144"/>
      <c r="H379" s="144"/>
      <c r="I379" s="144"/>
      <c r="J379" s="144"/>
      <c r="K379" s="144"/>
      <c r="L379" s="144"/>
      <c r="M379" s="144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  <c r="AA379" s="31"/>
      <c r="AB379" s="31"/>
      <c r="AC379" s="31"/>
      <c r="AD379" s="31"/>
      <c r="AE379" s="31"/>
      <c r="AF379" s="31"/>
      <c r="AG379" s="31"/>
      <c r="AH379" s="31"/>
      <c r="AI379" s="31"/>
      <c r="AJ379" s="31"/>
      <c r="AK379" s="31"/>
      <c r="AL379" s="31"/>
      <c r="AM379" s="31"/>
      <c r="AN379" s="31"/>
      <c r="AO379" s="31"/>
      <c r="AP379" s="31"/>
      <c r="AQ379" s="31"/>
      <c r="AR379" s="31"/>
      <c r="AS379" s="31"/>
      <c r="AT379" s="31"/>
      <c r="AU379" s="31"/>
      <c r="AV379" s="31"/>
      <c r="AW379" s="31"/>
      <c r="AX379" s="31"/>
      <c r="AY379" s="31"/>
      <c r="AZ379" s="31"/>
      <c r="BA379" s="31"/>
      <c r="BB379" s="31"/>
      <c r="BC379" s="31"/>
      <c r="BD379" s="31"/>
      <c r="BE379" s="31"/>
      <c r="BF379" s="31"/>
      <c r="BG379" s="31"/>
      <c r="BH379" s="31"/>
      <c r="BI379" s="31"/>
      <c r="BJ379" s="31"/>
      <c r="BK379" s="31"/>
      <c r="BL379" s="31"/>
      <c r="BM379" s="31"/>
      <c r="BN379" s="31"/>
      <c r="BO379" s="31"/>
      <c r="BP379" s="31"/>
      <c r="BQ379" s="31"/>
    </row>
    <row r="380" spans="1:69" x14ac:dyDescent="0.25">
      <c r="A380" s="31"/>
      <c r="B380" s="31"/>
      <c r="C380" s="31"/>
      <c r="D380" s="31"/>
      <c r="E380" s="31"/>
      <c r="F380" s="31"/>
      <c r="G380" s="144"/>
      <c r="H380" s="144"/>
      <c r="I380" s="144"/>
      <c r="J380" s="144"/>
      <c r="K380" s="144"/>
      <c r="L380" s="144"/>
      <c r="M380" s="144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  <c r="AA380" s="31"/>
      <c r="AB380" s="31"/>
      <c r="AC380" s="31"/>
      <c r="AD380" s="31"/>
      <c r="AE380" s="31"/>
      <c r="AF380" s="31"/>
      <c r="AG380" s="31"/>
      <c r="AH380" s="31"/>
      <c r="AI380" s="31"/>
      <c r="AJ380" s="31"/>
      <c r="AK380" s="31"/>
      <c r="AL380" s="31"/>
      <c r="AM380" s="31"/>
      <c r="AN380" s="31"/>
      <c r="AO380" s="31"/>
      <c r="AP380" s="31"/>
      <c r="AQ380" s="31"/>
      <c r="AR380" s="31"/>
      <c r="AS380" s="31"/>
      <c r="AT380" s="31"/>
      <c r="AU380" s="31"/>
      <c r="AV380" s="31"/>
      <c r="AW380" s="31"/>
      <c r="AX380" s="31"/>
      <c r="AY380" s="31"/>
      <c r="AZ380" s="31"/>
      <c r="BA380" s="31"/>
      <c r="BB380" s="31"/>
      <c r="BC380" s="31"/>
      <c r="BD380" s="31"/>
      <c r="BE380" s="31"/>
      <c r="BF380" s="31"/>
      <c r="BG380" s="31"/>
      <c r="BH380" s="31"/>
      <c r="BI380" s="31"/>
      <c r="BJ380" s="31"/>
      <c r="BK380" s="31"/>
      <c r="BL380" s="31"/>
      <c r="BM380" s="31"/>
      <c r="BN380" s="31"/>
      <c r="BO380" s="31"/>
      <c r="BP380" s="31"/>
      <c r="BQ380" s="31"/>
    </row>
    <row r="381" spans="1:69" x14ac:dyDescent="0.25">
      <c r="A381" s="31"/>
      <c r="B381" s="31"/>
      <c r="C381" s="31"/>
      <c r="D381" s="31"/>
      <c r="E381" s="31"/>
      <c r="F381" s="31"/>
      <c r="G381" s="144"/>
      <c r="H381" s="144"/>
      <c r="I381" s="144"/>
      <c r="J381" s="144"/>
      <c r="K381" s="144"/>
      <c r="L381" s="144"/>
      <c r="M381" s="144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  <c r="AA381" s="31"/>
      <c r="AB381" s="31"/>
      <c r="AC381" s="31"/>
      <c r="AD381" s="31"/>
      <c r="AE381" s="31"/>
      <c r="AF381" s="31"/>
      <c r="AG381" s="31"/>
      <c r="AH381" s="31"/>
      <c r="AI381" s="31"/>
      <c r="AJ381" s="31"/>
      <c r="AK381" s="31"/>
      <c r="AL381" s="31"/>
      <c r="AM381" s="31"/>
      <c r="AN381" s="31"/>
      <c r="AO381" s="31"/>
      <c r="AP381" s="31"/>
      <c r="AQ381" s="31"/>
      <c r="AR381" s="31"/>
      <c r="AS381" s="31"/>
      <c r="AT381" s="31"/>
      <c r="AU381" s="31"/>
      <c r="AV381" s="31"/>
      <c r="AW381" s="31"/>
      <c r="AX381" s="31"/>
      <c r="AY381" s="31"/>
      <c r="AZ381" s="31"/>
      <c r="BA381" s="31"/>
      <c r="BB381" s="31"/>
      <c r="BC381" s="31"/>
      <c r="BD381" s="31"/>
      <c r="BE381" s="31"/>
      <c r="BF381" s="31"/>
      <c r="BG381" s="31"/>
      <c r="BH381" s="31"/>
      <c r="BI381" s="31"/>
      <c r="BJ381" s="31"/>
      <c r="BK381" s="31"/>
      <c r="BL381" s="31"/>
      <c r="BM381" s="31"/>
      <c r="BN381" s="31"/>
      <c r="BO381" s="31"/>
      <c r="BP381" s="31"/>
      <c r="BQ381" s="31"/>
    </row>
    <row r="382" spans="1:69" x14ac:dyDescent="0.25">
      <c r="A382" s="31"/>
      <c r="B382" s="31"/>
      <c r="C382" s="31"/>
      <c r="D382" s="31"/>
      <c r="E382" s="31"/>
      <c r="F382" s="31"/>
      <c r="G382" s="144"/>
      <c r="H382" s="144"/>
      <c r="I382" s="144"/>
      <c r="J382" s="144"/>
      <c r="K382" s="144"/>
      <c r="L382" s="144"/>
      <c r="M382" s="144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  <c r="AA382" s="31"/>
      <c r="AB382" s="31"/>
      <c r="AC382" s="31"/>
      <c r="AD382" s="31"/>
      <c r="AE382" s="31"/>
      <c r="AF382" s="31"/>
      <c r="AG382" s="31"/>
      <c r="AH382" s="31"/>
      <c r="AI382" s="31"/>
      <c r="AJ382" s="31"/>
      <c r="AK382" s="31"/>
      <c r="AL382" s="31"/>
      <c r="AM382" s="31"/>
      <c r="AN382" s="31"/>
      <c r="AO382" s="31"/>
      <c r="AP382" s="31"/>
      <c r="AQ382" s="31"/>
      <c r="AR382" s="31"/>
      <c r="AS382" s="31"/>
      <c r="AT382" s="31"/>
      <c r="AU382" s="31"/>
      <c r="AV382" s="31"/>
      <c r="AW382" s="31"/>
      <c r="AX382" s="31"/>
      <c r="AY382" s="31"/>
      <c r="AZ382" s="31"/>
      <c r="BA382" s="31"/>
      <c r="BB382" s="31"/>
      <c r="BC382" s="31"/>
      <c r="BD382" s="31"/>
      <c r="BE382" s="31"/>
      <c r="BF382" s="31"/>
      <c r="BG382" s="31"/>
      <c r="BH382" s="31"/>
      <c r="BI382" s="31"/>
      <c r="BJ382" s="31"/>
      <c r="BK382" s="31"/>
      <c r="BL382" s="31"/>
      <c r="BM382" s="31"/>
      <c r="BN382" s="31"/>
      <c r="BO382" s="31"/>
      <c r="BP382" s="31"/>
      <c r="BQ382" s="31"/>
    </row>
    <row r="383" spans="1:69" x14ac:dyDescent="0.25">
      <c r="A383" s="31"/>
      <c r="B383" s="31"/>
      <c r="C383" s="31"/>
      <c r="D383" s="31"/>
      <c r="E383" s="31"/>
      <c r="F383" s="31"/>
      <c r="G383" s="144"/>
      <c r="H383" s="144"/>
      <c r="I383" s="144"/>
      <c r="J383" s="144"/>
      <c r="K383" s="144"/>
      <c r="L383" s="144"/>
      <c r="M383" s="144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  <c r="AA383" s="31"/>
      <c r="AB383" s="31"/>
      <c r="AC383" s="31"/>
      <c r="AD383" s="31"/>
      <c r="AE383" s="31"/>
      <c r="AF383" s="31"/>
      <c r="AG383" s="31"/>
      <c r="AH383" s="31"/>
      <c r="AI383" s="31"/>
      <c r="AJ383" s="31"/>
      <c r="AK383" s="31"/>
      <c r="AL383" s="31"/>
      <c r="AM383" s="31"/>
      <c r="AN383" s="31"/>
      <c r="AO383" s="31"/>
      <c r="AP383" s="31"/>
      <c r="AQ383" s="31"/>
      <c r="AR383" s="31"/>
      <c r="AS383" s="31"/>
      <c r="AT383" s="31"/>
      <c r="AU383" s="31"/>
      <c r="AV383" s="31"/>
      <c r="AW383" s="31"/>
      <c r="AX383" s="31"/>
      <c r="AY383" s="31"/>
      <c r="AZ383" s="31"/>
      <c r="BA383" s="31"/>
      <c r="BB383" s="31"/>
      <c r="BC383" s="31"/>
      <c r="BD383" s="31"/>
      <c r="BE383" s="31"/>
      <c r="BF383" s="31"/>
      <c r="BG383" s="31"/>
      <c r="BH383" s="31"/>
      <c r="BI383" s="31"/>
      <c r="BJ383" s="31"/>
      <c r="BK383" s="31"/>
      <c r="BL383" s="31"/>
      <c r="BM383" s="31"/>
      <c r="BN383" s="31"/>
      <c r="BO383" s="31"/>
      <c r="BP383" s="31"/>
      <c r="BQ383" s="31"/>
    </row>
    <row r="384" spans="1:69" x14ac:dyDescent="0.25">
      <c r="A384" s="31"/>
      <c r="B384" s="31"/>
      <c r="C384" s="31"/>
      <c r="D384" s="31"/>
      <c r="E384" s="31"/>
      <c r="F384" s="31"/>
      <c r="G384" s="144"/>
      <c r="H384" s="144"/>
      <c r="I384" s="144"/>
      <c r="J384" s="144"/>
      <c r="K384" s="144"/>
      <c r="L384" s="144"/>
      <c r="M384" s="144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  <c r="AA384" s="31"/>
      <c r="AB384" s="31"/>
      <c r="AC384" s="31"/>
      <c r="AD384" s="31"/>
      <c r="AE384" s="31"/>
      <c r="AF384" s="31"/>
      <c r="AG384" s="31"/>
      <c r="AH384" s="31"/>
      <c r="AI384" s="31"/>
      <c r="AJ384" s="31"/>
      <c r="AK384" s="31"/>
      <c r="AL384" s="31"/>
      <c r="AM384" s="31"/>
      <c r="AN384" s="31"/>
      <c r="AO384" s="31"/>
      <c r="AP384" s="31"/>
      <c r="AQ384" s="31"/>
      <c r="AR384" s="31"/>
      <c r="AS384" s="31"/>
      <c r="AT384" s="31"/>
      <c r="AU384" s="31"/>
      <c r="AV384" s="31"/>
      <c r="AW384" s="31"/>
      <c r="AX384" s="31"/>
      <c r="AY384" s="31"/>
      <c r="AZ384" s="31"/>
      <c r="BA384" s="31"/>
      <c r="BB384" s="31"/>
      <c r="BC384" s="31"/>
      <c r="BD384" s="31"/>
      <c r="BE384" s="31"/>
      <c r="BF384" s="31"/>
      <c r="BG384" s="31"/>
      <c r="BH384" s="31"/>
      <c r="BI384" s="31"/>
      <c r="BJ384" s="31"/>
      <c r="BK384" s="31"/>
      <c r="BL384" s="31"/>
      <c r="BM384" s="31"/>
      <c r="BN384" s="31"/>
      <c r="BO384" s="31"/>
      <c r="BP384" s="31"/>
      <c r="BQ384" s="31"/>
    </row>
    <row r="385" spans="1:69" x14ac:dyDescent="0.25">
      <c r="A385" s="31"/>
      <c r="B385" s="31"/>
      <c r="C385" s="31"/>
      <c r="D385" s="31"/>
      <c r="E385" s="31"/>
      <c r="F385" s="31"/>
      <c r="G385" s="144"/>
      <c r="H385" s="144"/>
      <c r="I385" s="144"/>
      <c r="J385" s="144"/>
      <c r="K385" s="144"/>
      <c r="L385" s="144"/>
      <c r="M385" s="144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  <c r="AA385" s="31"/>
      <c r="AB385" s="31"/>
      <c r="AC385" s="31"/>
      <c r="AD385" s="31"/>
      <c r="AE385" s="31"/>
      <c r="AF385" s="31"/>
      <c r="AG385" s="31"/>
      <c r="AH385" s="31"/>
      <c r="AI385" s="31"/>
      <c r="AJ385" s="31"/>
      <c r="AK385" s="31"/>
      <c r="AL385" s="31"/>
      <c r="AM385" s="31"/>
      <c r="AN385" s="31"/>
      <c r="AO385" s="31"/>
      <c r="AP385" s="31"/>
      <c r="AQ385" s="31"/>
      <c r="AR385" s="31"/>
      <c r="AS385" s="31"/>
      <c r="AT385" s="31"/>
      <c r="AU385" s="31"/>
      <c r="AV385" s="31"/>
      <c r="AW385" s="31"/>
      <c r="AX385" s="31"/>
      <c r="AY385" s="31"/>
      <c r="AZ385" s="31"/>
      <c r="BA385" s="31"/>
      <c r="BB385" s="31"/>
      <c r="BC385" s="31"/>
      <c r="BD385" s="31"/>
      <c r="BE385" s="31"/>
      <c r="BF385" s="31"/>
      <c r="BG385" s="31"/>
      <c r="BH385" s="31"/>
      <c r="BI385" s="31"/>
      <c r="BJ385" s="31"/>
      <c r="BK385" s="31"/>
      <c r="BL385" s="31"/>
      <c r="BM385" s="31"/>
      <c r="BN385" s="31"/>
      <c r="BO385" s="31"/>
      <c r="BP385" s="31"/>
      <c r="BQ385" s="31"/>
    </row>
    <row r="386" spans="1:69" x14ac:dyDescent="0.25">
      <c r="A386" s="31"/>
      <c r="B386" s="31"/>
      <c r="C386" s="31"/>
      <c r="D386" s="31"/>
      <c r="E386" s="31"/>
      <c r="F386" s="31"/>
      <c r="G386" s="144"/>
      <c r="H386" s="144"/>
      <c r="I386" s="144"/>
      <c r="J386" s="144"/>
      <c r="K386" s="144"/>
      <c r="L386" s="144"/>
      <c r="M386" s="144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  <c r="AA386" s="31"/>
      <c r="AB386" s="31"/>
      <c r="AC386" s="31"/>
      <c r="AD386" s="31"/>
      <c r="AE386" s="31"/>
      <c r="AF386" s="31"/>
      <c r="AG386" s="31"/>
      <c r="AH386" s="31"/>
      <c r="AI386" s="31"/>
      <c r="AJ386" s="31"/>
      <c r="AK386" s="31"/>
      <c r="AL386" s="31"/>
      <c r="AM386" s="31"/>
      <c r="AN386" s="31"/>
      <c r="AO386" s="31"/>
      <c r="AP386" s="31"/>
      <c r="AQ386" s="31"/>
      <c r="AR386" s="31"/>
      <c r="AS386" s="31"/>
      <c r="AT386" s="31"/>
      <c r="AU386" s="31"/>
      <c r="AV386" s="31"/>
      <c r="AW386" s="31"/>
      <c r="AX386" s="31"/>
      <c r="AY386" s="31"/>
      <c r="AZ386" s="31"/>
      <c r="BA386" s="31"/>
      <c r="BB386" s="31"/>
      <c r="BC386" s="31"/>
      <c r="BD386" s="31"/>
      <c r="BE386" s="31"/>
      <c r="BF386" s="31"/>
      <c r="BG386" s="31"/>
      <c r="BH386" s="31"/>
      <c r="BI386" s="31"/>
      <c r="BJ386" s="31"/>
      <c r="BK386" s="31"/>
      <c r="BL386" s="31"/>
      <c r="BM386" s="31"/>
      <c r="BN386" s="31"/>
      <c r="BO386" s="31"/>
      <c r="BP386" s="31"/>
      <c r="BQ386" s="31"/>
    </row>
    <row r="387" spans="1:69" x14ac:dyDescent="0.25">
      <c r="A387" s="31"/>
      <c r="B387" s="31"/>
      <c r="C387" s="31"/>
      <c r="D387" s="31"/>
      <c r="E387" s="31"/>
      <c r="F387" s="31"/>
      <c r="G387" s="144"/>
      <c r="H387" s="144"/>
      <c r="I387" s="144"/>
      <c r="J387" s="144"/>
      <c r="K387" s="144"/>
      <c r="L387" s="144"/>
      <c r="M387" s="144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  <c r="AA387" s="31"/>
      <c r="AB387" s="31"/>
      <c r="AC387" s="31"/>
      <c r="AD387" s="31"/>
      <c r="AE387" s="31"/>
      <c r="AF387" s="31"/>
      <c r="AG387" s="31"/>
      <c r="AH387" s="31"/>
      <c r="AI387" s="31"/>
      <c r="AJ387" s="31"/>
      <c r="AK387" s="31"/>
      <c r="AL387" s="31"/>
      <c r="AM387" s="31"/>
      <c r="AN387" s="31"/>
      <c r="AO387" s="31"/>
      <c r="AP387" s="31"/>
      <c r="AQ387" s="31"/>
      <c r="AR387" s="31"/>
      <c r="AS387" s="31"/>
      <c r="AT387" s="31"/>
      <c r="AU387" s="31"/>
      <c r="AV387" s="31"/>
      <c r="AW387" s="31"/>
      <c r="AX387" s="31"/>
      <c r="AY387" s="31"/>
      <c r="AZ387" s="31"/>
      <c r="BA387" s="31"/>
      <c r="BB387" s="31"/>
      <c r="BC387" s="31"/>
      <c r="BD387" s="31"/>
      <c r="BE387" s="31"/>
      <c r="BF387" s="31"/>
      <c r="BG387" s="31"/>
      <c r="BH387" s="31"/>
      <c r="BI387" s="31"/>
      <c r="BJ387" s="31"/>
      <c r="BK387" s="31"/>
      <c r="BL387" s="31"/>
      <c r="BM387" s="31"/>
      <c r="BN387" s="31"/>
      <c r="BO387" s="31"/>
      <c r="BP387" s="31"/>
      <c r="BQ387" s="31"/>
    </row>
    <row r="388" spans="1:69" x14ac:dyDescent="0.25">
      <c r="A388" s="31"/>
      <c r="B388" s="31"/>
      <c r="C388" s="31"/>
      <c r="D388" s="31"/>
      <c r="E388" s="31"/>
      <c r="F388" s="31"/>
      <c r="G388" s="144"/>
      <c r="H388" s="144"/>
      <c r="I388" s="144"/>
      <c r="J388" s="144"/>
      <c r="K388" s="144"/>
      <c r="L388" s="144"/>
      <c r="M388" s="144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  <c r="AA388" s="31"/>
      <c r="AB388" s="31"/>
      <c r="AC388" s="31"/>
      <c r="AD388" s="31"/>
      <c r="AE388" s="31"/>
      <c r="AF388" s="31"/>
      <c r="AG388" s="31"/>
      <c r="AH388" s="31"/>
      <c r="AI388" s="31"/>
      <c r="AJ388" s="31"/>
      <c r="AK388" s="31"/>
      <c r="AL388" s="31"/>
      <c r="AM388" s="31"/>
      <c r="AN388" s="31"/>
      <c r="AO388" s="31"/>
      <c r="AP388" s="31"/>
      <c r="AQ388" s="31"/>
      <c r="AR388" s="31"/>
      <c r="AS388" s="31"/>
      <c r="AT388" s="31"/>
      <c r="AU388" s="31"/>
      <c r="AV388" s="31"/>
      <c r="AW388" s="31"/>
      <c r="AX388" s="31"/>
      <c r="AY388" s="31"/>
      <c r="AZ388" s="31"/>
      <c r="BA388" s="31"/>
      <c r="BB388" s="31"/>
      <c r="BC388" s="31"/>
      <c r="BD388" s="31"/>
      <c r="BE388" s="31"/>
      <c r="BF388" s="31"/>
      <c r="BG388" s="31"/>
      <c r="BH388" s="31"/>
      <c r="BI388" s="31"/>
      <c r="BJ388" s="31"/>
      <c r="BK388" s="31"/>
      <c r="BL388" s="31"/>
      <c r="BM388" s="31"/>
      <c r="BN388" s="31"/>
      <c r="BO388" s="31"/>
      <c r="BP388" s="31"/>
      <c r="BQ388" s="31"/>
    </row>
    <row r="389" spans="1:69" x14ac:dyDescent="0.25">
      <c r="A389" s="31"/>
      <c r="B389" s="31"/>
      <c r="C389" s="31"/>
      <c r="D389" s="31"/>
      <c r="E389" s="31"/>
      <c r="F389" s="31"/>
      <c r="G389" s="144"/>
      <c r="H389" s="144"/>
      <c r="I389" s="144"/>
      <c r="J389" s="144"/>
      <c r="K389" s="144"/>
      <c r="L389" s="144"/>
      <c r="M389" s="144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  <c r="AA389" s="31"/>
      <c r="AB389" s="31"/>
      <c r="AC389" s="31"/>
      <c r="AD389" s="31"/>
      <c r="AE389" s="31"/>
      <c r="AF389" s="31"/>
      <c r="AG389" s="31"/>
      <c r="AH389" s="31"/>
      <c r="AI389" s="31"/>
      <c r="AJ389" s="31"/>
      <c r="AK389" s="31"/>
      <c r="AL389" s="31"/>
      <c r="AM389" s="31"/>
      <c r="AN389" s="31"/>
      <c r="AO389" s="31"/>
      <c r="AP389" s="31"/>
      <c r="AQ389" s="31"/>
      <c r="AR389" s="31"/>
      <c r="AS389" s="31"/>
      <c r="AT389" s="31"/>
      <c r="AU389" s="31"/>
      <c r="AV389" s="31"/>
      <c r="AW389" s="31"/>
      <c r="AX389" s="31"/>
      <c r="AY389" s="31"/>
      <c r="AZ389" s="31"/>
      <c r="BA389" s="31"/>
      <c r="BB389" s="31"/>
      <c r="BC389" s="31"/>
      <c r="BD389" s="31"/>
      <c r="BE389" s="31"/>
      <c r="BF389" s="31"/>
      <c r="BG389" s="31"/>
      <c r="BH389" s="31"/>
      <c r="BI389" s="31"/>
      <c r="BJ389" s="31"/>
      <c r="BK389" s="31"/>
      <c r="BL389" s="31"/>
      <c r="BM389" s="31"/>
      <c r="BN389" s="31"/>
      <c r="BO389" s="31"/>
      <c r="BP389" s="31"/>
      <c r="BQ389" s="31"/>
    </row>
    <row r="390" spans="1:69" x14ac:dyDescent="0.25">
      <c r="A390" s="31"/>
      <c r="B390" s="31"/>
      <c r="C390" s="31"/>
      <c r="D390" s="31"/>
      <c r="E390" s="31"/>
      <c r="F390" s="31"/>
      <c r="G390" s="144"/>
      <c r="H390" s="144"/>
      <c r="I390" s="144"/>
      <c r="J390" s="144"/>
      <c r="K390" s="144"/>
      <c r="L390" s="144"/>
      <c r="M390" s="144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  <c r="AA390" s="31"/>
      <c r="AB390" s="31"/>
      <c r="AC390" s="31"/>
      <c r="AD390" s="31"/>
      <c r="AE390" s="31"/>
      <c r="AF390" s="31"/>
      <c r="AG390" s="31"/>
      <c r="AH390" s="31"/>
      <c r="AI390" s="31"/>
      <c r="AJ390" s="31"/>
      <c r="AK390" s="31"/>
      <c r="AL390" s="31"/>
      <c r="AM390" s="31"/>
      <c r="AN390" s="31"/>
      <c r="AO390" s="31"/>
      <c r="AP390" s="31"/>
      <c r="AQ390" s="31"/>
      <c r="AR390" s="31"/>
      <c r="AS390" s="31"/>
      <c r="AT390" s="31"/>
      <c r="AU390" s="31"/>
      <c r="AV390" s="31"/>
      <c r="AW390" s="31"/>
      <c r="AX390" s="31"/>
      <c r="AY390" s="31"/>
      <c r="AZ390" s="31"/>
      <c r="BA390" s="31"/>
      <c r="BB390" s="31"/>
      <c r="BC390" s="31"/>
      <c r="BD390" s="31"/>
      <c r="BE390" s="31"/>
      <c r="BF390" s="31"/>
      <c r="BG390" s="31"/>
      <c r="BH390" s="31"/>
      <c r="BI390" s="31"/>
      <c r="BJ390" s="31"/>
      <c r="BK390" s="31"/>
      <c r="BL390" s="31"/>
      <c r="BM390" s="31"/>
      <c r="BN390" s="31"/>
      <c r="BO390" s="31"/>
      <c r="BP390" s="31"/>
      <c r="BQ390" s="31"/>
    </row>
    <row r="391" spans="1:69" x14ac:dyDescent="0.25">
      <c r="A391" s="31"/>
      <c r="B391" s="31"/>
      <c r="C391" s="31"/>
      <c r="D391" s="31"/>
      <c r="E391" s="31"/>
      <c r="F391" s="31"/>
      <c r="G391" s="144"/>
      <c r="H391" s="144"/>
      <c r="I391" s="144"/>
      <c r="J391" s="144"/>
      <c r="K391" s="144"/>
      <c r="L391" s="144"/>
      <c r="M391" s="144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  <c r="AA391" s="31"/>
      <c r="AB391" s="31"/>
      <c r="AC391" s="31"/>
      <c r="AD391" s="31"/>
      <c r="AE391" s="31"/>
      <c r="AF391" s="31"/>
      <c r="AG391" s="31"/>
      <c r="AH391" s="31"/>
      <c r="AI391" s="31"/>
      <c r="AJ391" s="31"/>
      <c r="AK391" s="31"/>
      <c r="AL391" s="31"/>
      <c r="AM391" s="31"/>
      <c r="AN391" s="31"/>
      <c r="AO391" s="31"/>
      <c r="AP391" s="31"/>
      <c r="AQ391" s="31"/>
      <c r="AR391" s="31"/>
      <c r="AS391" s="31"/>
      <c r="AT391" s="31"/>
      <c r="AU391" s="31"/>
      <c r="AV391" s="31"/>
      <c r="AW391" s="31"/>
      <c r="AX391" s="31"/>
      <c r="AY391" s="31"/>
      <c r="AZ391" s="31"/>
      <c r="BA391" s="31"/>
      <c r="BB391" s="31"/>
      <c r="BC391" s="31"/>
      <c r="BD391" s="31"/>
      <c r="BE391" s="31"/>
      <c r="BF391" s="31"/>
      <c r="BG391" s="31"/>
      <c r="BH391" s="31"/>
      <c r="BI391" s="31"/>
      <c r="BJ391" s="31"/>
      <c r="BK391" s="31"/>
      <c r="BL391" s="31"/>
      <c r="BM391" s="31"/>
      <c r="BN391" s="31"/>
      <c r="BO391" s="31"/>
      <c r="BP391" s="31"/>
      <c r="BQ391" s="31"/>
    </row>
    <row r="392" spans="1:69" x14ac:dyDescent="0.25">
      <c r="B392"/>
      <c r="C392"/>
      <c r="D392"/>
      <c r="G392" s="127"/>
      <c r="H392" s="127"/>
      <c r="I392" s="127"/>
      <c r="J392" s="127"/>
      <c r="K392" s="127"/>
      <c r="L392" s="127"/>
      <c r="M392" s="127"/>
    </row>
    <row r="393" spans="1:69" x14ac:dyDescent="0.25">
      <c r="B393"/>
      <c r="C393"/>
      <c r="D393"/>
      <c r="G393" s="127"/>
      <c r="H393" s="127"/>
      <c r="I393" s="127"/>
      <c r="J393" s="127"/>
      <c r="K393" s="127"/>
      <c r="L393" s="127"/>
      <c r="M393" s="127"/>
    </row>
    <row r="394" spans="1:69" x14ac:dyDescent="0.25">
      <c r="B394"/>
      <c r="C394"/>
      <c r="D394"/>
      <c r="G394" s="127"/>
      <c r="H394" s="127"/>
      <c r="I394" s="127"/>
      <c r="J394" s="127"/>
      <c r="K394" s="127"/>
      <c r="L394" s="127"/>
      <c r="M394" s="127"/>
    </row>
    <row r="395" spans="1:69" x14ac:dyDescent="0.25">
      <c r="B395"/>
      <c r="C395"/>
      <c r="D395"/>
      <c r="G395" s="127"/>
      <c r="H395" s="127"/>
      <c r="I395" s="127"/>
      <c r="J395" s="127"/>
      <c r="K395" s="127"/>
      <c r="L395" s="127"/>
      <c r="M395" s="127"/>
    </row>
    <row r="396" spans="1:69" x14ac:dyDescent="0.25">
      <c r="B396"/>
      <c r="C396"/>
      <c r="D396"/>
      <c r="G396" s="127"/>
      <c r="H396" s="127"/>
      <c r="I396" s="127"/>
      <c r="J396" s="127"/>
      <c r="K396" s="127"/>
      <c r="L396" s="127"/>
      <c r="M396" s="127"/>
    </row>
    <row r="397" spans="1:69" x14ac:dyDescent="0.25">
      <c r="B397"/>
      <c r="C397"/>
      <c r="D397"/>
      <c r="G397" s="127"/>
      <c r="H397" s="127"/>
      <c r="I397" s="127"/>
      <c r="J397" s="127"/>
      <c r="K397" s="127"/>
      <c r="L397" s="127"/>
      <c r="M397" s="127"/>
    </row>
    <row r="398" spans="1:69" x14ac:dyDescent="0.25">
      <c r="B398"/>
      <c r="C398"/>
      <c r="D398"/>
      <c r="G398" s="127"/>
      <c r="H398" s="127"/>
      <c r="I398" s="127"/>
      <c r="J398" s="127"/>
      <c r="K398" s="127"/>
      <c r="L398" s="127"/>
      <c r="M398" s="127"/>
    </row>
    <row r="399" spans="1:69" x14ac:dyDescent="0.25">
      <c r="B399"/>
      <c r="C399"/>
      <c r="D399"/>
      <c r="G399" s="127"/>
      <c r="H399" s="127"/>
      <c r="I399" s="127"/>
      <c r="J399" s="127"/>
      <c r="K399" s="127"/>
      <c r="L399" s="127"/>
      <c r="M399" s="127"/>
    </row>
    <row r="400" spans="1:69" x14ac:dyDescent="0.25">
      <c r="B400"/>
      <c r="C400"/>
      <c r="D400"/>
      <c r="G400" s="127"/>
      <c r="H400" s="127"/>
      <c r="I400" s="127"/>
      <c r="J400" s="127"/>
      <c r="K400" s="127"/>
      <c r="L400" s="127"/>
      <c r="M400" s="127"/>
    </row>
    <row r="401" spans="2:13" x14ac:dyDescent="0.25">
      <c r="B401"/>
      <c r="C401"/>
      <c r="D401"/>
      <c r="G401" s="127"/>
      <c r="H401" s="127"/>
      <c r="I401" s="127"/>
      <c r="J401" s="127"/>
      <c r="K401" s="127"/>
      <c r="L401" s="127"/>
      <c r="M401" s="127"/>
    </row>
    <row r="402" spans="2:13" x14ac:dyDescent="0.25">
      <c r="B402"/>
      <c r="C402"/>
      <c r="D402"/>
      <c r="G402" s="127"/>
      <c r="H402" s="127"/>
      <c r="I402" s="127"/>
      <c r="J402" s="127"/>
      <c r="K402" s="127"/>
      <c r="L402" s="127"/>
      <c r="M402" s="127"/>
    </row>
    <row r="403" spans="2:13" x14ac:dyDescent="0.25">
      <c r="B403"/>
      <c r="C403"/>
      <c r="D403"/>
      <c r="G403" s="127"/>
      <c r="H403" s="127"/>
      <c r="I403" s="127"/>
      <c r="J403" s="127"/>
      <c r="K403" s="127"/>
      <c r="L403" s="127"/>
      <c r="M403" s="127"/>
    </row>
    <row r="404" spans="2:13" x14ac:dyDescent="0.25">
      <c r="B404"/>
      <c r="C404"/>
      <c r="D404"/>
      <c r="G404" s="127"/>
      <c r="H404" s="127"/>
      <c r="I404" s="127"/>
      <c r="J404" s="127"/>
      <c r="K404" s="127"/>
      <c r="L404" s="127"/>
      <c r="M404" s="127"/>
    </row>
    <row r="405" spans="2:13" x14ac:dyDescent="0.25">
      <c r="B405"/>
      <c r="C405"/>
      <c r="D405"/>
      <c r="G405" s="127"/>
      <c r="H405" s="127"/>
      <c r="I405" s="127"/>
      <c r="J405" s="127"/>
      <c r="K405" s="127"/>
      <c r="L405" s="127"/>
      <c r="M405" s="127"/>
    </row>
    <row r="406" spans="2:13" x14ac:dyDescent="0.25">
      <c r="B406"/>
      <c r="C406"/>
      <c r="D406"/>
      <c r="G406" s="127"/>
      <c r="H406" s="127"/>
      <c r="I406" s="127"/>
      <c r="J406" s="127"/>
      <c r="K406" s="127"/>
      <c r="L406" s="127"/>
      <c r="M406" s="127"/>
    </row>
    <row r="407" spans="2:13" x14ac:dyDescent="0.25">
      <c r="B407"/>
      <c r="C407"/>
      <c r="D407"/>
      <c r="G407" s="127"/>
      <c r="H407" s="127"/>
      <c r="I407" s="127"/>
      <c r="J407" s="127"/>
      <c r="K407" s="127"/>
      <c r="L407" s="127"/>
      <c r="M407" s="127"/>
    </row>
    <row r="408" spans="2:13" x14ac:dyDescent="0.25">
      <c r="B408"/>
      <c r="C408"/>
      <c r="D408"/>
      <c r="G408" s="127"/>
      <c r="H408" s="127"/>
      <c r="I408" s="127"/>
      <c r="J408" s="127"/>
      <c r="K408" s="127"/>
      <c r="L408" s="127"/>
      <c r="M408" s="127"/>
    </row>
    <row r="409" spans="2:13" x14ac:dyDescent="0.25">
      <c r="B409"/>
      <c r="C409"/>
      <c r="D409"/>
      <c r="G409" s="127"/>
      <c r="H409" s="127"/>
      <c r="I409" s="127"/>
      <c r="J409" s="127"/>
      <c r="K409" s="127"/>
      <c r="L409" s="127"/>
      <c r="M409" s="127"/>
    </row>
    <row r="410" spans="2:13" x14ac:dyDescent="0.25">
      <c r="B410"/>
      <c r="C410"/>
      <c r="D410"/>
      <c r="G410" s="127"/>
      <c r="H410" s="127"/>
      <c r="I410" s="127"/>
      <c r="J410" s="127"/>
      <c r="K410" s="127"/>
      <c r="L410" s="127"/>
      <c r="M410" s="127"/>
    </row>
    <row r="411" spans="2:13" x14ac:dyDescent="0.25">
      <c r="B411"/>
      <c r="C411"/>
      <c r="D411"/>
      <c r="G411" s="127"/>
      <c r="H411" s="127"/>
      <c r="I411" s="127"/>
      <c r="J411" s="127"/>
      <c r="K411" s="127"/>
      <c r="L411" s="127"/>
      <c r="M411" s="127"/>
    </row>
    <row r="412" spans="2:13" x14ac:dyDescent="0.25">
      <c r="B412"/>
      <c r="C412"/>
      <c r="D412"/>
      <c r="G412" s="127"/>
      <c r="H412" s="127"/>
      <c r="I412" s="127"/>
      <c r="J412" s="127"/>
      <c r="K412" s="127"/>
      <c r="L412" s="127"/>
      <c r="M412" s="127"/>
    </row>
    <row r="413" spans="2:13" x14ac:dyDescent="0.25">
      <c r="B413"/>
      <c r="C413"/>
      <c r="D413"/>
      <c r="G413" s="127"/>
      <c r="H413" s="127"/>
      <c r="I413" s="127"/>
      <c r="J413" s="127"/>
      <c r="K413" s="127"/>
      <c r="L413" s="127"/>
      <c r="M413" s="127"/>
    </row>
    <row r="414" spans="2:13" x14ac:dyDescent="0.25">
      <c r="B414"/>
      <c r="C414"/>
      <c r="D414"/>
      <c r="G414" s="127"/>
      <c r="H414" s="127"/>
      <c r="I414" s="127"/>
      <c r="J414" s="127"/>
      <c r="K414" s="127"/>
      <c r="L414" s="127"/>
      <c r="M414" s="127"/>
    </row>
    <row r="415" spans="2:13" x14ac:dyDescent="0.25">
      <c r="B415"/>
      <c r="C415"/>
      <c r="D415"/>
      <c r="G415" s="127"/>
      <c r="H415" s="127"/>
      <c r="I415" s="127"/>
      <c r="J415" s="127"/>
      <c r="K415" s="127"/>
      <c r="L415" s="127"/>
      <c r="M415" s="127"/>
    </row>
    <row r="416" spans="2:13" x14ac:dyDescent="0.25">
      <c r="B416"/>
      <c r="C416"/>
      <c r="D416"/>
      <c r="G416" s="127"/>
      <c r="H416" s="127"/>
      <c r="I416" s="127"/>
      <c r="J416" s="127"/>
      <c r="K416" s="127"/>
      <c r="L416" s="127"/>
      <c r="M416" s="127"/>
    </row>
    <row r="417" spans="2:13" x14ac:dyDescent="0.25">
      <c r="B417"/>
      <c r="C417"/>
      <c r="D417"/>
      <c r="G417" s="127"/>
      <c r="H417" s="127"/>
      <c r="I417" s="127"/>
      <c r="J417" s="127"/>
      <c r="K417" s="127"/>
      <c r="L417" s="127"/>
      <c r="M417" s="127"/>
    </row>
    <row r="418" spans="2:13" x14ac:dyDescent="0.25">
      <c r="B418"/>
      <c r="C418"/>
      <c r="D418"/>
      <c r="G418" s="127"/>
      <c r="H418" s="127"/>
      <c r="I418" s="127"/>
      <c r="J418" s="127"/>
      <c r="K418" s="127"/>
      <c r="L418" s="127"/>
      <c r="M418" s="127"/>
    </row>
    <row r="419" spans="2:13" x14ac:dyDescent="0.25">
      <c r="B419"/>
      <c r="C419"/>
      <c r="D419"/>
      <c r="G419" s="127"/>
      <c r="H419" s="127"/>
      <c r="I419" s="127"/>
      <c r="J419" s="127"/>
      <c r="K419" s="127"/>
      <c r="L419" s="127"/>
      <c r="M419" s="127"/>
    </row>
    <row r="420" spans="2:13" x14ac:dyDescent="0.25">
      <c r="B420"/>
      <c r="C420"/>
      <c r="D420"/>
      <c r="G420" s="127"/>
      <c r="H420" s="127"/>
      <c r="I420" s="127"/>
      <c r="J420" s="127"/>
      <c r="K420" s="127"/>
      <c r="L420" s="127"/>
      <c r="M420" s="127"/>
    </row>
    <row r="421" spans="2:13" x14ac:dyDescent="0.25">
      <c r="B421"/>
      <c r="C421"/>
      <c r="D421"/>
      <c r="G421" s="127"/>
      <c r="H421" s="127"/>
      <c r="I421" s="127"/>
      <c r="J421" s="127"/>
      <c r="K421" s="127"/>
      <c r="L421" s="127"/>
      <c r="M421" s="127"/>
    </row>
    <row r="422" spans="2:13" x14ac:dyDescent="0.25">
      <c r="B422"/>
      <c r="C422"/>
      <c r="D422"/>
      <c r="G422" s="127"/>
      <c r="H422" s="127"/>
      <c r="I422" s="127"/>
      <c r="J422" s="127"/>
      <c r="K422" s="127"/>
      <c r="L422" s="127"/>
      <c r="M422" s="127"/>
    </row>
    <row r="423" spans="2:13" x14ac:dyDescent="0.25">
      <c r="B423"/>
      <c r="C423"/>
      <c r="D423"/>
      <c r="G423" s="127"/>
      <c r="H423" s="127"/>
      <c r="I423" s="127"/>
      <c r="J423" s="127"/>
      <c r="K423" s="127"/>
      <c r="L423" s="127"/>
      <c r="M423" s="127"/>
    </row>
    <row r="424" spans="2:13" x14ac:dyDescent="0.25">
      <c r="B424"/>
      <c r="C424"/>
      <c r="D424"/>
      <c r="G424" s="127"/>
      <c r="H424" s="127"/>
      <c r="I424" s="127"/>
      <c r="J424" s="127"/>
      <c r="K424" s="127"/>
      <c r="L424" s="127"/>
      <c r="M424" s="127"/>
    </row>
    <row r="425" spans="2:13" x14ac:dyDescent="0.25">
      <c r="B425"/>
      <c r="C425"/>
      <c r="D425"/>
      <c r="G425" s="127"/>
      <c r="H425" s="127"/>
      <c r="I425" s="127"/>
      <c r="J425" s="127"/>
      <c r="K425" s="127"/>
      <c r="L425" s="127"/>
      <c r="M425" s="127"/>
    </row>
    <row r="426" spans="2:13" x14ac:dyDescent="0.25">
      <c r="B426"/>
      <c r="C426"/>
      <c r="D426"/>
      <c r="G426" s="127"/>
      <c r="H426" s="127"/>
      <c r="I426" s="127"/>
      <c r="J426" s="127"/>
      <c r="K426" s="127"/>
      <c r="L426" s="127"/>
      <c r="M426" s="127"/>
    </row>
    <row r="427" spans="2:13" x14ac:dyDescent="0.25">
      <c r="B427"/>
      <c r="C427"/>
      <c r="D427"/>
      <c r="G427" s="127"/>
      <c r="H427" s="127"/>
      <c r="I427" s="127"/>
      <c r="J427" s="127"/>
      <c r="K427" s="127"/>
      <c r="L427" s="127"/>
      <c r="M427" s="127"/>
    </row>
    <row r="428" spans="2:13" x14ac:dyDescent="0.25">
      <c r="B428"/>
      <c r="C428"/>
      <c r="D428"/>
      <c r="G428" s="127"/>
      <c r="H428" s="127"/>
      <c r="I428" s="127"/>
      <c r="J428" s="127"/>
      <c r="K428" s="127"/>
      <c r="L428" s="127"/>
      <c r="M428" s="127"/>
    </row>
    <row r="429" spans="2:13" x14ac:dyDescent="0.25">
      <c r="B429"/>
      <c r="C429"/>
      <c r="D429"/>
      <c r="G429" s="127"/>
      <c r="H429" s="127"/>
      <c r="I429" s="127"/>
      <c r="J429" s="127"/>
      <c r="K429" s="127"/>
      <c r="L429" s="127"/>
      <c r="M429" s="127"/>
    </row>
    <row r="430" spans="2:13" x14ac:dyDescent="0.25">
      <c r="B430"/>
      <c r="C430"/>
      <c r="D430"/>
      <c r="G430" s="127"/>
      <c r="H430" s="127"/>
      <c r="I430" s="127"/>
      <c r="J430" s="127"/>
      <c r="K430" s="127"/>
      <c r="L430" s="127"/>
      <c r="M430" s="127"/>
    </row>
    <row r="431" spans="2:13" x14ac:dyDescent="0.25">
      <c r="B431"/>
      <c r="C431"/>
      <c r="D431"/>
      <c r="G431" s="127"/>
      <c r="H431" s="127"/>
      <c r="I431" s="127"/>
      <c r="J431" s="127"/>
      <c r="K431" s="127"/>
      <c r="L431" s="127"/>
      <c r="M431" s="127"/>
    </row>
    <row r="432" spans="2:13" x14ac:dyDescent="0.25">
      <c r="B432"/>
      <c r="C432"/>
      <c r="D432"/>
      <c r="G432" s="127"/>
      <c r="H432" s="127"/>
      <c r="I432" s="127"/>
      <c r="J432" s="127"/>
      <c r="K432" s="127"/>
      <c r="L432" s="127"/>
      <c r="M432" s="127"/>
    </row>
    <row r="433" spans="2:13" x14ac:dyDescent="0.25">
      <c r="B433"/>
      <c r="C433"/>
      <c r="D433"/>
      <c r="G433" s="127"/>
      <c r="H433" s="127"/>
      <c r="I433" s="127"/>
      <c r="J433" s="127"/>
      <c r="K433" s="127"/>
      <c r="L433" s="127"/>
      <c r="M433" s="127"/>
    </row>
    <row r="434" spans="2:13" x14ac:dyDescent="0.25">
      <c r="B434"/>
      <c r="C434"/>
      <c r="D434"/>
      <c r="G434" s="127"/>
      <c r="H434" s="127"/>
      <c r="I434" s="127"/>
      <c r="J434" s="127"/>
      <c r="K434" s="127"/>
      <c r="L434" s="127"/>
      <c r="M434" s="127"/>
    </row>
    <row r="435" spans="2:13" x14ac:dyDescent="0.25">
      <c r="B435"/>
      <c r="C435"/>
      <c r="D435"/>
      <c r="G435" s="127"/>
      <c r="H435" s="127"/>
      <c r="I435" s="127"/>
      <c r="J435" s="127"/>
      <c r="K435" s="127"/>
      <c r="L435" s="127"/>
      <c r="M435" s="127"/>
    </row>
    <row r="436" spans="2:13" x14ac:dyDescent="0.25">
      <c r="B436"/>
      <c r="C436"/>
      <c r="D436"/>
      <c r="G436" s="127"/>
      <c r="H436" s="127"/>
      <c r="I436" s="127"/>
      <c r="J436" s="127"/>
      <c r="K436" s="127"/>
      <c r="L436" s="127"/>
      <c r="M436" s="127"/>
    </row>
    <row r="437" spans="2:13" x14ac:dyDescent="0.25">
      <c r="B437"/>
      <c r="C437"/>
      <c r="D437"/>
      <c r="G437" s="127"/>
      <c r="H437" s="127"/>
      <c r="I437" s="127"/>
      <c r="J437" s="127"/>
      <c r="K437" s="127"/>
      <c r="L437" s="127"/>
      <c r="M437" s="127"/>
    </row>
    <row r="438" spans="2:13" x14ac:dyDescent="0.25">
      <c r="B438"/>
      <c r="C438"/>
      <c r="D438"/>
      <c r="G438" s="127"/>
      <c r="H438" s="127"/>
      <c r="I438" s="127"/>
      <c r="J438" s="127"/>
      <c r="K438" s="127"/>
      <c r="L438" s="127"/>
      <c r="M438" s="127"/>
    </row>
    <row r="439" spans="2:13" x14ac:dyDescent="0.25">
      <c r="B439"/>
      <c r="C439"/>
      <c r="D439"/>
      <c r="G439" s="127"/>
      <c r="H439" s="127"/>
      <c r="I439" s="127"/>
      <c r="J439" s="127"/>
      <c r="K439" s="127"/>
      <c r="L439" s="127"/>
      <c r="M439" s="127"/>
    </row>
    <row r="440" spans="2:13" x14ac:dyDescent="0.25">
      <c r="B440"/>
      <c r="C440"/>
      <c r="D440"/>
      <c r="G440" s="127"/>
      <c r="H440" s="127"/>
      <c r="I440" s="127"/>
      <c r="J440" s="127"/>
      <c r="K440" s="127"/>
      <c r="L440" s="127"/>
      <c r="M440" s="127"/>
    </row>
    <row r="441" spans="2:13" x14ac:dyDescent="0.25">
      <c r="B441"/>
      <c r="C441"/>
      <c r="D441"/>
      <c r="G441" s="127"/>
      <c r="H441" s="127"/>
      <c r="I441" s="127"/>
      <c r="J441" s="127"/>
      <c r="K441" s="127"/>
      <c r="L441" s="127"/>
      <c r="M441" s="127"/>
    </row>
    <row r="442" spans="2:13" x14ac:dyDescent="0.25">
      <c r="B442"/>
      <c r="C442"/>
      <c r="D442"/>
      <c r="G442" s="127"/>
      <c r="H442" s="127"/>
      <c r="I442" s="127"/>
      <c r="J442" s="127"/>
      <c r="K442" s="127"/>
      <c r="L442" s="127"/>
      <c r="M442" s="127"/>
    </row>
    <row r="443" spans="2:13" x14ac:dyDescent="0.25">
      <c r="B443"/>
      <c r="C443"/>
      <c r="D443"/>
      <c r="G443" s="127"/>
      <c r="H443" s="127"/>
      <c r="I443" s="127"/>
      <c r="J443" s="127"/>
      <c r="K443" s="127"/>
      <c r="L443" s="127"/>
      <c r="M443" s="127"/>
    </row>
    <row r="444" spans="2:13" x14ac:dyDescent="0.25">
      <c r="B444"/>
      <c r="C444"/>
      <c r="D444"/>
      <c r="G444" s="127"/>
      <c r="H444" s="127"/>
      <c r="I444" s="127"/>
      <c r="J444" s="127"/>
      <c r="K444" s="127"/>
      <c r="L444" s="127"/>
      <c r="M444" s="127"/>
    </row>
    <row r="445" spans="2:13" x14ac:dyDescent="0.25">
      <c r="B445"/>
      <c r="C445"/>
      <c r="D445"/>
      <c r="G445" s="127"/>
      <c r="H445" s="127"/>
      <c r="I445" s="127"/>
      <c r="J445" s="127"/>
      <c r="K445" s="127"/>
      <c r="L445" s="127"/>
      <c r="M445" s="127"/>
    </row>
    <row r="446" spans="2:13" x14ac:dyDescent="0.25">
      <c r="B446"/>
      <c r="C446"/>
      <c r="D446"/>
      <c r="G446" s="127"/>
      <c r="H446" s="127"/>
      <c r="I446" s="127"/>
      <c r="J446" s="127"/>
      <c r="K446" s="127"/>
      <c r="L446" s="127"/>
      <c r="M446" s="127"/>
    </row>
    <row r="447" spans="2:13" x14ac:dyDescent="0.25">
      <c r="B447"/>
      <c r="C447"/>
      <c r="D447"/>
      <c r="G447" s="127"/>
      <c r="H447" s="127"/>
      <c r="I447" s="127"/>
      <c r="J447" s="127"/>
      <c r="K447" s="127"/>
      <c r="L447" s="127"/>
      <c r="M447" s="127"/>
    </row>
    <row r="448" spans="2:13" x14ac:dyDescent="0.25">
      <c r="B448"/>
      <c r="C448"/>
      <c r="D448"/>
      <c r="G448" s="127"/>
      <c r="H448" s="127"/>
      <c r="I448" s="127"/>
      <c r="J448" s="127"/>
      <c r="K448" s="127"/>
      <c r="L448" s="127"/>
      <c r="M448" s="127"/>
    </row>
    <row r="449" spans="2:13" x14ac:dyDescent="0.25">
      <c r="B449"/>
      <c r="C449"/>
      <c r="D449"/>
      <c r="G449" s="127"/>
      <c r="H449" s="127"/>
      <c r="I449" s="127"/>
      <c r="J449" s="127"/>
      <c r="K449" s="127"/>
      <c r="L449" s="127"/>
      <c r="M449" s="127"/>
    </row>
    <row r="450" spans="2:13" x14ac:dyDescent="0.25">
      <c r="B450"/>
      <c r="C450"/>
      <c r="D450"/>
      <c r="G450" s="127"/>
      <c r="H450" s="127"/>
      <c r="I450" s="127"/>
      <c r="J450" s="127"/>
      <c r="K450" s="127"/>
      <c r="L450" s="127"/>
      <c r="M450" s="127"/>
    </row>
    <row r="451" spans="2:13" x14ac:dyDescent="0.25">
      <c r="B451"/>
      <c r="C451"/>
      <c r="D451"/>
      <c r="G451" s="127"/>
      <c r="H451" s="127"/>
      <c r="I451" s="127"/>
      <c r="J451" s="127"/>
      <c r="K451" s="127"/>
      <c r="L451" s="127"/>
      <c r="M451" s="127"/>
    </row>
    <row r="452" spans="2:13" x14ac:dyDescent="0.25">
      <c r="B452"/>
      <c r="C452"/>
      <c r="D452"/>
      <c r="G452" s="127"/>
      <c r="H452" s="127"/>
      <c r="I452" s="127"/>
      <c r="J452" s="127"/>
      <c r="K452" s="127"/>
      <c r="L452" s="127"/>
      <c r="M452" s="127"/>
    </row>
    <row r="453" spans="2:13" x14ac:dyDescent="0.25">
      <c r="B453"/>
      <c r="C453"/>
      <c r="D453"/>
      <c r="G453" s="127"/>
      <c r="H453" s="127"/>
      <c r="I453" s="127"/>
      <c r="J453" s="127"/>
      <c r="K453" s="127"/>
      <c r="L453" s="127"/>
      <c r="M453" s="127"/>
    </row>
    <row r="454" spans="2:13" x14ac:dyDescent="0.25">
      <c r="B454"/>
      <c r="C454"/>
      <c r="D454"/>
      <c r="G454" s="127"/>
      <c r="H454" s="127"/>
      <c r="I454" s="127"/>
      <c r="J454" s="127"/>
      <c r="K454" s="127"/>
      <c r="L454" s="127"/>
      <c r="M454" s="127"/>
    </row>
    <row r="455" spans="2:13" x14ac:dyDescent="0.25">
      <c r="B455"/>
      <c r="C455"/>
      <c r="D455"/>
      <c r="G455" s="127"/>
      <c r="H455" s="127"/>
      <c r="I455" s="127"/>
      <c r="J455" s="127"/>
      <c r="K455" s="127"/>
      <c r="L455" s="127"/>
      <c r="M455" s="127"/>
    </row>
    <row r="456" spans="2:13" x14ac:dyDescent="0.25">
      <c r="B456"/>
      <c r="C456"/>
      <c r="D456"/>
      <c r="G456" s="127"/>
      <c r="H456" s="127"/>
      <c r="I456" s="127"/>
      <c r="J456" s="127"/>
      <c r="K456" s="127"/>
      <c r="L456" s="127"/>
      <c r="M456" s="127"/>
    </row>
    <row r="457" spans="2:13" x14ac:dyDescent="0.25">
      <c r="B457"/>
      <c r="C457"/>
      <c r="D457"/>
      <c r="G457" s="127"/>
      <c r="H457" s="127"/>
      <c r="I457" s="127"/>
      <c r="J457" s="127"/>
      <c r="K457" s="127"/>
      <c r="L457" s="127"/>
      <c r="M457" s="127"/>
    </row>
    <row r="458" spans="2:13" x14ac:dyDescent="0.25">
      <c r="B458"/>
      <c r="C458"/>
      <c r="D458"/>
      <c r="G458" s="127"/>
      <c r="H458" s="127"/>
      <c r="I458" s="127"/>
      <c r="J458" s="127"/>
      <c r="K458" s="127"/>
      <c r="L458" s="127"/>
      <c r="M458" s="127"/>
    </row>
    <row r="459" spans="2:13" x14ac:dyDescent="0.25">
      <c r="B459"/>
      <c r="C459"/>
      <c r="D459"/>
      <c r="G459" s="127"/>
      <c r="H459" s="127"/>
      <c r="I459" s="127"/>
      <c r="J459" s="127"/>
      <c r="K459" s="127"/>
      <c r="L459" s="127"/>
      <c r="M459" s="127"/>
    </row>
    <row r="460" spans="2:13" x14ac:dyDescent="0.25">
      <c r="B460"/>
      <c r="C460"/>
      <c r="D460"/>
      <c r="G460" s="127"/>
      <c r="H460" s="127"/>
      <c r="I460" s="127"/>
      <c r="J460" s="127"/>
      <c r="K460" s="127"/>
      <c r="L460" s="127"/>
      <c r="M460" s="127"/>
    </row>
    <row r="461" spans="2:13" x14ac:dyDescent="0.25">
      <c r="B461"/>
      <c r="C461"/>
      <c r="D461"/>
      <c r="G461" s="127"/>
      <c r="H461" s="127"/>
      <c r="I461" s="127"/>
      <c r="J461" s="127"/>
      <c r="K461" s="127"/>
      <c r="L461" s="127"/>
      <c r="M461" s="127"/>
    </row>
    <row r="462" spans="2:13" x14ac:dyDescent="0.25">
      <c r="B462"/>
      <c r="C462"/>
      <c r="D462"/>
      <c r="G462" s="127"/>
      <c r="H462" s="127"/>
      <c r="I462" s="127"/>
      <c r="J462" s="127"/>
      <c r="K462" s="127"/>
      <c r="L462" s="127"/>
      <c r="M462" s="127"/>
    </row>
    <row r="463" spans="2:13" x14ac:dyDescent="0.25">
      <c r="B463"/>
      <c r="C463"/>
      <c r="D463"/>
      <c r="G463" s="127"/>
      <c r="H463" s="127"/>
      <c r="I463" s="127"/>
      <c r="J463" s="127"/>
      <c r="K463" s="127"/>
      <c r="L463" s="127"/>
      <c r="M463" s="127"/>
    </row>
    <row r="464" spans="2:13" x14ac:dyDescent="0.25">
      <c r="B464"/>
      <c r="C464"/>
      <c r="D464"/>
      <c r="G464" s="127"/>
      <c r="H464" s="127"/>
      <c r="I464" s="127"/>
      <c r="J464" s="127"/>
      <c r="K464" s="127"/>
      <c r="L464" s="127"/>
      <c r="M464" s="127"/>
    </row>
    <row r="465" spans="2:13" x14ac:dyDescent="0.25">
      <c r="B465"/>
      <c r="C465"/>
      <c r="D465"/>
      <c r="G465" s="127"/>
      <c r="H465" s="127"/>
      <c r="I465" s="127"/>
      <c r="J465" s="127"/>
      <c r="K465" s="127"/>
      <c r="L465" s="127"/>
      <c r="M465" s="127"/>
    </row>
    <row r="466" spans="2:13" x14ac:dyDescent="0.25">
      <c r="B466"/>
      <c r="C466"/>
      <c r="D466"/>
      <c r="G466" s="127"/>
      <c r="H466" s="127"/>
      <c r="I466" s="127"/>
      <c r="J466" s="127"/>
      <c r="K466" s="127"/>
      <c r="L466" s="127"/>
      <c r="M466" s="127"/>
    </row>
    <row r="467" spans="2:13" x14ac:dyDescent="0.25">
      <c r="B467"/>
      <c r="C467"/>
      <c r="D467"/>
      <c r="G467" s="127"/>
      <c r="H467" s="127"/>
      <c r="I467" s="127"/>
      <c r="J467" s="127"/>
      <c r="K467" s="127"/>
      <c r="L467" s="127"/>
      <c r="M467" s="127"/>
    </row>
    <row r="468" spans="2:13" x14ac:dyDescent="0.25">
      <c r="B468"/>
      <c r="C468"/>
      <c r="D468"/>
      <c r="G468" s="127"/>
      <c r="H468" s="127"/>
      <c r="I468" s="127"/>
      <c r="J468" s="127"/>
      <c r="K468" s="127"/>
      <c r="L468" s="127"/>
      <c r="M468" s="127"/>
    </row>
    <row r="469" spans="2:13" x14ac:dyDescent="0.25">
      <c r="B469"/>
      <c r="C469"/>
      <c r="D469"/>
      <c r="G469" s="127"/>
      <c r="H469" s="127"/>
      <c r="I469" s="127"/>
      <c r="J469" s="127"/>
      <c r="K469" s="127"/>
      <c r="L469" s="127"/>
      <c r="M469" s="127"/>
    </row>
    <row r="470" spans="2:13" x14ac:dyDescent="0.25">
      <c r="B470"/>
      <c r="C470"/>
      <c r="D470"/>
      <c r="G470" s="127"/>
      <c r="H470" s="127"/>
      <c r="I470" s="127"/>
      <c r="J470" s="127"/>
      <c r="K470" s="127"/>
      <c r="L470" s="127"/>
      <c r="M470" s="127"/>
    </row>
    <row r="471" spans="2:13" x14ac:dyDescent="0.25">
      <c r="B471"/>
      <c r="C471"/>
      <c r="D471"/>
      <c r="G471" s="127"/>
      <c r="H471" s="127"/>
      <c r="I471" s="127"/>
      <c r="J471" s="127"/>
      <c r="K471" s="127"/>
      <c r="L471" s="127"/>
      <c r="M471" s="127"/>
    </row>
    <row r="472" spans="2:13" x14ac:dyDescent="0.25">
      <c r="B472"/>
      <c r="C472"/>
      <c r="D472"/>
      <c r="G472" s="127"/>
      <c r="H472" s="127"/>
      <c r="I472" s="127"/>
      <c r="J472" s="127"/>
      <c r="K472" s="127"/>
      <c r="L472" s="127"/>
      <c r="M472" s="127"/>
    </row>
    <row r="473" spans="2:13" x14ac:dyDescent="0.25">
      <c r="B473"/>
      <c r="C473"/>
      <c r="D473"/>
      <c r="G473" s="127"/>
      <c r="H473" s="127"/>
      <c r="I473" s="127"/>
      <c r="J473" s="127"/>
      <c r="K473" s="127"/>
      <c r="L473" s="127"/>
      <c r="M473" s="127"/>
    </row>
    <row r="474" spans="2:13" x14ac:dyDescent="0.25">
      <c r="B474"/>
      <c r="C474"/>
      <c r="D474"/>
      <c r="G474" s="127"/>
      <c r="H474" s="127"/>
      <c r="I474" s="127"/>
      <c r="J474" s="127"/>
      <c r="K474" s="127"/>
      <c r="L474" s="127"/>
      <c r="M474" s="127"/>
    </row>
    <row r="475" spans="2:13" x14ac:dyDescent="0.25">
      <c r="B475"/>
      <c r="C475"/>
      <c r="D475"/>
      <c r="G475" s="127"/>
      <c r="H475" s="127"/>
      <c r="I475" s="127"/>
      <c r="J475" s="127"/>
      <c r="K475" s="127"/>
      <c r="L475" s="127"/>
      <c r="M475" s="127"/>
    </row>
    <row r="476" spans="2:13" x14ac:dyDescent="0.25">
      <c r="B476"/>
      <c r="C476"/>
      <c r="D476"/>
      <c r="G476" s="127"/>
      <c r="H476" s="127"/>
      <c r="I476" s="127"/>
      <c r="J476" s="127"/>
      <c r="K476" s="127"/>
      <c r="L476" s="127"/>
      <c r="M476" s="127"/>
    </row>
    <row r="477" spans="2:13" x14ac:dyDescent="0.25">
      <c r="B477"/>
      <c r="C477"/>
      <c r="D477"/>
      <c r="G477" s="127"/>
      <c r="H477" s="127"/>
      <c r="I477" s="127"/>
      <c r="J477" s="127"/>
      <c r="K477" s="127"/>
      <c r="L477" s="127"/>
      <c r="M477" s="127"/>
    </row>
    <row r="478" spans="2:13" x14ac:dyDescent="0.25">
      <c r="B478"/>
      <c r="C478"/>
      <c r="D478"/>
      <c r="G478" s="127"/>
      <c r="H478" s="127"/>
      <c r="I478" s="127"/>
      <c r="J478" s="127"/>
      <c r="K478" s="127"/>
      <c r="L478" s="127"/>
      <c r="M478" s="127"/>
    </row>
    <row r="479" spans="2:13" x14ac:dyDescent="0.25">
      <c r="B479"/>
      <c r="C479"/>
      <c r="D479"/>
      <c r="G479" s="127"/>
      <c r="H479" s="127"/>
      <c r="I479" s="127"/>
      <c r="J479" s="127"/>
      <c r="K479" s="127"/>
      <c r="L479" s="127"/>
      <c r="M479" s="127"/>
    </row>
    <row r="480" spans="2:13" x14ac:dyDescent="0.25">
      <c r="B480"/>
      <c r="C480"/>
      <c r="D480"/>
      <c r="G480" s="127"/>
      <c r="H480" s="127"/>
      <c r="I480" s="127"/>
      <c r="J480" s="127"/>
      <c r="K480" s="127"/>
      <c r="L480" s="127"/>
      <c r="M480" s="127"/>
    </row>
    <row r="481" spans="2:13" x14ac:dyDescent="0.25">
      <c r="B481"/>
      <c r="C481"/>
      <c r="D481"/>
      <c r="G481" s="127"/>
      <c r="H481" s="127"/>
      <c r="I481" s="127"/>
      <c r="J481" s="127"/>
      <c r="K481" s="127"/>
      <c r="L481" s="127"/>
      <c r="M481" s="127"/>
    </row>
    <row r="482" spans="2:13" x14ac:dyDescent="0.25">
      <c r="B482"/>
      <c r="C482"/>
      <c r="D482"/>
      <c r="G482" s="127"/>
      <c r="H482" s="127"/>
      <c r="I482" s="127"/>
      <c r="J482" s="127"/>
      <c r="K482" s="127"/>
      <c r="L482" s="127"/>
      <c r="M482" s="127"/>
    </row>
    <row r="483" spans="2:13" x14ac:dyDescent="0.25">
      <c r="B483"/>
      <c r="C483"/>
      <c r="D483"/>
      <c r="G483" s="127"/>
      <c r="H483" s="127"/>
      <c r="I483" s="127"/>
      <c r="J483" s="127"/>
      <c r="K483" s="127"/>
      <c r="L483" s="127"/>
      <c r="M483" s="127"/>
    </row>
    <row r="484" spans="2:13" x14ac:dyDescent="0.25">
      <c r="B484"/>
      <c r="C484"/>
      <c r="D484"/>
      <c r="G484" s="127"/>
      <c r="H484" s="127"/>
      <c r="I484" s="127"/>
      <c r="J484" s="127"/>
      <c r="K484" s="127"/>
      <c r="L484" s="127"/>
      <c r="M484" s="127"/>
    </row>
    <row r="485" spans="2:13" x14ac:dyDescent="0.25">
      <c r="B485"/>
      <c r="C485"/>
      <c r="D485"/>
      <c r="G485" s="127"/>
      <c r="H485" s="127"/>
      <c r="I485" s="127"/>
      <c r="J485" s="127"/>
      <c r="K485" s="127"/>
      <c r="L485" s="127"/>
      <c r="M485" s="127"/>
    </row>
    <row r="486" spans="2:13" x14ac:dyDescent="0.25">
      <c r="B486"/>
      <c r="C486"/>
      <c r="D486"/>
      <c r="G486" s="127"/>
      <c r="H486" s="127"/>
      <c r="I486" s="127"/>
      <c r="J486" s="127"/>
      <c r="K486" s="127"/>
      <c r="L486" s="127"/>
      <c r="M486" s="127"/>
    </row>
    <row r="487" spans="2:13" x14ac:dyDescent="0.25">
      <c r="B487"/>
      <c r="C487"/>
      <c r="D487"/>
      <c r="G487" s="127"/>
      <c r="H487" s="127"/>
      <c r="I487" s="127"/>
      <c r="J487" s="127"/>
      <c r="K487" s="127"/>
      <c r="L487" s="127"/>
      <c r="M487" s="127"/>
    </row>
    <row r="488" spans="2:13" x14ac:dyDescent="0.25">
      <c r="B488"/>
      <c r="C488"/>
      <c r="D488"/>
      <c r="G488" s="127"/>
      <c r="H488" s="127"/>
      <c r="I488" s="127"/>
      <c r="J488" s="127"/>
      <c r="K488" s="127"/>
      <c r="L488" s="127"/>
      <c r="M488" s="127"/>
    </row>
    <row r="489" spans="2:13" x14ac:dyDescent="0.25">
      <c r="B489"/>
      <c r="C489"/>
      <c r="D489"/>
      <c r="G489" s="127"/>
      <c r="H489" s="127"/>
      <c r="I489" s="127"/>
      <c r="J489" s="127"/>
      <c r="K489" s="127"/>
      <c r="L489" s="127"/>
      <c r="M489" s="127"/>
    </row>
    <row r="490" spans="2:13" x14ac:dyDescent="0.25">
      <c r="B490"/>
      <c r="C490"/>
      <c r="D490"/>
      <c r="G490" s="127"/>
      <c r="H490" s="127"/>
      <c r="I490" s="127"/>
      <c r="J490" s="127"/>
      <c r="K490" s="127"/>
      <c r="L490" s="127"/>
      <c r="M490" s="127"/>
    </row>
    <row r="491" spans="2:13" x14ac:dyDescent="0.25">
      <c r="B491"/>
      <c r="C491"/>
      <c r="D491"/>
      <c r="G491" s="127"/>
      <c r="H491" s="127"/>
      <c r="I491" s="127"/>
      <c r="J491" s="127"/>
      <c r="K491" s="127"/>
      <c r="L491" s="127"/>
      <c r="M491" s="127"/>
    </row>
    <row r="492" spans="2:13" x14ac:dyDescent="0.25">
      <c r="B492"/>
      <c r="C492"/>
      <c r="D492"/>
      <c r="G492" s="127"/>
      <c r="H492" s="127"/>
      <c r="I492" s="127"/>
      <c r="J492" s="127"/>
      <c r="K492" s="127"/>
      <c r="L492" s="127"/>
      <c r="M492" s="127"/>
    </row>
    <row r="493" spans="2:13" x14ac:dyDescent="0.25">
      <c r="B493"/>
      <c r="C493"/>
      <c r="D493"/>
      <c r="G493" s="127"/>
      <c r="H493" s="127"/>
      <c r="I493" s="127"/>
      <c r="J493" s="127"/>
      <c r="K493" s="127"/>
      <c r="L493" s="127"/>
      <c r="M493" s="127"/>
    </row>
    <row r="494" spans="2:13" x14ac:dyDescent="0.25">
      <c r="B494"/>
      <c r="C494"/>
      <c r="D494"/>
      <c r="G494" s="127"/>
      <c r="H494" s="127"/>
      <c r="I494" s="127"/>
      <c r="J494" s="127"/>
      <c r="K494" s="127"/>
      <c r="L494" s="127"/>
      <c r="M494" s="127"/>
    </row>
    <row r="495" spans="2:13" x14ac:dyDescent="0.25">
      <c r="B495"/>
      <c r="C495"/>
      <c r="D495"/>
      <c r="G495" s="127"/>
      <c r="H495" s="127"/>
      <c r="I495" s="127"/>
      <c r="J495" s="127"/>
      <c r="K495" s="127"/>
      <c r="L495" s="127"/>
      <c r="M495" s="127"/>
    </row>
    <row r="496" spans="2:13" x14ac:dyDescent="0.25">
      <c r="B496"/>
      <c r="C496"/>
      <c r="D496"/>
      <c r="G496" s="127"/>
      <c r="H496" s="127"/>
      <c r="I496" s="127"/>
      <c r="J496" s="127"/>
      <c r="K496" s="127"/>
      <c r="L496" s="127"/>
      <c r="M496" s="127"/>
    </row>
    <row r="497" spans="2:13" x14ac:dyDescent="0.25">
      <c r="B497"/>
      <c r="C497"/>
      <c r="D497"/>
      <c r="G497" s="127"/>
      <c r="H497" s="127"/>
      <c r="I497" s="127"/>
      <c r="J497" s="127"/>
      <c r="K497" s="127"/>
      <c r="L497" s="127"/>
      <c r="M497" s="127"/>
    </row>
    <row r="498" spans="2:13" x14ac:dyDescent="0.25">
      <c r="B498"/>
      <c r="C498"/>
      <c r="D498"/>
      <c r="G498" s="127"/>
      <c r="H498" s="127"/>
      <c r="I498" s="127"/>
      <c r="J498" s="127"/>
      <c r="K498" s="127"/>
      <c r="L498" s="127"/>
      <c r="M498" s="127"/>
    </row>
    <row r="499" spans="2:13" x14ac:dyDescent="0.25">
      <c r="B499"/>
      <c r="C499"/>
      <c r="D499"/>
      <c r="G499" s="127"/>
      <c r="H499" s="127"/>
      <c r="I499" s="127"/>
      <c r="J499" s="127"/>
      <c r="K499" s="127"/>
      <c r="L499" s="127"/>
      <c r="M499" s="127"/>
    </row>
    <row r="500" spans="2:13" x14ac:dyDescent="0.25">
      <c r="B500"/>
      <c r="C500"/>
      <c r="D500"/>
      <c r="G500" s="127"/>
      <c r="H500" s="127"/>
      <c r="I500" s="127"/>
      <c r="J500" s="127"/>
      <c r="K500" s="127"/>
      <c r="L500" s="127"/>
      <c r="M500" s="127"/>
    </row>
    <row r="501" spans="2:13" x14ac:dyDescent="0.25">
      <c r="B501"/>
      <c r="C501"/>
      <c r="D501"/>
      <c r="G501" s="127"/>
      <c r="H501" s="127"/>
      <c r="I501" s="127"/>
      <c r="J501" s="127"/>
      <c r="K501" s="127"/>
      <c r="L501" s="127"/>
      <c r="M501" s="127"/>
    </row>
    <row r="502" spans="2:13" x14ac:dyDescent="0.25">
      <c r="B502"/>
      <c r="C502"/>
      <c r="D502"/>
      <c r="G502" s="127"/>
      <c r="H502" s="127"/>
      <c r="I502" s="127"/>
      <c r="J502" s="127"/>
      <c r="K502" s="127"/>
      <c r="L502" s="127"/>
      <c r="M502" s="127"/>
    </row>
    <row r="503" spans="2:13" x14ac:dyDescent="0.25">
      <c r="B503"/>
      <c r="C503"/>
      <c r="D503"/>
      <c r="G503" s="127"/>
      <c r="H503" s="127"/>
      <c r="I503" s="127"/>
      <c r="J503" s="127"/>
      <c r="K503" s="127"/>
      <c r="L503" s="127"/>
      <c r="M503" s="127"/>
    </row>
    <row r="504" spans="2:13" x14ac:dyDescent="0.25">
      <c r="B504"/>
      <c r="C504"/>
      <c r="D504"/>
      <c r="G504" s="127"/>
      <c r="H504" s="127"/>
      <c r="I504" s="127"/>
      <c r="J504" s="127"/>
      <c r="K504" s="127"/>
      <c r="L504" s="127"/>
      <c r="M504" s="127"/>
    </row>
    <row r="505" spans="2:13" x14ac:dyDescent="0.25">
      <c r="B505"/>
      <c r="C505"/>
      <c r="D505"/>
      <c r="G505" s="127"/>
      <c r="H505" s="127"/>
      <c r="I505" s="127"/>
      <c r="J505" s="127"/>
      <c r="K505" s="127"/>
      <c r="L505" s="127"/>
      <c r="M505" s="127"/>
    </row>
    <row r="506" spans="2:13" x14ac:dyDescent="0.25">
      <c r="B506"/>
      <c r="C506"/>
      <c r="D506"/>
      <c r="G506" s="127"/>
      <c r="H506" s="127"/>
      <c r="I506" s="127"/>
      <c r="J506" s="127"/>
      <c r="K506" s="127"/>
      <c r="L506" s="127"/>
      <c r="M506" s="127"/>
    </row>
    <row r="507" spans="2:13" x14ac:dyDescent="0.25">
      <c r="B507"/>
      <c r="C507"/>
      <c r="D507"/>
      <c r="G507" s="127"/>
      <c r="H507" s="127"/>
      <c r="I507" s="127"/>
      <c r="J507" s="127"/>
      <c r="K507" s="127"/>
      <c r="L507" s="127"/>
      <c r="M507" s="127"/>
    </row>
    <row r="508" spans="2:13" x14ac:dyDescent="0.25">
      <c r="B508"/>
      <c r="C508"/>
      <c r="D508"/>
      <c r="G508" s="127"/>
      <c r="H508" s="127"/>
      <c r="I508" s="127"/>
      <c r="J508" s="127"/>
      <c r="K508" s="127"/>
      <c r="L508" s="127"/>
      <c r="M508" s="127"/>
    </row>
    <row r="509" spans="2:13" x14ac:dyDescent="0.25">
      <c r="B509"/>
      <c r="C509"/>
      <c r="D509"/>
      <c r="G509" s="127"/>
      <c r="H509" s="127"/>
      <c r="I509" s="127"/>
      <c r="J509" s="127"/>
      <c r="K509" s="127"/>
      <c r="L509" s="127"/>
      <c r="M509" s="127"/>
    </row>
    <row r="510" spans="2:13" x14ac:dyDescent="0.25">
      <c r="B510"/>
      <c r="C510"/>
      <c r="D510"/>
      <c r="G510" s="127"/>
      <c r="H510" s="127"/>
      <c r="I510" s="127"/>
      <c r="J510" s="127"/>
      <c r="K510" s="127"/>
      <c r="L510" s="127"/>
      <c r="M510" s="127"/>
    </row>
    <row r="511" spans="2:13" x14ac:dyDescent="0.25">
      <c r="B511"/>
      <c r="C511"/>
      <c r="D511"/>
      <c r="G511" s="127"/>
      <c r="H511" s="127"/>
      <c r="I511" s="127"/>
      <c r="J511" s="127"/>
      <c r="K511" s="127"/>
      <c r="L511" s="127"/>
      <c r="M511" s="127"/>
    </row>
    <row r="512" spans="2:13" x14ac:dyDescent="0.25">
      <c r="B512"/>
      <c r="C512"/>
      <c r="D512"/>
      <c r="G512" s="127"/>
      <c r="H512" s="127"/>
      <c r="I512" s="127"/>
      <c r="J512" s="127"/>
      <c r="K512" s="127"/>
      <c r="L512" s="127"/>
      <c r="M512" s="127"/>
    </row>
    <row r="513" spans="2:13" x14ac:dyDescent="0.25">
      <c r="B513"/>
      <c r="C513"/>
      <c r="D513"/>
      <c r="G513" s="127"/>
      <c r="H513" s="127"/>
      <c r="I513" s="127"/>
      <c r="J513" s="127"/>
      <c r="K513" s="127"/>
      <c r="L513" s="127"/>
      <c r="M513" s="127"/>
    </row>
    <row r="514" spans="2:13" x14ac:dyDescent="0.25">
      <c r="B514"/>
      <c r="C514"/>
      <c r="D514"/>
      <c r="G514" s="127"/>
      <c r="H514" s="127"/>
      <c r="I514" s="127"/>
      <c r="J514" s="127"/>
      <c r="K514" s="127"/>
      <c r="L514" s="127"/>
      <c r="M514" s="127"/>
    </row>
    <row r="515" spans="2:13" x14ac:dyDescent="0.25">
      <c r="B515"/>
      <c r="C515"/>
      <c r="D515"/>
      <c r="G515" s="127"/>
      <c r="H515" s="127"/>
      <c r="I515" s="127"/>
      <c r="J515" s="127"/>
      <c r="K515" s="127"/>
      <c r="L515" s="127"/>
      <c r="M515" s="127"/>
    </row>
    <row r="516" spans="2:13" x14ac:dyDescent="0.25">
      <c r="B516"/>
      <c r="C516"/>
      <c r="D516"/>
      <c r="G516" s="127"/>
      <c r="H516" s="127"/>
      <c r="I516" s="127"/>
      <c r="J516" s="127"/>
      <c r="K516" s="127"/>
      <c r="L516" s="127"/>
      <c r="M516" s="127"/>
    </row>
    <row r="517" spans="2:13" x14ac:dyDescent="0.25">
      <c r="B517"/>
      <c r="C517"/>
      <c r="D517"/>
      <c r="G517" s="127"/>
      <c r="H517" s="127"/>
      <c r="I517" s="127"/>
      <c r="J517" s="127"/>
      <c r="K517" s="127"/>
      <c r="L517" s="127"/>
      <c r="M517" s="127"/>
    </row>
    <row r="518" spans="2:13" x14ac:dyDescent="0.25">
      <c r="B518"/>
      <c r="C518"/>
      <c r="D518"/>
      <c r="G518" s="127"/>
      <c r="H518" s="127"/>
      <c r="I518" s="127"/>
      <c r="J518" s="127"/>
      <c r="K518" s="127"/>
      <c r="L518" s="127"/>
      <c r="M518" s="127"/>
    </row>
    <row r="519" spans="2:13" x14ac:dyDescent="0.25">
      <c r="B519"/>
      <c r="C519"/>
      <c r="D519"/>
      <c r="G519" s="127"/>
      <c r="H519" s="127"/>
      <c r="I519" s="127"/>
      <c r="J519" s="127"/>
      <c r="K519" s="127"/>
      <c r="L519" s="127"/>
      <c r="M519" s="127"/>
    </row>
    <row r="520" spans="2:13" x14ac:dyDescent="0.25">
      <c r="B520"/>
      <c r="C520"/>
      <c r="D520"/>
      <c r="G520" s="127"/>
      <c r="H520" s="127"/>
      <c r="I520" s="127"/>
      <c r="J520" s="127"/>
      <c r="K520" s="127"/>
      <c r="L520" s="127"/>
      <c r="M520" s="127"/>
    </row>
    <row r="521" spans="2:13" x14ac:dyDescent="0.25">
      <c r="B521"/>
      <c r="C521"/>
      <c r="D521"/>
      <c r="G521" s="127"/>
      <c r="H521" s="127"/>
      <c r="I521" s="127"/>
      <c r="J521" s="127"/>
      <c r="K521" s="127"/>
      <c r="L521" s="127"/>
      <c r="M521" s="127"/>
    </row>
    <row r="522" spans="2:13" x14ac:dyDescent="0.25">
      <c r="B522"/>
      <c r="C522"/>
      <c r="D522"/>
      <c r="G522" s="127"/>
      <c r="H522" s="127"/>
      <c r="I522" s="127"/>
      <c r="J522" s="127"/>
      <c r="K522" s="127"/>
      <c r="L522" s="127"/>
      <c r="M522" s="127"/>
    </row>
    <row r="523" spans="2:13" x14ac:dyDescent="0.25">
      <c r="B523"/>
      <c r="C523"/>
      <c r="D523"/>
      <c r="G523" s="127"/>
      <c r="H523" s="127"/>
      <c r="I523" s="127"/>
      <c r="J523" s="127"/>
      <c r="K523" s="127"/>
      <c r="L523" s="127"/>
      <c r="M523" s="127"/>
    </row>
    <row r="524" spans="2:13" x14ac:dyDescent="0.25">
      <c r="B524"/>
      <c r="C524"/>
      <c r="D524"/>
      <c r="G524" s="127"/>
      <c r="H524" s="127"/>
      <c r="I524" s="127"/>
      <c r="J524" s="127"/>
      <c r="K524" s="127"/>
      <c r="L524" s="127"/>
      <c r="M524" s="127"/>
    </row>
    <row r="525" spans="2:13" x14ac:dyDescent="0.25">
      <c r="B525"/>
      <c r="C525"/>
      <c r="D525"/>
      <c r="G525" s="127"/>
      <c r="H525" s="127"/>
      <c r="I525" s="127"/>
      <c r="J525" s="127"/>
      <c r="K525" s="127"/>
      <c r="L525" s="127"/>
      <c r="M525" s="127"/>
    </row>
    <row r="526" spans="2:13" x14ac:dyDescent="0.25">
      <c r="B526"/>
      <c r="C526"/>
      <c r="D526"/>
      <c r="G526" s="127"/>
      <c r="H526" s="127"/>
      <c r="I526" s="127"/>
      <c r="J526" s="127"/>
      <c r="K526" s="127"/>
      <c r="L526" s="127"/>
      <c r="M526" s="127"/>
    </row>
    <row r="527" spans="2:13" x14ac:dyDescent="0.25">
      <c r="B527"/>
      <c r="C527"/>
      <c r="D527"/>
      <c r="G527" s="127"/>
      <c r="H527" s="127"/>
      <c r="I527" s="127"/>
      <c r="J527" s="127"/>
      <c r="K527" s="127"/>
      <c r="L527" s="127"/>
      <c r="M527" s="127"/>
    </row>
    <row r="528" spans="2:13" x14ac:dyDescent="0.25">
      <c r="B528"/>
      <c r="C528"/>
      <c r="D528"/>
      <c r="G528" s="127"/>
      <c r="H528" s="127"/>
      <c r="I528" s="127"/>
      <c r="J528" s="127"/>
      <c r="K528" s="127"/>
      <c r="L528" s="127"/>
      <c r="M528" s="127"/>
    </row>
    <row r="529" spans="2:13" x14ac:dyDescent="0.25">
      <c r="B529"/>
      <c r="C529"/>
      <c r="D529"/>
      <c r="G529" s="127"/>
      <c r="H529" s="127"/>
      <c r="I529" s="127"/>
      <c r="J529" s="127"/>
      <c r="K529" s="127"/>
      <c r="L529" s="127"/>
      <c r="M529" s="127"/>
    </row>
    <row r="530" spans="2:13" x14ac:dyDescent="0.25">
      <c r="B530"/>
      <c r="C530"/>
      <c r="D530"/>
      <c r="G530" s="127"/>
      <c r="H530" s="127"/>
      <c r="I530" s="127"/>
      <c r="J530" s="127"/>
      <c r="K530" s="127"/>
      <c r="L530" s="127"/>
      <c r="M530" s="127"/>
    </row>
    <row r="531" spans="2:13" x14ac:dyDescent="0.25">
      <c r="B531"/>
      <c r="C531"/>
      <c r="D531"/>
      <c r="G531" s="127"/>
      <c r="H531" s="127"/>
      <c r="I531" s="127"/>
      <c r="J531" s="127"/>
      <c r="K531" s="127"/>
      <c r="L531" s="127"/>
      <c r="M531" s="127"/>
    </row>
    <row r="532" spans="2:13" x14ac:dyDescent="0.25">
      <c r="B532"/>
      <c r="C532"/>
      <c r="D532"/>
      <c r="G532" s="127"/>
      <c r="H532" s="127"/>
      <c r="I532" s="127"/>
      <c r="J532" s="127"/>
      <c r="K532" s="127"/>
      <c r="L532" s="127"/>
      <c r="M532" s="127"/>
    </row>
    <row r="533" spans="2:13" x14ac:dyDescent="0.25">
      <c r="B533"/>
      <c r="C533"/>
      <c r="D533"/>
      <c r="G533" s="127"/>
      <c r="H533" s="127"/>
      <c r="I533" s="127"/>
      <c r="J533" s="127"/>
      <c r="K533" s="127"/>
      <c r="L533" s="127"/>
      <c r="M533" s="127"/>
    </row>
    <row r="534" spans="2:13" x14ac:dyDescent="0.25">
      <c r="B534"/>
      <c r="C534"/>
      <c r="D534"/>
      <c r="G534" s="127"/>
      <c r="H534" s="127"/>
      <c r="I534" s="127"/>
      <c r="J534" s="127"/>
      <c r="K534" s="127"/>
      <c r="L534" s="127"/>
      <c r="M534" s="127"/>
    </row>
    <row r="535" spans="2:13" x14ac:dyDescent="0.25">
      <c r="B535"/>
      <c r="C535"/>
      <c r="D535"/>
      <c r="G535" s="127"/>
      <c r="H535" s="127"/>
      <c r="I535" s="127"/>
      <c r="J535" s="127"/>
      <c r="K535" s="127"/>
      <c r="L535" s="127"/>
      <c r="M535" s="127"/>
    </row>
    <row r="536" spans="2:13" x14ac:dyDescent="0.25">
      <c r="B536"/>
      <c r="C536"/>
      <c r="D536"/>
      <c r="G536" s="127"/>
      <c r="H536" s="127"/>
      <c r="I536" s="127"/>
      <c r="J536" s="127"/>
      <c r="K536" s="127"/>
      <c r="L536" s="127"/>
      <c r="M536" s="127"/>
    </row>
    <row r="537" spans="2:13" x14ac:dyDescent="0.25">
      <c r="B537"/>
      <c r="C537"/>
      <c r="D537"/>
      <c r="G537" s="127"/>
      <c r="H537" s="127"/>
      <c r="I537" s="127"/>
      <c r="J537" s="127"/>
      <c r="K537" s="127"/>
      <c r="L537" s="127"/>
      <c r="M537" s="127"/>
    </row>
    <row r="538" spans="2:13" x14ac:dyDescent="0.25">
      <c r="B538"/>
      <c r="C538"/>
      <c r="D538"/>
      <c r="G538" s="127"/>
      <c r="H538" s="127"/>
      <c r="I538" s="127"/>
      <c r="J538" s="127"/>
      <c r="K538" s="127"/>
      <c r="L538" s="127"/>
      <c r="M538" s="127"/>
    </row>
    <row r="539" spans="2:13" x14ac:dyDescent="0.25">
      <c r="B539"/>
      <c r="C539"/>
      <c r="D539"/>
      <c r="G539" s="127"/>
      <c r="H539" s="127"/>
      <c r="I539" s="127"/>
      <c r="J539" s="127"/>
      <c r="K539" s="127"/>
      <c r="L539" s="127"/>
      <c r="M539" s="127"/>
    </row>
    <row r="540" spans="2:13" x14ac:dyDescent="0.25">
      <c r="B540"/>
      <c r="C540"/>
      <c r="D540"/>
      <c r="G540" s="127"/>
      <c r="H540" s="127"/>
      <c r="I540" s="127"/>
      <c r="J540" s="127"/>
      <c r="K540" s="127"/>
      <c r="L540" s="127"/>
      <c r="M540" s="127"/>
    </row>
    <row r="541" spans="2:13" x14ac:dyDescent="0.25">
      <c r="B541"/>
      <c r="C541"/>
      <c r="D541"/>
      <c r="G541" s="127"/>
      <c r="H541" s="127"/>
      <c r="I541" s="127"/>
      <c r="J541" s="127"/>
      <c r="K541" s="127"/>
      <c r="L541" s="127"/>
      <c r="M541" s="127"/>
    </row>
    <row r="542" spans="2:13" x14ac:dyDescent="0.25">
      <c r="B542"/>
      <c r="C542"/>
      <c r="D542"/>
      <c r="G542" s="127"/>
      <c r="H542" s="127"/>
      <c r="I542" s="127"/>
      <c r="J542" s="127"/>
      <c r="K542" s="127"/>
      <c r="L542" s="127"/>
      <c r="M542" s="127"/>
    </row>
    <row r="543" spans="2:13" x14ac:dyDescent="0.25">
      <c r="B543"/>
      <c r="C543"/>
      <c r="D543"/>
      <c r="G543" s="127"/>
      <c r="H543" s="127"/>
      <c r="I543" s="127"/>
      <c r="J543" s="127"/>
      <c r="K543" s="127"/>
      <c r="L543" s="127"/>
      <c r="M543" s="127"/>
    </row>
    <row r="544" spans="2:13" x14ac:dyDescent="0.25">
      <c r="B544"/>
      <c r="C544"/>
      <c r="D544"/>
      <c r="G544" s="127"/>
      <c r="H544" s="127"/>
      <c r="I544" s="127"/>
      <c r="J544" s="127"/>
      <c r="K544" s="127"/>
      <c r="L544" s="127"/>
      <c r="M544" s="127"/>
    </row>
    <row r="545" spans="2:13" x14ac:dyDescent="0.25">
      <c r="B545"/>
      <c r="C545"/>
      <c r="D545"/>
      <c r="G545" s="127"/>
      <c r="H545" s="127"/>
      <c r="I545" s="127"/>
      <c r="J545" s="127"/>
      <c r="K545" s="127"/>
      <c r="L545" s="127"/>
      <c r="M545" s="127"/>
    </row>
    <row r="546" spans="2:13" x14ac:dyDescent="0.25">
      <c r="B546"/>
      <c r="C546"/>
      <c r="D546"/>
      <c r="G546" s="127"/>
      <c r="H546" s="127"/>
      <c r="I546" s="127"/>
      <c r="J546" s="127"/>
      <c r="K546" s="127"/>
      <c r="L546" s="127"/>
      <c r="M546" s="127"/>
    </row>
    <row r="547" spans="2:13" x14ac:dyDescent="0.25">
      <c r="B547"/>
      <c r="C547"/>
      <c r="D547"/>
      <c r="G547" s="127"/>
      <c r="H547" s="127"/>
      <c r="I547" s="127"/>
      <c r="J547" s="127"/>
      <c r="K547" s="127"/>
      <c r="L547" s="127"/>
      <c r="M547" s="127"/>
    </row>
    <row r="548" spans="2:13" x14ac:dyDescent="0.25">
      <c r="B548"/>
      <c r="C548"/>
      <c r="D548"/>
      <c r="G548" s="127"/>
      <c r="H548" s="127"/>
      <c r="I548" s="127"/>
      <c r="J548" s="127"/>
      <c r="K548" s="127"/>
      <c r="L548" s="127"/>
      <c r="M548" s="127"/>
    </row>
    <row r="549" spans="2:13" x14ac:dyDescent="0.25">
      <c r="B549"/>
      <c r="C549"/>
      <c r="D549"/>
      <c r="G549" s="127"/>
      <c r="H549" s="127"/>
      <c r="I549" s="127"/>
      <c r="J549" s="127"/>
      <c r="K549" s="127"/>
      <c r="L549" s="127"/>
      <c r="M549" s="127"/>
    </row>
    <row r="550" spans="2:13" x14ac:dyDescent="0.25">
      <c r="B550"/>
      <c r="C550"/>
      <c r="D550"/>
      <c r="G550" s="127"/>
      <c r="H550" s="127"/>
      <c r="I550" s="127"/>
      <c r="J550" s="127"/>
      <c r="K550" s="127"/>
      <c r="L550" s="127"/>
      <c r="M550" s="127"/>
    </row>
    <row r="551" spans="2:13" x14ac:dyDescent="0.25">
      <c r="B551"/>
      <c r="C551"/>
      <c r="D551"/>
      <c r="G551" s="127"/>
      <c r="H551" s="127"/>
      <c r="I551" s="127"/>
      <c r="J551" s="127"/>
      <c r="K551" s="127"/>
      <c r="L551" s="127"/>
      <c r="M551" s="127"/>
    </row>
    <row r="552" spans="2:13" x14ac:dyDescent="0.25">
      <c r="B552"/>
      <c r="C552"/>
      <c r="D552"/>
      <c r="G552" s="127"/>
      <c r="H552" s="127"/>
      <c r="I552" s="127"/>
      <c r="J552" s="127"/>
      <c r="K552" s="127"/>
      <c r="L552" s="127"/>
      <c r="M552" s="127"/>
    </row>
    <row r="553" spans="2:13" x14ac:dyDescent="0.25">
      <c r="B553"/>
      <c r="C553"/>
      <c r="D553"/>
      <c r="G553" s="127"/>
      <c r="H553" s="127"/>
      <c r="I553" s="127"/>
      <c r="J553" s="127"/>
      <c r="K553" s="127"/>
      <c r="L553" s="127"/>
      <c r="M553" s="127"/>
    </row>
    <row r="554" spans="2:13" x14ac:dyDescent="0.25">
      <c r="B554"/>
      <c r="C554"/>
      <c r="D554"/>
      <c r="G554" s="127"/>
      <c r="H554" s="127"/>
      <c r="I554" s="127"/>
      <c r="J554" s="127"/>
      <c r="K554" s="127"/>
      <c r="L554" s="127"/>
      <c r="M554" s="127"/>
    </row>
    <row r="555" spans="2:13" x14ac:dyDescent="0.25">
      <c r="B555"/>
      <c r="C555"/>
      <c r="D555"/>
      <c r="G555" s="127"/>
      <c r="H555" s="127"/>
      <c r="I555" s="127"/>
      <c r="J555" s="127"/>
      <c r="K555" s="127"/>
      <c r="L555" s="127"/>
      <c r="M555" s="127"/>
    </row>
    <row r="556" spans="2:13" x14ac:dyDescent="0.25">
      <c r="B556"/>
      <c r="C556"/>
      <c r="D556"/>
      <c r="G556" s="127"/>
      <c r="H556" s="127"/>
      <c r="I556" s="127"/>
      <c r="J556" s="127"/>
      <c r="K556" s="127"/>
      <c r="L556" s="127"/>
      <c r="M556" s="127"/>
    </row>
    <row r="557" spans="2:13" x14ac:dyDescent="0.25">
      <c r="B557"/>
      <c r="C557"/>
      <c r="D557"/>
      <c r="G557" s="127"/>
      <c r="H557" s="127"/>
      <c r="I557" s="127"/>
      <c r="J557" s="127"/>
      <c r="K557" s="127"/>
      <c r="L557" s="127"/>
      <c r="M557" s="127"/>
    </row>
    <row r="558" spans="2:13" x14ac:dyDescent="0.25">
      <c r="B558"/>
      <c r="C558"/>
      <c r="D558"/>
      <c r="G558" s="127"/>
      <c r="H558" s="127"/>
      <c r="I558" s="127"/>
      <c r="J558" s="127"/>
      <c r="K558" s="127"/>
      <c r="L558" s="127"/>
      <c r="M558" s="127"/>
    </row>
    <row r="559" spans="2:13" x14ac:dyDescent="0.25">
      <c r="B559"/>
      <c r="C559"/>
      <c r="D559"/>
      <c r="G559" s="127"/>
      <c r="H559" s="127"/>
      <c r="I559" s="127"/>
      <c r="J559" s="127"/>
      <c r="K559" s="127"/>
      <c r="L559" s="127"/>
      <c r="M559" s="127"/>
    </row>
    <row r="560" spans="2:13" x14ac:dyDescent="0.25">
      <c r="B560"/>
      <c r="C560"/>
      <c r="D560"/>
      <c r="G560" s="127"/>
      <c r="H560" s="127"/>
      <c r="I560" s="127"/>
      <c r="J560" s="127"/>
      <c r="K560" s="127"/>
      <c r="L560" s="127"/>
      <c r="M560" s="127"/>
    </row>
    <row r="561" spans="2:13" x14ac:dyDescent="0.25">
      <c r="B561"/>
      <c r="C561"/>
      <c r="D561"/>
      <c r="G561" s="127"/>
      <c r="H561" s="127"/>
      <c r="I561" s="127"/>
      <c r="J561" s="127"/>
      <c r="K561" s="127"/>
      <c r="L561" s="127"/>
      <c r="M561" s="127"/>
    </row>
    <row r="562" spans="2:13" x14ac:dyDescent="0.25">
      <c r="B562"/>
      <c r="C562"/>
      <c r="D562"/>
      <c r="G562" s="127"/>
      <c r="H562" s="127"/>
      <c r="I562" s="127"/>
      <c r="J562" s="127"/>
      <c r="K562" s="127"/>
      <c r="L562" s="127"/>
      <c r="M562" s="127"/>
    </row>
    <row r="563" spans="2:13" x14ac:dyDescent="0.25">
      <c r="B563"/>
      <c r="C563"/>
      <c r="D563"/>
      <c r="G563" s="127"/>
      <c r="H563" s="127"/>
      <c r="I563" s="127"/>
      <c r="J563" s="127"/>
      <c r="K563" s="127"/>
      <c r="L563" s="127"/>
      <c r="M563" s="127"/>
    </row>
    <row r="564" spans="2:13" x14ac:dyDescent="0.25">
      <c r="B564"/>
      <c r="C564"/>
      <c r="D564"/>
      <c r="G564" s="127"/>
      <c r="H564" s="127"/>
      <c r="I564" s="127"/>
      <c r="J564" s="127"/>
      <c r="K564" s="127"/>
      <c r="L564" s="127"/>
      <c r="M564" s="127"/>
    </row>
    <row r="565" spans="2:13" x14ac:dyDescent="0.25">
      <c r="B565"/>
      <c r="C565"/>
      <c r="D565"/>
      <c r="G565" s="127"/>
      <c r="H565" s="127"/>
      <c r="I565" s="127"/>
      <c r="J565" s="127"/>
      <c r="K565" s="127"/>
      <c r="L565" s="127"/>
      <c r="M565" s="127"/>
    </row>
    <row r="566" spans="2:13" x14ac:dyDescent="0.25">
      <c r="B566"/>
      <c r="C566"/>
      <c r="D566"/>
      <c r="G566" s="127"/>
      <c r="H566" s="127"/>
      <c r="I566" s="127"/>
      <c r="J566" s="127"/>
      <c r="K566" s="127"/>
      <c r="L566" s="127"/>
      <c r="M566" s="127"/>
    </row>
    <row r="567" spans="2:13" x14ac:dyDescent="0.25">
      <c r="B567"/>
      <c r="C567"/>
      <c r="D567"/>
      <c r="G567" s="127"/>
      <c r="H567" s="127"/>
      <c r="I567" s="127"/>
      <c r="J567" s="127"/>
      <c r="K567" s="127"/>
      <c r="L567" s="127"/>
      <c r="M567" s="127"/>
    </row>
    <row r="568" spans="2:13" x14ac:dyDescent="0.25">
      <c r="B568"/>
      <c r="C568"/>
      <c r="D568"/>
      <c r="G568" s="127"/>
      <c r="H568" s="127"/>
      <c r="I568" s="127"/>
      <c r="J568" s="127"/>
      <c r="K568" s="127"/>
      <c r="L568" s="127"/>
      <c r="M568" s="127"/>
    </row>
    <row r="569" spans="2:13" x14ac:dyDescent="0.25">
      <c r="B569"/>
      <c r="C569"/>
      <c r="D569"/>
      <c r="G569" s="127"/>
      <c r="H569" s="127"/>
      <c r="I569" s="127"/>
      <c r="J569" s="127"/>
      <c r="K569" s="127"/>
      <c r="L569" s="127"/>
      <c r="M569" s="127"/>
    </row>
    <row r="570" spans="2:13" x14ac:dyDescent="0.25">
      <c r="B570"/>
      <c r="C570"/>
      <c r="D570"/>
      <c r="G570" s="127"/>
      <c r="H570" s="127"/>
      <c r="I570" s="127"/>
      <c r="J570" s="127"/>
      <c r="K570" s="127"/>
      <c r="L570" s="127"/>
      <c r="M570" s="127"/>
    </row>
    <row r="571" spans="2:13" x14ac:dyDescent="0.25">
      <c r="B571"/>
      <c r="C571"/>
      <c r="D571"/>
      <c r="G571" s="127"/>
      <c r="H571" s="127"/>
      <c r="I571" s="127"/>
      <c r="J571" s="127"/>
      <c r="K571" s="127"/>
      <c r="L571" s="127"/>
      <c r="M571" s="127"/>
    </row>
    <row r="572" spans="2:13" x14ac:dyDescent="0.25">
      <c r="B572"/>
      <c r="C572"/>
      <c r="D572"/>
      <c r="G572" s="127"/>
      <c r="H572" s="127"/>
      <c r="I572" s="127"/>
      <c r="J572" s="127"/>
      <c r="K572" s="127"/>
      <c r="L572" s="127"/>
      <c r="M572" s="127"/>
    </row>
    <row r="573" spans="2:13" x14ac:dyDescent="0.25">
      <c r="B573"/>
      <c r="C573"/>
      <c r="D573"/>
      <c r="G573" s="127"/>
      <c r="H573" s="127"/>
      <c r="I573" s="127"/>
      <c r="J573" s="127"/>
      <c r="K573" s="127"/>
      <c r="L573" s="127"/>
      <c r="M573" s="127"/>
    </row>
    <row r="574" spans="2:13" x14ac:dyDescent="0.25">
      <c r="B574"/>
      <c r="C574"/>
      <c r="D574"/>
      <c r="G574" s="127"/>
      <c r="H574" s="127"/>
      <c r="I574" s="127"/>
      <c r="J574" s="127"/>
      <c r="K574" s="127"/>
      <c r="L574" s="127"/>
      <c r="M574" s="127"/>
    </row>
    <row r="575" spans="2:13" x14ac:dyDescent="0.25">
      <c r="B575"/>
      <c r="C575"/>
      <c r="D575"/>
      <c r="G575" s="127"/>
      <c r="H575" s="127"/>
      <c r="I575" s="127"/>
      <c r="J575" s="127"/>
      <c r="K575" s="127"/>
      <c r="L575" s="127"/>
      <c r="M575" s="127"/>
    </row>
    <row r="576" spans="2:13" x14ac:dyDescent="0.25">
      <c r="B576"/>
      <c r="C576"/>
      <c r="D576"/>
      <c r="G576" s="127"/>
      <c r="H576" s="127"/>
      <c r="I576" s="127"/>
      <c r="J576" s="127"/>
      <c r="K576" s="127"/>
      <c r="L576" s="127"/>
      <c r="M576" s="127"/>
    </row>
    <row r="577" spans="2:13" x14ac:dyDescent="0.25">
      <c r="B577"/>
      <c r="C577"/>
      <c r="D577"/>
      <c r="G577" s="127"/>
      <c r="H577" s="127"/>
      <c r="I577" s="127"/>
      <c r="J577" s="127"/>
      <c r="K577" s="127"/>
      <c r="L577" s="127"/>
      <c r="M577" s="127"/>
    </row>
    <row r="578" spans="2:13" x14ac:dyDescent="0.25">
      <c r="B578"/>
      <c r="C578"/>
      <c r="D578"/>
      <c r="G578" s="127"/>
      <c r="H578" s="127"/>
      <c r="I578" s="127"/>
      <c r="J578" s="127"/>
      <c r="K578" s="127"/>
      <c r="L578" s="127"/>
      <c r="M578" s="127"/>
    </row>
    <row r="579" spans="2:13" x14ac:dyDescent="0.25">
      <c r="B579"/>
      <c r="C579"/>
      <c r="D579"/>
      <c r="G579" s="127"/>
      <c r="H579" s="127"/>
      <c r="I579" s="127"/>
      <c r="J579" s="127"/>
      <c r="K579" s="127"/>
      <c r="L579" s="127"/>
      <c r="M579" s="127"/>
    </row>
    <row r="580" spans="2:13" x14ac:dyDescent="0.25">
      <c r="B580"/>
      <c r="C580"/>
      <c r="D580"/>
      <c r="G580" s="127"/>
      <c r="H580" s="127"/>
      <c r="I580" s="127"/>
      <c r="J580" s="127"/>
      <c r="K580" s="127"/>
      <c r="L580" s="127"/>
      <c r="M580" s="127"/>
    </row>
    <row r="581" spans="2:13" x14ac:dyDescent="0.25">
      <c r="B581"/>
      <c r="C581"/>
      <c r="D581"/>
      <c r="G581" s="127"/>
      <c r="H581" s="127"/>
      <c r="I581" s="127"/>
      <c r="J581" s="127"/>
      <c r="K581" s="127"/>
      <c r="L581" s="127"/>
      <c r="M581" s="127"/>
    </row>
    <row r="582" spans="2:13" x14ac:dyDescent="0.25">
      <c r="B582"/>
      <c r="C582"/>
      <c r="D582"/>
      <c r="G582" s="127"/>
      <c r="H582" s="127"/>
      <c r="I582" s="127"/>
      <c r="J582" s="127"/>
      <c r="K582" s="127"/>
      <c r="L582" s="127"/>
      <c r="M582" s="127"/>
    </row>
    <row r="583" spans="2:13" x14ac:dyDescent="0.25">
      <c r="B583"/>
      <c r="C583"/>
      <c r="D583"/>
      <c r="G583" s="127"/>
      <c r="H583" s="127"/>
      <c r="I583" s="127"/>
      <c r="J583" s="127"/>
      <c r="K583" s="127"/>
      <c r="L583" s="127"/>
      <c r="M583" s="127"/>
    </row>
    <row r="584" spans="2:13" x14ac:dyDescent="0.25">
      <c r="B584"/>
      <c r="C584"/>
      <c r="D584"/>
      <c r="G584" s="127"/>
      <c r="H584" s="127"/>
      <c r="I584" s="127"/>
      <c r="J584" s="127"/>
      <c r="K584" s="127"/>
      <c r="L584" s="127"/>
      <c r="M584" s="127"/>
    </row>
    <row r="585" spans="2:13" x14ac:dyDescent="0.25">
      <c r="B585"/>
      <c r="C585"/>
      <c r="D585"/>
      <c r="G585" s="127"/>
      <c r="H585" s="127"/>
      <c r="I585" s="127"/>
      <c r="J585" s="127"/>
      <c r="K585" s="127"/>
      <c r="L585" s="127"/>
      <c r="M585" s="127"/>
    </row>
    <row r="586" spans="2:13" x14ac:dyDescent="0.25">
      <c r="B586"/>
      <c r="C586"/>
      <c r="D586"/>
      <c r="G586" s="127"/>
      <c r="H586" s="127"/>
      <c r="I586" s="127"/>
      <c r="J586" s="127"/>
      <c r="K586" s="127"/>
      <c r="L586" s="127"/>
      <c r="M586" s="127"/>
    </row>
    <row r="587" spans="2:13" x14ac:dyDescent="0.25">
      <c r="B587"/>
      <c r="C587"/>
      <c r="D587"/>
      <c r="G587" s="127"/>
      <c r="H587" s="127"/>
      <c r="I587" s="127"/>
      <c r="J587" s="127"/>
      <c r="K587" s="127"/>
      <c r="L587" s="127"/>
      <c r="M587" s="127"/>
    </row>
    <row r="588" spans="2:13" x14ac:dyDescent="0.25">
      <c r="B588"/>
      <c r="C588"/>
      <c r="D588"/>
      <c r="G588" s="127"/>
      <c r="H588" s="127"/>
      <c r="I588" s="127"/>
      <c r="J588" s="127"/>
      <c r="K588" s="127"/>
      <c r="L588" s="127"/>
      <c r="M588" s="127"/>
    </row>
    <row r="589" spans="2:13" x14ac:dyDescent="0.25">
      <c r="B589"/>
      <c r="C589"/>
      <c r="D589"/>
      <c r="G589" s="127"/>
      <c r="H589" s="127"/>
      <c r="I589" s="127"/>
      <c r="J589" s="127"/>
      <c r="K589" s="127"/>
      <c r="L589" s="127"/>
      <c r="M589" s="127"/>
    </row>
    <row r="590" spans="2:13" x14ac:dyDescent="0.25">
      <c r="B590"/>
      <c r="C590"/>
      <c r="D590"/>
      <c r="G590" s="127"/>
      <c r="H590" s="127"/>
      <c r="I590" s="127"/>
      <c r="J590" s="127"/>
      <c r="K590" s="127"/>
      <c r="L590" s="127"/>
      <c r="M590" s="127"/>
    </row>
    <row r="591" spans="2:13" x14ac:dyDescent="0.25">
      <c r="B591"/>
      <c r="C591"/>
      <c r="D591"/>
      <c r="G591" s="127"/>
      <c r="H591" s="127"/>
      <c r="I591" s="127"/>
      <c r="J591" s="127"/>
      <c r="K591" s="127"/>
      <c r="L591" s="127"/>
      <c r="M591" s="127"/>
    </row>
    <row r="592" spans="2:13" x14ac:dyDescent="0.25">
      <c r="B592"/>
      <c r="C592"/>
      <c r="D592"/>
      <c r="G592" s="127"/>
      <c r="H592" s="127"/>
      <c r="I592" s="127"/>
      <c r="J592" s="127"/>
      <c r="K592" s="127"/>
      <c r="L592" s="127"/>
      <c r="M592" s="127"/>
    </row>
    <row r="593" spans="2:13" x14ac:dyDescent="0.25">
      <c r="B593"/>
      <c r="C593"/>
      <c r="D593"/>
      <c r="G593" s="127"/>
      <c r="H593" s="127"/>
      <c r="I593" s="127"/>
      <c r="J593" s="127"/>
      <c r="K593" s="127"/>
      <c r="L593" s="127"/>
      <c r="M593" s="127"/>
    </row>
    <row r="594" spans="2:13" x14ac:dyDescent="0.25">
      <c r="B594"/>
      <c r="C594"/>
      <c r="D594"/>
      <c r="G594" s="127"/>
      <c r="H594" s="127"/>
      <c r="I594" s="127"/>
      <c r="J594" s="127"/>
      <c r="K594" s="127"/>
      <c r="L594" s="127"/>
      <c r="M594" s="127"/>
    </row>
    <row r="595" spans="2:13" x14ac:dyDescent="0.25">
      <c r="B595"/>
      <c r="C595"/>
      <c r="D595"/>
      <c r="G595" s="127"/>
      <c r="H595" s="127"/>
      <c r="I595" s="127"/>
      <c r="J595" s="127"/>
      <c r="K595" s="127"/>
      <c r="L595" s="127"/>
      <c r="M595" s="127"/>
    </row>
    <row r="596" spans="2:13" x14ac:dyDescent="0.25">
      <c r="B596"/>
      <c r="C596"/>
      <c r="D596"/>
      <c r="G596" s="127"/>
      <c r="H596" s="127"/>
      <c r="I596" s="127"/>
      <c r="J596" s="127"/>
      <c r="K596" s="127"/>
      <c r="L596" s="127"/>
      <c r="M596" s="127"/>
    </row>
    <row r="597" spans="2:13" x14ac:dyDescent="0.25">
      <c r="B597"/>
      <c r="C597"/>
      <c r="D597"/>
      <c r="G597" s="127"/>
      <c r="H597" s="127"/>
      <c r="I597" s="127"/>
      <c r="J597" s="127"/>
      <c r="K597" s="127"/>
      <c r="L597" s="127"/>
      <c r="M597" s="127"/>
    </row>
    <row r="598" spans="2:13" x14ac:dyDescent="0.25">
      <c r="B598"/>
      <c r="C598"/>
      <c r="D598"/>
      <c r="G598" s="127"/>
      <c r="H598" s="127"/>
      <c r="I598" s="127"/>
      <c r="J598" s="127"/>
      <c r="K598" s="127"/>
      <c r="L598" s="127"/>
      <c r="M598" s="127"/>
    </row>
    <row r="599" spans="2:13" x14ac:dyDescent="0.25">
      <c r="B599"/>
      <c r="C599"/>
      <c r="D599"/>
      <c r="G599" s="127"/>
      <c r="H599" s="127"/>
      <c r="I599" s="127"/>
      <c r="J599" s="127"/>
      <c r="K599" s="127"/>
      <c r="L599" s="127"/>
      <c r="M599" s="127"/>
    </row>
    <row r="600" spans="2:13" x14ac:dyDescent="0.25">
      <c r="B600"/>
      <c r="C600"/>
      <c r="D600"/>
      <c r="G600" s="127"/>
      <c r="H600" s="127"/>
      <c r="I600" s="127"/>
      <c r="J600" s="127"/>
      <c r="K600" s="127"/>
      <c r="L600" s="127"/>
      <c r="M600" s="127"/>
    </row>
    <row r="601" spans="2:13" x14ac:dyDescent="0.25">
      <c r="B601"/>
      <c r="C601"/>
      <c r="D601"/>
      <c r="G601" s="127"/>
      <c r="H601" s="127"/>
      <c r="I601" s="127"/>
      <c r="J601" s="127"/>
      <c r="K601" s="127"/>
      <c r="L601" s="127"/>
      <c r="M601" s="127"/>
    </row>
    <row r="602" spans="2:13" x14ac:dyDescent="0.25">
      <c r="B602"/>
      <c r="C602"/>
      <c r="D602"/>
      <c r="G602" s="127"/>
      <c r="H602" s="127"/>
      <c r="I602" s="127"/>
      <c r="J602" s="127"/>
      <c r="K602" s="127"/>
      <c r="L602" s="127"/>
      <c r="M602" s="127"/>
    </row>
    <row r="603" spans="2:13" x14ac:dyDescent="0.25">
      <c r="B603"/>
      <c r="C603"/>
      <c r="D603"/>
      <c r="G603" s="127"/>
      <c r="H603" s="127"/>
      <c r="I603" s="127"/>
      <c r="J603" s="127"/>
      <c r="K603" s="127"/>
      <c r="L603" s="127"/>
      <c r="M603" s="127"/>
    </row>
    <row r="604" spans="2:13" x14ac:dyDescent="0.25">
      <c r="B604"/>
      <c r="C604"/>
      <c r="D604"/>
      <c r="G604" s="127"/>
      <c r="H604" s="127"/>
      <c r="I604" s="127"/>
      <c r="J604" s="127"/>
      <c r="K604" s="127"/>
      <c r="L604" s="127"/>
      <c r="M604" s="127"/>
    </row>
    <row r="605" spans="2:13" x14ac:dyDescent="0.25">
      <c r="B605"/>
      <c r="C605"/>
      <c r="D605"/>
      <c r="G605" s="127"/>
      <c r="H605" s="127"/>
      <c r="I605" s="127"/>
      <c r="J605" s="127"/>
      <c r="K605" s="127"/>
      <c r="L605" s="127"/>
      <c r="M605" s="127"/>
    </row>
    <row r="606" spans="2:13" x14ac:dyDescent="0.25">
      <c r="B606"/>
      <c r="C606"/>
      <c r="D606"/>
      <c r="G606" s="127"/>
      <c r="H606" s="127"/>
      <c r="I606" s="127"/>
      <c r="J606" s="127"/>
      <c r="K606" s="127"/>
      <c r="L606" s="127"/>
      <c r="M606" s="127"/>
    </row>
    <row r="607" spans="2:13" x14ac:dyDescent="0.25">
      <c r="B607"/>
      <c r="C607"/>
      <c r="D607"/>
      <c r="G607" s="127"/>
      <c r="H607" s="127"/>
      <c r="I607" s="127"/>
      <c r="J607" s="127"/>
      <c r="K607" s="127"/>
      <c r="L607" s="127"/>
      <c r="M607" s="127"/>
    </row>
    <row r="608" spans="2:13" x14ac:dyDescent="0.25">
      <c r="B608"/>
      <c r="C608"/>
      <c r="D608"/>
      <c r="G608" s="127"/>
      <c r="H608" s="127"/>
      <c r="I608" s="127"/>
      <c r="J608" s="127"/>
      <c r="K608" s="127"/>
      <c r="L608" s="127"/>
      <c r="M608" s="127"/>
    </row>
    <row r="609" spans="2:13" x14ac:dyDescent="0.25">
      <c r="B609"/>
      <c r="C609"/>
      <c r="D609"/>
      <c r="G609" s="127"/>
      <c r="H609" s="127"/>
      <c r="I609" s="127"/>
      <c r="J609" s="127"/>
      <c r="K609" s="127"/>
      <c r="L609" s="127"/>
      <c r="M609" s="127"/>
    </row>
    <row r="610" spans="2:13" x14ac:dyDescent="0.25">
      <c r="B610"/>
      <c r="C610"/>
      <c r="D610"/>
      <c r="G610" s="127"/>
      <c r="H610" s="127"/>
      <c r="I610" s="127"/>
      <c r="J610" s="127"/>
      <c r="K610" s="127"/>
      <c r="L610" s="127"/>
      <c r="M610" s="127"/>
    </row>
    <row r="611" spans="2:13" x14ac:dyDescent="0.25">
      <c r="B611"/>
      <c r="C611"/>
      <c r="D611"/>
      <c r="G611" s="127"/>
      <c r="H611" s="127"/>
      <c r="I611" s="127"/>
      <c r="J611" s="127"/>
      <c r="K611" s="127"/>
      <c r="L611" s="127"/>
      <c r="M611" s="127"/>
    </row>
    <row r="612" spans="2:13" x14ac:dyDescent="0.25">
      <c r="B612"/>
      <c r="C612"/>
      <c r="D612"/>
      <c r="G612" s="127"/>
      <c r="H612" s="127"/>
      <c r="I612" s="127"/>
      <c r="J612" s="127"/>
      <c r="K612" s="127"/>
      <c r="L612" s="127"/>
      <c r="M612" s="127"/>
    </row>
    <row r="613" spans="2:13" x14ac:dyDescent="0.25">
      <c r="B613"/>
      <c r="C613"/>
      <c r="D613"/>
      <c r="G613" s="127"/>
      <c r="H613" s="127"/>
      <c r="I613" s="127"/>
      <c r="J613" s="127"/>
      <c r="K613" s="127"/>
      <c r="L613" s="127"/>
      <c r="M613" s="127"/>
    </row>
    <row r="614" spans="2:13" x14ac:dyDescent="0.25">
      <c r="B614"/>
      <c r="C614"/>
      <c r="D614"/>
      <c r="G614" s="127"/>
      <c r="H614" s="127"/>
      <c r="I614" s="127"/>
      <c r="J614" s="127"/>
      <c r="K614" s="127"/>
      <c r="L614" s="127"/>
      <c r="M614" s="127"/>
    </row>
    <row r="615" spans="2:13" x14ac:dyDescent="0.25">
      <c r="B615"/>
      <c r="C615"/>
      <c r="D615"/>
      <c r="G615" s="127"/>
      <c r="H615" s="127"/>
      <c r="I615" s="127"/>
      <c r="J615" s="127"/>
      <c r="K615" s="127"/>
      <c r="L615" s="127"/>
      <c r="M615" s="127"/>
    </row>
    <row r="616" spans="2:13" x14ac:dyDescent="0.25">
      <c r="B616"/>
      <c r="C616"/>
      <c r="D616"/>
      <c r="G616" s="127"/>
      <c r="H616" s="127"/>
      <c r="I616" s="127"/>
      <c r="J616" s="127"/>
      <c r="K616" s="127"/>
      <c r="L616" s="127"/>
      <c r="M616" s="127"/>
    </row>
    <row r="617" spans="2:13" x14ac:dyDescent="0.25">
      <c r="B617"/>
      <c r="C617"/>
      <c r="D617"/>
      <c r="G617" s="127"/>
      <c r="H617" s="127"/>
      <c r="I617" s="127"/>
      <c r="J617" s="127"/>
      <c r="K617" s="127"/>
      <c r="L617" s="127"/>
      <c r="M617" s="127"/>
    </row>
    <row r="618" spans="2:13" x14ac:dyDescent="0.25">
      <c r="B618"/>
      <c r="C618"/>
      <c r="D618"/>
      <c r="G618" s="127"/>
      <c r="H618" s="127"/>
      <c r="I618" s="127"/>
      <c r="J618" s="127"/>
      <c r="K618" s="127"/>
      <c r="L618" s="127"/>
      <c r="M618" s="127"/>
    </row>
    <row r="619" spans="2:13" x14ac:dyDescent="0.25">
      <c r="B619"/>
      <c r="C619"/>
      <c r="D619"/>
      <c r="G619" s="127"/>
      <c r="H619" s="127"/>
      <c r="I619" s="127"/>
      <c r="J619" s="127"/>
      <c r="K619" s="127"/>
      <c r="L619" s="127"/>
      <c r="M619" s="127"/>
    </row>
    <row r="620" spans="2:13" x14ac:dyDescent="0.25">
      <c r="B620"/>
      <c r="C620"/>
      <c r="D620"/>
      <c r="G620" s="127"/>
      <c r="H620" s="127"/>
      <c r="I620" s="127"/>
      <c r="J620" s="127"/>
      <c r="K620" s="127"/>
      <c r="L620" s="127"/>
      <c r="M620" s="127"/>
    </row>
    <row r="621" spans="2:13" x14ac:dyDescent="0.25">
      <c r="B621"/>
      <c r="C621"/>
      <c r="D621"/>
      <c r="G621" s="127"/>
      <c r="H621" s="127"/>
      <c r="I621" s="127"/>
      <c r="J621" s="127"/>
      <c r="K621" s="127"/>
      <c r="L621" s="127"/>
      <c r="M621" s="127"/>
    </row>
    <row r="622" spans="2:13" x14ac:dyDescent="0.25">
      <c r="B622"/>
      <c r="C622"/>
      <c r="D622"/>
      <c r="G622" s="127"/>
      <c r="H622" s="127"/>
      <c r="I622" s="127"/>
      <c r="J622" s="127"/>
      <c r="K622" s="127"/>
      <c r="L622" s="127"/>
      <c r="M622" s="127"/>
    </row>
    <row r="623" spans="2:13" x14ac:dyDescent="0.25">
      <c r="B623"/>
      <c r="C623"/>
      <c r="D623"/>
      <c r="G623" s="127"/>
      <c r="H623" s="127"/>
      <c r="I623" s="127"/>
      <c r="J623" s="127"/>
      <c r="K623" s="127"/>
      <c r="L623" s="127"/>
      <c r="M623" s="127"/>
    </row>
    <row r="624" spans="2:13" x14ac:dyDescent="0.25">
      <c r="B624"/>
      <c r="C624"/>
      <c r="D624"/>
      <c r="G624" s="127"/>
      <c r="H624" s="127"/>
      <c r="I624" s="127"/>
      <c r="J624" s="127"/>
      <c r="K624" s="127"/>
      <c r="L624" s="127"/>
      <c r="M624" s="127"/>
    </row>
    <row r="625" spans="2:13" x14ac:dyDescent="0.25">
      <c r="B625"/>
      <c r="C625"/>
      <c r="D625"/>
      <c r="G625" s="127"/>
      <c r="H625" s="127"/>
      <c r="I625" s="127"/>
      <c r="J625" s="127"/>
      <c r="K625" s="127"/>
      <c r="L625" s="127"/>
      <c r="M625" s="127"/>
    </row>
    <row r="626" spans="2:13" x14ac:dyDescent="0.25">
      <c r="B626"/>
      <c r="C626"/>
      <c r="D626"/>
      <c r="G626" s="127"/>
      <c r="H626" s="127"/>
      <c r="I626" s="127"/>
      <c r="J626" s="127"/>
      <c r="K626" s="127"/>
      <c r="L626" s="127"/>
      <c r="M626" s="127"/>
    </row>
    <row r="627" spans="2:13" x14ac:dyDescent="0.25">
      <c r="B627"/>
      <c r="C627"/>
      <c r="D627"/>
      <c r="G627" s="127"/>
      <c r="H627" s="127"/>
      <c r="I627" s="127"/>
      <c r="J627" s="127"/>
      <c r="K627" s="127"/>
      <c r="L627" s="127"/>
      <c r="M627" s="127"/>
    </row>
    <row r="628" spans="2:13" x14ac:dyDescent="0.25">
      <c r="B628"/>
      <c r="C628"/>
      <c r="D628"/>
      <c r="G628" s="127"/>
      <c r="H628" s="127"/>
      <c r="I628" s="127"/>
      <c r="J628" s="127"/>
      <c r="K628" s="127"/>
      <c r="L628" s="127"/>
      <c r="M628" s="127"/>
    </row>
    <row r="629" spans="2:13" x14ac:dyDescent="0.25">
      <c r="B629"/>
      <c r="C629"/>
      <c r="D629"/>
      <c r="G629" s="127"/>
      <c r="H629" s="127"/>
      <c r="I629" s="127"/>
      <c r="J629" s="127"/>
      <c r="K629" s="127"/>
      <c r="L629" s="127"/>
      <c r="M629" s="127"/>
    </row>
    <row r="630" spans="2:13" x14ac:dyDescent="0.25">
      <c r="B630"/>
      <c r="C630"/>
      <c r="D630"/>
      <c r="G630" s="127"/>
      <c r="H630" s="127"/>
      <c r="I630" s="127"/>
      <c r="J630" s="127"/>
      <c r="K630" s="127"/>
      <c r="L630" s="127"/>
      <c r="M630" s="127"/>
    </row>
    <row r="631" spans="2:13" x14ac:dyDescent="0.25">
      <c r="B631"/>
      <c r="C631"/>
      <c r="D631"/>
      <c r="G631" s="127"/>
      <c r="H631" s="127"/>
      <c r="I631" s="127"/>
      <c r="J631" s="127"/>
      <c r="K631" s="127"/>
      <c r="L631" s="127"/>
      <c r="M631" s="127"/>
    </row>
    <row r="632" spans="2:13" x14ac:dyDescent="0.25">
      <c r="B632"/>
      <c r="C632"/>
      <c r="D632"/>
      <c r="G632" s="127"/>
      <c r="H632" s="127"/>
      <c r="I632" s="127"/>
      <c r="J632" s="127"/>
      <c r="K632" s="127"/>
      <c r="L632" s="127"/>
      <c r="M632" s="127"/>
    </row>
    <row r="633" spans="2:13" x14ac:dyDescent="0.25">
      <c r="B633"/>
      <c r="C633"/>
      <c r="D633"/>
      <c r="G633" s="127"/>
      <c r="H633" s="127"/>
      <c r="I633" s="127"/>
      <c r="J633" s="127"/>
      <c r="K633" s="127"/>
      <c r="L633" s="127"/>
      <c r="M633" s="127"/>
    </row>
    <row r="634" spans="2:13" x14ac:dyDescent="0.25">
      <c r="B634"/>
      <c r="C634"/>
      <c r="D634"/>
      <c r="G634" s="127"/>
      <c r="H634" s="127"/>
      <c r="I634" s="127"/>
      <c r="J634" s="127"/>
      <c r="K634" s="127"/>
      <c r="L634" s="127"/>
      <c r="M634" s="127"/>
    </row>
    <row r="635" spans="2:13" x14ac:dyDescent="0.25">
      <c r="B635"/>
      <c r="C635"/>
      <c r="D635"/>
      <c r="G635" s="127"/>
      <c r="H635" s="127"/>
      <c r="I635" s="127"/>
      <c r="J635" s="127"/>
      <c r="K635" s="127"/>
      <c r="L635" s="127"/>
      <c r="M635" s="127"/>
    </row>
    <row r="636" spans="2:13" x14ac:dyDescent="0.25">
      <c r="B636"/>
      <c r="C636"/>
      <c r="D636"/>
      <c r="G636" s="127"/>
      <c r="H636" s="127"/>
      <c r="I636" s="127"/>
      <c r="J636" s="127"/>
      <c r="K636" s="127"/>
      <c r="L636" s="127"/>
      <c r="M636" s="127"/>
    </row>
    <row r="637" spans="2:13" x14ac:dyDescent="0.25">
      <c r="B637"/>
      <c r="C637"/>
      <c r="D637"/>
      <c r="G637" s="127"/>
      <c r="H637" s="127"/>
      <c r="I637" s="127"/>
      <c r="J637" s="127"/>
      <c r="K637" s="127"/>
      <c r="L637" s="127"/>
      <c r="M637" s="127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E7:E8"/>
    <mergeCell ref="F7:F8"/>
  </mergeCells>
  <pageMargins left="0.70866141732283461" right="0.70866141732283461" top="0.74803149606299213" bottom="0.74803149606299213" header="0.31496062992125984" footer="0.31496062992125984"/>
  <pageSetup paperSize="8" scale="63" fitToHeight="0" orientation="landscape" r:id="rId2"/>
  <rowBreaks count="1" manualBreakCount="1">
    <brk id="210" max="12" man="1"/>
  </rowBreaks>
  <ignoredErrors>
    <ignoredError sqref="L221 L252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2023-07-03T13:38:22Z</cp:lastPrinted>
  <dcterms:created xsi:type="dcterms:W3CDTF">2017-01-31T14:28:02Z</dcterms:created>
  <dcterms:modified xsi:type="dcterms:W3CDTF">2023-08-18T18:00:16Z</dcterms:modified>
</cp:coreProperties>
</file>