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A44E0913-2AA7-40CA-BA31-3DB2C2F6A7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OCT 2024" sheetId="8" r:id="rId1"/>
  </sheets>
  <definedNames>
    <definedName name="_xlnm.Print_Area" localSheetId="0">'Plantilla Ejecucion OCT 2024'!$B$1:$R$103</definedName>
    <definedName name="_xlnm.Print_Titles" localSheetId="0">'Plantilla Ejecucion OCT 2024'!$1:$9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74" i="8" l="1"/>
  <c r="E70" i="8"/>
  <c r="R81" i="8"/>
  <c r="R82" i="8"/>
  <c r="J86" i="8"/>
  <c r="K86" i="8"/>
  <c r="K81" i="8"/>
  <c r="G16" i="8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F88" i="8"/>
  <c r="L88" i="8"/>
  <c r="F86" i="8"/>
  <c r="P88" i="8"/>
  <c r="G86" i="8"/>
  <c r="H86" i="8"/>
  <c r="O88" i="8"/>
  <c r="R88" i="8" s="1"/>
  <c r="I86" i="8"/>
  <c r="I88" i="8"/>
  <c r="M88" i="8"/>
  <c r="J88" i="8"/>
  <c r="K88" i="8"/>
  <c r="R86" i="8" l="1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<sst xmlns="http://schemas.openxmlformats.org/spreadsheetml/2006/main" count="107" uniqueCount="106">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</sst>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8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5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4" fillId="0" borderId="0" xfId="0" applyFont="1" applyFill="1" applyAlignment="1">
      <alignment horizontal="left" vertical="center" wrapText="1" indent="2"/>
    </xf>
    <xf numFmtId="164" fontId="4" fillId="0" borderId="0" xfId="1" applyNumberFormat="1" applyFont="1" applyFill="1" applyBorder="1" applyAlignment="1">
      <alignment horizontal="right" vertical="center"/>
    </xf>
    <xf numFmtId="164" fontId="1" fillId="2" borderId="4" xfId="1" applyNumberFormat="1" applyFont="1" applyFill="1" applyBorder="1" applyAlignment="1">
      <alignment vertical="center"/>
    </xf>
    <xf numFmtId="164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781050</xdr:colOff>
      <xdr:row>0</xdr:row>
      <xdr:rowOff>142874</xdr:rowOff>
    </xdr:from>
    <xdr:to>
      <xdr:col>12</xdr:col>
      <xdr:colOff>695325</xdr:colOff>
      <xdr:row>4</xdr:row>
      <xdr:rowOff>57149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44550" y="142874"/>
          <a:ext cx="309562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190026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98</xdr:row>
      <xdr:rowOff>190500</xdr:rowOff>
    </xdr:from>
    <xdr:to>
      <xdr:col>1</xdr:col>
      <xdr:colOff>2609850</xdr:colOff>
      <xdr:row>102</xdr:row>
      <xdr:rowOff>38101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" y="3167062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257175</xdr:colOff>
      <xdr:row>97</xdr:row>
      <xdr:rowOff>76200</xdr:rowOff>
    </xdr:from>
    <xdr:to>
      <xdr:col>5</xdr:col>
      <xdr:colOff>676275</xdr:colOff>
      <xdr:row>102</xdr:row>
      <xdr:rowOff>943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953125" y="31356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9</xdr:col>
      <xdr:colOff>200025</xdr:colOff>
      <xdr:row>96</xdr:row>
      <xdr:rowOff>190500</xdr:rowOff>
    </xdr:from>
    <xdr:to>
      <xdr:col>12</xdr:col>
      <xdr:colOff>487650</xdr:colOff>
      <xdr:row>102</xdr:row>
      <xdr:rowOff>19050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963525" y="31270575"/>
          <a:ext cx="3468975" cy="114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topLeftCell="B77" zoomScaleNormal="100" zoomScaleSheetLayoutView="100" workbookViewId="0">
      <selection activeCell="O77" sqref="O7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7109375" customWidth="1"/>
    <col min="5" max="5" width="19.42578125" customWidth="1"/>
    <col min="6" max="6" width="16.140625" style="5" customWidth="1"/>
    <col min="7" max="7" width="16.28515625" style="5" customWidth="1"/>
    <col min="8" max="8" width="16.5703125" style="5" customWidth="1"/>
    <col min="9" max="9" width="16.85546875" style="5" customWidth="1"/>
    <col min="10" max="10" width="15.5703125" style="5" bestFit="1" customWidth="1"/>
    <col min="11" max="11" width="16.140625" style="5" customWidth="1"/>
    <col min="12" max="12" width="16" style="5" customWidth="1"/>
    <col min="13" max="13" width="15.42578125" style="5" customWidth="1"/>
    <col min="14" max="14" width="15.5703125" style="5" bestFit="1" customWidth="1"/>
    <col min="15" max="15" width="16.28515625" style="5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8" t="s">
        <v>47</v>
      </c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58"/>
    </row>
    <row r="2" spans="1:29" ht="18.75" customHeight="1" x14ac:dyDescent="0.25">
      <c r="B2" s="68" t="s">
        <v>48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58"/>
    </row>
    <row r="3" spans="1:29" ht="18.75" customHeight="1" x14ac:dyDescent="0.25">
      <c r="B3" s="68">
        <v>2024</v>
      </c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</row>
    <row r="4" spans="1:29" ht="18.75" x14ac:dyDescent="0.25">
      <c r="B4" s="68" t="s">
        <v>46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58"/>
    </row>
    <row r="5" spans="1:29" ht="15.75" customHeight="1" x14ac:dyDescent="0.3">
      <c r="B5" s="69" t="s">
        <v>30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58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59"/>
    </row>
    <row r="7" spans="1:29" ht="16.5" thickBot="1" x14ac:dyDescent="0.3">
      <c r="A7" s="6"/>
      <c r="B7" s="72" t="s">
        <v>0</v>
      </c>
      <c r="C7" s="74" t="s">
        <v>96</v>
      </c>
      <c r="D7" s="70" t="s">
        <v>97</v>
      </c>
      <c r="E7" s="70" t="s">
        <v>100</v>
      </c>
      <c r="F7" s="76" t="s">
        <v>98</v>
      </c>
      <c r="G7" s="77"/>
      <c r="H7" s="77"/>
      <c r="I7" s="77"/>
      <c r="J7" s="77"/>
      <c r="K7" s="77"/>
      <c r="L7" s="77"/>
      <c r="M7" s="77"/>
      <c r="N7" s="77"/>
      <c r="O7" s="77"/>
      <c r="P7" s="77"/>
      <c r="Q7" s="50"/>
      <c r="R7" s="66" t="s">
        <v>101</v>
      </c>
    </row>
    <row r="8" spans="1:29" ht="24.75" customHeight="1" thickBot="1" x14ac:dyDescent="0.3">
      <c r="A8" s="6"/>
      <c r="B8" s="73"/>
      <c r="C8" s="75"/>
      <c r="D8" s="71"/>
      <c r="E8" s="71"/>
      <c r="F8" s="56" t="s">
        <v>34</v>
      </c>
      <c r="G8" s="56" t="s">
        <v>35</v>
      </c>
      <c r="H8" s="56" t="s">
        <v>36</v>
      </c>
      <c r="I8" s="56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7" t="s">
        <v>45</v>
      </c>
      <c r="R8" s="67"/>
    </row>
    <row r="9" spans="1:29" ht="24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436919624</v>
      </c>
      <c r="D10" s="47">
        <f>SUM(D11:D15)</f>
        <v>35679949.200000003</v>
      </c>
      <c r="E10" s="47">
        <f>+C10+D10</f>
        <v>472599573.19999999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27483785.399999999</v>
      </c>
      <c r="I10" s="26">
        <f t="shared" si="0"/>
        <v>28807926.549999997</v>
      </c>
      <c r="J10" s="26">
        <f t="shared" si="0"/>
        <v>34601908.520000003</v>
      </c>
      <c r="K10" s="26">
        <f t="shared" si="0"/>
        <v>45659237.790000007</v>
      </c>
      <c r="L10" s="26">
        <f t="shared" si="0"/>
        <v>35269564.810000002</v>
      </c>
      <c r="M10" s="26">
        <f t="shared" si="0"/>
        <v>31474576.68</v>
      </c>
      <c r="N10" s="26">
        <f t="shared" si="0"/>
        <v>32635306.460000001</v>
      </c>
      <c r="O10" s="26">
        <f t="shared" si="0"/>
        <v>51210343.43</v>
      </c>
      <c r="P10" s="26">
        <f t="shared" si="0"/>
        <v>0</v>
      </c>
      <c r="Q10" s="26">
        <f t="shared" ref="Q10" si="1">SUM(Q11:Q15)</f>
        <v>0</v>
      </c>
      <c r="R10" s="26">
        <f>SUM(F10:Q10)</f>
        <v>340787822.39999998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343092741</v>
      </c>
      <c r="D11" s="21">
        <v>22769261.719999999</v>
      </c>
      <c r="E11" s="21">
        <f>+C11+D11</f>
        <v>365862002.72000003</v>
      </c>
      <c r="F11" s="21">
        <v>21315234.280000001</v>
      </c>
      <c r="G11" s="21">
        <v>24897976.100000001</v>
      </c>
      <c r="H11" s="21">
        <v>23626325.66</v>
      </c>
      <c r="I11" s="21">
        <v>24773600.829999998</v>
      </c>
      <c r="J11" s="21">
        <v>25203388.940000001</v>
      </c>
      <c r="K11" s="21">
        <v>28282992.600000001</v>
      </c>
      <c r="L11" s="21">
        <v>25918304.52</v>
      </c>
      <c r="M11" s="21">
        <v>27404039.620000001</v>
      </c>
      <c r="N11" s="21">
        <v>28637873.350000001</v>
      </c>
      <c r="O11" s="21">
        <v>25461706.550000001</v>
      </c>
      <c r="P11" s="21">
        <v>0</v>
      </c>
      <c r="Q11" s="21">
        <v>0</v>
      </c>
      <c r="R11" s="21">
        <f t="shared" ref="R11:R74" si="2">SUM(F11:Q11)</f>
        <v>255521442.45000002</v>
      </c>
      <c r="T11" s="3"/>
    </row>
    <row r="12" spans="1:29" ht="15.75" x14ac:dyDescent="0.25">
      <c r="A12" s="6"/>
      <c r="B12" s="10" t="s">
        <v>4</v>
      </c>
      <c r="C12" s="21">
        <v>50058546</v>
      </c>
      <c r="D12" s="21">
        <v>5301976.5</v>
      </c>
      <c r="E12" s="21">
        <f t="shared" ref="E12:E15" si="3">+C12+D12</f>
        <v>55360522.5</v>
      </c>
      <c r="F12" s="21">
        <v>284500</v>
      </c>
      <c r="G12" s="21">
        <v>290000</v>
      </c>
      <c r="H12" s="21">
        <v>290000</v>
      </c>
      <c r="I12" s="21">
        <v>290000</v>
      </c>
      <c r="J12" s="21">
        <v>5673432.5</v>
      </c>
      <c r="K12" s="21">
        <v>13611577.77</v>
      </c>
      <c r="L12" s="21">
        <v>5588432.5</v>
      </c>
      <c r="M12" s="21">
        <v>290000</v>
      </c>
      <c r="N12" s="21">
        <v>290000</v>
      </c>
      <c r="O12" s="21">
        <v>21980133.129999999</v>
      </c>
      <c r="P12" s="21">
        <v>0</v>
      </c>
      <c r="Q12" s="21">
        <v>0</v>
      </c>
      <c r="R12" s="21">
        <f t="shared" si="2"/>
        <v>48588075.899999999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43768337</v>
      </c>
      <c r="D15" s="21">
        <v>7608710.9800000004</v>
      </c>
      <c r="E15" s="21">
        <f t="shared" si="3"/>
        <v>51377047.980000004</v>
      </c>
      <c r="F15" s="21">
        <v>3100761.69</v>
      </c>
      <c r="G15" s="21">
        <v>3756700.69</v>
      </c>
      <c r="H15" s="21">
        <v>3567459.74</v>
      </c>
      <c r="I15" s="21">
        <v>3744325.72</v>
      </c>
      <c r="J15" s="21">
        <v>3725087.08</v>
      </c>
      <c r="K15" s="21">
        <v>3764667.42</v>
      </c>
      <c r="L15" s="21">
        <v>3762827.79</v>
      </c>
      <c r="M15" s="21">
        <v>3780537.06</v>
      </c>
      <c r="N15" s="21">
        <v>3707433.11</v>
      </c>
      <c r="O15" s="21">
        <v>3768503.75</v>
      </c>
      <c r="P15" s="21">
        <v>0</v>
      </c>
      <c r="Q15" s="21">
        <v>0</v>
      </c>
      <c r="R15" s="21">
        <f t="shared" si="2"/>
        <v>36678304.049999997</v>
      </c>
    </row>
    <row r="16" spans="1:29" ht="15.75" x14ac:dyDescent="0.25">
      <c r="A16" s="6"/>
      <c r="B16" s="19" t="s">
        <v>6</v>
      </c>
      <c r="C16" s="47">
        <f>+SUM(C17:C25)</f>
        <v>120257601</v>
      </c>
      <c r="D16" s="47">
        <f>SUM(D17:D25)</f>
        <v>9021338.3000000007</v>
      </c>
      <c r="E16" s="47">
        <f>+C16+D16</f>
        <v>129278939.3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2354058.9000000004</v>
      </c>
      <c r="I16" s="26">
        <f>SUM(I17:I25)</f>
        <v>2884381.31</v>
      </c>
      <c r="J16" s="26">
        <f t="shared" ref="J16:P16" si="5">SUM(J17:J25)</f>
        <v>3388856.37</v>
      </c>
      <c r="K16" s="26">
        <f t="shared" si="5"/>
        <v>3710278.58</v>
      </c>
      <c r="L16" s="26">
        <f t="shared" si="5"/>
        <v>7242452.1699999999</v>
      </c>
      <c r="M16" s="26">
        <f t="shared" si="5"/>
        <v>15965682.779999997</v>
      </c>
      <c r="N16" s="26">
        <f t="shared" si="5"/>
        <v>6630364.9000000004</v>
      </c>
      <c r="O16" s="26">
        <f t="shared" si="5"/>
        <v>10714025.959999999</v>
      </c>
      <c r="P16" s="26">
        <f t="shared" si="5"/>
        <v>0</v>
      </c>
      <c r="Q16" s="26">
        <f t="shared" ref="Q16" si="6">SUM(Q17:Q25)</f>
        <v>0</v>
      </c>
      <c r="R16" s="26">
        <f t="shared" si="2"/>
        <v>56524102.239999995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-644800</v>
      </c>
      <c r="E17" s="21">
        <f>+C17+D17</f>
        <v>20170200</v>
      </c>
      <c r="F17" s="21">
        <v>322620.59000000003</v>
      </c>
      <c r="G17" s="21">
        <v>1495393.35</v>
      </c>
      <c r="H17" s="21">
        <v>1461398.55</v>
      </c>
      <c r="I17" s="21">
        <v>1334347.45</v>
      </c>
      <c r="J17" s="21">
        <v>2502968</v>
      </c>
      <c r="K17" s="21">
        <v>525177.93999999994</v>
      </c>
      <c r="L17" s="21">
        <v>1958368.73</v>
      </c>
      <c r="M17" s="21">
        <v>1254099.46</v>
      </c>
      <c r="N17" s="21">
        <v>1105049.81</v>
      </c>
      <c r="O17" s="21">
        <v>3031271.79</v>
      </c>
      <c r="P17" s="21">
        <v>0</v>
      </c>
      <c r="Q17" s="21">
        <v>0</v>
      </c>
      <c r="R17" s="21">
        <f t="shared" si="2"/>
        <v>14990695.670000002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8351300</v>
      </c>
      <c r="E18" s="21">
        <f t="shared" ref="E18:E25" si="7">+C18+D18</f>
        <v>8505300</v>
      </c>
      <c r="F18" s="21">
        <v>0</v>
      </c>
      <c r="G18" s="21">
        <v>0</v>
      </c>
      <c r="H18" s="21">
        <v>38471.54</v>
      </c>
      <c r="I18" s="21">
        <v>0</v>
      </c>
      <c r="J18" s="21">
        <v>0</v>
      </c>
      <c r="K18" s="21">
        <v>132750</v>
      </c>
      <c r="L18" s="21">
        <v>0</v>
      </c>
      <c r="M18" s="21">
        <v>155205.4</v>
      </c>
      <c r="N18" s="21">
        <v>0</v>
      </c>
      <c r="O18" s="21">
        <v>860107.9</v>
      </c>
      <c r="P18" s="21">
        <v>0</v>
      </c>
      <c r="Q18" s="21">
        <v>0</v>
      </c>
      <c r="R18" s="21">
        <f t="shared" si="2"/>
        <v>1186534.8400000001</v>
      </c>
    </row>
    <row r="19" spans="1:25" ht="23.25" customHeight="1" x14ac:dyDescent="0.25">
      <c r="A19" s="6"/>
      <c r="B19" s="10" t="s">
        <v>9</v>
      </c>
      <c r="C19" s="21">
        <v>25052673</v>
      </c>
      <c r="D19" s="44">
        <v>1556417.8</v>
      </c>
      <c r="E19" s="21">
        <f t="shared" si="7"/>
        <v>26609090.800000001</v>
      </c>
      <c r="F19" s="21">
        <v>82000</v>
      </c>
      <c r="G19" s="21">
        <v>177038.8</v>
      </c>
      <c r="H19" s="21">
        <v>178750</v>
      </c>
      <c r="I19" s="21">
        <v>88550</v>
      </c>
      <c r="J19" s="21">
        <v>87700</v>
      </c>
      <c r="K19" s="21">
        <v>296471.5</v>
      </c>
      <c r="L19" s="21">
        <v>90550</v>
      </c>
      <c r="M19" s="21">
        <v>7127692.6399999997</v>
      </c>
      <c r="N19" s="21">
        <v>968533.36</v>
      </c>
      <c r="O19" s="21">
        <v>1744691.16</v>
      </c>
      <c r="P19" s="21">
        <v>0</v>
      </c>
      <c r="Q19" s="21">
        <v>0</v>
      </c>
      <c r="R19" s="21">
        <f t="shared" si="2"/>
        <v>10841977.459999999</v>
      </c>
    </row>
    <row r="20" spans="1:25" ht="19.5" customHeight="1" x14ac:dyDescent="0.25">
      <c r="A20" s="6"/>
      <c r="B20" s="10" t="s">
        <v>10</v>
      </c>
      <c r="C20" s="21">
        <v>16356379</v>
      </c>
      <c r="D20" s="21">
        <v>-2617722.7999999998</v>
      </c>
      <c r="E20" s="21">
        <f t="shared" si="7"/>
        <v>13738656.199999999</v>
      </c>
      <c r="F20" s="21">
        <v>4800</v>
      </c>
      <c r="G20" s="21">
        <v>174400</v>
      </c>
      <c r="H20" s="21">
        <v>83200</v>
      </c>
      <c r="I20" s="21">
        <v>73400</v>
      </c>
      <c r="J20" s="21">
        <v>75900</v>
      </c>
      <c r="K20" s="21">
        <v>179233.15</v>
      </c>
      <c r="L20" s="21">
        <v>74600</v>
      </c>
      <c r="M20" s="21">
        <v>2946084.79</v>
      </c>
      <c r="N20" s="21">
        <v>272290</v>
      </c>
      <c r="O20" s="21">
        <v>453049.43</v>
      </c>
      <c r="P20" s="21">
        <v>0</v>
      </c>
      <c r="Q20" s="21">
        <v>0</v>
      </c>
      <c r="R20" s="21">
        <f t="shared" si="2"/>
        <v>4336957.37</v>
      </c>
    </row>
    <row r="21" spans="1:25" ht="24" customHeight="1" x14ac:dyDescent="0.25">
      <c r="A21" s="6"/>
      <c r="B21" s="10" t="s">
        <v>11</v>
      </c>
      <c r="C21" s="21">
        <v>11268750</v>
      </c>
      <c r="D21" s="21">
        <v>3549677</v>
      </c>
      <c r="E21" s="21">
        <f t="shared" si="7"/>
        <v>14818427</v>
      </c>
      <c r="F21" s="21">
        <v>150800</v>
      </c>
      <c r="G21" s="21">
        <v>150800</v>
      </c>
      <c r="H21" s="21">
        <v>273874.13</v>
      </c>
      <c r="I21" s="21">
        <v>504648.26</v>
      </c>
      <c r="J21" s="21">
        <v>292324.13</v>
      </c>
      <c r="K21" s="21">
        <v>703645.73</v>
      </c>
      <c r="L21" s="21">
        <v>245124.13</v>
      </c>
      <c r="M21" s="21">
        <v>265400.11</v>
      </c>
      <c r="N21" s="21">
        <v>3204568.3</v>
      </c>
      <c r="O21" s="21">
        <v>249920</v>
      </c>
      <c r="P21" s="21">
        <v>0</v>
      </c>
      <c r="Q21" s="21">
        <v>0</v>
      </c>
      <c r="R21" s="21">
        <f t="shared" si="2"/>
        <v>6041104.7899999991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-2364464.7000000002</v>
      </c>
      <c r="E22" s="21">
        <f t="shared" si="7"/>
        <v>10126475.300000001</v>
      </c>
      <c r="F22" s="21">
        <v>212771.71</v>
      </c>
      <c r="G22" s="21">
        <v>349697.82</v>
      </c>
      <c r="H22" s="21">
        <v>212194.68</v>
      </c>
      <c r="I22" s="21">
        <v>277290.40000000002</v>
      </c>
      <c r="J22" s="21">
        <v>210981.2</v>
      </c>
      <c r="K22" s="21">
        <v>275700.06</v>
      </c>
      <c r="L22" s="21">
        <v>3755556.56</v>
      </c>
      <c r="M22" s="21">
        <v>3357636.29</v>
      </c>
      <c r="N22" s="21">
        <v>284050.33</v>
      </c>
      <c r="O22" s="21">
        <v>222407.13</v>
      </c>
      <c r="P22" s="21">
        <v>0</v>
      </c>
      <c r="Q22" s="21">
        <v>0</v>
      </c>
      <c r="R22" s="21">
        <f t="shared" si="2"/>
        <v>9158286.1799999997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2688700</v>
      </c>
      <c r="E23" s="21">
        <f t="shared" si="7"/>
        <v>5198700</v>
      </c>
      <c r="F23" s="21">
        <v>25000</v>
      </c>
      <c r="G23" s="21">
        <v>25000</v>
      </c>
      <c r="H23" s="21">
        <v>96170</v>
      </c>
      <c r="I23" s="21">
        <v>441335.2</v>
      </c>
      <c r="J23" s="21">
        <v>218983.04000000001</v>
      </c>
      <c r="K23" s="21">
        <v>384710</v>
      </c>
      <c r="L23" s="21">
        <v>461319.75</v>
      </c>
      <c r="M23" s="21">
        <v>241051.6</v>
      </c>
      <c r="N23" s="21">
        <v>493709.2</v>
      </c>
      <c r="O23" s="21">
        <v>397101.2</v>
      </c>
      <c r="P23" s="21">
        <v>0</v>
      </c>
      <c r="Q23" s="21">
        <v>0</v>
      </c>
      <c r="R23" s="21">
        <f t="shared" si="2"/>
        <v>2784379.99</v>
      </c>
    </row>
    <row r="24" spans="1:25" ht="41.25" customHeight="1" x14ac:dyDescent="0.25">
      <c r="A24" s="6"/>
      <c r="B24" s="10" t="s">
        <v>14</v>
      </c>
      <c r="C24" s="44">
        <v>27196362</v>
      </c>
      <c r="D24" s="21">
        <v>-2512607</v>
      </c>
      <c r="E24" s="21">
        <f t="shared" si="7"/>
        <v>24683755</v>
      </c>
      <c r="F24" s="21">
        <v>172014.5</v>
      </c>
      <c r="G24" s="21">
        <v>212014.5</v>
      </c>
      <c r="H24" s="21">
        <v>10000</v>
      </c>
      <c r="I24" s="21">
        <v>50000</v>
      </c>
      <c r="J24" s="21">
        <v>0</v>
      </c>
      <c r="K24" s="21">
        <v>867027.2</v>
      </c>
      <c r="L24" s="21">
        <v>50000</v>
      </c>
      <c r="M24" s="21">
        <v>484930.59</v>
      </c>
      <c r="N24" s="21">
        <v>33000</v>
      </c>
      <c r="O24" s="21">
        <v>3391291.59</v>
      </c>
      <c r="P24" s="21">
        <v>0</v>
      </c>
      <c r="Q24" s="21">
        <v>0</v>
      </c>
      <c r="R24" s="21">
        <f t="shared" si="2"/>
        <v>5270278.38</v>
      </c>
    </row>
    <row r="25" spans="1:25" ht="27" customHeight="1" x14ac:dyDescent="0.25">
      <c r="A25" s="6"/>
      <c r="B25" s="10" t="s">
        <v>93</v>
      </c>
      <c r="C25" s="44">
        <v>4413497</v>
      </c>
      <c r="D25" s="21">
        <v>1014838</v>
      </c>
      <c r="E25" s="21">
        <f t="shared" si="7"/>
        <v>5428335</v>
      </c>
      <c r="F25" s="21">
        <v>0</v>
      </c>
      <c r="G25" s="21">
        <v>79650</v>
      </c>
      <c r="H25" s="21">
        <v>0</v>
      </c>
      <c r="I25" s="21">
        <v>114810</v>
      </c>
      <c r="J25" s="21">
        <v>0</v>
      </c>
      <c r="K25" s="21">
        <v>345563</v>
      </c>
      <c r="L25" s="21">
        <v>606933</v>
      </c>
      <c r="M25" s="21">
        <v>133581.9</v>
      </c>
      <c r="N25" s="21">
        <v>269163.90000000002</v>
      </c>
      <c r="O25" s="21">
        <v>364185.76</v>
      </c>
      <c r="P25" s="21">
        <v>0</v>
      </c>
      <c r="Q25" s="21">
        <v>0</v>
      </c>
      <c r="R25" s="21">
        <f t="shared" si="2"/>
        <v>1913887.5599999998</v>
      </c>
    </row>
    <row r="26" spans="1:25" ht="15.75" x14ac:dyDescent="0.25">
      <c r="A26" s="6"/>
      <c r="B26" s="19" t="s">
        <v>15</v>
      </c>
      <c r="C26" s="47">
        <f>+SUM(C27:C35)</f>
        <v>11798822</v>
      </c>
      <c r="D26" s="47">
        <f>SUM(D27:D35)</f>
        <v>5705619.6999999993</v>
      </c>
      <c r="E26" s="47">
        <f>+C26+D26</f>
        <v>17504441.699999999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2640916.0499999998</v>
      </c>
      <c r="I26" s="26">
        <f t="shared" si="8"/>
        <v>2110056.62</v>
      </c>
      <c r="J26" s="26">
        <f t="shared" ref="J26:P26" si="9">SUM(J27:J35)</f>
        <v>186719.14</v>
      </c>
      <c r="K26" s="26">
        <f t="shared" si="9"/>
        <v>1676836.4</v>
      </c>
      <c r="L26" s="26">
        <f t="shared" si="9"/>
        <v>972161.41999999993</v>
      </c>
      <c r="M26" s="26">
        <f t="shared" si="9"/>
        <v>2124196.91</v>
      </c>
      <c r="N26" s="26">
        <f t="shared" si="9"/>
        <v>692009.80999999994</v>
      </c>
      <c r="O26" s="26">
        <f t="shared" si="9"/>
        <v>1568462.75</v>
      </c>
      <c r="P26" s="26">
        <f t="shared" si="9"/>
        <v>0</v>
      </c>
      <c r="Q26" s="26">
        <f t="shared" ref="Q26" si="10">SUM(Q27:Q35)</f>
        <v>0</v>
      </c>
      <c r="R26" s="26">
        <f t="shared" si="2"/>
        <v>12128259.1</v>
      </c>
    </row>
    <row r="27" spans="1:25" ht="15.75" x14ac:dyDescent="0.25">
      <c r="A27" s="6"/>
      <c r="B27" s="10" t="s">
        <v>16</v>
      </c>
      <c r="C27" s="44">
        <v>541550</v>
      </c>
      <c r="D27" s="21">
        <v>513398.21</v>
      </c>
      <c r="E27" s="21">
        <f>+C27+D27</f>
        <v>1054948.21</v>
      </c>
      <c r="F27" s="21">
        <v>0</v>
      </c>
      <c r="G27" s="21">
        <v>0</v>
      </c>
      <c r="H27" s="21">
        <v>263459.96000000002</v>
      </c>
      <c r="I27" s="21">
        <v>76329.960000000006</v>
      </c>
      <c r="J27" s="21">
        <v>0</v>
      </c>
      <c r="K27" s="21">
        <v>74818.210000000006</v>
      </c>
      <c r="L27" s="21">
        <v>17640</v>
      </c>
      <c r="M27" s="21">
        <v>116450.6</v>
      </c>
      <c r="N27" s="21">
        <v>22080</v>
      </c>
      <c r="O27" s="21">
        <v>355540.58</v>
      </c>
      <c r="P27" s="21">
        <v>0</v>
      </c>
      <c r="Q27" s="21">
        <v>0</v>
      </c>
      <c r="R27" s="21">
        <f t="shared" si="2"/>
        <v>926319.31</v>
      </c>
    </row>
    <row r="28" spans="1:25" ht="15.75" x14ac:dyDescent="0.25">
      <c r="A28" s="6"/>
      <c r="B28" s="10" t="s">
        <v>17</v>
      </c>
      <c r="C28" s="44">
        <v>147000</v>
      </c>
      <c r="D28" s="21">
        <v>500500</v>
      </c>
      <c r="E28" s="21">
        <f t="shared" ref="E28:E35" si="11">+C28+D28</f>
        <v>647500</v>
      </c>
      <c r="F28" s="21">
        <v>0</v>
      </c>
      <c r="G28" s="21">
        <v>0</v>
      </c>
      <c r="H28" s="21">
        <v>0</v>
      </c>
      <c r="I28" s="21">
        <v>0</v>
      </c>
      <c r="J28" s="21">
        <v>34928</v>
      </c>
      <c r="K28" s="21">
        <v>45990.5</v>
      </c>
      <c r="L28" s="21">
        <v>85000.12</v>
      </c>
      <c r="M28" s="21">
        <v>246089</v>
      </c>
      <c r="N28" s="21">
        <v>0</v>
      </c>
      <c r="O28" s="21">
        <v>147057.5</v>
      </c>
      <c r="P28" s="21">
        <v>0</v>
      </c>
      <c r="Q28" s="21">
        <v>0</v>
      </c>
      <c r="R28" s="21">
        <f t="shared" si="2"/>
        <v>559065.12</v>
      </c>
    </row>
    <row r="29" spans="1:25" ht="27.75" customHeight="1" x14ac:dyDescent="0.25">
      <c r="A29" s="6"/>
      <c r="B29" s="10" t="s">
        <v>18</v>
      </c>
      <c r="C29" s="44">
        <v>1155411</v>
      </c>
      <c r="D29" s="21">
        <v>403229.8</v>
      </c>
      <c r="E29" s="21">
        <f t="shared" si="11"/>
        <v>1558640.8</v>
      </c>
      <c r="F29" s="21">
        <v>0</v>
      </c>
      <c r="G29" s="21">
        <v>6900</v>
      </c>
      <c r="H29" s="21">
        <v>107861.63</v>
      </c>
      <c r="I29" s="21">
        <v>179284.43</v>
      </c>
      <c r="J29" s="21">
        <v>49611.55</v>
      </c>
      <c r="K29" s="21">
        <v>98435.6</v>
      </c>
      <c r="L29" s="21">
        <v>11341.57</v>
      </c>
      <c r="M29" s="21">
        <v>129665.95</v>
      </c>
      <c r="N29" s="21">
        <v>74736.479999999996</v>
      </c>
      <c r="O29" s="21">
        <v>357279.5</v>
      </c>
      <c r="P29" s="21">
        <v>0</v>
      </c>
      <c r="Q29" s="21">
        <v>0</v>
      </c>
      <c r="R29" s="21">
        <f>SUM(F29:Q29)</f>
        <v>1015116.71</v>
      </c>
      <c r="Y29" s="2"/>
    </row>
    <row r="30" spans="1:25" ht="20.25" customHeight="1" x14ac:dyDescent="0.25">
      <c r="A30" s="6"/>
      <c r="B30" s="62" t="s">
        <v>19</v>
      </c>
      <c r="C30" s="44">
        <v>4250</v>
      </c>
      <c r="D30" s="21">
        <v>53000</v>
      </c>
      <c r="E30" s="21">
        <f t="shared" si="11"/>
        <v>57250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-155000</v>
      </c>
      <c r="E31" s="21">
        <f t="shared" si="11"/>
        <v>220000</v>
      </c>
      <c r="F31" s="21">
        <v>0</v>
      </c>
      <c r="G31" s="21">
        <v>0</v>
      </c>
      <c r="H31" s="21">
        <v>0</v>
      </c>
      <c r="I31" s="21">
        <v>73374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73374</v>
      </c>
    </row>
    <row r="32" spans="1:25" ht="31.5" x14ac:dyDescent="0.25">
      <c r="A32" s="6"/>
      <c r="B32" s="10" t="s">
        <v>71</v>
      </c>
      <c r="C32" s="44">
        <v>2800</v>
      </c>
      <c r="D32" s="21">
        <v>67000</v>
      </c>
      <c r="E32" s="21">
        <f t="shared" si="11"/>
        <v>69800</v>
      </c>
      <c r="F32" s="21">
        <v>0</v>
      </c>
      <c r="G32" s="21">
        <v>0</v>
      </c>
      <c r="H32" s="21">
        <v>0</v>
      </c>
      <c r="I32" s="21">
        <v>0</v>
      </c>
      <c r="J32" s="21">
        <v>1180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1180</v>
      </c>
    </row>
    <row r="33" spans="1:18" ht="46.5" customHeight="1" x14ac:dyDescent="0.25">
      <c r="A33" s="6"/>
      <c r="B33" s="10" t="s">
        <v>21</v>
      </c>
      <c r="C33" s="44">
        <v>5850500</v>
      </c>
      <c r="D33" s="21">
        <v>2037000</v>
      </c>
      <c r="E33" s="21">
        <f t="shared" si="11"/>
        <v>7887500</v>
      </c>
      <c r="F33" s="21">
        <v>0</v>
      </c>
      <c r="G33" s="21">
        <v>150000</v>
      </c>
      <c r="H33" s="21">
        <v>1871500</v>
      </c>
      <c r="I33" s="21">
        <v>618306.56999999995</v>
      </c>
      <c r="J33" s="21">
        <v>4242.1000000000004</v>
      </c>
      <c r="K33" s="21">
        <v>699578.2</v>
      </c>
      <c r="L33" s="21">
        <v>720000</v>
      </c>
      <c r="M33" s="21">
        <v>1604525.3</v>
      </c>
      <c r="N33" s="21">
        <v>360000</v>
      </c>
      <c r="O33" s="21">
        <v>360000</v>
      </c>
      <c r="P33" s="21">
        <v>0</v>
      </c>
      <c r="Q33" s="21">
        <v>0</v>
      </c>
      <c r="R33" s="21">
        <f t="shared" si="2"/>
        <v>6388152.1699999999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3722311</v>
      </c>
      <c r="D35" s="21">
        <v>2286491.69</v>
      </c>
      <c r="E35" s="21">
        <f t="shared" si="11"/>
        <v>6008802.6899999995</v>
      </c>
      <c r="F35" s="21">
        <v>0</v>
      </c>
      <c r="G35" s="21">
        <v>0</v>
      </c>
      <c r="H35" s="21">
        <v>398094.46</v>
      </c>
      <c r="I35" s="21">
        <v>1162761.6599999999</v>
      </c>
      <c r="J35" s="21">
        <v>96757.49</v>
      </c>
      <c r="K35" s="21">
        <v>758013.89</v>
      </c>
      <c r="L35" s="21">
        <v>138179.73000000001</v>
      </c>
      <c r="M35" s="21">
        <v>27466.06</v>
      </c>
      <c r="N35" s="21">
        <v>235193.33</v>
      </c>
      <c r="O35" s="21">
        <v>348585.17</v>
      </c>
      <c r="P35" s="21">
        <v>0</v>
      </c>
      <c r="Q35" s="21">
        <v>0</v>
      </c>
      <c r="R35" s="21">
        <f t="shared" si="2"/>
        <v>3165051.79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868965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107530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976495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868965</v>
      </c>
      <c r="K37" s="21">
        <v>0</v>
      </c>
      <c r="L37" s="21">
        <v>0</v>
      </c>
      <c r="M37" s="21">
        <v>0</v>
      </c>
      <c r="N37" s="21">
        <v>107530</v>
      </c>
      <c r="O37" s="21"/>
      <c r="P37" s="21">
        <v>0</v>
      </c>
      <c r="Q37" s="21">
        <v>0</v>
      </c>
      <c r="R37" s="21">
        <f t="shared" si="2"/>
        <v>976495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87101</v>
      </c>
      <c r="D52" s="55">
        <f>SUM(D53:D61)</f>
        <v>1330422</v>
      </c>
      <c r="E52" s="55">
        <f>+C52+D52</f>
        <v>1417523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53056.29</v>
      </c>
      <c r="K52" s="26">
        <f t="shared" si="17"/>
        <v>476925.31</v>
      </c>
      <c r="L52" s="26">
        <f t="shared" si="17"/>
        <v>24940</v>
      </c>
      <c r="M52" s="26">
        <f t="shared" si="17"/>
        <v>9958.73</v>
      </c>
      <c r="N52" s="26">
        <f t="shared" si="17"/>
        <v>455614.64</v>
      </c>
      <c r="O52" s="26">
        <f t="shared" si="17"/>
        <v>198823.16</v>
      </c>
      <c r="P52" s="26">
        <f t="shared" si="17"/>
        <v>0</v>
      </c>
      <c r="Q52" s="26">
        <f t="shared" ref="Q52" si="18">SUM(Q53:Q61)</f>
        <v>0</v>
      </c>
      <c r="R52" s="26">
        <f t="shared" si="2"/>
        <v>1219318.1299999999</v>
      </c>
    </row>
    <row r="53" spans="1:18" ht="15.75" x14ac:dyDescent="0.25">
      <c r="A53" s="6"/>
      <c r="B53" s="10" t="s">
        <v>24</v>
      </c>
      <c r="C53" s="21">
        <v>81101</v>
      </c>
      <c r="D53" s="21">
        <v>696922</v>
      </c>
      <c r="E53" s="21">
        <f>+C53+D53</f>
        <v>778023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476925.31</v>
      </c>
      <c r="L53" s="21">
        <v>24940</v>
      </c>
      <c r="M53" s="21">
        <v>9958.73</v>
      </c>
      <c r="N53" s="21">
        <v>28065.57</v>
      </c>
      <c r="O53" s="21">
        <v>139823.16</v>
      </c>
      <c r="P53" s="21">
        <v>0</v>
      </c>
      <c r="Q53" s="21">
        <v>0</v>
      </c>
      <c r="R53" s="21">
        <f t="shared" si="2"/>
        <v>679712.77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633500</v>
      </c>
      <c r="E57" s="21">
        <f t="shared" si="19"/>
        <v>639500</v>
      </c>
      <c r="F57" s="21">
        <v>0</v>
      </c>
      <c r="G57" s="21">
        <v>0</v>
      </c>
      <c r="H57" s="21">
        <v>0</v>
      </c>
      <c r="I57" s="21">
        <v>0</v>
      </c>
      <c r="J57" s="21">
        <v>53056.29</v>
      </c>
      <c r="K57" s="21">
        <v>0</v>
      </c>
      <c r="L57" s="21">
        <v>0</v>
      </c>
      <c r="M57" s="21">
        <v>0</v>
      </c>
      <c r="N57" s="21">
        <v>427549.07</v>
      </c>
      <c r="O57" s="21">
        <v>59000</v>
      </c>
      <c r="P57" s="21">
        <v>0</v>
      </c>
      <c r="Q57" s="21">
        <v>0</v>
      </c>
      <c r="R57" s="21">
        <f t="shared" si="2"/>
        <v>539605.36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18742</v>
      </c>
      <c r="E70" s="47">
        <f>+C70+D70</f>
        <v>18742</v>
      </c>
      <c r="F70" s="26">
        <f>SUM(F71:F74)</f>
        <v>0</v>
      </c>
      <c r="G70" s="26">
        <f>SUM(G71:G74)</f>
        <v>0</v>
      </c>
      <c r="H70" s="26">
        <f t="shared" ref="H70:I70" si="23">SUM(H71:H74)</f>
        <v>271.32</v>
      </c>
      <c r="I70" s="26">
        <f t="shared" si="23"/>
        <v>9234.6299999999992</v>
      </c>
      <c r="J70" s="26">
        <f>+SUM(J71:J74)</f>
        <v>145.41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9651.3599999999988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18742</v>
      </c>
      <c r="E74" s="63">
        <f>+C74+D74</f>
        <v>18742</v>
      </c>
      <c r="F74" s="21">
        <v>0</v>
      </c>
      <c r="G74" s="21">
        <v>0</v>
      </c>
      <c r="H74" s="21">
        <v>271.32</v>
      </c>
      <c r="I74" s="21">
        <v>9234.6299999999992</v>
      </c>
      <c r="J74" s="21">
        <v>145.41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9651.3599999999988</v>
      </c>
      <c r="S74" s="21"/>
    </row>
    <row r="75" spans="1:24" ht="15.75" x14ac:dyDescent="0.25">
      <c r="A75" s="6"/>
      <c r="B75" s="78" t="s">
        <v>29</v>
      </c>
      <c r="C75" s="65">
        <f>+C70+C67+C62+C52+C44+C36+C26+C16+C10</f>
        <v>570048148</v>
      </c>
      <c r="D75" s="65">
        <f>+D70+D67+D62+D52+D44+D36+D26+D16+D10</f>
        <v>52456071.200000003</v>
      </c>
      <c r="E75" s="65">
        <f>+C75+D75</f>
        <v>622504219.20000005</v>
      </c>
      <c r="F75" s="65">
        <f t="shared" ref="F75:Q75" si="25">+F70+F67+F62+F52+F44+F36+F26+F16+F10</f>
        <v>25670502.770000003</v>
      </c>
      <c r="G75" s="65">
        <f>+G70+G67+G62+G52+G44+G36+G26+G16+G10</f>
        <v>31765571.260000002</v>
      </c>
      <c r="H75" s="65">
        <f>+H70+H67+H62+H52+H44+H36+H26+H16+H10</f>
        <v>32479031.669999998</v>
      </c>
      <c r="I75" s="65">
        <f t="shared" si="25"/>
        <v>33811599.109999999</v>
      </c>
      <c r="J75" s="65">
        <f t="shared" si="25"/>
        <v>39099650.730000004</v>
      </c>
      <c r="K75" s="65">
        <f t="shared" si="25"/>
        <v>51523278.080000006</v>
      </c>
      <c r="L75" s="65">
        <f t="shared" si="25"/>
        <v>43509118.400000006</v>
      </c>
      <c r="M75" s="65">
        <f t="shared" si="25"/>
        <v>49574415.099999994</v>
      </c>
      <c r="N75" s="65">
        <f>+N70+N67+N62+N52+N44+N36+N26+N16+N10</f>
        <v>40520825.810000002</v>
      </c>
      <c r="O75" s="65">
        <f t="shared" si="25"/>
        <v>63691655.299999997</v>
      </c>
      <c r="P75" s="65">
        <f t="shared" si="25"/>
        <v>0</v>
      </c>
      <c r="Q75" s="65">
        <f t="shared" si="25"/>
        <v>0</v>
      </c>
      <c r="R75" s="65">
        <f>SUM(F75:Q75)</f>
        <v>411645648.23000002</v>
      </c>
    </row>
    <row r="76" spans="1:24" ht="15.75" x14ac:dyDescent="0.25">
      <c r="A76" s="6"/>
      <c r="B76" s="78"/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>
        <f t="shared" ref="R76:R87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K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137060.4</v>
      </c>
      <c r="K81" s="26">
        <f t="shared" si="28"/>
        <v>-137060.4</v>
      </c>
      <c r="L81" s="26"/>
      <c r="M81" s="26"/>
      <c r="N81" s="26"/>
      <c r="O81" s="26"/>
      <c r="P81" s="26"/>
      <c r="Q81" s="26"/>
      <c r="R81" s="64">
        <f>SUM(F81:Q81)</f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137060.4</v>
      </c>
      <c r="K82" s="21">
        <v>-137060.4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K86" si="30">+G84+G81+G78</f>
        <v>0</v>
      </c>
      <c r="H86" s="29">
        <f t="shared" si="30"/>
        <v>0</v>
      </c>
      <c r="I86" s="29">
        <f t="shared" si="30"/>
        <v>0</v>
      </c>
      <c r="J86" s="29">
        <f>+J84+J81+J78</f>
        <v>137060.4</v>
      </c>
      <c r="K86" s="29">
        <f t="shared" si="30"/>
        <v>-137060.4</v>
      </c>
      <c r="L86" s="29"/>
      <c r="M86" s="29"/>
      <c r="N86" s="29"/>
      <c r="O86" s="29"/>
      <c r="P86" s="29"/>
      <c r="Q86" s="29"/>
      <c r="R86" s="29">
        <f t="shared" si="26"/>
        <v>0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570048148</v>
      </c>
      <c r="D88" s="30">
        <f>+D75</f>
        <v>52456071.200000003</v>
      </c>
      <c r="E88" s="49">
        <f>+C88+D88</f>
        <v>622504219.20000005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32479031.669999998</v>
      </c>
      <c r="I88" s="31">
        <f t="shared" si="31"/>
        <v>33811599.109999999</v>
      </c>
      <c r="J88" s="31">
        <f t="shared" si="31"/>
        <v>39236711.129999995</v>
      </c>
      <c r="K88" s="31">
        <f t="shared" si="31"/>
        <v>51386217.680000007</v>
      </c>
      <c r="L88" s="31">
        <f t="shared" si="31"/>
        <v>43509118.400000006</v>
      </c>
      <c r="M88" s="31">
        <f t="shared" si="31"/>
        <v>49574415.099999987</v>
      </c>
      <c r="N88" s="31">
        <f>SUM(N75:N87)</f>
        <v>40520825.810000002</v>
      </c>
      <c r="O88" s="31">
        <f>SUM(O75:O87)</f>
        <v>63691655.299999997</v>
      </c>
      <c r="P88" s="31">
        <f>+P84+P81+P78+P75</f>
        <v>0</v>
      </c>
      <c r="Q88" s="31">
        <f>+Q84+Q81+Q78+Q75</f>
        <v>0</v>
      </c>
      <c r="R88" s="31">
        <f>SUM(F88:Q88)</f>
        <v>411645648.23000002</v>
      </c>
    </row>
    <row r="89" spans="1:24" ht="15.75" x14ac:dyDescent="0.25">
      <c r="A89" s="34"/>
      <c r="B89" s="79" t="s">
        <v>99</v>
      </c>
      <c r="C89" s="79"/>
      <c r="D89" s="61"/>
      <c r="E89" s="61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61"/>
      <c r="B90" s="84" t="s">
        <v>103</v>
      </c>
      <c r="C90" s="85"/>
      <c r="D90" s="85"/>
      <c r="E90" s="85"/>
      <c r="F90" s="61"/>
      <c r="G90" s="61"/>
      <c r="H90" s="61"/>
      <c r="I90" s="61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61"/>
      <c r="B91" s="86" t="s">
        <v>104</v>
      </c>
      <c r="C91" s="87"/>
      <c r="D91" s="87"/>
      <c r="E91" s="87"/>
      <c r="F91" s="61"/>
      <c r="G91" s="61"/>
      <c r="H91" s="61"/>
      <c r="I91" s="61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61"/>
      <c r="B92" s="86" t="s">
        <v>105</v>
      </c>
      <c r="C92" s="86"/>
      <c r="D92" s="86"/>
      <c r="E92" s="86"/>
      <c r="F92" s="61"/>
      <c r="G92" s="61"/>
      <c r="H92" s="61"/>
      <c r="I92" s="61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61"/>
      <c r="B93" s="86"/>
      <c r="C93" s="86"/>
      <c r="D93" s="86"/>
      <c r="E93" s="86"/>
      <c r="F93" s="61"/>
      <c r="G93" s="61"/>
      <c r="H93" s="61"/>
      <c r="I93" s="61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86"/>
      <c r="C94" s="86"/>
      <c r="D94" s="86"/>
      <c r="E94" s="86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80"/>
      <c r="C99" s="80"/>
      <c r="D99" s="80"/>
      <c r="E99" s="80"/>
      <c r="F99" s="80"/>
      <c r="G99" s="80"/>
      <c r="H99" s="80"/>
      <c r="I99" s="80"/>
      <c r="J99" s="80"/>
      <c r="K99" s="80"/>
      <c r="L99" s="80"/>
      <c r="M99" s="80"/>
      <c r="N99" s="7"/>
      <c r="O99" s="7"/>
      <c r="P99" s="33"/>
      <c r="Q99" s="7"/>
      <c r="R99" s="7"/>
    </row>
    <row r="100" spans="1:29" ht="18.75" x14ac:dyDescent="0.3">
      <c r="A100" s="41"/>
      <c r="B100" s="83"/>
      <c r="C100" s="83"/>
      <c r="D100" s="83"/>
      <c r="E100" s="83"/>
      <c r="F100" s="83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81"/>
      <c r="H115" s="81"/>
      <c r="I115" s="81"/>
    </row>
    <row r="116" spans="1:29" s="5" customFormat="1" ht="18.75" x14ac:dyDescent="0.3">
      <c r="A116"/>
      <c r="B116"/>
      <c r="C116"/>
      <c r="D116"/>
      <c r="E116"/>
      <c r="G116" s="82"/>
      <c r="H116" s="82"/>
      <c r="I116" s="82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81"/>
      <c r="H117" s="81"/>
      <c r="I117" s="81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mergeCells count="37"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E75:E76"/>
    <mergeCell ref="F75:F76"/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</mergeCells>
  <printOptions horizontalCentered="1"/>
  <pageMargins left="0.51" right="0.34" top="0.56999999999999995" bottom="0.51" header="0.31496062992125984" footer="0.31496062992125984"/>
  <pageSetup scale="43" fitToHeight="0" orientation="landscape" r:id="rId1"/>
  <headerFooter>
    <oddFooter>&amp;RPág. &amp;P / &amp;N</oddFooter>
  </headerFooter>
  <rowBreaks count="3" manualBreakCount="3">
    <brk id="43" min="1" max="17" man="1"/>
    <brk id="66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OCT 2024</vt:lpstr>
      <vt:lpstr>'Plantilla Ejecucion OCT 2024'!Área_de_impresión</vt:lpstr>
      <vt:lpstr>'Plantilla Ejecucion OCT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2024-11-07T14:25:26Z</cp:lastPrinted>
  <dcterms:created xsi:type="dcterms:W3CDTF">2018-04-17T18:57:16Z</dcterms:created>
  <dcterms:modified xsi:type="dcterms:W3CDTF">2024-11-07T14:29:38Z</dcterms:modified>
</cp:coreProperties>
</file>