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2. Mensuales\"/>
    </mc:Choice>
  </mc:AlternateContent>
  <xr:revisionPtr revIDLastSave="0" documentId="13_ncr:1_{9AAA4A2A-8502-4125-AC12-0E509178D1E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019" sheetId="3" r:id="rId1"/>
    <sheet name="2020" sheetId="4" r:id="rId2"/>
    <sheet name="2021" sheetId="6" r:id="rId3"/>
    <sheet name="2022" sheetId="8" r:id="rId4"/>
    <sheet name="2023" sheetId="9" r:id="rId5"/>
    <sheet name="2024" sheetId="10" r:id="rId6"/>
    <sheet name="2025" sheetId="1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 localSheetId="0">#REF!</definedName>
    <definedName name="______dga11" localSheetId="2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3">#REF!</definedName>
    <definedName name="______TA2">#REF!</definedName>
    <definedName name="______TA3" localSheetId="3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 localSheetId="3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2">'[5]333.02'!#REF!</definedName>
    <definedName name="_____r" localSheetId="3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2">#REF!</definedName>
    <definedName name="_____TA1" localSheetId="3">#REF!</definedName>
    <definedName name="_____TA1">#REF!</definedName>
    <definedName name="_____TA2" localSheetId="2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 localSheetId="3">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2">'[5]333.02'!#REF!</definedName>
    <definedName name="____r" localSheetId="3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2">#REF!</definedName>
    <definedName name="____TA1" localSheetId="3">#REF!</definedName>
    <definedName name="____TA1">#REF!</definedName>
    <definedName name="____TA2" localSheetId="2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 localSheetId="3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3">'[5]344.13'!#REF!</definedName>
    <definedName name="__aaa98">'[5]344.13'!#REF!</definedName>
    <definedName name="__aaa99" localSheetId="3">'[5]344.13'!#REF!</definedName>
    <definedName name="__aaa99">'[5]344.13'!#REF!</definedName>
    <definedName name="__dga11" localSheetId="3">#REF!</definedName>
    <definedName name="__dga11">#REF!</definedName>
    <definedName name="__dga12">#REF!</definedName>
    <definedName name="__f">#REF!</definedName>
    <definedName name="__fc">'[2]1.03'!$H$12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xlnm._FilterDatabase" localSheetId="0" hidden="1">'2019'!$A$4:$E$65</definedName>
    <definedName name="_xlnm._FilterDatabase" localSheetId="2" hidden="1">'2021'!$A$8:$F$88</definedName>
    <definedName name="_xlnm._FilterDatabase" localSheetId="3" hidden="1">'2022'!$A$15:$F$103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0">'[10]333.02'!#REF!</definedName>
    <definedName name="_r" localSheetId="2">'[10]333.02'!#REF!</definedName>
    <definedName name="_r">'[10]333.02'!#REF!</definedName>
    <definedName name="_RE1" localSheetId="0">#REF!</definedName>
    <definedName name="_RE1" localSheetId="2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3">#REF!</definedName>
    <definedName name="_TA1">#REF!</definedName>
    <definedName name="_TA2" localSheetId="0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 localSheetId="0">#REF!</definedName>
    <definedName name="aaaa" localSheetId="2">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3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Area1">'[15]Form AN01-46'!$A$2:$N$20027</definedName>
    <definedName name="AS">'[5]333.02'!$D$7</definedName>
    <definedName name="asd" localSheetId="3">#REF!</definedName>
    <definedName name="asd">#REF!</definedName>
    <definedName name="asd_10" localSheetId="3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0">#REF!</definedName>
    <definedName name="_xlnm.Database" localSheetId="2">#REF!</definedName>
    <definedName name="_xlnm.Database">#REF!</definedName>
    <definedName name="bb" localSheetId="0">#REF!</definedName>
    <definedName name="bb">#REF!</definedName>
    <definedName name="bb_10">'[11]333.05'!#REF!</definedName>
    <definedName name="bb_11">'[11]333.05'!#REF!</definedName>
    <definedName name="bbb" localSheetId="0">#REF!</definedName>
    <definedName name="bbb" localSheetId="3">#REF!</definedName>
    <definedName name="bbb">#REF!</definedName>
    <definedName name="bbb_10" localSheetId="3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3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 localSheetId="0">#REF!</definedName>
    <definedName name="ccentral" localSheetId="2">#REF!</definedName>
    <definedName name="ccentral">#REF!</definedName>
    <definedName name="ccentral.">'[17]3.23-10'!#REF!</definedName>
    <definedName name="ccentral1">'[17]3.23-10'!#REF!</definedName>
    <definedName name="ccentral2" localSheetId="0">#REF!</definedName>
    <definedName name="ccentral2" localSheetId="3">#REF!</definedName>
    <definedName name="ccentral2">#REF!</definedName>
    <definedName name="ccentral3" localSheetId="3">'[17]3.23-10'!#REF!</definedName>
    <definedName name="ccentral3">'[17]3.23-10'!#REF!</definedName>
    <definedName name="ccuu" localSheetId="0">#REF!</definedName>
    <definedName name="ccuu" localSheetId="3">#REF!</definedName>
    <definedName name="ccuu">#REF!</definedName>
    <definedName name="ccuu_10" localSheetId="3">#REF!</definedName>
    <definedName name="ccuu_10">#REF!</definedName>
    <definedName name="ccuu_11">#REF!</definedName>
    <definedName name="cerw">'[16]6'!$I$13</definedName>
    <definedName name="cibao" localSheetId="0">#REF!</definedName>
    <definedName name="cibao" localSheetId="2">#REF!</definedName>
    <definedName name="cibao">#REF!</definedName>
    <definedName name="cibao1.">'[17]3.23-10'!#REF!</definedName>
    <definedName name="cibao2" localSheetId="0">#REF!</definedName>
    <definedName name="cibao2" localSheetId="3">#REF!</definedName>
    <definedName name="cibao2">#REF!</definedName>
    <definedName name="cibao33" localSheetId="3">'[17]3.23-10'!#REF!</definedName>
    <definedName name="cibao33">'[17]3.23-10'!#REF!</definedName>
    <definedName name="coccident" localSheetId="0">#REF!</definedName>
    <definedName name="coccident" localSheetId="3">#REF!</definedName>
    <definedName name="coccident">#REF!</definedName>
    <definedName name="coccident2" localSheetId="3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 localSheetId="3">#REF!</definedName>
    <definedName name="cuuuu">#REF!</definedName>
    <definedName name="cuuuu_10" localSheetId="3">#REF!</definedName>
    <definedName name="cuuuu_10">#REF!</definedName>
    <definedName name="cuuuu_11">#REF!</definedName>
    <definedName name="cvb">#REF!</definedName>
    <definedName name="cvc">'[2]6.03'!$D$8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>'[5]333.05'!$B$9</definedName>
    <definedName name="ddd" localSheetId="3">#REF!</definedName>
    <definedName name="ddd">#REF!</definedName>
    <definedName name="dddd">'[5]333.06'!$J$7</definedName>
    <definedName name="ddddd" localSheetId="3">#REF!</definedName>
    <definedName name="ddddd">#REF!</definedName>
    <definedName name="dfg" localSheetId="3">'[1]333.02'!#REF!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>#REF!</definedName>
    <definedName name="dgii11" localSheetId="0">#REF!</definedName>
    <definedName name="dgii11" localSheetId="2">#REF!</definedName>
    <definedName name="dgii11">#REF!</definedName>
    <definedName name="dgii11_10">#REF!</definedName>
    <definedName name="dgii11_11">#REF!</definedName>
    <definedName name="dgii12" localSheetId="0">#REF!</definedName>
    <definedName name="dgii12">#REF!</definedName>
    <definedName name="dgii12_10">#REF!</definedName>
    <definedName name="dgii12_11">#REF!</definedName>
    <definedName name="di" localSheetId="0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 localSheetId="3">#REF!</definedName>
    <definedName name="dsa">#REF!</definedName>
    <definedName name="dsd" localSheetId="0">#REF!</definedName>
    <definedName name="dsd" localSheetId="2">#REF!</definedName>
    <definedName name="dsd">#REF!</definedName>
    <definedName name="dsd_10">#REF!</definedName>
    <definedName name="dsd_11">#REF!</definedName>
    <definedName name="e" localSheetId="0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 localSheetId="3">#REF!</definedName>
    <definedName name="edc">#REF!</definedName>
    <definedName name="ee" localSheetId="3">'[5]333.06'!#REF!</definedName>
    <definedName name="ee">'[5]333.06'!#REF!</definedName>
    <definedName name="ee_10">'[11]333.06'!#REF!</definedName>
    <definedName name="ee_11">'[11]333.06'!#REF!</definedName>
    <definedName name="eee" localSheetId="0">#REF!</definedName>
    <definedName name="eee" localSheetId="2">#REF!</definedName>
    <definedName name="eee">#REF!</definedName>
    <definedName name="eee_10">#REF!</definedName>
    <definedName name="eee_11">#REF!</definedName>
    <definedName name="eeee" localSheetId="0">#REF!</definedName>
    <definedName name="eeee">#REF!</definedName>
    <definedName name="eeee_10">#REF!</definedName>
    <definedName name="eeee_11">#REF!</definedName>
    <definedName name="Ella">#REF!</definedName>
    <definedName name="enriq" localSheetId="0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'[5]333.03'!$D$12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0">#REF!</definedName>
    <definedName name="fg" localSheetId="2">#REF!</definedName>
    <definedName name="fg">#REF!</definedName>
    <definedName name="fg_10">#REF!</definedName>
    <definedName name="fg_11">#REF!</definedName>
    <definedName name="fge">'[16]10'!$F$12</definedName>
    <definedName name="fgf" localSheetId="0">#REF!</definedName>
    <definedName name="fgf" localSheetId="2">#REF!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 localSheetId="0">#REF!</definedName>
    <definedName name="fr" localSheetId="3">#REF!</definedName>
    <definedName name="fr">#REF!</definedName>
    <definedName name="fr_10" localSheetId="3">#REF!</definedName>
    <definedName name="fr_10">#REF!</definedName>
    <definedName name="fr_11">#REF!</definedName>
    <definedName name="ft">'[5]333.08'!$F$7</definedName>
    <definedName name="FUENTE" localSheetId="3">#REF!</definedName>
    <definedName name="FUENTE">#REF!</definedName>
    <definedName name="g">'[5]333.02'!$B$11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0">#REF!</definedName>
    <definedName name="gf" localSheetId="2">#REF!</definedName>
    <definedName name="gf">#REF!</definedName>
    <definedName name="gf_10">#REF!</definedName>
    <definedName name="gf_11">#REF!</definedName>
    <definedName name="gfd">#REF!</definedName>
    <definedName name="gfdgdgdgdg" localSheetId="2">'[5]333.10'!#REF!</definedName>
    <definedName name="gfdgdgdgdg">'[5]333.10'!#REF!</definedName>
    <definedName name="gfdgdgdgdg_10">'[11]333.10'!#REF!</definedName>
    <definedName name="gfdgdgdgdg_11">'[11]333.10'!#REF!</definedName>
    <definedName name="gg" localSheetId="0">#REF!</definedName>
    <definedName name="gg" localSheetId="2">#REF!</definedName>
    <definedName name="gg">#REF!</definedName>
    <definedName name="gg_10">#REF!</definedName>
    <definedName name="gg_11">#REF!</definedName>
    <definedName name="ggg" localSheetId="0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0">'[5]343-01'!#REF!</definedName>
    <definedName name="gt">'[5]343-01'!#REF!</definedName>
    <definedName name="gt_10">'[11]343-01'!#REF!</definedName>
    <definedName name="gt_11">'[11]343-01'!#REF!</definedName>
    <definedName name="gtdfgh" localSheetId="0">'[2]1.03'!#REF!</definedName>
    <definedName name="gtdfgh">'[2]1.03'!#REF!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3">'[5]343-05'!#REF!</definedName>
    <definedName name="HatoMayor">'[5]343-05'!#REF!</definedName>
    <definedName name="HatoMayor2" localSheetId="3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0">#REF!</definedName>
    <definedName name="hh" localSheetId="2">#REF!</definedName>
    <definedName name="hh">#REF!</definedName>
    <definedName name="hh_10">#REF!</definedName>
    <definedName name="hh_11">#REF!</definedName>
    <definedName name="hhh" localSheetId="0">#REF!</definedName>
    <definedName name="hhh">#REF!</definedName>
    <definedName name="hhh_10">#REF!</definedName>
    <definedName name="hhh_11">#REF!</definedName>
    <definedName name="hhhh" localSheetId="0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0">#REF!</definedName>
    <definedName name="hp" localSheetId="2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 localSheetId="3">'[16]1'!#REF!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0">#REF!</definedName>
    <definedName name="j" localSheetId="2">#REF!</definedName>
    <definedName name="j">#REF!</definedName>
    <definedName name="jhy">#REF!</definedName>
    <definedName name="jj" localSheetId="2">'[5]333.04'!#REF!</definedName>
    <definedName name="jj">'[5]333.04'!#REF!</definedName>
    <definedName name="jj_10">'[11]333.04'!#REF!</definedName>
    <definedName name="jj_11">'[11]333.04'!#REF!</definedName>
    <definedName name="jjj" localSheetId="2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3">'[5]333.02'!#REF!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0">#REF!</definedName>
    <definedName name="jygjyuihjggf" localSheetId="2">#REF!</definedName>
    <definedName name="jygjyuihjggf">#REF!</definedName>
    <definedName name="jygjyuihjggf_10">#REF!</definedName>
    <definedName name="jygjyuihjggf_11">#REF!</definedName>
    <definedName name="jyukiyas" localSheetId="0">#REF!</definedName>
    <definedName name="jyukiyas">#REF!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0">#REF!</definedName>
    <definedName name="kkk" localSheetId="2">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3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0">#REF!</definedName>
    <definedName name="leo" localSheetId="2">#REF!</definedName>
    <definedName name="leo">#REF!</definedName>
    <definedName name="leo_10">#REF!</definedName>
    <definedName name="leo_11">#REF!</definedName>
    <definedName name="leslie" localSheetId="2">'[5]344.13'!#REF!</definedName>
    <definedName name="leslie">'[5]344.13'!#REF!</definedName>
    <definedName name="lili" localSheetId="2">#REF!</definedName>
    <definedName name="lili" localSheetId="3">#REF!</definedName>
    <definedName name="lili">#REF!</definedName>
    <definedName name="lili_10">#REF!</definedName>
    <definedName name="lili_11">#REF!</definedName>
    <definedName name="lk">'[5]333.06'!$H$9</definedName>
    <definedName name="lkj" localSheetId="3">#REF!</definedName>
    <definedName name="lkj">#REF!</definedName>
    <definedName name="lkjh" localSheetId="0">#REF!</definedName>
    <definedName name="lkjh" localSheetId="2">#REF!</definedName>
    <definedName name="lkjh">#REF!</definedName>
    <definedName name="lkl">'[12]16.03'!$E$9</definedName>
    <definedName name="LL" localSheetId="0">#REF!</definedName>
    <definedName name="LL" localSheetId="2">#REF!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0">#REF!</definedName>
    <definedName name="mbnihfs" localSheetId="2">#REF!</definedName>
    <definedName name="mbnihfs">#REF!</definedName>
    <definedName name="mm" localSheetId="2">'[5]333.06'!#REF!</definedName>
    <definedName name="mm">'[5]333.06'!#REF!</definedName>
    <definedName name="mm_10">'[11]333.06'!#REF!</definedName>
    <definedName name="mm_11">'[11]333.06'!#REF!</definedName>
    <definedName name="mmm" localSheetId="2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#REF!</definedName>
    <definedName name="mnb" localSheetId="0">#REF!</definedName>
    <definedName name="mnb" localSheetId="2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3">'[5]343-05'!#REF!</definedName>
    <definedName name="MonseñorNouel">'[5]343-05'!#REF!</definedName>
    <definedName name="MonseñorNouel2" localSheetId="3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0">#REF!</definedName>
    <definedName name="monto337021" localSheetId="2">#REF!</definedName>
    <definedName name="monto337021">#REF!</definedName>
    <definedName name="monto337021_10">#REF!</definedName>
    <definedName name="monto337021_11">#REF!</definedName>
    <definedName name="monto337022" localSheetId="0">#REF!</definedName>
    <definedName name="monto337022">#REF!</definedName>
    <definedName name="monto337022_10">#REF!</definedName>
    <definedName name="monto337022_11">#REF!</definedName>
    <definedName name="n" localSheetId="0">#REF!</definedName>
    <definedName name="n">#REF!</definedName>
    <definedName name="n_10">#REF!</definedName>
    <definedName name="n_11">#REF!</definedName>
    <definedName name="nb" localSheetId="0">'[5]333.10'!#REF!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 localSheetId="0">#REF!</definedName>
    <definedName name="nn" localSheetId="2">#REF!</definedName>
    <definedName name="nn">#REF!</definedName>
    <definedName name="nn_10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0">#REF!</definedName>
    <definedName name="ooooo" localSheetId="2">#REF!</definedName>
    <definedName name="ooooo">#REF!</definedName>
    <definedName name="ooooooo" localSheetId="2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0">#REF!</definedName>
    <definedName name="p" localSheetId="2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'[5]343-05'!#REF!</definedName>
    <definedName name="Pedernales">'[5]343-05'!#REF!</definedName>
    <definedName name="Pedernales2" localSheetId="0">'[5]343-05'!#REF!</definedName>
    <definedName name="Pedernales2">'[5]343-05'!#REF!</definedName>
    <definedName name="Peravia" localSheetId="0">'[5]343-05'!#REF!</definedName>
    <definedName name="Peravia">'[5]343-05'!#REF!</definedName>
    <definedName name="Peravia2" localSheetId="0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0">#REF!</definedName>
    <definedName name="ph" localSheetId="2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3">'[5]331-04'!#REF!</definedName>
    <definedName name="PL">'[5]331-04'!#REF!</definedName>
    <definedName name="PL_10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0">#REF!</definedName>
    <definedName name="poiu" localSheetId="2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 localSheetId="0">#REF!</definedName>
    <definedName name="pp" localSheetId="2">#REF!</definedName>
    <definedName name="pp">#REF!</definedName>
    <definedName name="ppp" localSheetId="0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 localSheetId="0">#REF!</definedName>
    <definedName name="ppppp" localSheetId="2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 localSheetId="0">#REF!</definedName>
    <definedName name="ps" localSheetId="2">#REF!</definedName>
    <definedName name="ps">#REF!</definedName>
    <definedName name="pss" localSheetId="0">#REF!</definedName>
    <definedName name="pss">#REF!</definedName>
    <definedName name="PuertoPlata" localSheetId="0">'[5]343-05'!#REF!</definedName>
    <definedName name="PuertoPlata">'[5]343-05'!#REF!</definedName>
    <definedName name="PuertoPlata2" localSheetId="0">'[5]343-05'!#REF!</definedName>
    <definedName name="PuertoPlata2">'[5]343-05'!#REF!</definedName>
    <definedName name="pxd" localSheetId="3">#REF!</definedName>
    <definedName name="pxd">#REF!</definedName>
    <definedName name="py" localSheetId="0">#REF!</definedName>
    <definedName name="py" localSheetId="2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 localSheetId="0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 localSheetId="0">#REF!</definedName>
    <definedName name="res" localSheetId="2">#REF!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>'[5]333.05'!$D$9</definedName>
    <definedName name="rrr">'[5]333.06'!$L$9</definedName>
    <definedName name="rrrr" localSheetId="0">#REF!</definedName>
    <definedName name="rrrr" localSheetId="2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>'[16]1'!#REF!</definedName>
    <definedName name="rvf" localSheetId="3">#REF!</definedName>
    <definedName name="rvf">#REF!</definedName>
    <definedName name="s" localSheetId="0">#REF!</definedName>
    <definedName name="s" localSheetId="2">#REF!</definedName>
    <definedName name="s">#REF!</definedName>
    <definedName name="Salcedo" localSheetId="2">'[5]343-05'!#REF!</definedName>
    <definedName name="Salcedo">'[5]343-05'!#REF!</definedName>
    <definedName name="Salcedo2" localSheetId="2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0">#REF!</definedName>
    <definedName name="sd" localSheetId="2">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>#REF!</definedName>
    <definedName name="ssss_10" localSheetId="3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 localSheetId="3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>#REF!</definedName>
    <definedName name="TTT_10" localSheetId="3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>'[22]344.13'!#REF!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0">#REF!</definedName>
    <definedName name="v" localSheetId="2">#REF!</definedName>
    <definedName name="v">#REF!</definedName>
    <definedName name="v_1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'[23]3.22-11'!$B$7</definedName>
    <definedName name="vbn" localSheetId="3">#REF!</definedName>
    <definedName name="vbn">#REF!</definedName>
    <definedName name="VBV" localSheetId="0">#REF!</definedName>
    <definedName name="VBV" localSheetId="2">#REF!</definedName>
    <definedName name="VBV">#REF!</definedName>
    <definedName name="VBV_10">#REF!</definedName>
    <definedName name="VBV_11">#REF!</definedName>
    <definedName name="vd">'[12]8.03'!$C$9</definedName>
    <definedName name="vfc" localSheetId="0">#REF!</definedName>
    <definedName name="vfc" localSheetId="2">#REF!</definedName>
    <definedName name="vfc">#REF!</definedName>
    <definedName name="vfc_10">#REF!</definedName>
    <definedName name="vfc_11">#REF!</definedName>
    <definedName name="vfdx">'[2]3.03'!$B$10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 localSheetId="0">#REF!</definedName>
    <definedName name="vv" localSheetId="2">#REF!</definedName>
    <definedName name="vv">#REF!</definedName>
    <definedName name="vv_10">#REF!</definedName>
    <definedName name="vv_11">#REF!</definedName>
    <definedName name="vvv" localSheetId="0">#REF!</definedName>
    <definedName name="vvv">#REF!</definedName>
    <definedName name="vvv_10">#REF!</definedName>
    <definedName name="vvv_11">#REF!</definedName>
    <definedName name="vwt">'[16]6'!$P$13</definedName>
    <definedName name="w" localSheetId="0">#REF!</definedName>
    <definedName name="w" localSheetId="2">#REF!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3" hidden="1">{#N/A,#N/A,FALSE,"BANKS"}</definedName>
    <definedName name="wrn.BANKS." hidden="1">{#N/A,#N/A,FALSE,"BANKS"}</definedName>
    <definedName name="wrn.BOP." localSheetId="3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hidden="1">{#N/A,#N/A,FALSE,"DEPO"}</definedName>
    <definedName name="wrn.EXCISE." localSheetId="3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MS." localSheetId="3" hidden="1">{#N/A,#N/A,FALSE,"MS"}</definedName>
    <definedName name="wrn.MS." hidden="1">{#N/A,#N/A,FALSE,"MS"}</definedName>
    <definedName name="wrn.NBG." localSheetId="3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hidden="1">{#N/A,#N/A,FALSE,"WAGES"}</definedName>
    <definedName name="wrn.WEO." localSheetId="3" hidden="1">{"WEO",#N/A,FALSE,"T"}</definedName>
    <definedName name="wrn.WEO." hidden="1">{"WEO",#N/A,FALSE,"T"}</definedName>
    <definedName name="wsx">#REF!</definedName>
    <definedName name="ww" localSheetId="0">#REF!</definedName>
    <definedName name="ww" localSheetId="3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'[24]331-16'!#REF!</definedName>
    <definedName name="yt">'[24]331-16'!#REF!</definedName>
    <definedName name="ytr" localSheetId="3">#REF!</definedName>
    <definedName name="ytr">#REF!</definedName>
    <definedName name="yu" localSheetId="0">#REF!</definedName>
    <definedName name="yu" localSheetId="2">#REF!</definedName>
    <definedName name="yu">#REF!</definedName>
    <definedName name="yu_10">#REF!</definedName>
    <definedName name="yu_11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>'[17]3.23-10'!#REF!</definedName>
    <definedName name="yuyu" localSheetId="3">#REF!</definedName>
    <definedName name="yuyu">#REF!</definedName>
    <definedName name="yuyu_10" localSheetId="3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0">#REF!</definedName>
    <definedName name="zxc" localSheetId="2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C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D88" i="9"/>
  <c r="E88" i="9"/>
  <c r="F88" i="9"/>
  <c r="G88" i="9"/>
  <c r="H88" i="9"/>
  <c r="I88" i="9"/>
  <c r="J88" i="9"/>
  <c r="K88" i="9"/>
  <c r="L88" i="9"/>
  <c r="M88" i="9"/>
  <c r="N88" i="9"/>
  <c r="C88" i="9"/>
  <c r="D70" i="9"/>
  <c r="E70" i="9"/>
  <c r="F70" i="9"/>
  <c r="G70" i="9"/>
  <c r="H70" i="9"/>
  <c r="I70" i="9"/>
  <c r="J70" i="9"/>
  <c r="K70" i="9"/>
  <c r="L70" i="9"/>
  <c r="M70" i="9"/>
  <c r="N70" i="9"/>
  <c r="C70" i="9"/>
  <c r="D55" i="9"/>
  <c r="E55" i="9"/>
  <c r="F55" i="9"/>
  <c r="G55" i="9"/>
  <c r="H55" i="9"/>
  <c r="I55" i="9"/>
  <c r="J55" i="9"/>
  <c r="K55" i="9"/>
  <c r="L55" i="9"/>
  <c r="M55" i="9"/>
  <c r="N55" i="9"/>
  <c r="C55" i="9"/>
  <c r="D52" i="9"/>
  <c r="E52" i="9"/>
  <c r="F52" i="9"/>
  <c r="G52" i="9"/>
  <c r="H52" i="9"/>
  <c r="I52" i="9"/>
  <c r="J52" i="9"/>
  <c r="K52" i="9"/>
  <c r="L52" i="9"/>
  <c r="M52" i="9"/>
  <c r="N52" i="9"/>
  <c r="C52" i="9"/>
  <c r="D49" i="9"/>
  <c r="E49" i="9"/>
  <c r="F49" i="9"/>
  <c r="G49" i="9"/>
  <c r="H49" i="9"/>
  <c r="I49" i="9"/>
  <c r="J49" i="9"/>
  <c r="K49" i="9"/>
  <c r="L49" i="9"/>
  <c r="M49" i="9"/>
  <c r="N49" i="9"/>
  <c r="C49" i="9"/>
  <c r="D45" i="9"/>
  <c r="E45" i="9"/>
  <c r="F45" i="9"/>
  <c r="G45" i="9"/>
  <c r="H45" i="9"/>
  <c r="I45" i="9"/>
  <c r="J45" i="9"/>
  <c r="K45" i="9"/>
  <c r="L45" i="9"/>
  <c r="M45" i="9"/>
  <c r="N45" i="9"/>
  <c r="C45" i="9"/>
  <c r="D42" i="9"/>
  <c r="E42" i="9"/>
  <c r="F42" i="9"/>
  <c r="G42" i="9"/>
  <c r="H42" i="9"/>
  <c r="I42" i="9"/>
  <c r="J42" i="9"/>
  <c r="K42" i="9"/>
  <c r="L42" i="9"/>
  <c r="M42" i="9"/>
  <c r="N42" i="9"/>
  <c r="C42" i="9"/>
  <c r="D35" i="9"/>
  <c r="E35" i="9"/>
  <c r="F35" i="9"/>
  <c r="G35" i="9"/>
  <c r="H35" i="9"/>
  <c r="I35" i="9"/>
  <c r="J35" i="9"/>
  <c r="K35" i="9"/>
  <c r="L35" i="9"/>
  <c r="M35" i="9"/>
  <c r="N35" i="9"/>
  <c r="C35" i="9"/>
  <c r="D32" i="9"/>
  <c r="E32" i="9"/>
  <c r="F32" i="9"/>
  <c r="G32" i="9"/>
  <c r="H32" i="9"/>
  <c r="I32" i="9"/>
  <c r="J32" i="9"/>
  <c r="K32" i="9"/>
  <c r="L32" i="9"/>
  <c r="M32" i="9"/>
  <c r="N32" i="9"/>
  <c r="C32" i="9"/>
  <c r="D29" i="9"/>
  <c r="E29" i="9"/>
  <c r="F29" i="9"/>
  <c r="G29" i="9"/>
  <c r="H29" i="9"/>
  <c r="I29" i="9"/>
  <c r="J29" i="9"/>
  <c r="K29" i="9"/>
  <c r="L29" i="9"/>
  <c r="M29" i="9"/>
  <c r="N29" i="9"/>
  <c r="C29" i="9"/>
  <c r="D25" i="9"/>
  <c r="E25" i="9"/>
  <c r="F25" i="9"/>
  <c r="G25" i="9"/>
  <c r="H25" i="9"/>
  <c r="H7" i="9" s="1"/>
  <c r="I25" i="9"/>
  <c r="J25" i="9"/>
  <c r="K25" i="9"/>
  <c r="L25" i="9"/>
  <c r="M25" i="9"/>
  <c r="N25" i="9"/>
  <c r="C25" i="9"/>
  <c r="D21" i="9"/>
  <c r="D7" i="9" s="1"/>
  <c r="E21" i="9"/>
  <c r="F21" i="9"/>
  <c r="G21" i="9"/>
  <c r="H21" i="9"/>
  <c r="I21" i="9"/>
  <c r="J21" i="9"/>
  <c r="J7" i="9" s="1"/>
  <c r="K21" i="9"/>
  <c r="L21" i="9"/>
  <c r="L7" i="9" s="1"/>
  <c r="M21" i="9"/>
  <c r="N21" i="9"/>
  <c r="C21" i="9"/>
  <c r="B93" i="10"/>
  <c r="B94" i="10"/>
  <c r="B95" i="10"/>
  <c r="B96" i="10"/>
  <c r="B97" i="10"/>
  <c r="B98" i="10"/>
  <c r="B99" i="10"/>
  <c r="B90" i="10"/>
  <c r="B91" i="10"/>
  <c r="B86" i="10"/>
  <c r="B83" i="10"/>
  <c r="B84" i="10"/>
  <c r="B81" i="10"/>
  <c r="B80" i="10"/>
  <c r="B79" i="10"/>
  <c r="B78" i="10"/>
  <c r="B71" i="10"/>
  <c r="B72" i="10"/>
  <c r="B73" i="10"/>
  <c r="B74" i="10"/>
  <c r="B75" i="10"/>
  <c r="B76" i="10"/>
  <c r="B77" i="10"/>
  <c r="B69" i="10"/>
  <c r="B68" i="10"/>
  <c r="B65" i="10"/>
  <c r="B66" i="10"/>
  <c r="B67" i="10"/>
  <c r="B61" i="10"/>
  <c r="B62" i="10"/>
  <c r="B63" i="10"/>
  <c r="B60" i="10"/>
  <c r="B56" i="10"/>
  <c r="B57" i="10"/>
  <c r="B58" i="10"/>
  <c r="B59" i="10"/>
  <c r="B53" i="10"/>
  <c r="B54" i="10"/>
  <c r="B51" i="10"/>
  <c r="B50" i="10"/>
  <c r="B47" i="10"/>
  <c r="B48" i="10"/>
  <c r="B49" i="10"/>
  <c r="B45" i="10"/>
  <c r="B44" i="10"/>
  <c r="B42" i="10"/>
  <c r="B39" i="10"/>
  <c r="B40" i="10"/>
  <c r="B41" i="10"/>
  <c r="B35" i="10"/>
  <c r="B36" i="10"/>
  <c r="B37" i="10"/>
  <c r="B31" i="10"/>
  <c r="B32" i="10"/>
  <c r="B33" i="10"/>
  <c r="B28" i="10"/>
  <c r="B29" i="10"/>
  <c r="B26" i="10"/>
  <c r="B25" i="10"/>
  <c r="B22" i="10"/>
  <c r="B23" i="10"/>
  <c r="B24" i="10"/>
  <c r="B20" i="10"/>
  <c r="B19" i="10"/>
  <c r="B9" i="10"/>
  <c r="B8" i="10"/>
  <c r="F7" i="10"/>
  <c r="B85" i="10"/>
  <c r="B88" i="10"/>
  <c r="B87" i="10"/>
  <c r="B82" i="10"/>
  <c r="B70" i="10"/>
  <c r="B55" i="10"/>
  <c r="B34" i="10"/>
  <c r="B30" i="10"/>
  <c r="B27" i="10"/>
  <c r="B21" i="10"/>
  <c r="B17" i="10"/>
  <c r="B18" i="10"/>
  <c r="B15" i="10"/>
  <c r="B14" i="10"/>
  <c r="D7" i="10"/>
  <c r="E7" i="10"/>
  <c r="N7" i="10"/>
  <c r="C7" i="10"/>
  <c r="B12" i="10"/>
  <c r="B11" i="10"/>
  <c r="H7" i="10"/>
  <c r="I7" i="10"/>
  <c r="J7" i="10"/>
  <c r="L7" i="10"/>
  <c r="M7" i="10"/>
  <c r="B8" i="9"/>
  <c r="B89" i="9"/>
  <c r="B90" i="9"/>
  <c r="B91" i="9"/>
  <c r="B92" i="9"/>
  <c r="B93" i="9"/>
  <c r="B94" i="9"/>
  <c r="B95" i="9"/>
  <c r="B86" i="9"/>
  <c r="B87" i="9"/>
  <c r="B83" i="9"/>
  <c r="B84" i="9"/>
  <c r="B81" i="9"/>
  <c r="B79" i="9"/>
  <c r="B71" i="9"/>
  <c r="B72" i="9"/>
  <c r="B73" i="9"/>
  <c r="B74" i="9"/>
  <c r="B75" i="9"/>
  <c r="B76" i="9"/>
  <c r="B77" i="9"/>
  <c r="B69" i="9"/>
  <c r="B68" i="9"/>
  <c r="B67" i="9"/>
  <c r="B66" i="9"/>
  <c r="B65" i="9"/>
  <c r="B64" i="9"/>
  <c r="B62" i="9"/>
  <c r="B61" i="9"/>
  <c r="B58" i="9"/>
  <c r="B59" i="9"/>
  <c r="B57" i="9"/>
  <c r="B56" i="9"/>
  <c r="B54" i="9"/>
  <c r="B53" i="9"/>
  <c r="B51" i="9"/>
  <c r="B50" i="9"/>
  <c r="B47" i="9"/>
  <c r="B48" i="9"/>
  <c r="B46" i="9"/>
  <c r="B43" i="9"/>
  <c r="B44" i="9"/>
  <c r="B41" i="9"/>
  <c r="B40" i="9"/>
  <c r="B36" i="9"/>
  <c r="B37" i="9"/>
  <c r="B38" i="9"/>
  <c r="B34" i="9"/>
  <c r="B33" i="9"/>
  <c r="B31" i="9"/>
  <c r="B30" i="9"/>
  <c r="B27" i="9"/>
  <c r="B28" i="9"/>
  <c r="B26" i="9"/>
  <c r="B20" i="9"/>
  <c r="B19" i="9"/>
  <c r="B15" i="9"/>
  <c r="B22" i="9"/>
  <c r="B23" i="9"/>
  <c r="B24" i="9"/>
  <c r="B18" i="9"/>
  <c r="B17" i="9"/>
  <c r="B16" i="9"/>
  <c r="B9" i="9"/>
  <c r="B11" i="9"/>
  <c r="B12" i="9"/>
  <c r="B13" i="9"/>
  <c r="B60" i="9"/>
  <c r="B39" i="9"/>
  <c r="M7" i="9" l="1"/>
  <c r="C7" i="9"/>
  <c r="K7" i="9"/>
  <c r="I7" i="9"/>
  <c r="G7" i="9"/>
  <c r="F7" i="9"/>
  <c r="E7" i="9"/>
  <c r="N7" i="9"/>
  <c r="B7" i="11"/>
  <c r="B35" i="9"/>
  <c r="B25" i="9"/>
  <c r="K7" i="10"/>
  <c r="G7" i="10"/>
  <c r="B89" i="10"/>
  <c r="B92" i="10"/>
  <c r="B64" i="10"/>
  <c r="B52" i="10"/>
  <c r="B46" i="10"/>
  <c r="B38" i="10"/>
  <c r="B13" i="10"/>
  <c r="B10" i="10"/>
  <c r="B14" i="9"/>
  <c r="B55" i="9"/>
  <c r="B21" i="9"/>
  <c r="B49" i="9"/>
  <c r="B29" i="9"/>
  <c r="B82" i="9"/>
  <c r="B88" i="9"/>
  <c r="B85" i="9"/>
  <c r="B78" i="9"/>
  <c r="B10" i="9"/>
  <c r="B80" i="9"/>
  <c r="B70" i="9"/>
  <c r="B63" i="9"/>
  <c r="B52" i="9"/>
  <c r="B45" i="9"/>
  <c r="B42" i="9"/>
  <c r="B32" i="9"/>
  <c r="B7" i="10" l="1"/>
  <c r="B7" i="9"/>
  <c r="B103" i="8"/>
  <c r="B102" i="8"/>
  <c r="B101" i="8"/>
  <c r="B100" i="8"/>
  <c r="B99" i="8"/>
  <c r="B98" i="8"/>
  <c r="B97" i="8"/>
  <c r="N96" i="8"/>
  <c r="M96" i="8"/>
  <c r="L96" i="8"/>
  <c r="K96" i="8"/>
  <c r="J96" i="8"/>
  <c r="I96" i="8"/>
  <c r="H96" i="8"/>
  <c r="G96" i="8"/>
  <c r="F96" i="8"/>
  <c r="E96" i="8"/>
  <c r="D96" i="8"/>
  <c r="C96" i="8"/>
  <c r="B95" i="8"/>
  <c r="N94" i="8"/>
  <c r="M94" i="8"/>
  <c r="L94" i="8"/>
  <c r="K94" i="8"/>
  <c r="J94" i="8"/>
  <c r="I94" i="8"/>
  <c r="H94" i="8"/>
  <c r="G94" i="8"/>
  <c r="F94" i="8"/>
  <c r="E94" i="8"/>
  <c r="D94" i="8"/>
  <c r="C94" i="8"/>
  <c r="B93" i="8"/>
  <c r="N92" i="8"/>
  <c r="M92" i="8"/>
  <c r="L92" i="8"/>
  <c r="K92" i="8"/>
  <c r="J92" i="8"/>
  <c r="I92" i="8"/>
  <c r="H92" i="8"/>
  <c r="G92" i="8"/>
  <c r="F92" i="8"/>
  <c r="E92" i="8"/>
  <c r="D92" i="8"/>
  <c r="C92" i="8"/>
  <c r="B91" i="8"/>
  <c r="B90" i="8"/>
  <c r="N89" i="8"/>
  <c r="M89" i="8"/>
  <c r="L89" i="8"/>
  <c r="K89" i="8"/>
  <c r="J89" i="8"/>
  <c r="I89" i="8"/>
  <c r="H89" i="8"/>
  <c r="G89" i="8"/>
  <c r="F89" i="8"/>
  <c r="E89" i="8"/>
  <c r="D89" i="8"/>
  <c r="C89" i="8"/>
  <c r="B88" i="8"/>
  <c r="B87" i="8"/>
  <c r="N86" i="8"/>
  <c r="M86" i="8"/>
  <c r="L86" i="8"/>
  <c r="K86" i="8"/>
  <c r="J86" i="8"/>
  <c r="I86" i="8"/>
  <c r="H86" i="8"/>
  <c r="G86" i="8"/>
  <c r="F86" i="8"/>
  <c r="E86" i="8"/>
  <c r="D86" i="8"/>
  <c r="C86" i="8"/>
  <c r="B85" i="8"/>
  <c r="B84" i="8"/>
  <c r="B83" i="8"/>
  <c r="N82" i="8"/>
  <c r="M82" i="8"/>
  <c r="L82" i="8"/>
  <c r="K82" i="8"/>
  <c r="J82" i="8"/>
  <c r="I82" i="8"/>
  <c r="H82" i="8"/>
  <c r="G82" i="8"/>
  <c r="F82" i="8"/>
  <c r="E82" i="8"/>
  <c r="D82" i="8"/>
  <c r="C82" i="8"/>
  <c r="B81" i="8"/>
  <c r="B80" i="8"/>
  <c r="B79" i="8"/>
  <c r="B78" i="8"/>
  <c r="B77" i="8"/>
  <c r="B76" i="8"/>
  <c r="N75" i="8"/>
  <c r="M75" i="8"/>
  <c r="L75" i="8"/>
  <c r="K75" i="8"/>
  <c r="J75" i="8"/>
  <c r="I75" i="8"/>
  <c r="H75" i="8"/>
  <c r="G75" i="8"/>
  <c r="F75" i="8"/>
  <c r="E75" i="8"/>
  <c r="D75" i="8"/>
  <c r="C75" i="8"/>
  <c r="B74" i="8"/>
  <c r="B73" i="8"/>
  <c r="N72" i="8"/>
  <c r="M72" i="8"/>
  <c r="L72" i="8"/>
  <c r="K72" i="8"/>
  <c r="J72" i="8"/>
  <c r="I72" i="8"/>
  <c r="H72" i="8"/>
  <c r="G72" i="8"/>
  <c r="F72" i="8"/>
  <c r="E72" i="8"/>
  <c r="D72" i="8"/>
  <c r="C72" i="8"/>
  <c r="B71" i="8"/>
  <c r="B70" i="8"/>
  <c r="B69" i="8"/>
  <c r="B68" i="8"/>
  <c r="N67" i="8"/>
  <c r="M67" i="8"/>
  <c r="L67" i="8"/>
  <c r="K67" i="8"/>
  <c r="J67" i="8"/>
  <c r="I67" i="8"/>
  <c r="H67" i="8"/>
  <c r="G67" i="8"/>
  <c r="F67" i="8"/>
  <c r="E67" i="8"/>
  <c r="D67" i="8"/>
  <c r="C67" i="8"/>
  <c r="B66" i="8"/>
  <c r="N65" i="8"/>
  <c r="M65" i="8"/>
  <c r="L65" i="8"/>
  <c r="K65" i="8"/>
  <c r="J65" i="8"/>
  <c r="I65" i="8"/>
  <c r="H65" i="8"/>
  <c r="G65" i="8"/>
  <c r="F65" i="8"/>
  <c r="E65" i="8"/>
  <c r="D65" i="8"/>
  <c r="C65" i="8"/>
  <c r="B64" i="8"/>
  <c r="B63" i="8"/>
  <c r="B62" i="8"/>
  <c r="B61" i="8"/>
  <c r="B60" i="8"/>
  <c r="N59" i="8"/>
  <c r="M59" i="8"/>
  <c r="L59" i="8"/>
  <c r="K59" i="8"/>
  <c r="J59" i="8"/>
  <c r="I59" i="8"/>
  <c r="H59" i="8"/>
  <c r="G59" i="8"/>
  <c r="F59" i="8"/>
  <c r="E59" i="8"/>
  <c r="D59" i="8"/>
  <c r="C59" i="8"/>
  <c r="B58" i="8"/>
  <c r="B57" i="8"/>
  <c r="N56" i="8"/>
  <c r="M56" i="8"/>
  <c r="L56" i="8"/>
  <c r="K56" i="8"/>
  <c r="J56" i="8"/>
  <c r="I56" i="8"/>
  <c r="H56" i="8"/>
  <c r="G56" i="8"/>
  <c r="F56" i="8"/>
  <c r="E56" i="8"/>
  <c r="D56" i="8"/>
  <c r="C56" i="8"/>
  <c r="B55" i="8"/>
  <c r="B54" i="8"/>
  <c r="B53" i="8"/>
  <c r="N52" i="8"/>
  <c r="M52" i="8"/>
  <c r="L52" i="8"/>
  <c r="K52" i="8"/>
  <c r="J52" i="8"/>
  <c r="I52" i="8"/>
  <c r="H52" i="8"/>
  <c r="G52" i="8"/>
  <c r="F52" i="8"/>
  <c r="E52" i="8"/>
  <c r="D52" i="8"/>
  <c r="C52" i="8"/>
  <c r="B51" i="8"/>
  <c r="B50" i="8"/>
  <c r="B49" i="8"/>
  <c r="N48" i="8"/>
  <c r="M48" i="8"/>
  <c r="L48" i="8"/>
  <c r="K48" i="8"/>
  <c r="J48" i="8"/>
  <c r="I48" i="8"/>
  <c r="H48" i="8"/>
  <c r="G48" i="8"/>
  <c r="F48" i="8"/>
  <c r="E48" i="8"/>
  <c r="D48" i="8"/>
  <c r="C48" i="8"/>
  <c r="B47" i="8"/>
  <c r="B46" i="8"/>
  <c r="N45" i="8"/>
  <c r="M45" i="8"/>
  <c r="L45" i="8"/>
  <c r="K45" i="8"/>
  <c r="J45" i="8"/>
  <c r="I45" i="8"/>
  <c r="H45" i="8"/>
  <c r="G45" i="8"/>
  <c r="F45" i="8"/>
  <c r="E45" i="8"/>
  <c r="D45" i="8"/>
  <c r="C45" i="8"/>
  <c r="B44" i="8"/>
  <c r="N43" i="8"/>
  <c r="M43" i="8"/>
  <c r="L43" i="8"/>
  <c r="K43" i="8"/>
  <c r="J43" i="8"/>
  <c r="I43" i="8"/>
  <c r="H43" i="8"/>
  <c r="G43" i="8"/>
  <c r="F43" i="8"/>
  <c r="E43" i="8"/>
  <c r="D43" i="8"/>
  <c r="C43" i="8"/>
  <c r="B42" i="8"/>
  <c r="B41" i="8"/>
  <c r="B40" i="8"/>
  <c r="N39" i="8"/>
  <c r="M39" i="8"/>
  <c r="L39" i="8"/>
  <c r="K39" i="8"/>
  <c r="J39" i="8"/>
  <c r="I39" i="8"/>
  <c r="H39" i="8"/>
  <c r="G39" i="8"/>
  <c r="F39" i="8"/>
  <c r="E39" i="8"/>
  <c r="D39" i="8"/>
  <c r="C39" i="8"/>
  <c r="B38" i="8"/>
  <c r="B37" i="8"/>
  <c r="B36" i="8"/>
  <c r="N35" i="8"/>
  <c r="M35" i="8"/>
  <c r="L35" i="8"/>
  <c r="K35" i="8"/>
  <c r="J35" i="8"/>
  <c r="I35" i="8"/>
  <c r="H35" i="8"/>
  <c r="G35" i="8"/>
  <c r="F35" i="8"/>
  <c r="E35" i="8"/>
  <c r="D35" i="8"/>
  <c r="C35" i="8"/>
  <c r="B34" i="8"/>
  <c r="B33" i="8"/>
  <c r="N32" i="8"/>
  <c r="M32" i="8"/>
  <c r="L32" i="8"/>
  <c r="K32" i="8"/>
  <c r="J32" i="8"/>
  <c r="I32" i="8"/>
  <c r="H32" i="8"/>
  <c r="G32" i="8"/>
  <c r="F32" i="8"/>
  <c r="E32" i="8"/>
  <c r="D32" i="8"/>
  <c r="C32" i="8"/>
  <c r="B31" i="8"/>
  <c r="B30" i="8"/>
  <c r="N29" i="8"/>
  <c r="M29" i="8"/>
  <c r="L29" i="8"/>
  <c r="K29" i="8"/>
  <c r="J29" i="8"/>
  <c r="I29" i="8"/>
  <c r="H29" i="8"/>
  <c r="G29" i="8"/>
  <c r="F29" i="8"/>
  <c r="E29" i="8"/>
  <c r="D29" i="8"/>
  <c r="C29" i="8"/>
  <c r="B28" i="8"/>
  <c r="B27" i="8"/>
  <c r="B26" i="8"/>
  <c r="N25" i="8"/>
  <c r="M25" i="8"/>
  <c r="L25" i="8"/>
  <c r="K25" i="8"/>
  <c r="J25" i="8"/>
  <c r="I25" i="8"/>
  <c r="H25" i="8"/>
  <c r="G25" i="8"/>
  <c r="F25" i="8"/>
  <c r="E25" i="8"/>
  <c r="D25" i="8"/>
  <c r="C25" i="8"/>
  <c r="B24" i="8"/>
  <c r="B23" i="8"/>
  <c r="N22" i="8"/>
  <c r="M22" i="8"/>
  <c r="L22" i="8"/>
  <c r="K22" i="8"/>
  <c r="J22" i="8"/>
  <c r="I22" i="8"/>
  <c r="H22" i="8"/>
  <c r="G22" i="8"/>
  <c r="F22" i="8"/>
  <c r="E22" i="8"/>
  <c r="D22" i="8"/>
  <c r="C22" i="8"/>
  <c r="B21" i="8"/>
  <c r="B20" i="8"/>
  <c r="N19" i="8"/>
  <c r="M19" i="8"/>
  <c r="L19" i="8"/>
  <c r="K19" i="8"/>
  <c r="J19" i="8"/>
  <c r="I19" i="8"/>
  <c r="H19" i="8"/>
  <c r="G19" i="8"/>
  <c r="F19" i="8"/>
  <c r="E19" i="8"/>
  <c r="D19" i="8"/>
  <c r="C19" i="8"/>
  <c r="B18" i="8"/>
  <c r="N17" i="8"/>
  <c r="M17" i="8"/>
  <c r="L17" i="8"/>
  <c r="K17" i="8"/>
  <c r="J17" i="8"/>
  <c r="I17" i="8"/>
  <c r="H17" i="8"/>
  <c r="G17" i="8"/>
  <c r="F17" i="8"/>
  <c r="E17" i="8"/>
  <c r="D17" i="8"/>
  <c r="C17" i="8"/>
  <c r="B16" i="8"/>
  <c r="B15" i="8"/>
  <c r="B14" i="8"/>
  <c r="N13" i="8"/>
  <c r="M13" i="8"/>
  <c r="L13" i="8"/>
  <c r="K13" i="8"/>
  <c r="J13" i="8"/>
  <c r="I13" i="8"/>
  <c r="H13" i="8"/>
  <c r="G13" i="8"/>
  <c r="F13" i="8"/>
  <c r="E13" i="8"/>
  <c r="D13" i="8"/>
  <c r="C13" i="8"/>
  <c r="B12" i="8"/>
  <c r="B11" i="8"/>
  <c r="N10" i="8"/>
  <c r="M10" i="8"/>
  <c r="L10" i="8"/>
  <c r="K10" i="8"/>
  <c r="J10" i="8"/>
  <c r="I10" i="8"/>
  <c r="H10" i="8"/>
  <c r="G10" i="8"/>
  <c r="F10" i="8"/>
  <c r="E10" i="8"/>
  <c r="D10" i="8"/>
  <c r="C10" i="8"/>
  <c r="B9" i="8"/>
  <c r="N8" i="8"/>
  <c r="M8" i="8"/>
  <c r="L8" i="8"/>
  <c r="K8" i="8"/>
  <c r="J8" i="8"/>
  <c r="I8" i="8"/>
  <c r="H8" i="8"/>
  <c r="G8" i="8"/>
  <c r="F8" i="8"/>
  <c r="E8" i="8"/>
  <c r="D8" i="8"/>
  <c r="C8" i="8"/>
  <c r="B29" i="8" l="1"/>
  <c r="B89" i="8"/>
  <c r="B17" i="8"/>
  <c r="B52" i="8"/>
  <c r="B86" i="8"/>
  <c r="B96" i="8"/>
  <c r="M7" i="8"/>
  <c r="K7" i="8"/>
  <c r="B56" i="8"/>
  <c r="B72" i="8"/>
  <c r="G7" i="8"/>
  <c r="B65" i="8"/>
  <c r="F7" i="8"/>
  <c r="B39" i="8"/>
  <c r="B48" i="8"/>
  <c r="B67" i="8"/>
  <c r="L7" i="8"/>
  <c r="B25" i="8"/>
  <c r="N7" i="8"/>
  <c r="H7" i="8"/>
  <c r="B13" i="8"/>
  <c r="B82" i="8"/>
  <c r="B59" i="8"/>
  <c r="B45" i="8"/>
  <c r="B92" i="8"/>
  <c r="B43" i="8"/>
  <c r="E7" i="8"/>
  <c r="B35" i="8"/>
  <c r="B19" i="8"/>
  <c r="B94" i="8"/>
  <c r="I7" i="8"/>
  <c r="J7" i="8"/>
  <c r="B75" i="8"/>
  <c r="B22" i="8"/>
  <c r="B10" i="8"/>
  <c r="B32" i="8"/>
  <c r="D7" i="8"/>
  <c r="C7" i="8"/>
  <c r="B8" i="8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N7" i="6"/>
  <c r="M7" i="6"/>
  <c r="L7" i="6"/>
  <c r="K7" i="6"/>
  <c r="J7" i="6"/>
  <c r="I7" i="6"/>
  <c r="H7" i="6"/>
  <c r="G7" i="6"/>
  <c r="F7" i="6"/>
  <c r="E7" i="6"/>
  <c r="D7" i="6"/>
  <c r="C7" i="6"/>
  <c r="B7" i="8" l="1"/>
  <c r="B7" i="6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N106" i="3"/>
  <c r="M106" i="3"/>
  <c r="L106" i="3"/>
  <c r="K106" i="3"/>
  <c r="J106" i="3"/>
  <c r="I106" i="3"/>
  <c r="H106" i="3"/>
  <c r="G106" i="3"/>
  <c r="F106" i="3"/>
  <c r="E106" i="3"/>
  <c r="D106" i="3"/>
  <c r="C106" i="3"/>
  <c r="N97" i="3"/>
  <c r="M97" i="3"/>
  <c r="L97" i="3"/>
  <c r="K97" i="3"/>
  <c r="J97" i="3"/>
  <c r="I97" i="3"/>
  <c r="H97" i="3"/>
  <c r="G97" i="3"/>
  <c r="F97" i="3"/>
  <c r="E97" i="3"/>
  <c r="D97" i="3"/>
  <c r="C97" i="3"/>
  <c r="N86" i="3"/>
  <c r="M86" i="3"/>
  <c r="L86" i="3"/>
  <c r="K86" i="3"/>
  <c r="J86" i="3"/>
  <c r="I86" i="3"/>
  <c r="H86" i="3"/>
  <c r="G86" i="3"/>
  <c r="F86" i="3"/>
  <c r="E86" i="3"/>
  <c r="D86" i="3"/>
  <c r="C86" i="3"/>
  <c r="N84" i="3"/>
  <c r="M84" i="3"/>
  <c r="L84" i="3"/>
  <c r="K84" i="3"/>
  <c r="J84" i="3"/>
  <c r="I84" i="3"/>
  <c r="H84" i="3"/>
  <c r="G84" i="3"/>
  <c r="F84" i="3"/>
  <c r="E84" i="3"/>
  <c r="D84" i="3"/>
  <c r="C84" i="3"/>
  <c r="N78" i="3"/>
  <c r="M78" i="3"/>
  <c r="L78" i="3"/>
  <c r="K78" i="3"/>
  <c r="J78" i="3"/>
  <c r="I78" i="3"/>
  <c r="H78" i="3"/>
  <c r="G78" i="3"/>
  <c r="F78" i="3"/>
  <c r="E78" i="3"/>
  <c r="D78" i="3"/>
  <c r="C78" i="3"/>
  <c r="N76" i="3"/>
  <c r="M76" i="3"/>
  <c r="L76" i="3"/>
  <c r="K76" i="3"/>
  <c r="J76" i="3"/>
  <c r="I76" i="3"/>
  <c r="H76" i="3"/>
  <c r="G76" i="3"/>
  <c r="F76" i="3"/>
  <c r="E76" i="3"/>
  <c r="D76" i="3"/>
  <c r="C76" i="3"/>
  <c r="N74" i="3"/>
  <c r="M74" i="3"/>
  <c r="L74" i="3"/>
  <c r="K74" i="3"/>
  <c r="J74" i="3"/>
  <c r="I74" i="3"/>
  <c r="H74" i="3"/>
  <c r="G74" i="3"/>
  <c r="F74" i="3"/>
  <c r="E74" i="3"/>
  <c r="D74" i="3"/>
  <c r="C74" i="3"/>
  <c r="N69" i="3"/>
  <c r="M69" i="3"/>
  <c r="L69" i="3"/>
  <c r="K69" i="3"/>
  <c r="J69" i="3"/>
  <c r="I69" i="3"/>
  <c r="H69" i="3"/>
  <c r="G69" i="3"/>
  <c r="F69" i="3"/>
  <c r="E69" i="3"/>
  <c r="D69" i="3"/>
  <c r="C69" i="3"/>
  <c r="N66" i="3"/>
  <c r="M66" i="3"/>
  <c r="L66" i="3"/>
  <c r="K66" i="3"/>
  <c r="J66" i="3"/>
  <c r="I66" i="3"/>
  <c r="H66" i="3"/>
  <c r="G66" i="3"/>
  <c r="F66" i="3"/>
  <c r="E66" i="3"/>
  <c r="D66" i="3"/>
  <c r="C66" i="3"/>
  <c r="N61" i="3"/>
  <c r="M61" i="3"/>
  <c r="L61" i="3"/>
  <c r="K61" i="3"/>
  <c r="J61" i="3"/>
  <c r="I61" i="3"/>
  <c r="H61" i="3"/>
  <c r="G61" i="3"/>
  <c r="F61" i="3"/>
  <c r="E61" i="3"/>
  <c r="D61" i="3"/>
  <c r="C61" i="3"/>
  <c r="N58" i="3"/>
  <c r="M58" i="3"/>
  <c r="L58" i="3"/>
  <c r="K58" i="3"/>
  <c r="J58" i="3"/>
  <c r="I58" i="3"/>
  <c r="H58" i="3"/>
  <c r="G58" i="3"/>
  <c r="F58" i="3"/>
  <c r="E58" i="3"/>
  <c r="D58" i="3"/>
  <c r="C58" i="3"/>
  <c r="N56" i="3"/>
  <c r="M56" i="3"/>
  <c r="L56" i="3"/>
  <c r="K56" i="3"/>
  <c r="J56" i="3"/>
  <c r="I56" i="3"/>
  <c r="H56" i="3"/>
  <c r="G56" i="3"/>
  <c r="F56" i="3"/>
  <c r="E56" i="3"/>
  <c r="D56" i="3"/>
  <c r="C56" i="3"/>
  <c r="N53" i="3"/>
  <c r="M53" i="3"/>
  <c r="L53" i="3"/>
  <c r="K53" i="3"/>
  <c r="J53" i="3"/>
  <c r="I53" i="3"/>
  <c r="H53" i="3"/>
  <c r="G53" i="3"/>
  <c r="F53" i="3"/>
  <c r="E53" i="3"/>
  <c r="D53" i="3"/>
  <c r="C53" i="3"/>
  <c r="N48" i="3"/>
  <c r="M48" i="3"/>
  <c r="L48" i="3"/>
  <c r="K48" i="3"/>
  <c r="J48" i="3"/>
  <c r="I48" i="3"/>
  <c r="H48" i="3"/>
  <c r="G48" i="3"/>
  <c r="F48" i="3"/>
  <c r="E48" i="3"/>
  <c r="D48" i="3"/>
  <c r="C48" i="3"/>
  <c r="N45" i="3"/>
  <c r="M45" i="3"/>
  <c r="L45" i="3"/>
  <c r="K45" i="3"/>
  <c r="J45" i="3"/>
  <c r="I45" i="3"/>
  <c r="H45" i="3"/>
  <c r="G45" i="3"/>
  <c r="F45" i="3"/>
  <c r="E45" i="3"/>
  <c r="D45" i="3"/>
  <c r="C45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M37" i="3"/>
  <c r="L37" i="3"/>
  <c r="K37" i="3"/>
  <c r="J37" i="3"/>
  <c r="I37" i="3"/>
  <c r="H37" i="3"/>
  <c r="G37" i="3"/>
  <c r="F37" i="3"/>
  <c r="E37" i="3"/>
  <c r="D37" i="3"/>
  <c r="C37" i="3"/>
  <c r="N33" i="3"/>
  <c r="M33" i="3"/>
  <c r="L33" i="3"/>
  <c r="K33" i="3"/>
  <c r="J33" i="3"/>
  <c r="I33" i="3"/>
  <c r="H33" i="3"/>
  <c r="G33" i="3"/>
  <c r="F33" i="3"/>
  <c r="E33" i="3"/>
  <c r="D33" i="3"/>
  <c r="C33" i="3"/>
  <c r="N30" i="3"/>
  <c r="M30" i="3"/>
  <c r="L30" i="3"/>
  <c r="K30" i="3"/>
  <c r="J30" i="3"/>
  <c r="I30" i="3"/>
  <c r="H30" i="3"/>
  <c r="G30" i="3"/>
  <c r="F30" i="3"/>
  <c r="E30" i="3"/>
  <c r="D30" i="3"/>
  <c r="C30" i="3"/>
  <c r="N25" i="3"/>
  <c r="M25" i="3"/>
  <c r="L25" i="3"/>
  <c r="K25" i="3"/>
  <c r="J25" i="3"/>
  <c r="I25" i="3"/>
  <c r="H25" i="3"/>
  <c r="G25" i="3"/>
  <c r="F25" i="3"/>
  <c r="E25" i="3"/>
  <c r="D25" i="3"/>
  <c r="C25" i="3"/>
  <c r="N23" i="3"/>
  <c r="M23" i="3"/>
  <c r="L23" i="3"/>
  <c r="K23" i="3"/>
  <c r="J23" i="3"/>
  <c r="I23" i="3"/>
  <c r="H23" i="3"/>
  <c r="G23" i="3"/>
  <c r="F23" i="3"/>
  <c r="E23" i="3"/>
  <c r="D23" i="3"/>
  <c r="C23" i="3"/>
  <c r="N19" i="3"/>
  <c r="M19" i="3"/>
  <c r="L19" i="3"/>
  <c r="K19" i="3"/>
  <c r="J19" i="3"/>
  <c r="I19" i="3"/>
  <c r="H19" i="3"/>
  <c r="G19" i="3"/>
  <c r="F19" i="3"/>
  <c r="E19" i="3"/>
  <c r="D19" i="3"/>
  <c r="C19" i="3"/>
  <c r="N17" i="3"/>
  <c r="M17" i="3"/>
  <c r="L17" i="3"/>
  <c r="K17" i="3"/>
  <c r="J17" i="3"/>
  <c r="I17" i="3"/>
  <c r="H17" i="3"/>
  <c r="G17" i="3"/>
  <c r="F17" i="3"/>
  <c r="E17" i="3"/>
  <c r="D17" i="3"/>
  <c r="C17" i="3"/>
  <c r="N11" i="3"/>
  <c r="M11" i="3"/>
  <c r="L11" i="3"/>
  <c r="K11" i="3"/>
  <c r="J11" i="3"/>
  <c r="I11" i="3"/>
  <c r="H11" i="3"/>
  <c r="G11" i="3"/>
  <c r="F11" i="3"/>
  <c r="E11" i="3"/>
  <c r="D11" i="3"/>
  <c r="C11" i="3"/>
  <c r="N7" i="3"/>
  <c r="M7" i="3"/>
  <c r="L7" i="3"/>
  <c r="K7" i="3"/>
  <c r="J7" i="3"/>
  <c r="I7" i="3"/>
  <c r="H7" i="3"/>
  <c r="G7" i="3"/>
  <c r="F7" i="3"/>
  <c r="E7" i="3"/>
  <c r="D7" i="3"/>
  <c r="C7" i="3"/>
  <c r="L6" i="3" l="1"/>
  <c r="D6" i="3"/>
  <c r="F6" i="3"/>
  <c r="N6" i="3"/>
  <c r="J6" i="3"/>
  <c r="H6" i="3"/>
  <c r="B6" i="4"/>
  <c r="E6" i="3"/>
  <c r="G6" i="3"/>
  <c r="I6" i="3"/>
  <c r="M6" i="3"/>
  <c r="C6" i="3"/>
  <c r="K6" i="3"/>
  <c r="B6" i="3" l="1"/>
</calcChain>
</file>

<file path=xl/sharedStrings.xml><?xml version="1.0" encoding="utf-8"?>
<sst xmlns="http://schemas.openxmlformats.org/spreadsheetml/2006/main" count="791" uniqueCount="203">
  <si>
    <t>Provincia y municipio</t>
  </si>
  <si>
    <t xml:space="preserve">Enero </t>
  </si>
  <si>
    <t>Febrero</t>
  </si>
  <si>
    <t>Marzo</t>
  </si>
  <si>
    <t>Total</t>
  </si>
  <si>
    <t>Azua</t>
  </si>
  <si>
    <t>Barahona</t>
  </si>
  <si>
    <t>Vicente Noble</t>
  </si>
  <si>
    <t>Distrito Nacional</t>
  </si>
  <si>
    <t>Santo Domingo de Guzmán</t>
  </si>
  <si>
    <t>Duarte</t>
  </si>
  <si>
    <t>San Francisco de Macorís</t>
  </si>
  <si>
    <t>Espaillat</t>
  </si>
  <si>
    <t>Moca</t>
  </si>
  <si>
    <t>Hermanas Mirabal</t>
  </si>
  <si>
    <t>Tenares</t>
  </si>
  <si>
    <t>La Altagracia</t>
  </si>
  <si>
    <t>La Romana</t>
  </si>
  <si>
    <t>La Vega</t>
  </si>
  <si>
    <t>Jarabacoa</t>
  </si>
  <si>
    <t>María Trinidad Sánchez</t>
  </si>
  <si>
    <t>Nagua</t>
  </si>
  <si>
    <t>Baní</t>
  </si>
  <si>
    <t>Puerto Plata</t>
  </si>
  <si>
    <t>Samaná</t>
  </si>
  <si>
    <t>Las Terrenas</t>
  </si>
  <si>
    <t>San Cristóbal</t>
  </si>
  <si>
    <t>San Juan</t>
  </si>
  <si>
    <t>San Pedro de Macorís</t>
  </si>
  <si>
    <t>Guayacanes</t>
  </si>
  <si>
    <t>Ramón Santana</t>
  </si>
  <si>
    <t>Sánchez Ramírez</t>
  </si>
  <si>
    <t>Cotuí</t>
  </si>
  <si>
    <t>Santiago</t>
  </si>
  <si>
    <t>Santo Domingo</t>
  </si>
  <si>
    <t>Boca Chica</t>
  </si>
  <si>
    <t>San Antonio de Guerra</t>
  </si>
  <si>
    <t>Santo Domingo Este</t>
  </si>
  <si>
    <t>Santo Domingo Norte</t>
  </si>
  <si>
    <t>Valverde</t>
  </si>
  <si>
    <t>Mao</t>
  </si>
  <si>
    <t>Villa Tapia</t>
  </si>
  <si>
    <t>Monseñor Nouel</t>
  </si>
  <si>
    <t>Bonao</t>
  </si>
  <si>
    <t>Sosúa</t>
  </si>
  <si>
    <t>Bajos de Haina</t>
  </si>
  <si>
    <t>Abril</t>
  </si>
  <si>
    <t>Pedro Brand</t>
  </si>
  <si>
    <t>Villa Hermosa</t>
  </si>
  <si>
    <t>Monte Cristi</t>
  </si>
  <si>
    <t>Bisonó</t>
  </si>
  <si>
    <t>Tamboril</t>
  </si>
  <si>
    <t>Mayo</t>
  </si>
  <si>
    <t>Junio</t>
  </si>
  <si>
    <t>Villa González</t>
  </si>
  <si>
    <t xml:space="preserve">Julio </t>
  </si>
  <si>
    <t>El Seibo</t>
  </si>
  <si>
    <t>Licey al Medio</t>
  </si>
  <si>
    <t xml:space="preserve">Agosto </t>
  </si>
  <si>
    <t>Septiembre</t>
  </si>
  <si>
    <t>Octubre</t>
  </si>
  <si>
    <t>Noviembre</t>
  </si>
  <si>
    <t>Diciembre</t>
  </si>
  <si>
    <t>Castillo</t>
  </si>
  <si>
    <t>Gaspar Hernández</t>
  </si>
  <si>
    <t>Salcedo</t>
  </si>
  <si>
    <t>Cabrera</t>
  </si>
  <si>
    <t>Los Alcarrizos</t>
  </si>
  <si>
    <t xml:space="preserve">Azua </t>
  </si>
  <si>
    <t>Tábara Arriba</t>
  </si>
  <si>
    <t>Baoruco</t>
  </si>
  <si>
    <t>Neiba</t>
  </si>
  <si>
    <t>Paraíso</t>
  </si>
  <si>
    <t>Polo</t>
  </si>
  <si>
    <t>Villa Riva</t>
  </si>
  <si>
    <t>Miches</t>
  </si>
  <si>
    <t>Higüey</t>
  </si>
  <si>
    <t>San Rafael del Yuma</t>
  </si>
  <si>
    <t>Río San juan</t>
  </si>
  <si>
    <t xml:space="preserve">Monte Cristi </t>
  </si>
  <si>
    <t xml:space="preserve">Peravia </t>
  </si>
  <si>
    <t>Nizao</t>
  </si>
  <si>
    <t>Matanzas</t>
  </si>
  <si>
    <t>Villa Altagracia</t>
  </si>
  <si>
    <t xml:space="preserve">San Juan </t>
  </si>
  <si>
    <t>San pedro de Macorís</t>
  </si>
  <si>
    <t>Cevicos</t>
  </si>
  <si>
    <t>Puñal</t>
  </si>
  <si>
    <t>Santiago Rodríguez</t>
  </si>
  <si>
    <t xml:space="preserve">San Ignacio de Sabaneta </t>
  </si>
  <si>
    <t>Esperanza</t>
  </si>
  <si>
    <t>Piedra Blanca</t>
  </si>
  <si>
    <t>Monte Plata</t>
  </si>
  <si>
    <t xml:space="preserve">San José de Ocoa </t>
  </si>
  <si>
    <t>Sabana Larga</t>
  </si>
  <si>
    <t>Santo Domingo Oeste</t>
  </si>
  <si>
    <t>Nota: No a todas las licencias se le incluyó área de contrucción para evitar duplicidad, dado a que una misma licencia pude ser inicio de obra, licencia final o modificación.</t>
  </si>
  <si>
    <t>*Cifras sujetas a rectificación.</t>
  </si>
  <si>
    <t>Fuente: Registros administrativos Departamento de Tramitación de planos, Ministerio de Obras Públicas y Comunicaciones (MOPC).</t>
  </si>
  <si>
    <t>Elaboración: Oficina Nacional de Estadística (ONE).</t>
  </si>
  <si>
    <t>Padre Las Casas</t>
  </si>
  <si>
    <t>Sabana Yegua</t>
  </si>
  <si>
    <t>La Cienaga</t>
  </si>
  <si>
    <t>Santa Cruz de Barahona</t>
  </si>
  <si>
    <t>Villa Central</t>
  </si>
  <si>
    <t>Arenoso</t>
  </si>
  <si>
    <t xml:space="preserve">Miches </t>
  </si>
  <si>
    <t>Cayetano Germosén</t>
  </si>
  <si>
    <t>Juan López</t>
  </si>
  <si>
    <t>Hato Mayor</t>
  </si>
  <si>
    <t>Sabana de la Mar</t>
  </si>
  <si>
    <t xml:space="preserve">Higüey </t>
  </si>
  <si>
    <t>Salvaleón de Higüey</t>
  </si>
  <si>
    <t>Verón Punta cana</t>
  </si>
  <si>
    <t>Concepción de la Vega</t>
  </si>
  <si>
    <t>No Identificado</t>
  </si>
  <si>
    <t>Rio San Juan</t>
  </si>
  <si>
    <t>Maimón</t>
  </si>
  <si>
    <t>Peravia</t>
  </si>
  <si>
    <t xml:space="preserve">Guayubín </t>
  </si>
  <si>
    <t xml:space="preserve">Maimón </t>
  </si>
  <si>
    <t>Puero Plata</t>
  </si>
  <si>
    <t>San Felipe de Puerto Plata</t>
  </si>
  <si>
    <t>El Limón</t>
  </si>
  <si>
    <t>Sabana Grande de Palenque</t>
  </si>
  <si>
    <t>Yaguate</t>
  </si>
  <si>
    <t>San José de Ocoa</t>
  </si>
  <si>
    <t>San Juan de la Maguana</t>
  </si>
  <si>
    <t>Consuelo</t>
  </si>
  <si>
    <t>San José de los Llanos</t>
  </si>
  <si>
    <t>Baitoa</t>
  </si>
  <si>
    <t xml:space="preserve">Puñal </t>
  </si>
  <si>
    <t>San José de las matas</t>
  </si>
  <si>
    <t xml:space="preserve">Santiago </t>
  </si>
  <si>
    <t>Santiago de los Caballeros</t>
  </si>
  <si>
    <t>Villa Bisonó, Navarrete</t>
  </si>
  <si>
    <t>Distrito Nacional, Santo Domingo de Guzmán</t>
  </si>
  <si>
    <t xml:space="preserve">Santo Domingo Oeste </t>
  </si>
  <si>
    <t>Fuente: Registros administrativos Departamento de Tramitación de planos, Ministerio de Obras Públicas y Comunicaciones ( MOPC)</t>
  </si>
  <si>
    <t>Los Ríos</t>
  </si>
  <si>
    <t>Dajabón</t>
  </si>
  <si>
    <t>San Francisco De Macorís</t>
  </si>
  <si>
    <t>Jima Abajo</t>
  </si>
  <si>
    <t xml:space="preserve">Puerto Plata </t>
  </si>
  <si>
    <t>Altamira</t>
  </si>
  <si>
    <t>Villa Montellano</t>
  </si>
  <si>
    <t>Sabana Grande De Palenque</t>
  </si>
  <si>
    <t>Bajos De Haina</t>
  </si>
  <si>
    <t>San Pedro De Macorís</t>
  </si>
  <si>
    <t>Villa La Mata</t>
  </si>
  <si>
    <t>Jánico</t>
  </si>
  <si>
    <t>Licey Al Medio</t>
  </si>
  <si>
    <t>* Cifras sujetas a rectificación</t>
  </si>
  <si>
    <t>Enriquillo</t>
  </si>
  <si>
    <t>La Ciénaga</t>
  </si>
  <si>
    <t>San Víctor</t>
  </si>
  <si>
    <t>Río San Juan</t>
  </si>
  <si>
    <t>Guayubín</t>
  </si>
  <si>
    <t>Villa Los Almácigos</t>
  </si>
  <si>
    <t>Nota: No a todas las licencias se le incluyó área de contrucción para evitar duplicidad, dado a que una misma licencia puede ser inicio de obra, licencia final o modificación.</t>
  </si>
  <si>
    <t>Fuente: Registros administrativos Departamento Tramitación de planos, Ministerio de Vivienda y Edificaciones (MIVED).</t>
  </si>
  <si>
    <t xml:space="preserve">Octubre </t>
  </si>
  <si>
    <t>Monción</t>
  </si>
  <si>
    <t>Las Yayas de Viajama</t>
  </si>
  <si>
    <t>Las Matas de Farfán</t>
  </si>
  <si>
    <t>San José de Las Matas</t>
  </si>
  <si>
    <t>Yamasá</t>
  </si>
  <si>
    <t>Julio</t>
  </si>
  <si>
    <t>Agosto</t>
  </si>
  <si>
    <t xml:space="preserve">San Rafael del Yuma </t>
  </si>
  <si>
    <t>Villa la Mata</t>
  </si>
  <si>
    <t>San Ignacio de Sabaneta</t>
  </si>
  <si>
    <t>Dabajón</t>
  </si>
  <si>
    <t xml:space="preserve">San Gregorio de Nigua </t>
  </si>
  <si>
    <t>Constanza</t>
  </si>
  <si>
    <t>Las Charcas</t>
  </si>
  <si>
    <t>Independencia</t>
  </si>
  <si>
    <t>Jimaní</t>
  </si>
  <si>
    <t>Guaymate</t>
  </si>
  <si>
    <t>El Cercado</t>
  </si>
  <si>
    <t>Bajos de haina</t>
  </si>
  <si>
    <t>Rancho Arriba</t>
  </si>
  <si>
    <t xml:space="preserve">Total </t>
  </si>
  <si>
    <r>
      <rPr>
        <b/>
        <sz val="9"/>
        <color theme="1"/>
        <rFont val="Roboto"/>
      </rPr>
      <t xml:space="preserve">Cuadro 4.5. </t>
    </r>
    <r>
      <rPr>
        <sz val="9"/>
        <color theme="1"/>
        <rFont val="Roboto"/>
      </rPr>
      <t>REPÚBLICA DOMINICANA: Área de construcción con licencia del sector privado por mes, según provincia y municipio, 2024*</t>
    </r>
  </si>
  <si>
    <r>
      <rPr>
        <b/>
        <sz val="9"/>
        <color theme="1"/>
        <rFont val="Roboto"/>
      </rPr>
      <t>Cuadro 4.5.</t>
    </r>
    <r>
      <rPr>
        <sz val="9"/>
        <color theme="1"/>
        <rFont val="Roboto"/>
      </rPr>
      <t xml:space="preserve"> REPÚBLICA DOMINICANA: Área de construcción con licencia del sector privado por mes, según provincia y municipio, 2023*</t>
    </r>
  </si>
  <si>
    <r>
      <rPr>
        <b/>
        <sz val="9"/>
        <color theme="1"/>
        <rFont val="Roboto"/>
      </rPr>
      <t>Cuadro 4.5.</t>
    </r>
    <r>
      <rPr>
        <sz val="9"/>
        <color theme="1"/>
        <rFont val="Roboto"/>
      </rPr>
      <t xml:space="preserve"> REPÚBLICA DOMINICANA: Área de construcción con licencia del sector privado por mes, según provincia y municipio, 2021*</t>
    </r>
  </si>
  <si>
    <r>
      <rPr>
        <b/>
        <sz val="9"/>
        <color theme="1"/>
        <rFont val="Roboto regular"/>
      </rPr>
      <t xml:space="preserve">Cuadro 4.5. </t>
    </r>
    <r>
      <rPr>
        <sz val="9"/>
        <color theme="1"/>
        <rFont val="Roboto regular"/>
      </rPr>
      <t>REPÚBLICA DOMINICANA: Área de construcción con licencia del sector privado por mes, según provincia y municipio, 2020*</t>
    </r>
  </si>
  <si>
    <r>
      <rPr>
        <b/>
        <sz val="9"/>
        <color theme="1"/>
        <rFont val="Roboto regular"/>
      </rPr>
      <t>Cuadro 4.5.</t>
    </r>
    <r>
      <rPr>
        <sz val="9"/>
        <color theme="1"/>
        <rFont val="Roboto regular"/>
      </rPr>
      <t xml:space="preserve"> REPÚBLICA DOMINICANA: Área de construcción con licencia del sector privado por mes, según provincia y municipio, 2019*</t>
    </r>
  </si>
  <si>
    <r>
      <rPr>
        <b/>
        <sz val="9"/>
        <color theme="1"/>
        <rFont val="Roboto"/>
      </rPr>
      <t xml:space="preserve">Cuadro 4.5. </t>
    </r>
    <r>
      <rPr>
        <sz val="9"/>
        <color theme="1"/>
        <rFont val="Roboto"/>
      </rPr>
      <t>REPÚBLICA DOMINICANA: Área de construcción con licencia del sector privado por mes, según provincia y municipio, 2022*</t>
    </r>
  </si>
  <si>
    <t>Las Guáranas</t>
  </si>
  <si>
    <t xml:space="preserve">Río San Juan </t>
  </si>
  <si>
    <t>Pepillo Salcedo</t>
  </si>
  <si>
    <t>Fantino</t>
  </si>
  <si>
    <t>San Gregorio de Nigua</t>
  </si>
  <si>
    <r>
      <rPr>
        <b/>
        <sz val="9"/>
        <color theme="1"/>
        <rFont val="Roboto"/>
      </rPr>
      <t xml:space="preserve">Cuadro 4.5. </t>
    </r>
    <r>
      <rPr>
        <sz val="9"/>
        <color theme="1"/>
        <rFont val="Roboto"/>
      </rPr>
      <t>REPÚBLICA DOMINICANA: Área de construcción con licencia del sector privado por mes, según provincia y municipio, enero-septiembre 2025*</t>
    </r>
  </si>
  <si>
    <t>Pedernales</t>
  </si>
  <si>
    <t>(m²): metros cuadrados.</t>
  </si>
  <si>
    <r>
      <t xml:space="preserve">                     (En m</t>
    </r>
    <r>
      <rPr>
        <vertAlign val="superscript"/>
        <sz val="9"/>
        <color theme="1"/>
        <rFont val="Roboto"/>
      </rPr>
      <t>2</t>
    </r>
    <r>
      <rPr>
        <sz val="9"/>
        <color theme="1"/>
        <rFont val="Roboto"/>
      </rPr>
      <t>)</t>
    </r>
  </si>
  <si>
    <r>
      <t xml:space="preserve">                      (En m</t>
    </r>
    <r>
      <rPr>
        <vertAlign val="superscript"/>
        <sz val="9"/>
        <color theme="1"/>
        <rFont val="Roboto regular"/>
      </rPr>
      <t>2</t>
    </r>
    <r>
      <rPr>
        <sz val="9"/>
        <color theme="1"/>
        <rFont val="Roboto regular"/>
      </rPr>
      <t>)</t>
    </r>
  </si>
  <si>
    <r>
      <t xml:space="preserve">                       (En m</t>
    </r>
    <r>
      <rPr>
        <vertAlign val="superscript"/>
        <sz val="9"/>
        <color theme="1"/>
        <rFont val="Roboto regular"/>
      </rPr>
      <t>2</t>
    </r>
    <r>
      <rPr>
        <sz val="9"/>
        <color theme="1"/>
        <rFont val="Roboto regular"/>
      </rPr>
      <t>)</t>
    </r>
  </si>
  <si>
    <r>
      <t xml:space="preserve">                       (En m</t>
    </r>
    <r>
      <rPr>
        <vertAlign val="superscript"/>
        <sz val="9"/>
        <color theme="1"/>
        <rFont val="Roboto"/>
      </rPr>
      <t>2</t>
    </r>
    <r>
      <rPr>
        <sz val="9"/>
        <color theme="1"/>
        <rFont val="Roboto"/>
      </rPr>
      <t>)</t>
    </r>
  </si>
  <si>
    <r>
      <t xml:space="preserve">                      (En m</t>
    </r>
    <r>
      <rPr>
        <vertAlign val="superscript"/>
        <sz val="9"/>
        <color theme="1"/>
        <rFont val="Roboto"/>
      </rPr>
      <t>2</t>
    </r>
    <r>
      <rPr>
        <sz val="9"/>
        <color theme="1"/>
        <rFont val="Roboto"/>
      </rPr>
      <t>)</t>
    </r>
  </si>
  <si>
    <t>Nota: En 2023 se implementó un cambio metodológico, por el cual no se contabilizan las renovaciones o inicios de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</si>
</sst>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(* #,##0.0_);_(* \(#,##0.0\);_(* &quot;-&quot;??_);_(@_)"/>
    <numFmt numFmtId="173" formatCode="_(* #,##0.00_);_(* \(#,##0.00\);_(* \-??_);_(@_)"/>
    <numFmt numFmtId="174" formatCode="_(&quot;RD$&quot;* #,##0.00_);_(&quot;RD$&quot;* \(#,##0.00\);_(&quot;RD$&quot;* &quot;-&quot;??_);_(@_)"/>
    <numFmt numFmtId="175" formatCode="&quot;RD$&quot;#,##0_);\(&quot;RD$&quot;#,##0\)"/>
    <numFmt numFmtId="176" formatCode="mmmm\ d\,\ yyyy"/>
    <numFmt numFmtId="177" formatCode="_-[$€-2]* #,##0.00_-;\-[$€-2]* #,##0.00_-;_-[$€-2]* &quot;-&quot;??_-"/>
    <numFmt numFmtId="178" formatCode="_([$€]* #,##0.00_);_([$€]* \(#,##0.00\);_([$€]* &quot;-&quot;??_);_(@_)"/>
    <numFmt numFmtId="179" formatCode="_-* #,##0.0_-;\-* #,##0.0_-;_-* &quot;-&quot;_-;_-@_-"/>
    <numFmt numFmtId="180" formatCode="_-* #,##0\ _P_t_s_-;\-* #,##0\ _P_t_s_-;_-* &quot;-&quot;\ _P_t_s_-;_-@_-"/>
    <numFmt numFmtId="181" formatCode="#,##0.0"/>
    <numFmt numFmtId="182" formatCode="_-* #,##0.00\ _€_-;\-* #,##0.00\ _€_-;_-* &quot;-&quot;??\ _€_-;_-@_-"/>
    <numFmt numFmtId="183" formatCode="0.00_)"/>
    <numFmt numFmtId="184" formatCode="[&gt;=0.05]#,##0.0;[&lt;=-0.05]\-#,##0.0;?0.0"/>
    <numFmt numFmtId="185" formatCode="[&gt;=0.05]\(#,##0.0\);[&lt;=-0.05]\(\-#,##0.0\);?\(\-\-\)"/>
    <numFmt numFmtId="186" formatCode="[&gt;=0.05]\(#,##0.0\);[&lt;=-0.05]\(\-#,##0.0\);\(\-\-\);\(@\)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\$#,##0.00\ ;\(\$#,##0.00\)"/>
    <numFmt numFmtId="191" formatCode="#,##0.00;[Red]#,##0.00"/>
    <numFmt numFmtId="192" formatCode="#,##0.0;[Red]#,##0.0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Franklin Gothic Book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  <font>
      <sz val="11"/>
      <name val="??"/>
      <family val="3"/>
    </font>
    <font>
      <sz val="10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Helv"/>
    </font>
    <font>
      <b/>
      <i/>
      <sz val="16"/>
      <name val="Helv"/>
    </font>
    <font>
      <sz val="10"/>
      <name val="Tms Rmn"/>
    </font>
    <font>
      <sz val="10"/>
      <name val="MS Sans Serif"/>
      <family val="2"/>
    </font>
    <font>
      <sz val="12"/>
      <name val="Arial MT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7"/>
      <color indexed="8"/>
      <name val="Franklin Gothic Book"/>
      <family val="2"/>
    </font>
    <font>
      <sz val="11"/>
      <color theme="1"/>
      <name val="Roboto regular"/>
    </font>
    <font>
      <sz val="9"/>
      <color theme="1"/>
      <name val="Roboto Black"/>
    </font>
    <font>
      <sz val="9"/>
      <color theme="1"/>
      <name val="Roboto regular"/>
    </font>
    <font>
      <sz val="7"/>
      <color indexed="8"/>
      <name val="Roboto regular"/>
    </font>
    <font>
      <sz val="7"/>
      <color theme="1"/>
      <name val="Roboto regular"/>
    </font>
    <font>
      <sz val="9"/>
      <color theme="1"/>
      <name val="Franklin Gothic Demi"/>
      <family val="2"/>
    </font>
    <font>
      <sz val="9"/>
      <color indexed="8"/>
      <name val="Franklin Gothic Book"/>
      <family val="2"/>
    </font>
    <font>
      <b/>
      <sz val="9"/>
      <color theme="1"/>
      <name val="Roboto"/>
    </font>
    <font>
      <b/>
      <sz val="11"/>
      <color theme="1"/>
      <name val="Roboto"/>
    </font>
    <font>
      <b/>
      <sz val="9"/>
      <name val="Roboto"/>
    </font>
    <font>
      <sz val="9"/>
      <color theme="1"/>
      <name val="Roboto"/>
    </font>
    <font>
      <sz val="9"/>
      <color indexed="8"/>
      <name val="Roboto"/>
    </font>
    <font>
      <sz val="11"/>
      <color theme="1"/>
      <name val="Roboto"/>
    </font>
    <font>
      <sz val="7"/>
      <color indexed="8"/>
      <name val="Roboto"/>
    </font>
    <font>
      <vertAlign val="superscript"/>
      <sz val="9"/>
      <color theme="1"/>
      <name val="Roboto regular"/>
    </font>
    <font>
      <b/>
      <sz val="9"/>
      <color theme="1"/>
      <name val="Roboto Black"/>
    </font>
    <font>
      <b/>
      <sz val="9"/>
      <color theme="1"/>
      <name val="Roboto regular"/>
    </font>
    <font>
      <sz val="7"/>
      <color theme="1"/>
      <name val="Roboto"/>
    </font>
    <font>
      <vertAlign val="superscript"/>
      <sz val="9"/>
      <color theme="1"/>
      <name val="Roboto"/>
    </font>
    <font>
      <b/>
      <sz val="9"/>
      <color indexed="8"/>
      <name val="Roboto"/>
    </font>
    <font>
      <sz val="8"/>
      <name val="Calibri"/>
      <family val="2"/>
      <scheme val="minor"/>
    </font>
    <font>
      <b/>
      <sz val="7"/>
      <color theme="1"/>
      <name val="Roboto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3">
    <xf numFmtId="0" fontId="0" fillId="0" borderId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20" fillId="0" borderId="0" applyFont="0" applyFill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170" fontId="23" fillId="52" borderId="11">
      <alignment horizontal="center" vertical="center"/>
    </xf>
    <xf numFmtId="0" fontId="24" fillId="0" borderId="12">
      <protection hidden="1"/>
    </xf>
    <xf numFmtId="0" fontId="25" fillId="53" borderId="12" applyNumberFormat="0" applyFont="0" applyBorder="0" applyAlignment="0" applyProtection="0">
      <protection hidden="1"/>
    </xf>
    <xf numFmtId="0" fontId="25" fillId="53" borderId="12" applyNumberFormat="0" applyFont="0" applyBorder="0" applyAlignment="0" applyProtection="0">
      <protection hidden="1"/>
    </xf>
    <xf numFmtId="0" fontId="26" fillId="53" borderId="12" applyNumberFormat="0" applyFont="0" applyBorder="0" applyAlignment="0" applyProtection="0">
      <protection hidden="1"/>
    </xf>
    <xf numFmtId="0" fontId="24" fillId="0" borderId="12">
      <protection hidden="1"/>
    </xf>
    <xf numFmtId="0" fontId="27" fillId="35" borderId="0" applyNumberFormat="0" applyBorder="0" applyAlignment="0" applyProtection="0"/>
    <xf numFmtId="171" fontId="28" fillId="0" borderId="13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0" fillId="0" borderId="15" applyNumberFormat="0" applyFill="0" applyAlignment="0" applyProtection="0"/>
    <xf numFmtId="0" fontId="31" fillId="54" borderId="16" applyNumberFormat="0" applyAlignment="0" applyProtection="0"/>
    <xf numFmtId="0" fontId="31" fillId="54" borderId="16" applyNumberFormat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3" fontId="19" fillId="0" borderId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ill="0" applyBorder="0" applyAlignment="0" applyProtection="0"/>
    <xf numFmtId="6" fontId="36" fillId="0" borderId="0">
      <protection locked="0"/>
    </xf>
    <xf numFmtId="176" fontId="19" fillId="0" borderId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0" fontId="21" fillId="55" borderId="17">
      <alignment horizontal="center" textRotation="44"/>
    </xf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9" fontId="19" fillId="0" borderId="0">
      <protection locked="0"/>
    </xf>
    <xf numFmtId="179" fontId="19" fillId="0" borderId="0">
      <protection locked="0"/>
    </xf>
    <xf numFmtId="2" fontId="19" fillId="0" borderId="0" applyFill="0" applyBorder="0" applyAlignment="0" applyProtection="0"/>
    <xf numFmtId="0" fontId="39" fillId="36" borderId="0" applyNumberFormat="0" applyBorder="0" applyAlignment="0" applyProtection="0"/>
    <xf numFmtId="38" fontId="40" fillId="56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180" fontId="19" fillId="0" borderId="0">
      <protection locked="0"/>
    </xf>
    <xf numFmtId="180" fontId="19" fillId="0" borderId="0">
      <protection locked="0"/>
    </xf>
    <xf numFmtId="180" fontId="19" fillId="0" borderId="0">
      <protection locked="0"/>
    </xf>
    <xf numFmtId="180" fontId="19" fillId="0" borderId="0">
      <protection locked="0"/>
    </xf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8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48" fillId="39" borderId="14" applyNumberFormat="0" applyAlignment="0" applyProtection="0"/>
    <xf numFmtId="10" fontId="40" fillId="57" borderId="22" applyNumberFormat="0" applyBorder="0" applyAlignment="0" applyProtection="0"/>
    <xf numFmtId="0" fontId="48" fillId="58" borderId="14" applyNumberFormat="0" applyAlignment="0" applyProtection="0"/>
    <xf numFmtId="0" fontId="30" fillId="0" borderId="15" applyNumberFormat="0" applyFill="0" applyAlignment="0" applyProtection="0"/>
    <xf numFmtId="0" fontId="49" fillId="0" borderId="12">
      <alignment horizontal="left"/>
      <protection locked="0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0" fillId="59" borderId="0" applyNumberFormat="0" applyBorder="0" applyAlignment="0" applyProtection="0"/>
    <xf numFmtId="37" fontId="51" fillId="0" borderId="0"/>
    <xf numFmtId="0" fontId="52" fillId="0" borderId="0"/>
    <xf numFmtId="183" fontId="53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 applyNumberFormat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33" fillId="0" borderId="0"/>
    <xf numFmtId="0" fontId="55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60" borderId="0"/>
    <xf numFmtId="0" fontId="56" fillId="60" borderId="0"/>
    <xf numFmtId="0" fontId="1" fillId="0" borderId="0"/>
    <xf numFmtId="0" fontId="57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58" fillId="0" borderId="0">
      <alignment vertical="top"/>
    </xf>
    <xf numFmtId="0" fontId="55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4" fontId="35" fillId="0" borderId="0" applyFill="0" applyBorder="0" applyAlignment="0" applyProtection="0">
      <alignment horizontal="right"/>
    </xf>
    <xf numFmtId="185" fontId="59" fillId="0" borderId="0">
      <alignment horizontal="right"/>
    </xf>
    <xf numFmtId="0" fontId="19" fillId="61" borderId="23" applyNumberFormat="0" applyFont="0" applyAlignment="0" applyProtection="0"/>
    <xf numFmtId="0" fontId="19" fillId="61" borderId="23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9" fillId="61" borderId="23" applyNumberFormat="0" applyFont="0" applyAlignment="0" applyProtection="0"/>
    <xf numFmtId="186" fontId="59" fillId="0" borderId="0" applyFill="0" applyBorder="0" applyProtection="0">
      <alignment horizontal="right"/>
    </xf>
    <xf numFmtId="0" fontId="60" fillId="53" borderId="24" applyNumberForma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1" fillId="0" borderId="0"/>
    <xf numFmtId="187" fontId="35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7" fontId="19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0" fillId="0" borderId="0"/>
    <xf numFmtId="0" fontId="62" fillId="0" borderId="12" applyNumberFormat="0" applyFill="0" applyBorder="0" applyAlignment="0" applyProtection="0">
      <protection hidden="1"/>
    </xf>
    <xf numFmtId="0" fontId="63" fillId="62" borderId="25" applyNumberFormat="0" applyFont="0" applyBorder="0" applyAlignment="0">
      <alignment horizontal="left" wrapText="1"/>
    </xf>
    <xf numFmtId="0" fontId="63" fillId="62" borderId="25" applyNumberFormat="0" applyFont="0" applyBorder="0" applyAlignment="0">
      <alignment horizontal="left" wrapText="1"/>
    </xf>
    <xf numFmtId="0" fontId="63" fillId="62" borderId="25" applyNumberFormat="0" applyFont="0" applyBorder="0" applyAlignment="0">
      <alignment horizontal="left" wrapText="1"/>
    </xf>
    <xf numFmtId="0" fontId="63" fillId="62" borderId="25" applyNumberFormat="0" applyFont="0" applyBorder="0" applyAlignment="0">
      <alignment horizontal="left" wrapText="1"/>
    </xf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6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0" applyNumberFormat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5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9" fillId="0" borderId="26" applyNumberFormat="0" applyFill="0" applyAlignment="0" applyProtection="0"/>
    <xf numFmtId="0" fontId="69" fillId="0" borderId="27" applyNumberFormat="0" applyFill="0" applyAlignment="0" applyProtection="0"/>
    <xf numFmtId="37" fontId="40" fillId="64" borderId="0" applyNumberFormat="0" applyBorder="0" applyAlignment="0" applyProtection="0"/>
    <xf numFmtId="37" fontId="40" fillId="0" borderId="0"/>
    <xf numFmtId="0" fontId="40" fillId="65" borderId="0" applyNumberFormat="0" applyBorder="0" applyAlignment="0" applyProtection="0"/>
    <xf numFmtId="3" fontId="70" fillId="0" borderId="21" applyProtection="0"/>
    <xf numFmtId="0" fontId="27" fillId="35" borderId="0" applyNumberFormat="0" applyBorder="0" applyAlignment="0" applyProtection="0"/>
    <xf numFmtId="0" fontId="39" fillId="36" borderId="0" applyNumberFormat="0" applyBorder="0" applyAlignment="0" applyProtection="0"/>
    <xf numFmtId="0" fontId="64" fillId="0" borderId="0" applyNumberFormat="0" applyFill="0" applyBorder="0" applyAlignment="0" applyProtection="0"/>
    <xf numFmtId="0" fontId="71" fillId="0" borderId="0" applyProtection="0"/>
    <xf numFmtId="190" fontId="71" fillId="0" borderId="0" applyProtection="0"/>
    <xf numFmtId="0" fontId="72" fillId="0" borderId="0" applyProtection="0"/>
    <xf numFmtId="0" fontId="73" fillId="0" borderId="0" applyProtection="0"/>
    <xf numFmtId="0" fontId="71" fillId="0" borderId="28" applyProtection="0"/>
    <xf numFmtId="0" fontId="71" fillId="0" borderId="0"/>
    <xf numFmtId="10" fontId="71" fillId="0" borderId="0" applyProtection="0"/>
    <xf numFmtId="0" fontId="71" fillId="0" borderId="0"/>
    <xf numFmtId="2" fontId="71" fillId="0" borderId="0" applyProtection="0"/>
    <xf numFmtId="4" fontId="71" fillId="0" borderId="0" applyProtection="0"/>
    <xf numFmtId="0" fontId="19" fillId="0" borderId="0"/>
    <xf numFmtId="0" fontId="19" fillId="0" borderId="0"/>
    <xf numFmtId="0" fontId="6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33" borderId="0" xfId="0" applyFill="1"/>
    <xf numFmtId="9" fontId="74" fillId="33" borderId="0" xfId="1790" applyFont="1" applyFill="1" applyAlignment="1">
      <alignment horizontal="left" vertical="center"/>
    </xf>
    <xf numFmtId="4" fontId="0" fillId="33" borderId="0" xfId="0" applyNumberFormat="1" applyFill="1"/>
    <xf numFmtId="0" fontId="75" fillId="33" borderId="0" xfId="0" applyFont="1" applyFill="1"/>
    <xf numFmtId="0" fontId="76" fillId="33" borderId="0" xfId="0" applyFont="1" applyFill="1" applyAlignment="1">
      <alignment horizontal="center"/>
    </xf>
    <xf numFmtId="0" fontId="77" fillId="33" borderId="0" xfId="0" applyFont="1" applyFill="1"/>
    <xf numFmtId="9" fontId="78" fillId="33" borderId="0" xfId="1790" applyFont="1" applyFill="1" applyAlignment="1">
      <alignment horizontal="left" vertical="center"/>
    </xf>
    <xf numFmtId="0" fontId="79" fillId="33" borderId="0" xfId="0" applyFont="1" applyFill="1"/>
    <xf numFmtId="4" fontId="77" fillId="33" borderId="0" xfId="0" applyNumberFormat="1" applyFont="1" applyFill="1"/>
    <xf numFmtId="9" fontId="78" fillId="33" borderId="0" xfId="1790" applyFont="1" applyFill="1" applyAlignment="1">
      <alignment vertical="center"/>
    </xf>
    <xf numFmtId="4" fontId="81" fillId="33" borderId="0" xfId="0" applyNumberFormat="1" applyFont="1" applyFill="1" applyAlignment="1">
      <alignment horizontal="right" vertical="center"/>
    </xf>
    <xf numFmtId="0" fontId="80" fillId="33" borderId="0" xfId="0" applyFont="1" applyFill="1" applyAlignment="1">
      <alignment vertical="center"/>
    </xf>
    <xf numFmtId="0" fontId="82" fillId="33" borderId="29" xfId="0" applyFont="1" applyFill="1" applyBorder="1" applyAlignment="1">
      <alignment horizontal="left" vertical="center" wrapText="1"/>
    </xf>
    <xf numFmtId="0" fontId="82" fillId="33" borderId="29" xfId="0" applyFont="1" applyFill="1" applyBorder="1" applyAlignment="1">
      <alignment horizontal="center" vertical="center" wrapText="1"/>
    </xf>
    <xf numFmtId="0" fontId="83" fillId="33" borderId="0" xfId="0" applyFont="1" applyFill="1"/>
    <xf numFmtId="2" fontId="84" fillId="33" borderId="0" xfId="1919" applyNumberFormat="1" applyFont="1" applyFill="1" applyAlignment="1">
      <alignment vertical="justify" wrapText="1"/>
    </xf>
    <xf numFmtId="4" fontId="83" fillId="33" borderId="0" xfId="0" applyNumberFormat="1" applyFont="1" applyFill="1"/>
    <xf numFmtId="0" fontId="82" fillId="33" borderId="0" xfId="0" applyFont="1" applyFill="1" applyAlignment="1">
      <alignment horizontal="left" vertical="center" wrapText="1"/>
    </xf>
    <xf numFmtId="0" fontId="85" fillId="33" borderId="0" xfId="0" applyFont="1" applyFill="1" applyAlignment="1">
      <alignment horizontal="left" vertical="center" indent="1"/>
    </xf>
    <xf numFmtId="0" fontId="87" fillId="33" borderId="0" xfId="0" applyFont="1" applyFill="1"/>
    <xf numFmtId="0" fontId="87" fillId="66" borderId="0" xfId="0" applyFont="1" applyFill="1"/>
    <xf numFmtId="0" fontId="85" fillId="0" borderId="0" xfId="0" applyFont="1" applyAlignment="1">
      <alignment horizontal="left" vertical="center" indent="1"/>
    </xf>
    <xf numFmtId="0" fontId="82" fillId="0" borderId="0" xfId="0" applyFont="1" applyAlignment="1">
      <alignment horizontal="left" vertical="center" wrapText="1"/>
    </xf>
    <xf numFmtId="0" fontId="82" fillId="33" borderId="0" xfId="0" applyFont="1" applyFill="1" applyAlignment="1">
      <alignment horizontal="left" vertical="center" indent="1"/>
    </xf>
    <xf numFmtId="0" fontId="85" fillId="33" borderId="10" xfId="0" applyFont="1" applyFill="1" applyBorder="1" applyAlignment="1">
      <alignment horizontal="left" vertical="center" indent="1"/>
    </xf>
    <xf numFmtId="9" fontId="88" fillId="67" borderId="0" xfId="1790" applyFont="1" applyFill="1" applyBorder="1" applyAlignment="1">
      <alignment vertical="center"/>
    </xf>
    <xf numFmtId="0" fontId="90" fillId="33" borderId="0" xfId="0" applyFont="1" applyFill="1" applyAlignment="1">
      <alignment horizontal="left" vertical="center" wrapText="1"/>
    </xf>
    <xf numFmtId="4" fontId="90" fillId="33" borderId="0" xfId="0" applyNumberFormat="1" applyFont="1" applyFill="1"/>
    <xf numFmtId="0" fontId="90" fillId="33" borderId="0" xfId="0" applyFont="1" applyFill="1"/>
    <xf numFmtId="0" fontId="90" fillId="33" borderId="29" xfId="0" applyFont="1" applyFill="1" applyBorder="1" applyAlignment="1">
      <alignment horizontal="center" vertical="center" wrapText="1"/>
    </xf>
    <xf numFmtId="0" fontId="82" fillId="33" borderId="29" xfId="0" applyFont="1" applyFill="1" applyBorder="1" applyAlignment="1">
      <alignment horizontal="left" vertical="center" wrapText="1" indent="1"/>
    </xf>
    <xf numFmtId="0" fontId="82" fillId="33" borderId="0" xfId="0" applyFont="1" applyFill="1" applyAlignment="1">
      <alignment horizontal="center"/>
    </xf>
    <xf numFmtId="0" fontId="82" fillId="33" borderId="0" xfId="0" applyFont="1" applyFill="1" applyAlignment="1">
      <alignment horizontal="left" vertical="center" wrapText="1" indent="1"/>
    </xf>
    <xf numFmtId="0" fontId="85" fillId="33" borderId="0" xfId="0" applyFont="1" applyFill="1"/>
    <xf numFmtId="0" fontId="82" fillId="33" borderId="0" xfId="0" applyFont="1" applyFill="1"/>
    <xf numFmtId="0" fontId="85" fillId="33" borderId="0" xfId="0" applyFont="1" applyFill="1" applyAlignment="1">
      <alignment horizontal="left" indent="1"/>
    </xf>
    <xf numFmtId="4" fontId="85" fillId="33" borderId="0" xfId="0" applyNumberFormat="1" applyFont="1" applyFill="1"/>
    <xf numFmtId="0" fontId="85" fillId="33" borderId="10" xfId="0" applyFont="1" applyFill="1" applyBorder="1" applyAlignment="1">
      <alignment horizontal="left" indent="1"/>
    </xf>
    <xf numFmtId="9" fontId="88" fillId="33" borderId="0" xfId="1790" applyFont="1" applyFill="1" applyAlignment="1">
      <alignment vertical="center"/>
    </xf>
    <xf numFmtId="0" fontId="92" fillId="33" borderId="0" xfId="0" applyFont="1" applyFill="1"/>
    <xf numFmtId="4" fontId="92" fillId="33" borderId="0" xfId="0" applyNumberFormat="1" applyFont="1" applyFill="1"/>
    <xf numFmtId="0" fontId="77" fillId="33" borderId="0" xfId="0" applyFont="1" applyFill="1" applyAlignment="1">
      <alignment horizontal="left" indent="1"/>
    </xf>
    <xf numFmtId="181" fontId="82" fillId="33" borderId="0" xfId="0" applyNumberFormat="1" applyFont="1" applyFill="1" applyAlignment="1">
      <alignment horizontal="right" vertical="center" wrapText="1"/>
    </xf>
    <xf numFmtId="181" fontId="82" fillId="33" borderId="0" xfId="0" applyNumberFormat="1" applyFont="1" applyFill="1"/>
    <xf numFmtId="181" fontId="85" fillId="33" borderId="0" xfId="0" applyNumberFormat="1" applyFont="1" applyFill="1"/>
    <xf numFmtId="181" fontId="85" fillId="33" borderId="10" xfId="0" applyNumberFormat="1" applyFont="1" applyFill="1" applyBorder="1"/>
    <xf numFmtId="181" fontId="84" fillId="33" borderId="0" xfId="1920" applyNumberFormat="1" applyFont="1" applyFill="1" applyAlignment="1">
      <alignment horizontal="right" vertical="center" wrapText="1"/>
    </xf>
    <xf numFmtId="181" fontId="84" fillId="0" borderId="0" xfId="1920" applyNumberFormat="1" applyFont="1" applyAlignment="1">
      <alignment horizontal="right" vertical="center" wrapText="1"/>
    </xf>
    <xf numFmtId="181" fontId="86" fillId="33" borderId="0" xfId="0" applyNumberFormat="1" applyFont="1" applyFill="1" applyAlignment="1">
      <alignment horizontal="right" vertical="center"/>
    </xf>
    <xf numFmtId="181" fontId="87" fillId="33" borderId="0" xfId="0" applyNumberFormat="1" applyFont="1" applyFill="1" applyAlignment="1">
      <alignment vertical="center"/>
    </xf>
    <xf numFmtId="181" fontId="86" fillId="33" borderId="10" xfId="0" applyNumberFormat="1" applyFont="1" applyFill="1" applyBorder="1" applyAlignment="1">
      <alignment horizontal="right" vertical="center"/>
    </xf>
    <xf numFmtId="181" fontId="87" fillId="33" borderId="0" xfId="0" applyNumberFormat="1" applyFont="1" applyFill="1"/>
    <xf numFmtId="0" fontId="82" fillId="0" borderId="0" xfId="0" applyFont="1"/>
    <xf numFmtId="0" fontId="82" fillId="33" borderId="0" xfId="0" applyFont="1" applyFill="1" applyAlignment="1">
      <alignment vertical="center" wrapText="1"/>
    </xf>
    <xf numFmtId="191" fontId="82" fillId="33" borderId="0" xfId="0" applyNumberFormat="1" applyFont="1" applyFill="1"/>
    <xf numFmtId="9" fontId="94" fillId="33" borderId="0" xfId="1790" applyFont="1" applyFill="1" applyAlignment="1">
      <alignment vertical="center"/>
    </xf>
    <xf numFmtId="192" fontId="82" fillId="33" borderId="0" xfId="1922" applyNumberFormat="1" applyFont="1" applyFill="1" applyAlignment="1">
      <alignment horizontal="right" vertical="center" wrapText="1"/>
    </xf>
    <xf numFmtId="192" fontId="82" fillId="33" borderId="0" xfId="0" applyNumberFormat="1" applyFont="1" applyFill="1" applyAlignment="1">
      <alignment horizontal="right"/>
    </xf>
    <xf numFmtId="192" fontId="82" fillId="0" borderId="0" xfId="1922" applyNumberFormat="1" applyFont="1" applyAlignment="1">
      <alignment horizontal="right"/>
    </xf>
    <xf numFmtId="192" fontId="85" fillId="0" borderId="0" xfId="1922" applyNumberFormat="1" applyFont="1" applyAlignment="1">
      <alignment horizontal="right"/>
    </xf>
    <xf numFmtId="192" fontId="85" fillId="33" borderId="0" xfId="0" applyNumberFormat="1" applyFont="1" applyFill="1" applyAlignment="1">
      <alignment horizontal="right"/>
    </xf>
    <xf numFmtId="0" fontId="8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5" fillId="0" borderId="10" xfId="0" applyFont="1" applyBorder="1" applyAlignment="1">
      <alignment horizontal="left" indent="1"/>
    </xf>
    <xf numFmtId="0" fontId="82" fillId="33" borderId="0" xfId="0" applyFont="1" applyFill="1" applyAlignment="1">
      <alignment horizontal="left"/>
    </xf>
    <xf numFmtId="192" fontId="85" fillId="33" borderId="0" xfId="0" applyNumberFormat="1" applyFont="1" applyFill="1"/>
    <xf numFmtId="181" fontId="82" fillId="33" borderId="0" xfId="0" applyNumberFormat="1" applyFont="1" applyFill="1" applyAlignment="1">
      <alignment horizontal="right"/>
    </xf>
    <xf numFmtId="192" fontId="85" fillId="33" borderId="10" xfId="0" applyNumberFormat="1" applyFont="1" applyFill="1" applyBorder="1" applyAlignment="1">
      <alignment horizontal="right"/>
    </xf>
    <xf numFmtId="0" fontId="96" fillId="33" borderId="0" xfId="0" applyFont="1" applyFill="1"/>
    <xf numFmtId="181" fontId="82" fillId="33" borderId="10" xfId="0" applyNumberFormat="1" applyFont="1" applyFill="1" applyBorder="1" applyAlignment="1">
      <alignment horizontal="right"/>
    </xf>
    <xf numFmtId="192" fontId="82" fillId="33" borderId="0" xfId="1922" applyNumberFormat="1" applyFont="1" applyFill="1" applyBorder="1" applyAlignment="1">
      <alignment horizontal="right" vertical="center" wrapText="1"/>
    </xf>
    <xf numFmtId="192" fontId="82" fillId="33" borderId="10" xfId="1922" applyNumberFormat="1" applyFont="1" applyFill="1" applyBorder="1" applyAlignment="1">
      <alignment horizontal="right" vertical="center" wrapText="1"/>
    </xf>
    <xf numFmtId="181" fontId="82" fillId="33" borderId="10" xfId="0" applyNumberFormat="1" applyFont="1" applyFill="1" applyBorder="1"/>
    <xf numFmtId="181" fontId="84" fillId="33" borderId="10" xfId="1920" applyNumberFormat="1" applyFont="1" applyFill="1" applyBorder="1" applyAlignment="1">
      <alignment horizontal="right" vertical="center" wrapText="1"/>
    </xf>
    <xf numFmtId="192" fontId="85" fillId="0" borderId="0" xfId="0" applyNumberFormat="1" applyFont="1" applyAlignment="1">
      <alignment horizontal="right"/>
    </xf>
    <xf numFmtId="192" fontId="85" fillId="0" borderId="10" xfId="0" applyNumberFormat="1" applyFont="1" applyBorder="1" applyAlignment="1">
      <alignment horizontal="right"/>
    </xf>
    <xf numFmtId="181" fontId="82" fillId="33" borderId="0" xfId="0" applyNumberFormat="1" applyFont="1" applyFill="1" applyAlignment="1">
      <alignment horizontal="right" vertical="center"/>
    </xf>
    <xf numFmtId="181" fontId="85" fillId="33" borderId="0" xfId="0" applyNumberFormat="1" applyFont="1" applyFill="1" applyAlignment="1">
      <alignment horizontal="right" vertical="center"/>
    </xf>
    <xf numFmtId="181" fontId="82" fillId="33" borderId="10" xfId="0" applyNumberFormat="1" applyFont="1" applyFill="1" applyBorder="1" applyAlignment="1">
      <alignment horizontal="right" vertical="center"/>
    </xf>
    <xf numFmtId="181" fontId="85" fillId="33" borderId="10" xfId="0" applyNumberFormat="1" applyFont="1" applyFill="1" applyBorder="1" applyAlignment="1">
      <alignment horizontal="right" vertical="center"/>
    </xf>
    <xf numFmtId="0" fontId="16" fillId="33" borderId="0" xfId="0" applyFont="1" applyFill="1"/>
    <xf numFmtId="4" fontId="91" fillId="33" borderId="0" xfId="0" applyNumberFormat="1" applyFont="1" applyFill="1" applyAlignment="1">
      <alignment horizontal="right" vertical="center"/>
    </xf>
    <xf numFmtId="192" fontId="82" fillId="33" borderId="0" xfId="0" applyNumberFormat="1" applyFont="1" applyFill="1"/>
    <xf numFmtId="0" fontId="77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85" fillId="33" borderId="0" xfId="0" applyFont="1" applyFill="1" applyAlignment="1">
      <alignment horizontal="left" vertical="center"/>
    </xf>
    <xf numFmtId="0" fontId="85" fillId="33" borderId="0" xfId="0" applyFont="1" applyFill="1" applyAlignment="1">
      <alignment horizontal="left" vertical="center" wrapText="1"/>
    </xf>
  </cellXfs>
  <cellStyles count="1923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1 2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4" xfId="9" xr:uid="{00000000-0005-0000-0000-000008000000}"/>
    <cellStyle name="20% - Accent4 2" xfId="10" xr:uid="{00000000-0005-0000-0000-000009000000}"/>
    <cellStyle name="20% - Accent5" xfId="11" xr:uid="{00000000-0005-0000-0000-00000A000000}"/>
    <cellStyle name="20% - Accent5 2" xfId="12" xr:uid="{00000000-0005-0000-0000-00000B000000}"/>
    <cellStyle name="20% - Accent6" xfId="13" xr:uid="{00000000-0005-0000-0000-00000C000000}"/>
    <cellStyle name="20% - Accent6 2" xfId="14" xr:uid="{00000000-0005-0000-0000-00000D000000}"/>
    <cellStyle name="20% - Colore 1" xfId="15" xr:uid="{00000000-0005-0000-0000-00000E000000}"/>
    <cellStyle name="20% - Colore 1 10" xfId="16" xr:uid="{00000000-0005-0000-0000-00000F000000}"/>
    <cellStyle name="20% - Colore 1 10 2" xfId="17" xr:uid="{00000000-0005-0000-0000-000010000000}"/>
    <cellStyle name="20% - Colore 1 11" xfId="18" xr:uid="{00000000-0005-0000-0000-000011000000}"/>
    <cellStyle name="20% - Colore 1 11 2" xfId="19" xr:uid="{00000000-0005-0000-0000-000012000000}"/>
    <cellStyle name="20% - Colore 1 12" xfId="20" xr:uid="{00000000-0005-0000-0000-000013000000}"/>
    <cellStyle name="20% - Colore 1 12 2" xfId="21" xr:uid="{00000000-0005-0000-0000-000014000000}"/>
    <cellStyle name="20% - Colore 1 13" xfId="22" xr:uid="{00000000-0005-0000-0000-000015000000}"/>
    <cellStyle name="20% - Colore 1 2" xfId="23" xr:uid="{00000000-0005-0000-0000-000016000000}"/>
    <cellStyle name="20% - Colore 1 2 2" xfId="24" xr:uid="{00000000-0005-0000-0000-000017000000}"/>
    <cellStyle name="20% - Colore 1 2 2 2" xfId="25" xr:uid="{00000000-0005-0000-0000-000018000000}"/>
    <cellStyle name="20% - Colore 1 2 3" xfId="26" xr:uid="{00000000-0005-0000-0000-000019000000}"/>
    <cellStyle name="20% - Colore 1 3" xfId="27" xr:uid="{00000000-0005-0000-0000-00001A000000}"/>
    <cellStyle name="20% - Colore 1 3 2" xfId="28" xr:uid="{00000000-0005-0000-0000-00001B000000}"/>
    <cellStyle name="20% - Colore 1 3 2 2" xfId="29" xr:uid="{00000000-0005-0000-0000-00001C000000}"/>
    <cellStyle name="20% - Colore 1 3 3" xfId="30" xr:uid="{00000000-0005-0000-0000-00001D000000}"/>
    <cellStyle name="20% - Colore 1 4" xfId="31" xr:uid="{00000000-0005-0000-0000-00001E000000}"/>
    <cellStyle name="20% - Colore 1 4 2" xfId="32" xr:uid="{00000000-0005-0000-0000-00001F000000}"/>
    <cellStyle name="20% - Colore 1 4 2 2" xfId="33" xr:uid="{00000000-0005-0000-0000-000020000000}"/>
    <cellStyle name="20% - Colore 1 4 3" xfId="34" xr:uid="{00000000-0005-0000-0000-000021000000}"/>
    <cellStyle name="20% - Colore 1 5" xfId="35" xr:uid="{00000000-0005-0000-0000-000022000000}"/>
    <cellStyle name="20% - Colore 1 5 2" xfId="36" xr:uid="{00000000-0005-0000-0000-000023000000}"/>
    <cellStyle name="20% - Colore 1 5 2 2" xfId="37" xr:uid="{00000000-0005-0000-0000-000024000000}"/>
    <cellStyle name="20% - Colore 1 5 3" xfId="38" xr:uid="{00000000-0005-0000-0000-000025000000}"/>
    <cellStyle name="20% - Colore 1 6" xfId="39" xr:uid="{00000000-0005-0000-0000-000026000000}"/>
    <cellStyle name="20% - Colore 1 6 2" xfId="40" xr:uid="{00000000-0005-0000-0000-000027000000}"/>
    <cellStyle name="20% - Colore 1 6 2 2" xfId="41" xr:uid="{00000000-0005-0000-0000-000028000000}"/>
    <cellStyle name="20% - Colore 1 6 3" xfId="42" xr:uid="{00000000-0005-0000-0000-000029000000}"/>
    <cellStyle name="20% - Colore 1 7" xfId="43" xr:uid="{00000000-0005-0000-0000-00002A000000}"/>
    <cellStyle name="20% - Colore 1 7 2" xfId="44" xr:uid="{00000000-0005-0000-0000-00002B000000}"/>
    <cellStyle name="20% - Colore 1 7 2 2" xfId="45" xr:uid="{00000000-0005-0000-0000-00002C000000}"/>
    <cellStyle name="20% - Colore 1 7 3" xfId="46" xr:uid="{00000000-0005-0000-0000-00002D000000}"/>
    <cellStyle name="20% - Colore 1 8" xfId="47" xr:uid="{00000000-0005-0000-0000-00002E000000}"/>
    <cellStyle name="20% - Colore 1 8 2" xfId="48" xr:uid="{00000000-0005-0000-0000-00002F000000}"/>
    <cellStyle name="20% - Colore 1 8 2 2" xfId="49" xr:uid="{00000000-0005-0000-0000-000030000000}"/>
    <cellStyle name="20% - Colore 1 8 3" xfId="50" xr:uid="{00000000-0005-0000-0000-000031000000}"/>
    <cellStyle name="20% - Colore 1 9" xfId="51" xr:uid="{00000000-0005-0000-0000-000032000000}"/>
    <cellStyle name="20% - Colore 1 9 2" xfId="52" xr:uid="{00000000-0005-0000-0000-000033000000}"/>
    <cellStyle name="20% - Colore 2" xfId="53" xr:uid="{00000000-0005-0000-0000-000034000000}"/>
    <cellStyle name="20% - Colore 2 10" xfId="54" xr:uid="{00000000-0005-0000-0000-000035000000}"/>
    <cellStyle name="20% - Colore 2 10 2" xfId="55" xr:uid="{00000000-0005-0000-0000-000036000000}"/>
    <cellStyle name="20% - Colore 2 11" xfId="56" xr:uid="{00000000-0005-0000-0000-000037000000}"/>
    <cellStyle name="20% - Colore 2 11 2" xfId="57" xr:uid="{00000000-0005-0000-0000-000038000000}"/>
    <cellStyle name="20% - Colore 2 12" xfId="58" xr:uid="{00000000-0005-0000-0000-000039000000}"/>
    <cellStyle name="20% - Colore 2 12 2" xfId="59" xr:uid="{00000000-0005-0000-0000-00003A000000}"/>
    <cellStyle name="20% - Colore 2 13" xfId="60" xr:uid="{00000000-0005-0000-0000-00003B000000}"/>
    <cellStyle name="20% - Colore 2 2" xfId="61" xr:uid="{00000000-0005-0000-0000-00003C000000}"/>
    <cellStyle name="20% - Colore 2 2 2" xfId="62" xr:uid="{00000000-0005-0000-0000-00003D000000}"/>
    <cellStyle name="20% - Colore 2 2 2 2" xfId="63" xr:uid="{00000000-0005-0000-0000-00003E000000}"/>
    <cellStyle name="20% - Colore 2 2 3" xfId="64" xr:uid="{00000000-0005-0000-0000-00003F000000}"/>
    <cellStyle name="20% - Colore 2 3" xfId="65" xr:uid="{00000000-0005-0000-0000-000040000000}"/>
    <cellStyle name="20% - Colore 2 3 2" xfId="66" xr:uid="{00000000-0005-0000-0000-000041000000}"/>
    <cellStyle name="20% - Colore 2 3 2 2" xfId="67" xr:uid="{00000000-0005-0000-0000-000042000000}"/>
    <cellStyle name="20% - Colore 2 3 3" xfId="68" xr:uid="{00000000-0005-0000-0000-000043000000}"/>
    <cellStyle name="20% - Colore 2 4" xfId="69" xr:uid="{00000000-0005-0000-0000-000044000000}"/>
    <cellStyle name="20% - Colore 2 4 2" xfId="70" xr:uid="{00000000-0005-0000-0000-000045000000}"/>
    <cellStyle name="20% - Colore 2 4 2 2" xfId="71" xr:uid="{00000000-0005-0000-0000-000046000000}"/>
    <cellStyle name="20% - Colore 2 4 3" xfId="72" xr:uid="{00000000-0005-0000-0000-000047000000}"/>
    <cellStyle name="20% - Colore 2 5" xfId="73" xr:uid="{00000000-0005-0000-0000-000048000000}"/>
    <cellStyle name="20% - Colore 2 5 2" xfId="74" xr:uid="{00000000-0005-0000-0000-000049000000}"/>
    <cellStyle name="20% - Colore 2 5 2 2" xfId="75" xr:uid="{00000000-0005-0000-0000-00004A000000}"/>
    <cellStyle name="20% - Colore 2 5 3" xfId="76" xr:uid="{00000000-0005-0000-0000-00004B000000}"/>
    <cellStyle name="20% - Colore 2 6" xfId="77" xr:uid="{00000000-0005-0000-0000-00004C000000}"/>
    <cellStyle name="20% - Colore 2 6 2" xfId="78" xr:uid="{00000000-0005-0000-0000-00004D000000}"/>
    <cellStyle name="20% - Colore 2 6 2 2" xfId="79" xr:uid="{00000000-0005-0000-0000-00004E000000}"/>
    <cellStyle name="20% - Colore 2 6 3" xfId="80" xr:uid="{00000000-0005-0000-0000-00004F000000}"/>
    <cellStyle name="20% - Colore 2 7" xfId="81" xr:uid="{00000000-0005-0000-0000-000050000000}"/>
    <cellStyle name="20% - Colore 2 7 2" xfId="82" xr:uid="{00000000-0005-0000-0000-000051000000}"/>
    <cellStyle name="20% - Colore 2 7 2 2" xfId="83" xr:uid="{00000000-0005-0000-0000-000052000000}"/>
    <cellStyle name="20% - Colore 2 7 3" xfId="84" xr:uid="{00000000-0005-0000-0000-000053000000}"/>
    <cellStyle name="20% - Colore 2 8" xfId="85" xr:uid="{00000000-0005-0000-0000-000054000000}"/>
    <cellStyle name="20% - Colore 2 8 2" xfId="86" xr:uid="{00000000-0005-0000-0000-000055000000}"/>
    <cellStyle name="20% - Colore 2 8 2 2" xfId="87" xr:uid="{00000000-0005-0000-0000-000056000000}"/>
    <cellStyle name="20% - Colore 2 8 3" xfId="88" xr:uid="{00000000-0005-0000-0000-000057000000}"/>
    <cellStyle name="20% - Colore 2 9" xfId="89" xr:uid="{00000000-0005-0000-0000-000058000000}"/>
    <cellStyle name="20% - Colore 2 9 2" xfId="90" xr:uid="{00000000-0005-0000-0000-000059000000}"/>
    <cellStyle name="20% - Colore 3" xfId="91" xr:uid="{00000000-0005-0000-0000-00005A000000}"/>
    <cellStyle name="20% - Colore 3 10" xfId="92" xr:uid="{00000000-0005-0000-0000-00005B000000}"/>
    <cellStyle name="20% - Colore 3 10 2" xfId="93" xr:uid="{00000000-0005-0000-0000-00005C000000}"/>
    <cellStyle name="20% - Colore 3 11" xfId="94" xr:uid="{00000000-0005-0000-0000-00005D000000}"/>
    <cellStyle name="20% - Colore 3 11 2" xfId="95" xr:uid="{00000000-0005-0000-0000-00005E000000}"/>
    <cellStyle name="20% - Colore 3 12" xfId="96" xr:uid="{00000000-0005-0000-0000-00005F000000}"/>
    <cellStyle name="20% - Colore 3 12 2" xfId="97" xr:uid="{00000000-0005-0000-0000-000060000000}"/>
    <cellStyle name="20% - Colore 3 13" xfId="98" xr:uid="{00000000-0005-0000-0000-000061000000}"/>
    <cellStyle name="20% - Colore 3 2" xfId="99" xr:uid="{00000000-0005-0000-0000-000062000000}"/>
    <cellStyle name="20% - Colore 3 2 2" xfId="100" xr:uid="{00000000-0005-0000-0000-000063000000}"/>
    <cellStyle name="20% - Colore 3 2 2 2" xfId="101" xr:uid="{00000000-0005-0000-0000-000064000000}"/>
    <cellStyle name="20% - Colore 3 2 3" xfId="102" xr:uid="{00000000-0005-0000-0000-000065000000}"/>
    <cellStyle name="20% - Colore 3 3" xfId="103" xr:uid="{00000000-0005-0000-0000-000066000000}"/>
    <cellStyle name="20% - Colore 3 3 2" xfId="104" xr:uid="{00000000-0005-0000-0000-000067000000}"/>
    <cellStyle name="20% - Colore 3 3 2 2" xfId="105" xr:uid="{00000000-0005-0000-0000-000068000000}"/>
    <cellStyle name="20% - Colore 3 3 3" xfId="106" xr:uid="{00000000-0005-0000-0000-000069000000}"/>
    <cellStyle name="20% - Colore 3 4" xfId="107" xr:uid="{00000000-0005-0000-0000-00006A000000}"/>
    <cellStyle name="20% - Colore 3 4 2" xfId="108" xr:uid="{00000000-0005-0000-0000-00006B000000}"/>
    <cellStyle name="20% - Colore 3 4 2 2" xfId="109" xr:uid="{00000000-0005-0000-0000-00006C000000}"/>
    <cellStyle name="20% - Colore 3 4 3" xfId="110" xr:uid="{00000000-0005-0000-0000-00006D000000}"/>
    <cellStyle name="20% - Colore 3 5" xfId="111" xr:uid="{00000000-0005-0000-0000-00006E000000}"/>
    <cellStyle name="20% - Colore 3 5 2" xfId="112" xr:uid="{00000000-0005-0000-0000-00006F000000}"/>
    <cellStyle name="20% - Colore 3 5 2 2" xfId="113" xr:uid="{00000000-0005-0000-0000-000070000000}"/>
    <cellStyle name="20% - Colore 3 5 3" xfId="114" xr:uid="{00000000-0005-0000-0000-000071000000}"/>
    <cellStyle name="20% - Colore 3 6" xfId="115" xr:uid="{00000000-0005-0000-0000-000072000000}"/>
    <cellStyle name="20% - Colore 3 6 2" xfId="116" xr:uid="{00000000-0005-0000-0000-000073000000}"/>
    <cellStyle name="20% - Colore 3 6 2 2" xfId="117" xr:uid="{00000000-0005-0000-0000-000074000000}"/>
    <cellStyle name="20% - Colore 3 6 3" xfId="118" xr:uid="{00000000-0005-0000-0000-000075000000}"/>
    <cellStyle name="20% - Colore 3 7" xfId="119" xr:uid="{00000000-0005-0000-0000-000076000000}"/>
    <cellStyle name="20% - Colore 3 7 2" xfId="120" xr:uid="{00000000-0005-0000-0000-000077000000}"/>
    <cellStyle name="20% - Colore 3 7 2 2" xfId="121" xr:uid="{00000000-0005-0000-0000-000078000000}"/>
    <cellStyle name="20% - Colore 3 7 3" xfId="122" xr:uid="{00000000-0005-0000-0000-000079000000}"/>
    <cellStyle name="20% - Colore 3 8" xfId="123" xr:uid="{00000000-0005-0000-0000-00007A000000}"/>
    <cellStyle name="20% - Colore 3 8 2" xfId="124" xr:uid="{00000000-0005-0000-0000-00007B000000}"/>
    <cellStyle name="20% - Colore 3 8 2 2" xfId="125" xr:uid="{00000000-0005-0000-0000-00007C000000}"/>
    <cellStyle name="20% - Colore 3 8 3" xfId="126" xr:uid="{00000000-0005-0000-0000-00007D000000}"/>
    <cellStyle name="20% - Colore 3 9" xfId="127" xr:uid="{00000000-0005-0000-0000-00007E000000}"/>
    <cellStyle name="20% - Colore 3 9 2" xfId="128" xr:uid="{00000000-0005-0000-0000-00007F000000}"/>
    <cellStyle name="20% - Colore 4" xfId="129" xr:uid="{00000000-0005-0000-0000-000080000000}"/>
    <cellStyle name="20% - Colore 4 10" xfId="130" xr:uid="{00000000-0005-0000-0000-000081000000}"/>
    <cellStyle name="20% - Colore 4 10 2" xfId="131" xr:uid="{00000000-0005-0000-0000-000082000000}"/>
    <cellStyle name="20% - Colore 4 11" xfId="132" xr:uid="{00000000-0005-0000-0000-000083000000}"/>
    <cellStyle name="20% - Colore 4 11 2" xfId="133" xr:uid="{00000000-0005-0000-0000-000084000000}"/>
    <cellStyle name="20% - Colore 4 12" xfId="134" xr:uid="{00000000-0005-0000-0000-000085000000}"/>
    <cellStyle name="20% - Colore 4 12 2" xfId="135" xr:uid="{00000000-0005-0000-0000-000086000000}"/>
    <cellStyle name="20% - Colore 4 13" xfId="136" xr:uid="{00000000-0005-0000-0000-000087000000}"/>
    <cellStyle name="20% - Colore 4 2" xfId="137" xr:uid="{00000000-0005-0000-0000-000088000000}"/>
    <cellStyle name="20% - Colore 4 2 2" xfId="138" xr:uid="{00000000-0005-0000-0000-000089000000}"/>
    <cellStyle name="20% - Colore 4 2 2 2" xfId="139" xr:uid="{00000000-0005-0000-0000-00008A000000}"/>
    <cellStyle name="20% - Colore 4 2 3" xfId="140" xr:uid="{00000000-0005-0000-0000-00008B000000}"/>
    <cellStyle name="20% - Colore 4 3" xfId="141" xr:uid="{00000000-0005-0000-0000-00008C000000}"/>
    <cellStyle name="20% - Colore 4 3 2" xfId="142" xr:uid="{00000000-0005-0000-0000-00008D000000}"/>
    <cellStyle name="20% - Colore 4 3 2 2" xfId="143" xr:uid="{00000000-0005-0000-0000-00008E000000}"/>
    <cellStyle name="20% - Colore 4 3 3" xfId="144" xr:uid="{00000000-0005-0000-0000-00008F000000}"/>
    <cellStyle name="20% - Colore 4 4" xfId="145" xr:uid="{00000000-0005-0000-0000-000090000000}"/>
    <cellStyle name="20% - Colore 4 4 2" xfId="146" xr:uid="{00000000-0005-0000-0000-000091000000}"/>
    <cellStyle name="20% - Colore 4 4 2 2" xfId="147" xr:uid="{00000000-0005-0000-0000-000092000000}"/>
    <cellStyle name="20% - Colore 4 4 3" xfId="148" xr:uid="{00000000-0005-0000-0000-000093000000}"/>
    <cellStyle name="20% - Colore 4 5" xfId="149" xr:uid="{00000000-0005-0000-0000-000094000000}"/>
    <cellStyle name="20% - Colore 4 5 2" xfId="150" xr:uid="{00000000-0005-0000-0000-000095000000}"/>
    <cellStyle name="20% - Colore 4 5 2 2" xfId="151" xr:uid="{00000000-0005-0000-0000-000096000000}"/>
    <cellStyle name="20% - Colore 4 5 3" xfId="152" xr:uid="{00000000-0005-0000-0000-000097000000}"/>
    <cellStyle name="20% - Colore 4 6" xfId="153" xr:uid="{00000000-0005-0000-0000-000098000000}"/>
    <cellStyle name="20% - Colore 4 6 2" xfId="154" xr:uid="{00000000-0005-0000-0000-000099000000}"/>
    <cellStyle name="20% - Colore 4 6 2 2" xfId="155" xr:uid="{00000000-0005-0000-0000-00009A000000}"/>
    <cellStyle name="20% - Colore 4 6 3" xfId="156" xr:uid="{00000000-0005-0000-0000-00009B000000}"/>
    <cellStyle name="20% - Colore 4 7" xfId="157" xr:uid="{00000000-0005-0000-0000-00009C000000}"/>
    <cellStyle name="20% - Colore 4 7 2" xfId="158" xr:uid="{00000000-0005-0000-0000-00009D000000}"/>
    <cellStyle name="20% - Colore 4 7 2 2" xfId="159" xr:uid="{00000000-0005-0000-0000-00009E000000}"/>
    <cellStyle name="20% - Colore 4 7 3" xfId="160" xr:uid="{00000000-0005-0000-0000-00009F000000}"/>
    <cellStyle name="20% - Colore 4 8" xfId="161" xr:uid="{00000000-0005-0000-0000-0000A0000000}"/>
    <cellStyle name="20% - Colore 4 8 2" xfId="162" xr:uid="{00000000-0005-0000-0000-0000A1000000}"/>
    <cellStyle name="20% - Colore 4 8 2 2" xfId="163" xr:uid="{00000000-0005-0000-0000-0000A2000000}"/>
    <cellStyle name="20% - Colore 4 8 3" xfId="164" xr:uid="{00000000-0005-0000-0000-0000A3000000}"/>
    <cellStyle name="20% - Colore 4 9" xfId="165" xr:uid="{00000000-0005-0000-0000-0000A4000000}"/>
    <cellStyle name="20% - Colore 4 9 2" xfId="166" xr:uid="{00000000-0005-0000-0000-0000A5000000}"/>
    <cellStyle name="20% - Colore 5" xfId="167" xr:uid="{00000000-0005-0000-0000-0000A6000000}"/>
    <cellStyle name="20% - Colore 5 10" xfId="168" xr:uid="{00000000-0005-0000-0000-0000A7000000}"/>
    <cellStyle name="20% - Colore 5 10 2" xfId="169" xr:uid="{00000000-0005-0000-0000-0000A8000000}"/>
    <cellStyle name="20% - Colore 5 11" xfId="170" xr:uid="{00000000-0005-0000-0000-0000A9000000}"/>
    <cellStyle name="20% - Colore 5 11 2" xfId="171" xr:uid="{00000000-0005-0000-0000-0000AA000000}"/>
    <cellStyle name="20% - Colore 5 12" xfId="172" xr:uid="{00000000-0005-0000-0000-0000AB000000}"/>
    <cellStyle name="20% - Colore 5 12 2" xfId="173" xr:uid="{00000000-0005-0000-0000-0000AC000000}"/>
    <cellStyle name="20% - Colore 5 13" xfId="174" xr:uid="{00000000-0005-0000-0000-0000AD000000}"/>
    <cellStyle name="20% - Colore 5 2" xfId="175" xr:uid="{00000000-0005-0000-0000-0000AE000000}"/>
    <cellStyle name="20% - Colore 5 2 2" xfId="176" xr:uid="{00000000-0005-0000-0000-0000AF000000}"/>
    <cellStyle name="20% - Colore 5 2 2 2" xfId="177" xr:uid="{00000000-0005-0000-0000-0000B0000000}"/>
    <cellStyle name="20% - Colore 5 2 3" xfId="178" xr:uid="{00000000-0005-0000-0000-0000B1000000}"/>
    <cellStyle name="20% - Colore 5 3" xfId="179" xr:uid="{00000000-0005-0000-0000-0000B2000000}"/>
    <cellStyle name="20% - Colore 5 3 2" xfId="180" xr:uid="{00000000-0005-0000-0000-0000B3000000}"/>
    <cellStyle name="20% - Colore 5 3 2 2" xfId="181" xr:uid="{00000000-0005-0000-0000-0000B4000000}"/>
    <cellStyle name="20% - Colore 5 3 3" xfId="182" xr:uid="{00000000-0005-0000-0000-0000B5000000}"/>
    <cellStyle name="20% - Colore 5 4" xfId="183" xr:uid="{00000000-0005-0000-0000-0000B6000000}"/>
    <cellStyle name="20% - Colore 5 4 2" xfId="184" xr:uid="{00000000-0005-0000-0000-0000B7000000}"/>
    <cellStyle name="20% - Colore 5 4 2 2" xfId="185" xr:uid="{00000000-0005-0000-0000-0000B8000000}"/>
    <cellStyle name="20% - Colore 5 4 3" xfId="186" xr:uid="{00000000-0005-0000-0000-0000B9000000}"/>
    <cellStyle name="20% - Colore 5 5" xfId="187" xr:uid="{00000000-0005-0000-0000-0000BA000000}"/>
    <cellStyle name="20% - Colore 5 5 2" xfId="188" xr:uid="{00000000-0005-0000-0000-0000BB000000}"/>
    <cellStyle name="20% - Colore 5 5 2 2" xfId="189" xr:uid="{00000000-0005-0000-0000-0000BC000000}"/>
    <cellStyle name="20% - Colore 5 5 3" xfId="190" xr:uid="{00000000-0005-0000-0000-0000BD000000}"/>
    <cellStyle name="20% - Colore 5 6" xfId="191" xr:uid="{00000000-0005-0000-0000-0000BE000000}"/>
    <cellStyle name="20% - Colore 5 6 2" xfId="192" xr:uid="{00000000-0005-0000-0000-0000BF000000}"/>
    <cellStyle name="20% - Colore 5 6 2 2" xfId="193" xr:uid="{00000000-0005-0000-0000-0000C0000000}"/>
    <cellStyle name="20% - Colore 5 6 3" xfId="194" xr:uid="{00000000-0005-0000-0000-0000C1000000}"/>
    <cellStyle name="20% - Colore 5 7" xfId="195" xr:uid="{00000000-0005-0000-0000-0000C2000000}"/>
    <cellStyle name="20% - Colore 5 7 2" xfId="196" xr:uid="{00000000-0005-0000-0000-0000C3000000}"/>
    <cellStyle name="20% - Colore 5 7 2 2" xfId="197" xr:uid="{00000000-0005-0000-0000-0000C4000000}"/>
    <cellStyle name="20% - Colore 5 7 3" xfId="198" xr:uid="{00000000-0005-0000-0000-0000C5000000}"/>
    <cellStyle name="20% - Colore 5 8" xfId="199" xr:uid="{00000000-0005-0000-0000-0000C6000000}"/>
    <cellStyle name="20% - Colore 5 8 2" xfId="200" xr:uid="{00000000-0005-0000-0000-0000C7000000}"/>
    <cellStyle name="20% - Colore 5 8 2 2" xfId="201" xr:uid="{00000000-0005-0000-0000-0000C8000000}"/>
    <cellStyle name="20% - Colore 5 8 3" xfId="202" xr:uid="{00000000-0005-0000-0000-0000C9000000}"/>
    <cellStyle name="20% - Colore 5 9" xfId="203" xr:uid="{00000000-0005-0000-0000-0000CA000000}"/>
    <cellStyle name="20% - Colore 5 9 2" xfId="204" xr:uid="{00000000-0005-0000-0000-0000CB000000}"/>
    <cellStyle name="20% - Colore 6" xfId="205" xr:uid="{00000000-0005-0000-0000-0000CC000000}"/>
    <cellStyle name="20% - Colore 6 10" xfId="206" xr:uid="{00000000-0005-0000-0000-0000CD000000}"/>
    <cellStyle name="20% - Colore 6 10 2" xfId="207" xr:uid="{00000000-0005-0000-0000-0000CE000000}"/>
    <cellStyle name="20% - Colore 6 11" xfId="208" xr:uid="{00000000-0005-0000-0000-0000CF000000}"/>
    <cellStyle name="20% - Colore 6 11 2" xfId="209" xr:uid="{00000000-0005-0000-0000-0000D0000000}"/>
    <cellStyle name="20% - Colore 6 12" xfId="210" xr:uid="{00000000-0005-0000-0000-0000D1000000}"/>
    <cellStyle name="20% - Colore 6 12 2" xfId="211" xr:uid="{00000000-0005-0000-0000-0000D2000000}"/>
    <cellStyle name="20% - Colore 6 13" xfId="212" xr:uid="{00000000-0005-0000-0000-0000D3000000}"/>
    <cellStyle name="20% - Colore 6 2" xfId="213" xr:uid="{00000000-0005-0000-0000-0000D4000000}"/>
    <cellStyle name="20% - Colore 6 2 2" xfId="214" xr:uid="{00000000-0005-0000-0000-0000D5000000}"/>
    <cellStyle name="20% - Colore 6 2 2 2" xfId="215" xr:uid="{00000000-0005-0000-0000-0000D6000000}"/>
    <cellStyle name="20% - Colore 6 2 3" xfId="216" xr:uid="{00000000-0005-0000-0000-0000D7000000}"/>
    <cellStyle name="20% - Colore 6 3" xfId="217" xr:uid="{00000000-0005-0000-0000-0000D8000000}"/>
    <cellStyle name="20% - Colore 6 3 2" xfId="218" xr:uid="{00000000-0005-0000-0000-0000D9000000}"/>
    <cellStyle name="20% - Colore 6 3 2 2" xfId="219" xr:uid="{00000000-0005-0000-0000-0000DA000000}"/>
    <cellStyle name="20% - Colore 6 3 3" xfId="220" xr:uid="{00000000-0005-0000-0000-0000DB000000}"/>
    <cellStyle name="20% - Colore 6 4" xfId="221" xr:uid="{00000000-0005-0000-0000-0000DC000000}"/>
    <cellStyle name="20% - Colore 6 4 2" xfId="222" xr:uid="{00000000-0005-0000-0000-0000DD000000}"/>
    <cellStyle name="20% - Colore 6 4 2 2" xfId="223" xr:uid="{00000000-0005-0000-0000-0000DE000000}"/>
    <cellStyle name="20% - Colore 6 4 3" xfId="224" xr:uid="{00000000-0005-0000-0000-0000DF000000}"/>
    <cellStyle name="20% - Colore 6 5" xfId="225" xr:uid="{00000000-0005-0000-0000-0000E0000000}"/>
    <cellStyle name="20% - Colore 6 5 2" xfId="226" xr:uid="{00000000-0005-0000-0000-0000E1000000}"/>
    <cellStyle name="20% - Colore 6 5 2 2" xfId="227" xr:uid="{00000000-0005-0000-0000-0000E2000000}"/>
    <cellStyle name="20% - Colore 6 5 3" xfId="228" xr:uid="{00000000-0005-0000-0000-0000E3000000}"/>
    <cellStyle name="20% - Colore 6 6" xfId="229" xr:uid="{00000000-0005-0000-0000-0000E4000000}"/>
    <cellStyle name="20% - Colore 6 6 2" xfId="230" xr:uid="{00000000-0005-0000-0000-0000E5000000}"/>
    <cellStyle name="20% - Colore 6 6 2 2" xfId="231" xr:uid="{00000000-0005-0000-0000-0000E6000000}"/>
    <cellStyle name="20% - Colore 6 6 3" xfId="232" xr:uid="{00000000-0005-0000-0000-0000E7000000}"/>
    <cellStyle name="20% - Colore 6 7" xfId="233" xr:uid="{00000000-0005-0000-0000-0000E8000000}"/>
    <cellStyle name="20% - Colore 6 7 2" xfId="234" xr:uid="{00000000-0005-0000-0000-0000E9000000}"/>
    <cellStyle name="20% - Colore 6 7 2 2" xfId="235" xr:uid="{00000000-0005-0000-0000-0000EA000000}"/>
    <cellStyle name="20% - Colore 6 7 3" xfId="236" xr:uid="{00000000-0005-0000-0000-0000EB000000}"/>
    <cellStyle name="20% - Colore 6 8" xfId="237" xr:uid="{00000000-0005-0000-0000-0000EC000000}"/>
    <cellStyle name="20% - Colore 6 8 2" xfId="238" xr:uid="{00000000-0005-0000-0000-0000ED000000}"/>
    <cellStyle name="20% - Colore 6 8 2 2" xfId="239" xr:uid="{00000000-0005-0000-0000-0000EE000000}"/>
    <cellStyle name="20% - Colore 6 8 3" xfId="240" xr:uid="{00000000-0005-0000-0000-0000EF000000}"/>
    <cellStyle name="20% - Colore 6 9" xfId="241" xr:uid="{00000000-0005-0000-0000-0000F0000000}"/>
    <cellStyle name="20% - Colore 6 9 2" xfId="242" xr:uid="{00000000-0005-0000-0000-0000F1000000}"/>
    <cellStyle name="20% - Énfasis1 2" xfId="243" xr:uid="{00000000-0005-0000-0000-0000F2000000}"/>
    <cellStyle name="20% - Énfasis1 3" xfId="244" xr:uid="{00000000-0005-0000-0000-0000F3000000}"/>
    <cellStyle name="20% - Énfasis1 4" xfId="245" xr:uid="{00000000-0005-0000-0000-0000F4000000}"/>
    <cellStyle name="20% - Énfasis2 2" xfId="246" xr:uid="{00000000-0005-0000-0000-0000F5000000}"/>
    <cellStyle name="20% - Énfasis2 3" xfId="247" xr:uid="{00000000-0005-0000-0000-0000F6000000}"/>
    <cellStyle name="20% - Énfasis2 4" xfId="248" xr:uid="{00000000-0005-0000-0000-0000F7000000}"/>
    <cellStyle name="20% - Énfasis3 2" xfId="249" xr:uid="{00000000-0005-0000-0000-0000F8000000}"/>
    <cellStyle name="20% - Énfasis3 3" xfId="250" xr:uid="{00000000-0005-0000-0000-0000F9000000}"/>
    <cellStyle name="20% - Énfasis3 4" xfId="251" xr:uid="{00000000-0005-0000-0000-0000FA000000}"/>
    <cellStyle name="20% - Énfasis4 2" xfId="252" xr:uid="{00000000-0005-0000-0000-0000FB000000}"/>
    <cellStyle name="20% - Énfasis4 3" xfId="253" xr:uid="{00000000-0005-0000-0000-0000FC000000}"/>
    <cellStyle name="20% - Énfasis4 4" xfId="254" xr:uid="{00000000-0005-0000-0000-0000FD000000}"/>
    <cellStyle name="20% - Énfasis5 2" xfId="255" xr:uid="{00000000-0005-0000-0000-0000FE000000}"/>
    <cellStyle name="20% - Énfasis5 3" xfId="256" xr:uid="{00000000-0005-0000-0000-0000FF000000}"/>
    <cellStyle name="20% - Énfasis5 4" xfId="257" xr:uid="{00000000-0005-0000-0000-000000010000}"/>
    <cellStyle name="20% - Énfasis6 2" xfId="258" xr:uid="{00000000-0005-0000-0000-000001010000}"/>
    <cellStyle name="20% - Énfasis6 3" xfId="259" xr:uid="{00000000-0005-0000-0000-000002010000}"/>
    <cellStyle name="20% - Énfasis6 4" xfId="260" xr:uid="{00000000-0005-0000-0000-000003010000}"/>
    <cellStyle name="3 indents" xfId="261" xr:uid="{00000000-0005-0000-0000-000004010000}"/>
    <cellStyle name="4 indents" xfId="262" xr:uid="{00000000-0005-0000-0000-000005010000}"/>
    <cellStyle name="40% - Accent1" xfId="263" xr:uid="{00000000-0005-0000-0000-000006010000}"/>
    <cellStyle name="40% - Accent1 2" xfId="264" xr:uid="{00000000-0005-0000-0000-000007010000}"/>
    <cellStyle name="40% - Accent2" xfId="265" xr:uid="{00000000-0005-0000-0000-000008010000}"/>
    <cellStyle name="40% - Accent2 2" xfId="266" xr:uid="{00000000-0005-0000-0000-000009010000}"/>
    <cellStyle name="40% - Accent3" xfId="267" xr:uid="{00000000-0005-0000-0000-00000A010000}"/>
    <cellStyle name="40% - Accent3 2" xfId="268" xr:uid="{00000000-0005-0000-0000-00000B010000}"/>
    <cellStyle name="40% - Accent4" xfId="269" xr:uid="{00000000-0005-0000-0000-00000C010000}"/>
    <cellStyle name="40% - Accent4 2" xfId="270" xr:uid="{00000000-0005-0000-0000-00000D010000}"/>
    <cellStyle name="40% - Accent5" xfId="271" xr:uid="{00000000-0005-0000-0000-00000E010000}"/>
    <cellStyle name="40% - Accent5 2" xfId="272" xr:uid="{00000000-0005-0000-0000-00000F010000}"/>
    <cellStyle name="40% - Accent6" xfId="273" xr:uid="{00000000-0005-0000-0000-000010010000}"/>
    <cellStyle name="40% - Accent6 2" xfId="274" xr:uid="{00000000-0005-0000-0000-000011010000}"/>
    <cellStyle name="40% - Colore 1" xfId="275" xr:uid="{00000000-0005-0000-0000-000012010000}"/>
    <cellStyle name="40% - Colore 1 10" xfId="276" xr:uid="{00000000-0005-0000-0000-000013010000}"/>
    <cellStyle name="40% - Colore 1 10 2" xfId="277" xr:uid="{00000000-0005-0000-0000-000014010000}"/>
    <cellStyle name="40% - Colore 1 11" xfId="278" xr:uid="{00000000-0005-0000-0000-000015010000}"/>
    <cellStyle name="40% - Colore 1 11 2" xfId="279" xr:uid="{00000000-0005-0000-0000-000016010000}"/>
    <cellStyle name="40% - Colore 1 12" xfId="280" xr:uid="{00000000-0005-0000-0000-000017010000}"/>
    <cellStyle name="40% - Colore 1 12 2" xfId="281" xr:uid="{00000000-0005-0000-0000-000018010000}"/>
    <cellStyle name="40% - Colore 1 13" xfId="282" xr:uid="{00000000-0005-0000-0000-000019010000}"/>
    <cellStyle name="40% - Colore 1 2" xfId="283" xr:uid="{00000000-0005-0000-0000-00001A010000}"/>
    <cellStyle name="40% - Colore 1 2 2" xfId="284" xr:uid="{00000000-0005-0000-0000-00001B010000}"/>
    <cellStyle name="40% - Colore 1 2 2 2" xfId="285" xr:uid="{00000000-0005-0000-0000-00001C010000}"/>
    <cellStyle name="40% - Colore 1 2 3" xfId="286" xr:uid="{00000000-0005-0000-0000-00001D010000}"/>
    <cellStyle name="40% - Colore 1 3" xfId="287" xr:uid="{00000000-0005-0000-0000-00001E010000}"/>
    <cellStyle name="40% - Colore 1 3 2" xfId="288" xr:uid="{00000000-0005-0000-0000-00001F010000}"/>
    <cellStyle name="40% - Colore 1 3 2 2" xfId="289" xr:uid="{00000000-0005-0000-0000-000020010000}"/>
    <cellStyle name="40% - Colore 1 3 3" xfId="290" xr:uid="{00000000-0005-0000-0000-000021010000}"/>
    <cellStyle name="40% - Colore 1 4" xfId="291" xr:uid="{00000000-0005-0000-0000-000022010000}"/>
    <cellStyle name="40% - Colore 1 4 2" xfId="292" xr:uid="{00000000-0005-0000-0000-000023010000}"/>
    <cellStyle name="40% - Colore 1 4 2 2" xfId="293" xr:uid="{00000000-0005-0000-0000-000024010000}"/>
    <cellStyle name="40% - Colore 1 4 3" xfId="294" xr:uid="{00000000-0005-0000-0000-000025010000}"/>
    <cellStyle name="40% - Colore 1 5" xfId="295" xr:uid="{00000000-0005-0000-0000-000026010000}"/>
    <cellStyle name="40% - Colore 1 5 2" xfId="296" xr:uid="{00000000-0005-0000-0000-000027010000}"/>
    <cellStyle name="40% - Colore 1 5 2 2" xfId="297" xr:uid="{00000000-0005-0000-0000-000028010000}"/>
    <cellStyle name="40% - Colore 1 5 3" xfId="298" xr:uid="{00000000-0005-0000-0000-000029010000}"/>
    <cellStyle name="40% - Colore 1 6" xfId="299" xr:uid="{00000000-0005-0000-0000-00002A010000}"/>
    <cellStyle name="40% - Colore 1 6 2" xfId="300" xr:uid="{00000000-0005-0000-0000-00002B010000}"/>
    <cellStyle name="40% - Colore 1 6 2 2" xfId="301" xr:uid="{00000000-0005-0000-0000-00002C010000}"/>
    <cellStyle name="40% - Colore 1 6 3" xfId="302" xr:uid="{00000000-0005-0000-0000-00002D010000}"/>
    <cellStyle name="40% - Colore 1 7" xfId="303" xr:uid="{00000000-0005-0000-0000-00002E010000}"/>
    <cellStyle name="40% - Colore 1 7 2" xfId="304" xr:uid="{00000000-0005-0000-0000-00002F010000}"/>
    <cellStyle name="40% - Colore 1 7 2 2" xfId="305" xr:uid="{00000000-0005-0000-0000-000030010000}"/>
    <cellStyle name="40% - Colore 1 7 3" xfId="306" xr:uid="{00000000-0005-0000-0000-000031010000}"/>
    <cellStyle name="40% - Colore 1 8" xfId="307" xr:uid="{00000000-0005-0000-0000-000032010000}"/>
    <cellStyle name="40% - Colore 1 8 2" xfId="308" xr:uid="{00000000-0005-0000-0000-000033010000}"/>
    <cellStyle name="40% - Colore 1 8 2 2" xfId="309" xr:uid="{00000000-0005-0000-0000-000034010000}"/>
    <cellStyle name="40% - Colore 1 8 3" xfId="310" xr:uid="{00000000-0005-0000-0000-000035010000}"/>
    <cellStyle name="40% - Colore 1 9" xfId="311" xr:uid="{00000000-0005-0000-0000-000036010000}"/>
    <cellStyle name="40% - Colore 1 9 2" xfId="312" xr:uid="{00000000-0005-0000-0000-000037010000}"/>
    <cellStyle name="40% - Colore 2" xfId="313" xr:uid="{00000000-0005-0000-0000-000038010000}"/>
    <cellStyle name="40% - Colore 2 10" xfId="314" xr:uid="{00000000-0005-0000-0000-000039010000}"/>
    <cellStyle name="40% - Colore 2 10 2" xfId="315" xr:uid="{00000000-0005-0000-0000-00003A010000}"/>
    <cellStyle name="40% - Colore 2 11" xfId="316" xr:uid="{00000000-0005-0000-0000-00003B010000}"/>
    <cellStyle name="40% - Colore 2 11 2" xfId="317" xr:uid="{00000000-0005-0000-0000-00003C010000}"/>
    <cellStyle name="40% - Colore 2 12" xfId="318" xr:uid="{00000000-0005-0000-0000-00003D010000}"/>
    <cellStyle name="40% - Colore 2 12 2" xfId="319" xr:uid="{00000000-0005-0000-0000-00003E010000}"/>
    <cellStyle name="40% - Colore 2 13" xfId="320" xr:uid="{00000000-0005-0000-0000-00003F010000}"/>
    <cellStyle name="40% - Colore 2 2" xfId="321" xr:uid="{00000000-0005-0000-0000-000040010000}"/>
    <cellStyle name="40% - Colore 2 2 2" xfId="322" xr:uid="{00000000-0005-0000-0000-000041010000}"/>
    <cellStyle name="40% - Colore 2 2 2 2" xfId="323" xr:uid="{00000000-0005-0000-0000-000042010000}"/>
    <cellStyle name="40% - Colore 2 2 3" xfId="324" xr:uid="{00000000-0005-0000-0000-000043010000}"/>
    <cellStyle name="40% - Colore 2 3" xfId="325" xr:uid="{00000000-0005-0000-0000-000044010000}"/>
    <cellStyle name="40% - Colore 2 3 2" xfId="326" xr:uid="{00000000-0005-0000-0000-000045010000}"/>
    <cellStyle name="40% - Colore 2 3 2 2" xfId="327" xr:uid="{00000000-0005-0000-0000-000046010000}"/>
    <cellStyle name="40% - Colore 2 3 3" xfId="328" xr:uid="{00000000-0005-0000-0000-000047010000}"/>
    <cellStyle name="40% - Colore 2 4" xfId="329" xr:uid="{00000000-0005-0000-0000-000048010000}"/>
    <cellStyle name="40% - Colore 2 4 2" xfId="330" xr:uid="{00000000-0005-0000-0000-000049010000}"/>
    <cellStyle name="40% - Colore 2 4 2 2" xfId="331" xr:uid="{00000000-0005-0000-0000-00004A010000}"/>
    <cellStyle name="40% - Colore 2 4 3" xfId="332" xr:uid="{00000000-0005-0000-0000-00004B010000}"/>
    <cellStyle name="40% - Colore 2 5" xfId="333" xr:uid="{00000000-0005-0000-0000-00004C010000}"/>
    <cellStyle name="40% - Colore 2 5 2" xfId="334" xr:uid="{00000000-0005-0000-0000-00004D010000}"/>
    <cellStyle name="40% - Colore 2 5 2 2" xfId="335" xr:uid="{00000000-0005-0000-0000-00004E010000}"/>
    <cellStyle name="40% - Colore 2 5 3" xfId="336" xr:uid="{00000000-0005-0000-0000-00004F010000}"/>
    <cellStyle name="40% - Colore 2 6" xfId="337" xr:uid="{00000000-0005-0000-0000-000050010000}"/>
    <cellStyle name="40% - Colore 2 6 2" xfId="338" xr:uid="{00000000-0005-0000-0000-000051010000}"/>
    <cellStyle name="40% - Colore 2 6 2 2" xfId="339" xr:uid="{00000000-0005-0000-0000-000052010000}"/>
    <cellStyle name="40% - Colore 2 6 3" xfId="340" xr:uid="{00000000-0005-0000-0000-000053010000}"/>
    <cellStyle name="40% - Colore 2 7" xfId="341" xr:uid="{00000000-0005-0000-0000-000054010000}"/>
    <cellStyle name="40% - Colore 2 7 2" xfId="342" xr:uid="{00000000-0005-0000-0000-000055010000}"/>
    <cellStyle name="40% - Colore 2 7 2 2" xfId="343" xr:uid="{00000000-0005-0000-0000-000056010000}"/>
    <cellStyle name="40% - Colore 2 7 3" xfId="344" xr:uid="{00000000-0005-0000-0000-000057010000}"/>
    <cellStyle name="40% - Colore 2 8" xfId="345" xr:uid="{00000000-0005-0000-0000-000058010000}"/>
    <cellStyle name="40% - Colore 2 8 2" xfId="346" xr:uid="{00000000-0005-0000-0000-000059010000}"/>
    <cellStyle name="40% - Colore 2 8 2 2" xfId="347" xr:uid="{00000000-0005-0000-0000-00005A010000}"/>
    <cellStyle name="40% - Colore 2 8 3" xfId="348" xr:uid="{00000000-0005-0000-0000-00005B010000}"/>
    <cellStyle name="40% - Colore 2 9" xfId="349" xr:uid="{00000000-0005-0000-0000-00005C010000}"/>
    <cellStyle name="40% - Colore 2 9 2" xfId="350" xr:uid="{00000000-0005-0000-0000-00005D010000}"/>
    <cellStyle name="40% - Colore 3" xfId="351" xr:uid="{00000000-0005-0000-0000-00005E010000}"/>
    <cellStyle name="40% - Colore 3 10" xfId="352" xr:uid="{00000000-0005-0000-0000-00005F010000}"/>
    <cellStyle name="40% - Colore 3 10 2" xfId="353" xr:uid="{00000000-0005-0000-0000-000060010000}"/>
    <cellStyle name="40% - Colore 3 11" xfId="354" xr:uid="{00000000-0005-0000-0000-000061010000}"/>
    <cellStyle name="40% - Colore 3 11 2" xfId="355" xr:uid="{00000000-0005-0000-0000-000062010000}"/>
    <cellStyle name="40% - Colore 3 12" xfId="356" xr:uid="{00000000-0005-0000-0000-000063010000}"/>
    <cellStyle name="40% - Colore 3 12 2" xfId="357" xr:uid="{00000000-0005-0000-0000-000064010000}"/>
    <cellStyle name="40% - Colore 3 13" xfId="358" xr:uid="{00000000-0005-0000-0000-000065010000}"/>
    <cellStyle name="40% - Colore 3 2" xfId="359" xr:uid="{00000000-0005-0000-0000-000066010000}"/>
    <cellStyle name="40% - Colore 3 2 2" xfId="360" xr:uid="{00000000-0005-0000-0000-000067010000}"/>
    <cellStyle name="40% - Colore 3 2 2 2" xfId="361" xr:uid="{00000000-0005-0000-0000-000068010000}"/>
    <cellStyle name="40% - Colore 3 2 3" xfId="362" xr:uid="{00000000-0005-0000-0000-000069010000}"/>
    <cellStyle name="40% - Colore 3 3" xfId="363" xr:uid="{00000000-0005-0000-0000-00006A010000}"/>
    <cellStyle name="40% - Colore 3 3 2" xfId="364" xr:uid="{00000000-0005-0000-0000-00006B010000}"/>
    <cellStyle name="40% - Colore 3 3 2 2" xfId="365" xr:uid="{00000000-0005-0000-0000-00006C010000}"/>
    <cellStyle name="40% - Colore 3 3 3" xfId="366" xr:uid="{00000000-0005-0000-0000-00006D010000}"/>
    <cellStyle name="40% - Colore 3 4" xfId="367" xr:uid="{00000000-0005-0000-0000-00006E010000}"/>
    <cellStyle name="40% - Colore 3 4 2" xfId="368" xr:uid="{00000000-0005-0000-0000-00006F010000}"/>
    <cellStyle name="40% - Colore 3 4 2 2" xfId="369" xr:uid="{00000000-0005-0000-0000-000070010000}"/>
    <cellStyle name="40% - Colore 3 4 3" xfId="370" xr:uid="{00000000-0005-0000-0000-000071010000}"/>
    <cellStyle name="40% - Colore 3 5" xfId="371" xr:uid="{00000000-0005-0000-0000-000072010000}"/>
    <cellStyle name="40% - Colore 3 5 2" xfId="372" xr:uid="{00000000-0005-0000-0000-000073010000}"/>
    <cellStyle name="40% - Colore 3 5 2 2" xfId="373" xr:uid="{00000000-0005-0000-0000-000074010000}"/>
    <cellStyle name="40% - Colore 3 5 3" xfId="374" xr:uid="{00000000-0005-0000-0000-000075010000}"/>
    <cellStyle name="40% - Colore 3 6" xfId="375" xr:uid="{00000000-0005-0000-0000-000076010000}"/>
    <cellStyle name="40% - Colore 3 6 2" xfId="376" xr:uid="{00000000-0005-0000-0000-000077010000}"/>
    <cellStyle name="40% - Colore 3 6 2 2" xfId="377" xr:uid="{00000000-0005-0000-0000-000078010000}"/>
    <cellStyle name="40% - Colore 3 6 3" xfId="378" xr:uid="{00000000-0005-0000-0000-000079010000}"/>
    <cellStyle name="40% - Colore 3 7" xfId="379" xr:uid="{00000000-0005-0000-0000-00007A010000}"/>
    <cellStyle name="40% - Colore 3 7 2" xfId="380" xr:uid="{00000000-0005-0000-0000-00007B010000}"/>
    <cellStyle name="40% - Colore 3 7 2 2" xfId="381" xr:uid="{00000000-0005-0000-0000-00007C010000}"/>
    <cellStyle name="40% - Colore 3 7 3" xfId="382" xr:uid="{00000000-0005-0000-0000-00007D010000}"/>
    <cellStyle name="40% - Colore 3 8" xfId="383" xr:uid="{00000000-0005-0000-0000-00007E010000}"/>
    <cellStyle name="40% - Colore 3 8 2" xfId="384" xr:uid="{00000000-0005-0000-0000-00007F010000}"/>
    <cellStyle name="40% - Colore 3 8 2 2" xfId="385" xr:uid="{00000000-0005-0000-0000-000080010000}"/>
    <cellStyle name="40% - Colore 3 8 3" xfId="386" xr:uid="{00000000-0005-0000-0000-000081010000}"/>
    <cellStyle name="40% - Colore 3 9" xfId="387" xr:uid="{00000000-0005-0000-0000-000082010000}"/>
    <cellStyle name="40% - Colore 3 9 2" xfId="388" xr:uid="{00000000-0005-0000-0000-000083010000}"/>
    <cellStyle name="40% - Colore 4" xfId="389" xr:uid="{00000000-0005-0000-0000-000084010000}"/>
    <cellStyle name="40% - Colore 4 10" xfId="390" xr:uid="{00000000-0005-0000-0000-000085010000}"/>
    <cellStyle name="40% - Colore 4 10 2" xfId="391" xr:uid="{00000000-0005-0000-0000-000086010000}"/>
    <cellStyle name="40% - Colore 4 11" xfId="392" xr:uid="{00000000-0005-0000-0000-000087010000}"/>
    <cellStyle name="40% - Colore 4 11 2" xfId="393" xr:uid="{00000000-0005-0000-0000-000088010000}"/>
    <cellStyle name="40% - Colore 4 12" xfId="394" xr:uid="{00000000-0005-0000-0000-000089010000}"/>
    <cellStyle name="40% - Colore 4 12 2" xfId="395" xr:uid="{00000000-0005-0000-0000-00008A010000}"/>
    <cellStyle name="40% - Colore 4 13" xfId="396" xr:uid="{00000000-0005-0000-0000-00008B010000}"/>
    <cellStyle name="40% - Colore 4 2" xfId="397" xr:uid="{00000000-0005-0000-0000-00008C010000}"/>
    <cellStyle name="40% - Colore 4 2 2" xfId="398" xr:uid="{00000000-0005-0000-0000-00008D010000}"/>
    <cellStyle name="40% - Colore 4 2 2 2" xfId="399" xr:uid="{00000000-0005-0000-0000-00008E010000}"/>
    <cellStyle name="40% - Colore 4 2 3" xfId="400" xr:uid="{00000000-0005-0000-0000-00008F010000}"/>
    <cellStyle name="40% - Colore 4 3" xfId="401" xr:uid="{00000000-0005-0000-0000-000090010000}"/>
    <cellStyle name="40% - Colore 4 3 2" xfId="402" xr:uid="{00000000-0005-0000-0000-000091010000}"/>
    <cellStyle name="40% - Colore 4 3 2 2" xfId="403" xr:uid="{00000000-0005-0000-0000-000092010000}"/>
    <cellStyle name="40% - Colore 4 3 3" xfId="404" xr:uid="{00000000-0005-0000-0000-000093010000}"/>
    <cellStyle name="40% - Colore 4 4" xfId="405" xr:uid="{00000000-0005-0000-0000-000094010000}"/>
    <cellStyle name="40% - Colore 4 4 2" xfId="406" xr:uid="{00000000-0005-0000-0000-000095010000}"/>
    <cellStyle name="40% - Colore 4 4 2 2" xfId="407" xr:uid="{00000000-0005-0000-0000-000096010000}"/>
    <cellStyle name="40% - Colore 4 4 3" xfId="408" xr:uid="{00000000-0005-0000-0000-000097010000}"/>
    <cellStyle name="40% - Colore 4 5" xfId="409" xr:uid="{00000000-0005-0000-0000-000098010000}"/>
    <cellStyle name="40% - Colore 4 5 2" xfId="410" xr:uid="{00000000-0005-0000-0000-000099010000}"/>
    <cellStyle name="40% - Colore 4 5 2 2" xfId="411" xr:uid="{00000000-0005-0000-0000-00009A010000}"/>
    <cellStyle name="40% - Colore 4 5 3" xfId="412" xr:uid="{00000000-0005-0000-0000-00009B010000}"/>
    <cellStyle name="40% - Colore 4 6" xfId="413" xr:uid="{00000000-0005-0000-0000-00009C010000}"/>
    <cellStyle name="40% - Colore 4 6 2" xfId="414" xr:uid="{00000000-0005-0000-0000-00009D010000}"/>
    <cellStyle name="40% - Colore 4 6 2 2" xfId="415" xr:uid="{00000000-0005-0000-0000-00009E010000}"/>
    <cellStyle name="40% - Colore 4 6 3" xfId="416" xr:uid="{00000000-0005-0000-0000-00009F010000}"/>
    <cellStyle name="40% - Colore 4 7" xfId="417" xr:uid="{00000000-0005-0000-0000-0000A0010000}"/>
    <cellStyle name="40% - Colore 4 7 2" xfId="418" xr:uid="{00000000-0005-0000-0000-0000A1010000}"/>
    <cellStyle name="40% - Colore 4 7 2 2" xfId="419" xr:uid="{00000000-0005-0000-0000-0000A2010000}"/>
    <cellStyle name="40% - Colore 4 7 3" xfId="420" xr:uid="{00000000-0005-0000-0000-0000A3010000}"/>
    <cellStyle name="40% - Colore 4 8" xfId="421" xr:uid="{00000000-0005-0000-0000-0000A4010000}"/>
    <cellStyle name="40% - Colore 4 8 2" xfId="422" xr:uid="{00000000-0005-0000-0000-0000A5010000}"/>
    <cellStyle name="40% - Colore 4 8 2 2" xfId="423" xr:uid="{00000000-0005-0000-0000-0000A6010000}"/>
    <cellStyle name="40% - Colore 4 8 3" xfId="424" xr:uid="{00000000-0005-0000-0000-0000A7010000}"/>
    <cellStyle name="40% - Colore 4 9" xfId="425" xr:uid="{00000000-0005-0000-0000-0000A8010000}"/>
    <cellStyle name="40% - Colore 4 9 2" xfId="426" xr:uid="{00000000-0005-0000-0000-0000A9010000}"/>
    <cellStyle name="40% - Colore 5" xfId="427" xr:uid="{00000000-0005-0000-0000-0000AA010000}"/>
    <cellStyle name="40% - Colore 5 10" xfId="428" xr:uid="{00000000-0005-0000-0000-0000AB010000}"/>
    <cellStyle name="40% - Colore 5 10 2" xfId="429" xr:uid="{00000000-0005-0000-0000-0000AC010000}"/>
    <cellStyle name="40% - Colore 5 11" xfId="430" xr:uid="{00000000-0005-0000-0000-0000AD010000}"/>
    <cellStyle name="40% - Colore 5 11 2" xfId="431" xr:uid="{00000000-0005-0000-0000-0000AE010000}"/>
    <cellStyle name="40% - Colore 5 12" xfId="432" xr:uid="{00000000-0005-0000-0000-0000AF010000}"/>
    <cellStyle name="40% - Colore 5 12 2" xfId="433" xr:uid="{00000000-0005-0000-0000-0000B0010000}"/>
    <cellStyle name="40% - Colore 5 13" xfId="434" xr:uid="{00000000-0005-0000-0000-0000B1010000}"/>
    <cellStyle name="40% - Colore 5 2" xfId="435" xr:uid="{00000000-0005-0000-0000-0000B2010000}"/>
    <cellStyle name="40% - Colore 5 2 2" xfId="436" xr:uid="{00000000-0005-0000-0000-0000B3010000}"/>
    <cellStyle name="40% - Colore 5 2 2 2" xfId="437" xr:uid="{00000000-0005-0000-0000-0000B4010000}"/>
    <cellStyle name="40% - Colore 5 2 3" xfId="438" xr:uid="{00000000-0005-0000-0000-0000B5010000}"/>
    <cellStyle name="40% - Colore 5 3" xfId="439" xr:uid="{00000000-0005-0000-0000-0000B6010000}"/>
    <cellStyle name="40% - Colore 5 3 2" xfId="440" xr:uid="{00000000-0005-0000-0000-0000B7010000}"/>
    <cellStyle name="40% - Colore 5 3 2 2" xfId="441" xr:uid="{00000000-0005-0000-0000-0000B8010000}"/>
    <cellStyle name="40% - Colore 5 3 3" xfId="442" xr:uid="{00000000-0005-0000-0000-0000B9010000}"/>
    <cellStyle name="40% - Colore 5 4" xfId="443" xr:uid="{00000000-0005-0000-0000-0000BA010000}"/>
    <cellStyle name="40% - Colore 5 4 2" xfId="444" xr:uid="{00000000-0005-0000-0000-0000BB010000}"/>
    <cellStyle name="40% - Colore 5 4 2 2" xfId="445" xr:uid="{00000000-0005-0000-0000-0000BC010000}"/>
    <cellStyle name="40% - Colore 5 4 3" xfId="446" xr:uid="{00000000-0005-0000-0000-0000BD010000}"/>
    <cellStyle name="40% - Colore 5 5" xfId="447" xr:uid="{00000000-0005-0000-0000-0000BE010000}"/>
    <cellStyle name="40% - Colore 5 5 2" xfId="448" xr:uid="{00000000-0005-0000-0000-0000BF010000}"/>
    <cellStyle name="40% - Colore 5 5 2 2" xfId="449" xr:uid="{00000000-0005-0000-0000-0000C0010000}"/>
    <cellStyle name="40% - Colore 5 5 3" xfId="450" xr:uid="{00000000-0005-0000-0000-0000C1010000}"/>
    <cellStyle name="40% - Colore 5 6" xfId="451" xr:uid="{00000000-0005-0000-0000-0000C2010000}"/>
    <cellStyle name="40% - Colore 5 6 2" xfId="452" xr:uid="{00000000-0005-0000-0000-0000C3010000}"/>
    <cellStyle name="40% - Colore 5 6 2 2" xfId="453" xr:uid="{00000000-0005-0000-0000-0000C4010000}"/>
    <cellStyle name="40% - Colore 5 6 3" xfId="454" xr:uid="{00000000-0005-0000-0000-0000C5010000}"/>
    <cellStyle name="40% - Colore 5 7" xfId="455" xr:uid="{00000000-0005-0000-0000-0000C6010000}"/>
    <cellStyle name="40% - Colore 5 7 2" xfId="456" xr:uid="{00000000-0005-0000-0000-0000C7010000}"/>
    <cellStyle name="40% - Colore 5 7 2 2" xfId="457" xr:uid="{00000000-0005-0000-0000-0000C8010000}"/>
    <cellStyle name="40% - Colore 5 7 3" xfId="458" xr:uid="{00000000-0005-0000-0000-0000C9010000}"/>
    <cellStyle name="40% - Colore 5 8" xfId="459" xr:uid="{00000000-0005-0000-0000-0000CA010000}"/>
    <cellStyle name="40% - Colore 5 8 2" xfId="460" xr:uid="{00000000-0005-0000-0000-0000CB010000}"/>
    <cellStyle name="40% - Colore 5 8 2 2" xfId="461" xr:uid="{00000000-0005-0000-0000-0000CC010000}"/>
    <cellStyle name="40% - Colore 5 8 3" xfId="462" xr:uid="{00000000-0005-0000-0000-0000CD010000}"/>
    <cellStyle name="40% - Colore 5 9" xfId="463" xr:uid="{00000000-0005-0000-0000-0000CE010000}"/>
    <cellStyle name="40% - Colore 5 9 2" xfId="464" xr:uid="{00000000-0005-0000-0000-0000CF010000}"/>
    <cellStyle name="40% - Colore 6" xfId="465" xr:uid="{00000000-0005-0000-0000-0000D0010000}"/>
    <cellStyle name="40% - Colore 6 10" xfId="466" xr:uid="{00000000-0005-0000-0000-0000D1010000}"/>
    <cellStyle name="40% - Colore 6 10 2" xfId="467" xr:uid="{00000000-0005-0000-0000-0000D2010000}"/>
    <cellStyle name="40% - Colore 6 11" xfId="468" xr:uid="{00000000-0005-0000-0000-0000D3010000}"/>
    <cellStyle name="40% - Colore 6 11 2" xfId="469" xr:uid="{00000000-0005-0000-0000-0000D4010000}"/>
    <cellStyle name="40% - Colore 6 12" xfId="470" xr:uid="{00000000-0005-0000-0000-0000D5010000}"/>
    <cellStyle name="40% - Colore 6 12 2" xfId="471" xr:uid="{00000000-0005-0000-0000-0000D6010000}"/>
    <cellStyle name="40% - Colore 6 13" xfId="472" xr:uid="{00000000-0005-0000-0000-0000D7010000}"/>
    <cellStyle name="40% - Colore 6 2" xfId="473" xr:uid="{00000000-0005-0000-0000-0000D8010000}"/>
    <cellStyle name="40% - Colore 6 2 2" xfId="474" xr:uid="{00000000-0005-0000-0000-0000D9010000}"/>
    <cellStyle name="40% - Colore 6 2 2 2" xfId="475" xr:uid="{00000000-0005-0000-0000-0000DA010000}"/>
    <cellStyle name="40% - Colore 6 2 3" xfId="476" xr:uid="{00000000-0005-0000-0000-0000DB010000}"/>
    <cellStyle name="40% - Colore 6 3" xfId="477" xr:uid="{00000000-0005-0000-0000-0000DC010000}"/>
    <cellStyle name="40% - Colore 6 3 2" xfId="478" xr:uid="{00000000-0005-0000-0000-0000DD010000}"/>
    <cellStyle name="40% - Colore 6 3 2 2" xfId="479" xr:uid="{00000000-0005-0000-0000-0000DE010000}"/>
    <cellStyle name="40% - Colore 6 3 3" xfId="480" xr:uid="{00000000-0005-0000-0000-0000DF010000}"/>
    <cellStyle name="40% - Colore 6 4" xfId="481" xr:uid="{00000000-0005-0000-0000-0000E0010000}"/>
    <cellStyle name="40% - Colore 6 4 2" xfId="482" xr:uid="{00000000-0005-0000-0000-0000E1010000}"/>
    <cellStyle name="40% - Colore 6 4 2 2" xfId="483" xr:uid="{00000000-0005-0000-0000-0000E2010000}"/>
    <cellStyle name="40% - Colore 6 4 3" xfId="484" xr:uid="{00000000-0005-0000-0000-0000E3010000}"/>
    <cellStyle name="40% - Colore 6 5" xfId="485" xr:uid="{00000000-0005-0000-0000-0000E4010000}"/>
    <cellStyle name="40% - Colore 6 5 2" xfId="486" xr:uid="{00000000-0005-0000-0000-0000E5010000}"/>
    <cellStyle name="40% - Colore 6 5 2 2" xfId="487" xr:uid="{00000000-0005-0000-0000-0000E6010000}"/>
    <cellStyle name="40% - Colore 6 5 3" xfId="488" xr:uid="{00000000-0005-0000-0000-0000E7010000}"/>
    <cellStyle name="40% - Colore 6 6" xfId="489" xr:uid="{00000000-0005-0000-0000-0000E8010000}"/>
    <cellStyle name="40% - Colore 6 6 2" xfId="490" xr:uid="{00000000-0005-0000-0000-0000E9010000}"/>
    <cellStyle name="40% - Colore 6 6 2 2" xfId="491" xr:uid="{00000000-0005-0000-0000-0000EA010000}"/>
    <cellStyle name="40% - Colore 6 6 3" xfId="492" xr:uid="{00000000-0005-0000-0000-0000EB010000}"/>
    <cellStyle name="40% - Colore 6 7" xfId="493" xr:uid="{00000000-0005-0000-0000-0000EC010000}"/>
    <cellStyle name="40% - Colore 6 7 2" xfId="494" xr:uid="{00000000-0005-0000-0000-0000ED010000}"/>
    <cellStyle name="40% - Colore 6 7 2 2" xfId="495" xr:uid="{00000000-0005-0000-0000-0000EE010000}"/>
    <cellStyle name="40% - Colore 6 7 3" xfId="496" xr:uid="{00000000-0005-0000-0000-0000EF010000}"/>
    <cellStyle name="40% - Colore 6 8" xfId="497" xr:uid="{00000000-0005-0000-0000-0000F0010000}"/>
    <cellStyle name="40% - Colore 6 8 2" xfId="498" xr:uid="{00000000-0005-0000-0000-0000F1010000}"/>
    <cellStyle name="40% - Colore 6 8 2 2" xfId="499" xr:uid="{00000000-0005-0000-0000-0000F2010000}"/>
    <cellStyle name="40% - Colore 6 8 3" xfId="500" xr:uid="{00000000-0005-0000-0000-0000F3010000}"/>
    <cellStyle name="40% - Colore 6 9" xfId="501" xr:uid="{00000000-0005-0000-0000-0000F4010000}"/>
    <cellStyle name="40% - Colore 6 9 2" xfId="502" xr:uid="{00000000-0005-0000-0000-0000F5010000}"/>
    <cellStyle name="40% - Énfasis1 2" xfId="503" xr:uid="{00000000-0005-0000-0000-0000F6010000}"/>
    <cellStyle name="40% - Énfasis1 3" xfId="504" xr:uid="{00000000-0005-0000-0000-0000F7010000}"/>
    <cellStyle name="40% - Énfasis1 4" xfId="505" xr:uid="{00000000-0005-0000-0000-0000F8010000}"/>
    <cellStyle name="40% - Énfasis2 2" xfId="506" xr:uid="{00000000-0005-0000-0000-0000F9010000}"/>
    <cellStyle name="40% - Énfasis2 3" xfId="507" xr:uid="{00000000-0005-0000-0000-0000FA010000}"/>
    <cellStyle name="40% - Énfasis2 4" xfId="508" xr:uid="{00000000-0005-0000-0000-0000FB010000}"/>
    <cellStyle name="40% - Énfasis3 2" xfId="509" xr:uid="{00000000-0005-0000-0000-0000FC010000}"/>
    <cellStyle name="40% - Énfasis3 3" xfId="510" xr:uid="{00000000-0005-0000-0000-0000FD010000}"/>
    <cellStyle name="40% - Énfasis3 4" xfId="511" xr:uid="{00000000-0005-0000-0000-0000FE010000}"/>
    <cellStyle name="40% - Énfasis4 2" xfId="512" xr:uid="{00000000-0005-0000-0000-0000FF010000}"/>
    <cellStyle name="40% - Énfasis4 3" xfId="513" xr:uid="{00000000-0005-0000-0000-000000020000}"/>
    <cellStyle name="40% - Énfasis4 4" xfId="514" xr:uid="{00000000-0005-0000-0000-000001020000}"/>
    <cellStyle name="40% - Énfasis5 2" xfId="515" xr:uid="{00000000-0005-0000-0000-000002020000}"/>
    <cellStyle name="40% - Énfasis5 3" xfId="516" xr:uid="{00000000-0005-0000-0000-000003020000}"/>
    <cellStyle name="40% - Énfasis5 4" xfId="517" xr:uid="{00000000-0005-0000-0000-000004020000}"/>
    <cellStyle name="40% - Énfasis6 2" xfId="518" xr:uid="{00000000-0005-0000-0000-000005020000}"/>
    <cellStyle name="40% - Énfasis6 3" xfId="519" xr:uid="{00000000-0005-0000-0000-000006020000}"/>
    <cellStyle name="40% - Énfasis6 4" xfId="520" xr:uid="{00000000-0005-0000-0000-000007020000}"/>
    <cellStyle name="5 indents" xfId="521" xr:uid="{00000000-0005-0000-0000-000008020000}"/>
    <cellStyle name="60% - Accent1" xfId="522" xr:uid="{00000000-0005-0000-0000-000009020000}"/>
    <cellStyle name="60% - Accent2" xfId="523" xr:uid="{00000000-0005-0000-0000-00000A020000}"/>
    <cellStyle name="60% - Accent3" xfId="524" xr:uid="{00000000-0005-0000-0000-00000B020000}"/>
    <cellStyle name="60% - Accent4" xfId="525" xr:uid="{00000000-0005-0000-0000-00000C020000}"/>
    <cellStyle name="60% - Accent5" xfId="526" xr:uid="{00000000-0005-0000-0000-00000D020000}"/>
    <cellStyle name="60% - Accent6" xfId="527" xr:uid="{00000000-0005-0000-0000-00000E020000}"/>
    <cellStyle name="60% - Colore 1" xfId="528" xr:uid="{00000000-0005-0000-0000-00000F020000}"/>
    <cellStyle name="60% - Colore 2" xfId="529" xr:uid="{00000000-0005-0000-0000-000010020000}"/>
    <cellStyle name="60% - Colore 3" xfId="530" xr:uid="{00000000-0005-0000-0000-000011020000}"/>
    <cellStyle name="60% - Colore 4" xfId="531" xr:uid="{00000000-0005-0000-0000-000012020000}"/>
    <cellStyle name="60% - Colore 5" xfId="532" xr:uid="{00000000-0005-0000-0000-000013020000}"/>
    <cellStyle name="60% - Colore 6" xfId="533" xr:uid="{00000000-0005-0000-0000-000014020000}"/>
    <cellStyle name="60% - Énfasis1 2" xfId="534" xr:uid="{00000000-0005-0000-0000-000015020000}"/>
    <cellStyle name="60% - Énfasis1 3" xfId="535" xr:uid="{00000000-0005-0000-0000-000016020000}"/>
    <cellStyle name="60% - Énfasis1 4" xfId="536" xr:uid="{00000000-0005-0000-0000-000017020000}"/>
    <cellStyle name="60% - Énfasis2 2" xfId="537" xr:uid="{00000000-0005-0000-0000-000018020000}"/>
    <cellStyle name="60% - Énfasis2 3" xfId="538" xr:uid="{00000000-0005-0000-0000-000019020000}"/>
    <cellStyle name="60% - Énfasis2 4" xfId="539" xr:uid="{00000000-0005-0000-0000-00001A020000}"/>
    <cellStyle name="60% - Énfasis3 2" xfId="540" xr:uid="{00000000-0005-0000-0000-00001B020000}"/>
    <cellStyle name="60% - Énfasis3 3" xfId="541" xr:uid="{00000000-0005-0000-0000-00001C020000}"/>
    <cellStyle name="60% - Énfasis3 4" xfId="542" xr:uid="{00000000-0005-0000-0000-00001D020000}"/>
    <cellStyle name="60% - Énfasis4 2" xfId="543" xr:uid="{00000000-0005-0000-0000-00001E020000}"/>
    <cellStyle name="60% - Énfasis4 3" xfId="544" xr:uid="{00000000-0005-0000-0000-00001F020000}"/>
    <cellStyle name="60% - Énfasis4 4" xfId="545" xr:uid="{00000000-0005-0000-0000-000020020000}"/>
    <cellStyle name="60% - Énfasis5 2" xfId="546" xr:uid="{00000000-0005-0000-0000-000021020000}"/>
    <cellStyle name="60% - Énfasis5 3" xfId="547" xr:uid="{00000000-0005-0000-0000-000022020000}"/>
    <cellStyle name="60% - Énfasis5 4" xfId="548" xr:uid="{00000000-0005-0000-0000-000023020000}"/>
    <cellStyle name="60% - Énfasis6 2" xfId="549" xr:uid="{00000000-0005-0000-0000-000024020000}"/>
    <cellStyle name="60% - Énfasis6 3" xfId="550" xr:uid="{00000000-0005-0000-0000-000025020000}"/>
    <cellStyle name="60% - Énfasis6 4" xfId="551" xr:uid="{00000000-0005-0000-0000-000026020000}"/>
    <cellStyle name="Accent1" xfId="552" xr:uid="{00000000-0005-0000-0000-000027020000}"/>
    <cellStyle name="Accent2" xfId="553" xr:uid="{00000000-0005-0000-0000-000028020000}"/>
    <cellStyle name="Accent3" xfId="554" xr:uid="{00000000-0005-0000-0000-000029020000}"/>
    <cellStyle name="Accent4" xfId="555" xr:uid="{00000000-0005-0000-0000-00002A020000}"/>
    <cellStyle name="Accent5" xfId="556" xr:uid="{00000000-0005-0000-0000-00002B020000}"/>
    <cellStyle name="Accent6" xfId="557" xr:uid="{00000000-0005-0000-0000-00002C020000}"/>
    <cellStyle name="Actual Date" xfId="558" xr:uid="{00000000-0005-0000-0000-00002D020000}"/>
    <cellStyle name="Array" xfId="559" xr:uid="{00000000-0005-0000-0000-00002E020000}"/>
    <cellStyle name="Array Enter" xfId="560" xr:uid="{00000000-0005-0000-0000-00002F020000}"/>
    <cellStyle name="Array Enter 2" xfId="561" xr:uid="{00000000-0005-0000-0000-000030020000}"/>
    <cellStyle name="Array Enter 3" xfId="562" xr:uid="{00000000-0005-0000-0000-000031020000}"/>
    <cellStyle name="Array_3.22-10" xfId="563" xr:uid="{00000000-0005-0000-0000-000032020000}"/>
    <cellStyle name="Bad" xfId="564" xr:uid="{00000000-0005-0000-0000-000033020000}"/>
    <cellStyle name="base paren" xfId="565" xr:uid="{00000000-0005-0000-0000-000034020000}"/>
    <cellStyle name="Buena 2" xfId="566" xr:uid="{00000000-0005-0000-0000-000035020000}"/>
    <cellStyle name="Buena 3" xfId="567" xr:uid="{00000000-0005-0000-0000-000036020000}"/>
    <cellStyle name="Buena 4" xfId="568" xr:uid="{00000000-0005-0000-0000-000037020000}"/>
    <cellStyle name="Calcolo" xfId="569" xr:uid="{00000000-0005-0000-0000-000038020000}"/>
    <cellStyle name="Calculation" xfId="570" xr:uid="{00000000-0005-0000-0000-000039020000}"/>
    <cellStyle name="Cálculo 2" xfId="571" xr:uid="{00000000-0005-0000-0000-00003A020000}"/>
    <cellStyle name="Cálculo 3" xfId="572" xr:uid="{00000000-0005-0000-0000-00003B020000}"/>
    <cellStyle name="Cálculo 4" xfId="573" xr:uid="{00000000-0005-0000-0000-00003C020000}"/>
    <cellStyle name="Celda de comprobación 2" xfId="574" xr:uid="{00000000-0005-0000-0000-00003D020000}"/>
    <cellStyle name="Celda de comprobación 3" xfId="575" xr:uid="{00000000-0005-0000-0000-00003E020000}"/>
    <cellStyle name="Celda de comprobación 4" xfId="576" xr:uid="{00000000-0005-0000-0000-00003F020000}"/>
    <cellStyle name="Celda vinculada 2" xfId="577" xr:uid="{00000000-0005-0000-0000-000040020000}"/>
    <cellStyle name="Celda vinculada 3" xfId="578" xr:uid="{00000000-0005-0000-0000-000041020000}"/>
    <cellStyle name="Celda vinculada 4" xfId="579" xr:uid="{00000000-0005-0000-0000-000042020000}"/>
    <cellStyle name="Cella collegata" xfId="580" xr:uid="{00000000-0005-0000-0000-000043020000}"/>
    <cellStyle name="Cella da controllare" xfId="581" xr:uid="{00000000-0005-0000-0000-000044020000}"/>
    <cellStyle name="Check Cell" xfId="582" xr:uid="{00000000-0005-0000-0000-000045020000}"/>
    <cellStyle name="Colore 1" xfId="583" xr:uid="{00000000-0005-0000-0000-000046020000}"/>
    <cellStyle name="Colore 2" xfId="584" xr:uid="{00000000-0005-0000-0000-000047020000}"/>
    <cellStyle name="Colore 3" xfId="585" xr:uid="{00000000-0005-0000-0000-000048020000}"/>
    <cellStyle name="Colore 4" xfId="586" xr:uid="{00000000-0005-0000-0000-000049020000}"/>
    <cellStyle name="Colore 5" xfId="587" xr:uid="{00000000-0005-0000-0000-00004A020000}"/>
    <cellStyle name="Colore 6" xfId="588" xr:uid="{00000000-0005-0000-0000-00004B020000}"/>
    <cellStyle name="Comma [0] 2" xfId="589" xr:uid="{00000000-0005-0000-0000-00004C020000}"/>
    <cellStyle name="Comma [0] 2 2" xfId="590" xr:uid="{00000000-0005-0000-0000-00004D020000}"/>
    <cellStyle name="Comma [0]_Boletin Enero-Diciembre 2006 (último)" xfId="591" xr:uid="{00000000-0005-0000-0000-00004E020000}"/>
    <cellStyle name="Comma 10" xfId="592" xr:uid="{00000000-0005-0000-0000-00004F020000}"/>
    <cellStyle name="Comma 10 2" xfId="593" xr:uid="{00000000-0005-0000-0000-000050020000}"/>
    <cellStyle name="Comma 10 3" xfId="594" xr:uid="{00000000-0005-0000-0000-000051020000}"/>
    <cellStyle name="Comma 11" xfId="595" xr:uid="{00000000-0005-0000-0000-000052020000}"/>
    <cellStyle name="Comma 11 2" xfId="596" xr:uid="{00000000-0005-0000-0000-000053020000}"/>
    <cellStyle name="Comma 12" xfId="597" xr:uid="{00000000-0005-0000-0000-000054020000}"/>
    <cellStyle name="Comma 12 2" xfId="598" xr:uid="{00000000-0005-0000-0000-000055020000}"/>
    <cellStyle name="Comma 13" xfId="599" xr:uid="{00000000-0005-0000-0000-000056020000}"/>
    <cellStyle name="Comma 13 2" xfId="600" xr:uid="{00000000-0005-0000-0000-000057020000}"/>
    <cellStyle name="Comma 14" xfId="601" xr:uid="{00000000-0005-0000-0000-000058020000}"/>
    <cellStyle name="Comma 14 2" xfId="602" xr:uid="{00000000-0005-0000-0000-000059020000}"/>
    <cellStyle name="Comma 15" xfId="603" xr:uid="{00000000-0005-0000-0000-00005A020000}"/>
    <cellStyle name="Comma 15 2" xfId="604" xr:uid="{00000000-0005-0000-0000-00005B020000}"/>
    <cellStyle name="Comma 16" xfId="605" xr:uid="{00000000-0005-0000-0000-00005C020000}"/>
    <cellStyle name="Comma 16 2" xfId="606" xr:uid="{00000000-0005-0000-0000-00005D020000}"/>
    <cellStyle name="Comma 17" xfId="607" xr:uid="{00000000-0005-0000-0000-00005E020000}"/>
    <cellStyle name="Comma 17 2" xfId="608" xr:uid="{00000000-0005-0000-0000-00005F020000}"/>
    <cellStyle name="Comma 18" xfId="609" xr:uid="{00000000-0005-0000-0000-000060020000}"/>
    <cellStyle name="Comma 18 2" xfId="610" xr:uid="{00000000-0005-0000-0000-000061020000}"/>
    <cellStyle name="Comma 19" xfId="611" xr:uid="{00000000-0005-0000-0000-000062020000}"/>
    <cellStyle name="Comma 19 2" xfId="612" xr:uid="{00000000-0005-0000-0000-000063020000}"/>
    <cellStyle name="Comma 2" xfId="613" xr:uid="{00000000-0005-0000-0000-000064020000}"/>
    <cellStyle name="Comma 2 2" xfId="614" xr:uid="{00000000-0005-0000-0000-000065020000}"/>
    <cellStyle name="Comma 2 2 2" xfId="615" xr:uid="{00000000-0005-0000-0000-000066020000}"/>
    <cellStyle name="Comma 2 2 2 2" xfId="616" xr:uid="{00000000-0005-0000-0000-000067020000}"/>
    <cellStyle name="Comma 2 2 2 2 2" xfId="617" xr:uid="{00000000-0005-0000-0000-000068020000}"/>
    <cellStyle name="Comma 2 2 2 2 2 2" xfId="618" xr:uid="{00000000-0005-0000-0000-000069020000}"/>
    <cellStyle name="Comma 2 2 2 2 2 2 2" xfId="619" xr:uid="{00000000-0005-0000-0000-00006A020000}"/>
    <cellStyle name="Comma 2 2 2 2 2 2 2 2" xfId="620" xr:uid="{00000000-0005-0000-0000-00006B020000}"/>
    <cellStyle name="Comma 2 2 2 2 2 2 2 2 2" xfId="621" xr:uid="{00000000-0005-0000-0000-00006C020000}"/>
    <cellStyle name="Comma 2 2 2 2 2 2 2 2 2 2" xfId="622" xr:uid="{00000000-0005-0000-0000-00006D020000}"/>
    <cellStyle name="Comma 2 2 2 2 2 2 2 2 2 2 2" xfId="623" xr:uid="{00000000-0005-0000-0000-00006E020000}"/>
    <cellStyle name="Comma 2 2 2 2 2 2 2 2 2 2 2 2" xfId="624" xr:uid="{00000000-0005-0000-0000-00006F020000}"/>
    <cellStyle name="Comma 2 2 2 2 2 2 2 2 2 2 2 3" xfId="625" xr:uid="{00000000-0005-0000-0000-000070020000}"/>
    <cellStyle name="Comma 2 2 2 2 2 2 2 2 2 3" xfId="626" xr:uid="{00000000-0005-0000-0000-000071020000}"/>
    <cellStyle name="Comma 2 2 2 2 2 2 2 2 2 4" xfId="627" xr:uid="{00000000-0005-0000-0000-000072020000}"/>
    <cellStyle name="Comma 2 2 2 2 2 2 2 2 3" xfId="628" xr:uid="{00000000-0005-0000-0000-000073020000}"/>
    <cellStyle name="Comma 2 2 2 2 2 2 2 2 3 2" xfId="629" xr:uid="{00000000-0005-0000-0000-000074020000}"/>
    <cellStyle name="Comma 2 2 2 2 2 2 2 2 3 3" xfId="630" xr:uid="{00000000-0005-0000-0000-000075020000}"/>
    <cellStyle name="Comma 2 2 2 2 2 2 2 3" xfId="631" xr:uid="{00000000-0005-0000-0000-000076020000}"/>
    <cellStyle name="Comma 2 2 2 2 2 2 2 3 2" xfId="632" xr:uid="{00000000-0005-0000-0000-000077020000}"/>
    <cellStyle name="Comma 2 2 2 2 2 2 2 3 2 2" xfId="633" xr:uid="{00000000-0005-0000-0000-000078020000}"/>
    <cellStyle name="Comma 2 2 2 2 2 2 2 3 2 3" xfId="634" xr:uid="{00000000-0005-0000-0000-000079020000}"/>
    <cellStyle name="Comma 2 2 2 2 2 2 2 4" xfId="635" xr:uid="{00000000-0005-0000-0000-00007A020000}"/>
    <cellStyle name="Comma 2 2 2 2 2 2 2 5" xfId="636" xr:uid="{00000000-0005-0000-0000-00007B020000}"/>
    <cellStyle name="Comma 2 2 2 2 2 2 3" xfId="637" xr:uid="{00000000-0005-0000-0000-00007C020000}"/>
    <cellStyle name="Comma 2 2 2 2 2 2 3 2" xfId="638" xr:uid="{00000000-0005-0000-0000-00007D020000}"/>
    <cellStyle name="Comma 2 2 2 2 2 2 3 2 2" xfId="639" xr:uid="{00000000-0005-0000-0000-00007E020000}"/>
    <cellStyle name="Comma 2 2 2 2 2 2 3 2 2 2" xfId="640" xr:uid="{00000000-0005-0000-0000-00007F020000}"/>
    <cellStyle name="Comma 2 2 2 2 2 2 3 2 2 3" xfId="641" xr:uid="{00000000-0005-0000-0000-000080020000}"/>
    <cellStyle name="Comma 2 2 2 2 2 2 3 3" xfId="642" xr:uid="{00000000-0005-0000-0000-000081020000}"/>
    <cellStyle name="Comma 2 2 2 2 2 2 3 4" xfId="643" xr:uid="{00000000-0005-0000-0000-000082020000}"/>
    <cellStyle name="Comma 2 2 2 2 2 2 4" xfId="644" xr:uid="{00000000-0005-0000-0000-000083020000}"/>
    <cellStyle name="Comma 2 2 2 2 2 2 4 2" xfId="645" xr:uid="{00000000-0005-0000-0000-000084020000}"/>
    <cellStyle name="Comma 2 2 2 2 2 2 4 3" xfId="646" xr:uid="{00000000-0005-0000-0000-000085020000}"/>
    <cellStyle name="Comma 2 2 2 2 2 3" xfId="647" xr:uid="{00000000-0005-0000-0000-000086020000}"/>
    <cellStyle name="Comma 2 2 2 2 2 3 2" xfId="648" xr:uid="{00000000-0005-0000-0000-000087020000}"/>
    <cellStyle name="Comma 2 2 2 2 2 3 2 2" xfId="649" xr:uid="{00000000-0005-0000-0000-000088020000}"/>
    <cellStyle name="Comma 2 2 2 2 2 3 2 2 2" xfId="650" xr:uid="{00000000-0005-0000-0000-000089020000}"/>
    <cellStyle name="Comma 2 2 2 2 2 3 2 2 2 2" xfId="651" xr:uid="{00000000-0005-0000-0000-00008A020000}"/>
    <cellStyle name="Comma 2 2 2 2 2 3 2 2 2 3" xfId="652" xr:uid="{00000000-0005-0000-0000-00008B020000}"/>
    <cellStyle name="Comma 2 2 2 2 2 3 2 3" xfId="653" xr:uid="{00000000-0005-0000-0000-00008C020000}"/>
    <cellStyle name="Comma 2 2 2 2 2 3 2 4" xfId="654" xr:uid="{00000000-0005-0000-0000-00008D020000}"/>
    <cellStyle name="Comma 2 2 2 2 2 3 3" xfId="655" xr:uid="{00000000-0005-0000-0000-00008E020000}"/>
    <cellStyle name="Comma 2 2 2 2 2 3 3 2" xfId="656" xr:uid="{00000000-0005-0000-0000-00008F020000}"/>
    <cellStyle name="Comma 2 2 2 2 2 3 3 3" xfId="657" xr:uid="{00000000-0005-0000-0000-000090020000}"/>
    <cellStyle name="Comma 2 2 2 2 2 4" xfId="658" xr:uid="{00000000-0005-0000-0000-000091020000}"/>
    <cellStyle name="Comma 2 2 2 2 2 4 2" xfId="659" xr:uid="{00000000-0005-0000-0000-000092020000}"/>
    <cellStyle name="Comma 2 2 2 2 2 4 2 2" xfId="660" xr:uid="{00000000-0005-0000-0000-000093020000}"/>
    <cellStyle name="Comma 2 2 2 2 2 4 2 3" xfId="661" xr:uid="{00000000-0005-0000-0000-000094020000}"/>
    <cellStyle name="Comma 2 2 2 2 2 5" xfId="662" xr:uid="{00000000-0005-0000-0000-000095020000}"/>
    <cellStyle name="Comma 2 2 2 2 2 6" xfId="663" xr:uid="{00000000-0005-0000-0000-000096020000}"/>
    <cellStyle name="Comma 2 2 2 2 3" xfId="664" xr:uid="{00000000-0005-0000-0000-000097020000}"/>
    <cellStyle name="Comma 2 2 2 2 3 2" xfId="665" xr:uid="{00000000-0005-0000-0000-000098020000}"/>
    <cellStyle name="Comma 2 2 2 2 3 2 2" xfId="666" xr:uid="{00000000-0005-0000-0000-000099020000}"/>
    <cellStyle name="Comma 2 2 2 2 3 2 2 2" xfId="667" xr:uid="{00000000-0005-0000-0000-00009A020000}"/>
    <cellStyle name="Comma 2 2 2 2 3 2 2 2 2" xfId="668" xr:uid="{00000000-0005-0000-0000-00009B020000}"/>
    <cellStyle name="Comma 2 2 2 2 3 2 2 2 2 2" xfId="669" xr:uid="{00000000-0005-0000-0000-00009C020000}"/>
    <cellStyle name="Comma 2 2 2 2 3 2 2 2 2 3" xfId="670" xr:uid="{00000000-0005-0000-0000-00009D020000}"/>
    <cellStyle name="Comma 2 2 2 2 3 2 2 3" xfId="671" xr:uid="{00000000-0005-0000-0000-00009E020000}"/>
    <cellStyle name="Comma 2 2 2 2 3 2 2 4" xfId="672" xr:uid="{00000000-0005-0000-0000-00009F020000}"/>
    <cellStyle name="Comma 2 2 2 2 3 2 3" xfId="673" xr:uid="{00000000-0005-0000-0000-0000A0020000}"/>
    <cellStyle name="Comma 2 2 2 2 3 2 3 2" xfId="674" xr:uid="{00000000-0005-0000-0000-0000A1020000}"/>
    <cellStyle name="Comma 2 2 2 2 3 2 3 3" xfId="675" xr:uid="{00000000-0005-0000-0000-0000A2020000}"/>
    <cellStyle name="Comma 2 2 2 2 3 3" xfId="676" xr:uid="{00000000-0005-0000-0000-0000A3020000}"/>
    <cellStyle name="Comma 2 2 2 2 3 3 2" xfId="677" xr:uid="{00000000-0005-0000-0000-0000A4020000}"/>
    <cellStyle name="Comma 2 2 2 2 3 3 2 2" xfId="678" xr:uid="{00000000-0005-0000-0000-0000A5020000}"/>
    <cellStyle name="Comma 2 2 2 2 3 3 2 3" xfId="679" xr:uid="{00000000-0005-0000-0000-0000A6020000}"/>
    <cellStyle name="Comma 2 2 2 2 3 4" xfId="680" xr:uid="{00000000-0005-0000-0000-0000A7020000}"/>
    <cellStyle name="Comma 2 2 2 2 3 5" xfId="681" xr:uid="{00000000-0005-0000-0000-0000A8020000}"/>
    <cellStyle name="Comma 2 2 2 2 4" xfId="682" xr:uid="{00000000-0005-0000-0000-0000A9020000}"/>
    <cellStyle name="Comma 2 2 2 2 4 2" xfId="683" xr:uid="{00000000-0005-0000-0000-0000AA020000}"/>
    <cellStyle name="Comma 2 2 2 2 4 2 2" xfId="684" xr:uid="{00000000-0005-0000-0000-0000AB020000}"/>
    <cellStyle name="Comma 2 2 2 2 4 2 2 2" xfId="685" xr:uid="{00000000-0005-0000-0000-0000AC020000}"/>
    <cellStyle name="Comma 2 2 2 2 4 2 2 3" xfId="686" xr:uid="{00000000-0005-0000-0000-0000AD020000}"/>
    <cellStyle name="Comma 2 2 2 2 4 3" xfId="687" xr:uid="{00000000-0005-0000-0000-0000AE020000}"/>
    <cellStyle name="Comma 2 2 2 2 4 4" xfId="688" xr:uid="{00000000-0005-0000-0000-0000AF020000}"/>
    <cellStyle name="Comma 2 2 2 2 5" xfId="689" xr:uid="{00000000-0005-0000-0000-0000B0020000}"/>
    <cellStyle name="Comma 2 2 2 2 5 2" xfId="690" xr:uid="{00000000-0005-0000-0000-0000B1020000}"/>
    <cellStyle name="Comma 2 2 2 2 5 3" xfId="691" xr:uid="{00000000-0005-0000-0000-0000B2020000}"/>
    <cellStyle name="Comma 2 2 2 3" xfId="692" xr:uid="{00000000-0005-0000-0000-0000B3020000}"/>
    <cellStyle name="Comma 2 2 2 3 2" xfId="693" xr:uid="{00000000-0005-0000-0000-0000B4020000}"/>
    <cellStyle name="Comma 2 2 2 3 2 2" xfId="694" xr:uid="{00000000-0005-0000-0000-0000B5020000}"/>
    <cellStyle name="Comma 2 2 2 3 2 2 2" xfId="695" xr:uid="{00000000-0005-0000-0000-0000B6020000}"/>
    <cellStyle name="Comma 2 2 2 3 2 2 2 2" xfId="696" xr:uid="{00000000-0005-0000-0000-0000B7020000}"/>
    <cellStyle name="Comma 2 2 2 3 2 2 2 2 2" xfId="697" xr:uid="{00000000-0005-0000-0000-0000B8020000}"/>
    <cellStyle name="Comma 2 2 2 3 2 2 2 2 2 2" xfId="698" xr:uid="{00000000-0005-0000-0000-0000B9020000}"/>
    <cellStyle name="Comma 2 2 2 3 2 2 2 2 2 3" xfId="699" xr:uid="{00000000-0005-0000-0000-0000BA020000}"/>
    <cellStyle name="Comma 2 2 2 3 2 2 2 3" xfId="700" xr:uid="{00000000-0005-0000-0000-0000BB020000}"/>
    <cellStyle name="Comma 2 2 2 3 2 2 2 4" xfId="701" xr:uid="{00000000-0005-0000-0000-0000BC020000}"/>
    <cellStyle name="Comma 2 2 2 3 2 2 3" xfId="702" xr:uid="{00000000-0005-0000-0000-0000BD020000}"/>
    <cellStyle name="Comma 2 2 2 3 2 2 3 2" xfId="703" xr:uid="{00000000-0005-0000-0000-0000BE020000}"/>
    <cellStyle name="Comma 2 2 2 3 2 2 3 3" xfId="704" xr:uid="{00000000-0005-0000-0000-0000BF020000}"/>
    <cellStyle name="Comma 2 2 2 3 2 3" xfId="705" xr:uid="{00000000-0005-0000-0000-0000C0020000}"/>
    <cellStyle name="Comma 2 2 2 3 2 3 2" xfId="706" xr:uid="{00000000-0005-0000-0000-0000C1020000}"/>
    <cellStyle name="Comma 2 2 2 3 2 3 2 2" xfId="707" xr:uid="{00000000-0005-0000-0000-0000C2020000}"/>
    <cellStyle name="Comma 2 2 2 3 2 3 2 3" xfId="708" xr:uid="{00000000-0005-0000-0000-0000C3020000}"/>
    <cellStyle name="Comma 2 2 2 3 2 4" xfId="709" xr:uid="{00000000-0005-0000-0000-0000C4020000}"/>
    <cellStyle name="Comma 2 2 2 3 2 5" xfId="710" xr:uid="{00000000-0005-0000-0000-0000C5020000}"/>
    <cellStyle name="Comma 2 2 2 3 3" xfId="711" xr:uid="{00000000-0005-0000-0000-0000C6020000}"/>
    <cellStyle name="Comma 2 2 2 3 3 2" xfId="712" xr:uid="{00000000-0005-0000-0000-0000C7020000}"/>
    <cellStyle name="Comma 2 2 2 3 3 2 2" xfId="713" xr:uid="{00000000-0005-0000-0000-0000C8020000}"/>
    <cellStyle name="Comma 2 2 2 3 3 2 2 2" xfId="714" xr:uid="{00000000-0005-0000-0000-0000C9020000}"/>
    <cellStyle name="Comma 2 2 2 3 3 2 2 3" xfId="715" xr:uid="{00000000-0005-0000-0000-0000CA020000}"/>
    <cellStyle name="Comma 2 2 2 3 3 3" xfId="716" xr:uid="{00000000-0005-0000-0000-0000CB020000}"/>
    <cellStyle name="Comma 2 2 2 3 3 4" xfId="717" xr:uid="{00000000-0005-0000-0000-0000CC020000}"/>
    <cellStyle name="Comma 2 2 2 3 4" xfId="718" xr:uid="{00000000-0005-0000-0000-0000CD020000}"/>
    <cellStyle name="Comma 2 2 2 3 4 2" xfId="719" xr:uid="{00000000-0005-0000-0000-0000CE020000}"/>
    <cellStyle name="Comma 2 2 2 3 4 3" xfId="720" xr:uid="{00000000-0005-0000-0000-0000CF020000}"/>
    <cellStyle name="Comma 2 2 2 4" xfId="721" xr:uid="{00000000-0005-0000-0000-0000D0020000}"/>
    <cellStyle name="Comma 2 2 2 4 2" xfId="722" xr:uid="{00000000-0005-0000-0000-0000D1020000}"/>
    <cellStyle name="Comma 2 2 2 4 2 2" xfId="723" xr:uid="{00000000-0005-0000-0000-0000D2020000}"/>
    <cellStyle name="Comma 2 2 2 4 2 2 2" xfId="724" xr:uid="{00000000-0005-0000-0000-0000D3020000}"/>
    <cellStyle name="Comma 2 2 2 4 2 2 2 2" xfId="725" xr:uid="{00000000-0005-0000-0000-0000D4020000}"/>
    <cellStyle name="Comma 2 2 2 4 2 2 2 3" xfId="726" xr:uid="{00000000-0005-0000-0000-0000D5020000}"/>
    <cellStyle name="Comma 2 2 2 4 2 3" xfId="727" xr:uid="{00000000-0005-0000-0000-0000D6020000}"/>
    <cellStyle name="Comma 2 2 2 4 2 4" xfId="728" xr:uid="{00000000-0005-0000-0000-0000D7020000}"/>
    <cellStyle name="Comma 2 2 2 4 3" xfId="729" xr:uid="{00000000-0005-0000-0000-0000D8020000}"/>
    <cellStyle name="Comma 2 2 2 4 3 2" xfId="730" xr:uid="{00000000-0005-0000-0000-0000D9020000}"/>
    <cellStyle name="Comma 2 2 2 4 3 3" xfId="731" xr:uid="{00000000-0005-0000-0000-0000DA020000}"/>
    <cellStyle name="Comma 2 2 2 5" xfId="732" xr:uid="{00000000-0005-0000-0000-0000DB020000}"/>
    <cellStyle name="Comma 2 2 2 5 2" xfId="733" xr:uid="{00000000-0005-0000-0000-0000DC020000}"/>
    <cellStyle name="Comma 2 2 2 5 2 2" xfId="734" xr:uid="{00000000-0005-0000-0000-0000DD020000}"/>
    <cellStyle name="Comma 2 2 2 5 2 3" xfId="735" xr:uid="{00000000-0005-0000-0000-0000DE020000}"/>
    <cellStyle name="Comma 2 2 2 6" xfId="736" xr:uid="{00000000-0005-0000-0000-0000DF020000}"/>
    <cellStyle name="Comma 2 2 2 7" xfId="737" xr:uid="{00000000-0005-0000-0000-0000E0020000}"/>
    <cellStyle name="Comma 2 2 3" xfId="738" xr:uid="{00000000-0005-0000-0000-0000E1020000}"/>
    <cellStyle name="Comma 2 2 3 2" xfId="739" xr:uid="{00000000-0005-0000-0000-0000E2020000}"/>
    <cellStyle name="Comma 2 2 3 2 2" xfId="740" xr:uid="{00000000-0005-0000-0000-0000E3020000}"/>
    <cellStyle name="Comma 2 2 3 2 2 2" xfId="741" xr:uid="{00000000-0005-0000-0000-0000E4020000}"/>
    <cellStyle name="Comma 2 2 3 2 2 2 2" xfId="742" xr:uid="{00000000-0005-0000-0000-0000E5020000}"/>
    <cellStyle name="Comma 2 2 3 2 2 2 2 2" xfId="743" xr:uid="{00000000-0005-0000-0000-0000E6020000}"/>
    <cellStyle name="Comma 2 2 3 2 2 2 2 2 2" xfId="744" xr:uid="{00000000-0005-0000-0000-0000E7020000}"/>
    <cellStyle name="Comma 2 2 3 2 2 2 2 2 2 2" xfId="745" xr:uid="{00000000-0005-0000-0000-0000E8020000}"/>
    <cellStyle name="Comma 2 2 3 2 2 2 2 2 2 3" xfId="746" xr:uid="{00000000-0005-0000-0000-0000E9020000}"/>
    <cellStyle name="Comma 2 2 3 2 2 2 2 3" xfId="747" xr:uid="{00000000-0005-0000-0000-0000EA020000}"/>
    <cellStyle name="Comma 2 2 3 2 2 2 2 4" xfId="748" xr:uid="{00000000-0005-0000-0000-0000EB020000}"/>
    <cellStyle name="Comma 2 2 3 2 2 2 3" xfId="749" xr:uid="{00000000-0005-0000-0000-0000EC020000}"/>
    <cellStyle name="Comma 2 2 3 2 2 2 3 2" xfId="750" xr:uid="{00000000-0005-0000-0000-0000ED020000}"/>
    <cellStyle name="Comma 2 2 3 2 2 2 3 3" xfId="751" xr:uid="{00000000-0005-0000-0000-0000EE020000}"/>
    <cellStyle name="Comma 2 2 3 2 2 3" xfId="752" xr:uid="{00000000-0005-0000-0000-0000EF020000}"/>
    <cellStyle name="Comma 2 2 3 2 2 3 2" xfId="753" xr:uid="{00000000-0005-0000-0000-0000F0020000}"/>
    <cellStyle name="Comma 2 2 3 2 2 3 2 2" xfId="754" xr:uid="{00000000-0005-0000-0000-0000F1020000}"/>
    <cellStyle name="Comma 2 2 3 2 2 3 2 3" xfId="755" xr:uid="{00000000-0005-0000-0000-0000F2020000}"/>
    <cellStyle name="Comma 2 2 3 2 2 4" xfId="756" xr:uid="{00000000-0005-0000-0000-0000F3020000}"/>
    <cellStyle name="Comma 2 2 3 2 2 5" xfId="757" xr:uid="{00000000-0005-0000-0000-0000F4020000}"/>
    <cellStyle name="Comma 2 2 3 2 3" xfId="758" xr:uid="{00000000-0005-0000-0000-0000F5020000}"/>
    <cellStyle name="Comma 2 2 3 2 3 2" xfId="759" xr:uid="{00000000-0005-0000-0000-0000F6020000}"/>
    <cellStyle name="Comma 2 2 3 2 3 2 2" xfId="760" xr:uid="{00000000-0005-0000-0000-0000F7020000}"/>
    <cellStyle name="Comma 2 2 3 2 3 2 2 2" xfId="761" xr:uid="{00000000-0005-0000-0000-0000F8020000}"/>
    <cellStyle name="Comma 2 2 3 2 3 2 2 3" xfId="762" xr:uid="{00000000-0005-0000-0000-0000F9020000}"/>
    <cellStyle name="Comma 2 2 3 2 3 3" xfId="763" xr:uid="{00000000-0005-0000-0000-0000FA020000}"/>
    <cellStyle name="Comma 2 2 3 2 3 4" xfId="764" xr:uid="{00000000-0005-0000-0000-0000FB020000}"/>
    <cellStyle name="Comma 2 2 3 2 4" xfId="765" xr:uid="{00000000-0005-0000-0000-0000FC020000}"/>
    <cellStyle name="Comma 2 2 3 2 4 2" xfId="766" xr:uid="{00000000-0005-0000-0000-0000FD020000}"/>
    <cellStyle name="Comma 2 2 3 2 4 3" xfId="767" xr:uid="{00000000-0005-0000-0000-0000FE020000}"/>
    <cellStyle name="Comma 2 2 3 3" xfId="768" xr:uid="{00000000-0005-0000-0000-0000FF020000}"/>
    <cellStyle name="Comma 2 2 3 3 2" xfId="769" xr:uid="{00000000-0005-0000-0000-000000030000}"/>
    <cellStyle name="Comma 2 2 3 3 2 2" xfId="770" xr:uid="{00000000-0005-0000-0000-000001030000}"/>
    <cellStyle name="Comma 2 2 3 3 2 2 2" xfId="771" xr:uid="{00000000-0005-0000-0000-000002030000}"/>
    <cellStyle name="Comma 2 2 3 3 2 2 2 2" xfId="772" xr:uid="{00000000-0005-0000-0000-000003030000}"/>
    <cellStyle name="Comma 2 2 3 3 2 2 2 3" xfId="773" xr:uid="{00000000-0005-0000-0000-000004030000}"/>
    <cellStyle name="Comma 2 2 3 3 2 3" xfId="774" xr:uid="{00000000-0005-0000-0000-000005030000}"/>
    <cellStyle name="Comma 2 2 3 3 2 4" xfId="775" xr:uid="{00000000-0005-0000-0000-000006030000}"/>
    <cellStyle name="Comma 2 2 3 3 3" xfId="776" xr:uid="{00000000-0005-0000-0000-000007030000}"/>
    <cellStyle name="Comma 2 2 3 3 3 2" xfId="777" xr:uid="{00000000-0005-0000-0000-000008030000}"/>
    <cellStyle name="Comma 2 2 3 3 3 3" xfId="778" xr:uid="{00000000-0005-0000-0000-000009030000}"/>
    <cellStyle name="Comma 2 2 3 4" xfId="779" xr:uid="{00000000-0005-0000-0000-00000A030000}"/>
    <cellStyle name="Comma 2 2 3 4 2" xfId="780" xr:uid="{00000000-0005-0000-0000-00000B030000}"/>
    <cellStyle name="Comma 2 2 3 4 2 2" xfId="781" xr:uid="{00000000-0005-0000-0000-00000C030000}"/>
    <cellStyle name="Comma 2 2 3 4 2 3" xfId="782" xr:uid="{00000000-0005-0000-0000-00000D030000}"/>
    <cellStyle name="Comma 2 2 3 5" xfId="783" xr:uid="{00000000-0005-0000-0000-00000E030000}"/>
    <cellStyle name="Comma 2 2 3 6" xfId="784" xr:uid="{00000000-0005-0000-0000-00000F030000}"/>
    <cellStyle name="Comma 2 2 4" xfId="785" xr:uid="{00000000-0005-0000-0000-000010030000}"/>
    <cellStyle name="Comma 2 2 4 2" xfId="786" xr:uid="{00000000-0005-0000-0000-000011030000}"/>
    <cellStyle name="Comma 2 2 4 2 2" xfId="787" xr:uid="{00000000-0005-0000-0000-000012030000}"/>
    <cellStyle name="Comma 2 2 4 2 2 2" xfId="788" xr:uid="{00000000-0005-0000-0000-000013030000}"/>
    <cellStyle name="Comma 2 2 4 2 2 2 2" xfId="789" xr:uid="{00000000-0005-0000-0000-000014030000}"/>
    <cellStyle name="Comma 2 2 4 2 2 2 2 2" xfId="790" xr:uid="{00000000-0005-0000-0000-000015030000}"/>
    <cellStyle name="Comma 2 2 4 2 2 2 2 3" xfId="791" xr:uid="{00000000-0005-0000-0000-000016030000}"/>
    <cellStyle name="Comma 2 2 4 2 2 3" xfId="792" xr:uid="{00000000-0005-0000-0000-000017030000}"/>
    <cellStyle name="Comma 2 2 4 2 2 4" xfId="793" xr:uid="{00000000-0005-0000-0000-000018030000}"/>
    <cellStyle name="Comma 2 2 4 2 3" xfId="794" xr:uid="{00000000-0005-0000-0000-000019030000}"/>
    <cellStyle name="Comma 2 2 4 2 3 2" xfId="795" xr:uid="{00000000-0005-0000-0000-00001A030000}"/>
    <cellStyle name="Comma 2 2 4 2 3 3" xfId="796" xr:uid="{00000000-0005-0000-0000-00001B030000}"/>
    <cellStyle name="Comma 2 2 4 3" xfId="797" xr:uid="{00000000-0005-0000-0000-00001C030000}"/>
    <cellStyle name="Comma 2 2 4 3 2" xfId="798" xr:uid="{00000000-0005-0000-0000-00001D030000}"/>
    <cellStyle name="Comma 2 2 4 3 2 2" xfId="799" xr:uid="{00000000-0005-0000-0000-00001E030000}"/>
    <cellStyle name="Comma 2 2 4 3 2 3" xfId="800" xr:uid="{00000000-0005-0000-0000-00001F030000}"/>
    <cellStyle name="Comma 2 2 4 4" xfId="801" xr:uid="{00000000-0005-0000-0000-000020030000}"/>
    <cellStyle name="Comma 2 2 4 5" xfId="802" xr:uid="{00000000-0005-0000-0000-000021030000}"/>
    <cellStyle name="Comma 2 2 5" xfId="803" xr:uid="{00000000-0005-0000-0000-000022030000}"/>
    <cellStyle name="Comma 2 2 5 2" xfId="804" xr:uid="{00000000-0005-0000-0000-000023030000}"/>
    <cellStyle name="Comma 2 2 5 2 2" xfId="805" xr:uid="{00000000-0005-0000-0000-000024030000}"/>
    <cellStyle name="Comma 2 2 5 2 2 2" xfId="806" xr:uid="{00000000-0005-0000-0000-000025030000}"/>
    <cellStyle name="Comma 2 2 5 2 2 3" xfId="807" xr:uid="{00000000-0005-0000-0000-000026030000}"/>
    <cellStyle name="Comma 2 2 5 3" xfId="808" xr:uid="{00000000-0005-0000-0000-000027030000}"/>
    <cellStyle name="Comma 2 2 5 4" xfId="809" xr:uid="{00000000-0005-0000-0000-000028030000}"/>
    <cellStyle name="Comma 2 2 6" xfId="810" xr:uid="{00000000-0005-0000-0000-000029030000}"/>
    <cellStyle name="Comma 2 2 6 2" xfId="811" xr:uid="{00000000-0005-0000-0000-00002A030000}"/>
    <cellStyle name="Comma 2 2 6 3" xfId="812" xr:uid="{00000000-0005-0000-0000-00002B030000}"/>
    <cellStyle name="Comma 2 2 7" xfId="813" xr:uid="{00000000-0005-0000-0000-00002C030000}"/>
    <cellStyle name="Comma 2 2 7 2" xfId="814" xr:uid="{00000000-0005-0000-0000-00002D030000}"/>
    <cellStyle name="Comma 2 2 8" xfId="815" xr:uid="{00000000-0005-0000-0000-00002E030000}"/>
    <cellStyle name="Comma 2 2 9" xfId="816" xr:uid="{00000000-0005-0000-0000-00002F030000}"/>
    <cellStyle name="Comma 2 3" xfId="817" xr:uid="{00000000-0005-0000-0000-000030030000}"/>
    <cellStyle name="Comma 2 4" xfId="818" xr:uid="{00000000-0005-0000-0000-000031030000}"/>
    <cellStyle name="Comma 2 4 2" xfId="819" xr:uid="{00000000-0005-0000-0000-000032030000}"/>
    <cellStyle name="Comma 2 4 2 2" xfId="820" xr:uid="{00000000-0005-0000-0000-000033030000}"/>
    <cellStyle name="Comma 2 4 3" xfId="821" xr:uid="{00000000-0005-0000-0000-000034030000}"/>
    <cellStyle name="Comma 2 4 3 2" xfId="822" xr:uid="{00000000-0005-0000-0000-000035030000}"/>
    <cellStyle name="Comma 2 4 4" xfId="823" xr:uid="{00000000-0005-0000-0000-000036030000}"/>
    <cellStyle name="Comma 2 4 4 2" xfId="824" xr:uid="{00000000-0005-0000-0000-000037030000}"/>
    <cellStyle name="Comma 2 4 5" xfId="825" xr:uid="{00000000-0005-0000-0000-000038030000}"/>
    <cellStyle name="Comma 2 4 5 2" xfId="826" xr:uid="{00000000-0005-0000-0000-000039030000}"/>
    <cellStyle name="Comma 2 4 6" xfId="827" xr:uid="{00000000-0005-0000-0000-00003A030000}"/>
    <cellStyle name="Comma 2 5" xfId="828" xr:uid="{00000000-0005-0000-0000-00003B030000}"/>
    <cellStyle name="Comma 2 5 2" xfId="829" xr:uid="{00000000-0005-0000-0000-00003C030000}"/>
    <cellStyle name="Comma 2 6" xfId="830" xr:uid="{00000000-0005-0000-0000-00003D030000}"/>
    <cellStyle name="Comma 2 6 2" xfId="831" xr:uid="{00000000-0005-0000-0000-00003E030000}"/>
    <cellStyle name="Comma 2 7" xfId="832" xr:uid="{00000000-0005-0000-0000-00003F030000}"/>
    <cellStyle name="Comma 2 7 2" xfId="833" xr:uid="{00000000-0005-0000-0000-000040030000}"/>
    <cellStyle name="Comma 2 8" xfId="834" xr:uid="{00000000-0005-0000-0000-000041030000}"/>
    <cellStyle name="Comma 2 9" xfId="835" xr:uid="{00000000-0005-0000-0000-000042030000}"/>
    <cellStyle name="Comma 2_3.24-07" xfId="836" xr:uid="{00000000-0005-0000-0000-000043030000}"/>
    <cellStyle name="Comma 20" xfId="837" xr:uid="{00000000-0005-0000-0000-000044030000}"/>
    <cellStyle name="Comma 20 2" xfId="838" xr:uid="{00000000-0005-0000-0000-000045030000}"/>
    <cellStyle name="Comma 21" xfId="839" xr:uid="{00000000-0005-0000-0000-000046030000}"/>
    <cellStyle name="Comma 21 2" xfId="840" xr:uid="{00000000-0005-0000-0000-000047030000}"/>
    <cellStyle name="Comma 22" xfId="841" xr:uid="{00000000-0005-0000-0000-000048030000}"/>
    <cellStyle name="Comma 22 2" xfId="842" xr:uid="{00000000-0005-0000-0000-000049030000}"/>
    <cellStyle name="Comma 22 2 2" xfId="843" xr:uid="{00000000-0005-0000-0000-00004A030000}"/>
    <cellStyle name="Comma 23" xfId="844" xr:uid="{00000000-0005-0000-0000-00004B030000}"/>
    <cellStyle name="Comma 24" xfId="845" xr:uid="{00000000-0005-0000-0000-00004C030000}"/>
    <cellStyle name="Comma 24 2" xfId="846" xr:uid="{00000000-0005-0000-0000-00004D030000}"/>
    <cellStyle name="Comma 24 2 2" xfId="847" xr:uid="{00000000-0005-0000-0000-00004E030000}"/>
    <cellStyle name="Comma 25" xfId="848" xr:uid="{00000000-0005-0000-0000-00004F030000}"/>
    <cellStyle name="Comma 26" xfId="849" xr:uid="{00000000-0005-0000-0000-000050030000}"/>
    <cellStyle name="Comma 26 2" xfId="850" xr:uid="{00000000-0005-0000-0000-000051030000}"/>
    <cellStyle name="Comma 26 2 2" xfId="851" xr:uid="{00000000-0005-0000-0000-000052030000}"/>
    <cellStyle name="Comma 26 3" xfId="852" xr:uid="{00000000-0005-0000-0000-000053030000}"/>
    <cellStyle name="Comma 29" xfId="853" xr:uid="{00000000-0005-0000-0000-000054030000}"/>
    <cellStyle name="Comma 29 2" xfId="854" xr:uid="{00000000-0005-0000-0000-000055030000}"/>
    <cellStyle name="Comma 3" xfId="855" xr:uid="{00000000-0005-0000-0000-000056030000}"/>
    <cellStyle name="Comma 3 2" xfId="856" xr:uid="{00000000-0005-0000-0000-000057030000}"/>
    <cellStyle name="Comma 3 2 2" xfId="857" xr:uid="{00000000-0005-0000-0000-000058030000}"/>
    <cellStyle name="Comma 3 3" xfId="858" xr:uid="{00000000-0005-0000-0000-000059030000}"/>
    <cellStyle name="Comma 3 3 2" xfId="859" xr:uid="{00000000-0005-0000-0000-00005A030000}"/>
    <cellStyle name="Comma 3 4" xfId="860" xr:uid="{00000000-0005-0000-0000-00005B030000}"/>
    <cellStyle name="Comma 3 4 2" xfId="861" xr:uid="{00000000-0005-0000-0000-00005C030000}"/>
    <cellStyle name="Comma 3 5" xfId="862" xr:uid="{00000000-0005-0000-0000-00005D030000}"/>
    <cellStyle name="Comma 3 5 2" xfId="863" xr:uid="{00000000-0005-0000-0000-00005E030000}"/>
    <cellStyle name="Comma 3 6" xfId="864" xr:uid="{00000000-0005-0000-0000-00005F030000}"/>
    <cellStyle name="Comma 3 6 2" xfId="865" xr:uid="{00000000-0005-0000-0000-000060030000}"/>
    <cellStyle name="Comma 3 7" xfId="866" xr:uid="{00000000-0005-0000-0000-000061030000}"/>
    <cellStyle name="Comma 3 8" xfId="867" xr:uid="{00000000-0005-0000-0000-000062030000}"/>
    <cellStyle name="Comma 4" xfId="868" xr:uid="{00000000-0005-0000-0000-000063030000}"/>
    <cellStyle name="Comma 4 2" xfId="869" xr:uid="{00000000-0005-0000-0000-000064030000}"/>
    <cellStyle name="Comma 5" xfId="870" xr:uid="{00000000-0005-0000-0000-000065030000}"/>
    <cellStyle name="Comma 5 2" xfId="871" xr:uid="{00000000-0005-0000-0000-000066030000}"/>
    <cellStyle name="Comma 6" xfId="872" xr:uid="{00000000-0005-0000-0000-000067030000}"/>
    <cellStyle name="Comma 6 2" xfId="873" xr:uid="{00000000-0005-0000-0000-000068030000}"/>
    <cellStyle name="Comma 7" xfId="874" xr:uid="{00000000-0005-0000-0000-000069030000}"/>
    <cellStyle name="Comma 7 2" xfId="875" xr:uid="{00000000-0005-0000-0000-00006A030000}"/>
    <cellStyle name="Comma 8" xfId="876" xr:uid="{00000000-0005-0000-0000-00006B030000}"/>
    <cellStyle name="Comma 8 2" xfId="877" xr:uid="{00000000-0005-0000-0000-00006C030000}"/>
    <cellStyle name="Comma 9" xfId="878" xr:uid="{00000000-0005-0000-0000-00006D030000}"/>
    <cellStyle name="Comma 9 2" xfId="879" xr:uid="{00000000-0005-0000-0000-00006E030000}"/>
    <cellStyle name="Comma_231-03" xfId="880" xr:uid="{00000000-0005-0000-0000-00006F030000}"/>
    <cellStyle name="Comma0" xfId="881" xr:uid="{00000000-0005-0000-0000-000070030000}"/>
    <cellStyle name="Currency 2" xfId="882" xr:uid="{00000000-0005-0000-0000-000071030000}"/>
    <cellStyle name="Currency 2 2" xfId="883" xr:uid="{00000000-0005-0000-0000-000072030000}"/>
    <cellStyle name="Currency0" xfId="884" xr:uid="{00000000-0005-0000-0000-000073030000}"/>
    <cellStyle name="Date" xfId="885" xr:uid="{00000000-0005-0000-0000-000074030000}"/>
    <cellStyle name="Date 2" xfId="886" xr:uid="{00000000-0005-0000-0000-000075030000}"/>
    <cellStyle name="Encabezado 4 2" xfId="887" xr:uid="{00000000-0005-0000-0000-000076030000}"/>
    <cellStyle name="Encabezado 4 3" xfId="888" xr:uid="{00000000-0005-0000-0000-000077030000}"/>
    <cellStyle name="Encabezado 4 4" xfId="889" xr:uid="{00000000-0005-0000-0000-000078030000}"/>
    <cellStyle name="Énfasis1 2" xfId="890" xr:uid="{00000000-0005-0000-0000-000079030000}"/>
    <cellStyle name="Énfasis1 3" xfId="891" xr:uid="{00000000-0005-0000-0000-00007A030000}"/>
    <cellStyle name="Énfasis1 4" xfId="892" xr:uid="{00000000-0005-0000-0000-00007B030000}"/>
    <cellStyle name="Énfasis2 2" xfId="893" xr:uid="{00000000-0005-0000-0000-00007C030000}"/>
    <cellStyle name="Énfasis2 3" xfId="894" xr:uid="{00000000-0005-0000-0000-00007D030000}"/>
    <cellStyle name="Énfasis2 4" xfId="895" xr:uid="{00000000-0005-0000-0000-00007E030000}"/>
    <cellStyle name="Énfasis3 2" xfId="896" xr:uid="{00000000-0005-0000-0000-00007F030000}"/>
    <cellStyle name="Énfasis3 3" xfId="897" xr:uid="{00000000-0005-0000-0000-000080030000}"/>
    <cellStyle name="Énfasis3 4" xfId="898" xr:uid="{00000000-0005-0000-0000-000081030000}"/>
    <cellStyle name="Énfasis4 2" xfId="899" xr:uid="{00000000-0005-0000-0000-000082030000}"/>
    <cellStyle name="Énfasis4 3" xfId="900" xr:uid="{00000000-0005-0000-0000-000083030000}"/>
    <cellStyle name="Énfasis4 4" xfId="901" xr:uid="{00000000-0005-0000-0000-000084030000}"/>
    <cellStyle name="Énfasis5 2" xfId="902" xr:uid="{00000000-0005-0000-0000-000085030000}"/>
    <cellStyle name="Énfasis5 3" xfId="903" xr:uid="{00000000-0005-0000-0000-000086030000}"/>
    <cellStyle name="Énfasis5 4" xfId="904" xr:uid="{00000000-0005-0000-0000-000087030000}"/>
    <cellStyle name="Énfasis6 2" xfId="905" xr:uid="{00000000-0005-0000-0000-000088030000}"/>
    <cellStyle name="Énfasis6 3" xfId="906" xr:uid="{00000000-0005-0000-0000-000089030000}"/>
    <cellStyle name="Énfasis6 4" xfId="907" xr:uid="{00000000-0005-0000-0000-00008A030000}"/>
    <cellStyle name="Entrada 2" xfId="908" xr:uid="{00000000-0005-0000-0000-00008B030000}"/>
    <cellStyle name="Entrada 3" xfId="909" xr:uid="{00000000-0005-0000-0000-00008C030000}"/>
    <cellStyle name="Entrada 4" xfId="910" xr:uid="{00000000-0005-0000-0000-00008D030000}"/>
    <cellStyle name="Estilo 1" xfId="911" xr:uid="{00000000-0005-0000-0000-00008E030000}"/>
    <cellStyle name="Estilo 1 10" xfId="912" xr:uid="{00000000-0005-0000-0000-00008F030000}"/>
    <cellStyle name="Estilo 1 10 2" xfId="913" xr:uid="{00000000-0005-0000-0000-000090030000}"/>
    <cellStyle name="Estilo 1 11" xfId="914" xr:uid="{00000000-0005-0000-0000-000091030000}"/>
    <cellStyle name="Estilo 1 11 2" xfId="915" xr:uid="{00000000-0005-0000-0000-000092030000}"/>
    <cellStyle name="Estilo 1 12" xfId="916" xr:uid="{00000000-0005-0000-0000-000093030000}"/>
    <cellStyle name="Estilo 1 12 2" xfId="917" xr:uid="{00000000-0005-0000-0000-000094030000}"/>
    <cellStyle name="Estilo 1 13" xfId="918" xr:uid="{00000000-0005-0000-0000-000095030000}"/>
    <cellStyle name="Estilo 1 2" xfId="919" xr:uid="{00000000-0005-0000-0000-000096030000}"/>
    <cellStyle name="Estilo 1 2 2" xfId="920" xr:uid="{00000000-0005-0000-0000-000097030000}"/>
    <cellStyle name="Estilo 1 2 2 2" xfId="921" xr:uid="{00000000-0005-0000-0000-000098030000}"/>
    <cellStyle name="Estilo 1 2 3" xfId="922" xr:uid="{00000000-0005-0000-0000-000099030000}"/>
    <cellStyle name="Estilo 1 3" xfId="923" xr:uid="{00000000-0005-0000-0000-00009A030000}"/>
    <cellStyle name="Estilo 1 3 2" xfId="924" xr:uid="{00000000-0005-0000-0000-00009B030000}"/>
    <cellStyle name="Estilo 1 3 2 2" xfId="925" xr:uid="{00000000-0005-0000-0000-00009C030000}"/>
    <cellStyle name="Estilo 1 3 3" xfId="926" xr:uid="{00000000-0005-0000-0000-00009D030000}"/>
    <cellStyle name="Estilo 1 4" xfId="927" xr:uid="{00000000-0005-0000-0000-00009E030000}"/>
    <cellStyle name="Estilo 1 4 2" xfId="928" xr:uid="{00000000-0005-0000-0000-00009F030000}"/>
    <cellStyle name="Estilo 1 4 2 2" xfId="929" xr:uid="{00000000-0005-0000-0000-0000A0030000}"/>
    <cellStyle name="Estilo 1 4 3" xfId="930" xr:uid="{00000000-0005-0000-0000-0000A1030000}"/>
    <cellStyle name="Estilo 1 5" xfId="931" xr:uid="{00000000-0005-0000-0000-0000A2030000}"/>
    <cellStyle name="Estilo 1 5 2" xfId="932" xr:uid="{00000000-0005-0000-0000-0000A3030000}"/>
    <cellStyle name="Estilo 1 5 2 2" xfId="933" xr:uid="{00000000-0005-0000-0000-0000A4030000}"/>
    <cellStyle name="Estilo 1 5 3" xfId="934" xr:uid="{00000000-0005-0000-0000-0000A5030000}"/>
    <cellStyle name="Estilo 1 6" xfId="935" xr:uid="{00000000-0005-0000-0000-0000A6030000}"/>
    <cellStyle name="Estilo 1 6 2" xfId="936" xr:uid="{00000000-0005-0000-0000-0000A7030000}"/>
    <cellStyle name="Estilo 1 6 2 2" xfId="937" xr:uid="{00000000-0005-0000-0000-0000A8030000}"/>
    <cellStyle name="Estilo 1 6 3" xfId="938" xr:uid="{00000000-0005-0000-0000-0000A9030000}"/>
    <cellStyle name="Estilo 1 7" xfId="939" xr:uid="{00000000-0005-0000-0000-0000AA030000}"/>
    <cellStyle name="Estilo 1 7 2" xfId="940" xr:uid="{00000000-0005-0000-0000-0000AB030000}"/>
    <cellStyle name="Estilo 1 7 2 2" xfId="941" xr:uid="{00000000-0005-0000-0000-0000AC030000}"/>
    <cellStyle name="Estilo 1 7 3" xfId="942" xr:uid="{00000000-0005-0000-0000-0000AD030000}"/>
    <cellStyle name="Estilo 1 8" xfId="943" xr:uid="{00000000-0005-0000-0000-0000AE030000}"/>
    <cellStyle name="Estilo 1 8 2" xfId="944" xr:uid="{00000000-0005-0000-0000-0000AF030000}"/>
    <cellStyle name="Estilo 1 8 2 2" xfId="945" xr:uid="{00000000-0005-0000-0000-0000B0030000}"/>
    <cellStyle name="Estilo 1 8 3" xfId="946" xr:uid="{00000000-0005-0000-0000-0000B1030000}"/>
    <cellStyle name="Estilo 1 9" xfId="947" xr:uid="{00000000-0005-0000-0000-0000B2030000}"/>
    <cellStyle name="Estilo 1 9 2" xfId="948" xr:uid="{00000000-0005-0000-0000-0000B3030000}"/>
    <cellStyle name="Euro" xfId="949" xr:uid="{00000000-0005-0000-0000-0000B4030000}"/>
    <cellStyle name="Euro 2" xfId="950" xr:uid="{00000000-0005-0000-0000-0000B5030000}"/>
    <cellStyle name="Euro 3" xfId="951" xr:uid="{00000000-0005-0000-0000-0000B6030000}"/>
    <cellStyle name="Euro 4" xfId="952" xr:uid="{00000000-0005-0000-0000-0000B7030000}"/>
    <cellStyle name="Euro 5" xfId="953" xr:uid="{00000000-0005-0000-0000-0000B8030000}"/>
    <cellStyle name="Explanatory Text" xfId="954" xr:uid="{00000000-0005-0000-0000-0000B9030000}"/>
    <cellStyle name="Fixed" xfId="955" xr:uid="{00000000-0005-0000-0000-0000BA030000}"/>
    <cellStyle name="Fixed 2" xfId="956" xr:uid="{00000000-0005-0000-0000-0000BB030000}"/>
    <cellStyle name="Fixed 3" xfId="957" xr:uid="{00000000-0005-0000-0000-0000BC030000}"/>
    <cellStyle name="Good" xfId="958" xr:uid="{00000000-0005-0000-0000-0000BD030000}"/>
    <cellStyle name="Grey" xfId="959" xr:uid="{00000000-0005-0000-0000-0000BE030000}"/>
    <cellStyle name="HEADER" xfId="960" xr:uid="{00000000-0005-0000-0000-0000BF030000}"/>
    <cellStyle name="Heading 1" xfId="961" xr:uid="{00000000-0005-0000-0000-0000C0030000}"/>
    <cellStyle name="Heading 2" xfId="962" xr:uid="{00000000-0005-0000-0000-0000C1030000}"/>
    <cellStyle name="Heading 3" xfId="963" xr:uid="{00000000-0005-0000-0000-0000C2030000}"/>
    <cellStyle name="Heading 4" xfId="964" xr:uid="{00000000-0005-0000-0000-0000C3030000}"/>
    <cellStyle name="Heading1" xfId="965" xr:uid="{00000000-0005-0000-0000-0000C4030000}"/>
    <cellStyle name="Heading1 2" xfId="966" xr:uid="{00000000-0005-0000-0000-0000C5030000}"/>
    <cellStyle name="Heading2" xfId="967" xr:uid="{00000000-0005-0000-0000-0000C6030000}"/>
    <cellStyle name="Heading2 2" xfId="968" xr:uid="{00000000-0005-0000-0000-0000C7030000}"/>
    <cellStyle name="HIGHLIGHT" xfId="969" xr:uid="{00000000-0005-0000-0000-0000C8030000}"/>
    <cellStyle name="Hipervínculo_IIF" xfId="970" xr:uid="{00000000-0005-0000-0000-0000C9030000}"/>
    <cellStyle name="Hyperlink_Emisiones de bonos 2006-2007 rev (Agosto-07)" xfId="971" xr:uid="{00000000-0005-0000-0000-0000CA030000}"/>
    <cellStyle name="imf-one decimal" xfId="972" xr:uid="{00000000-0005-0000-0000-0000CB030000}"/>
    <cellStyle name="imf-zero decimal" xfId="973" xr:uid="{00000000-0005-0000-0000-0000CC030000}"/>
    <cellStyle name="Incorrecto 2" xfId="974" xr:uid="{00000000-0005-0000-0000-0000CD030000}"/>
    <cellStyle name="Incorrecto 3" xfId="975" xr:uid="{00000000-0005-0000-0000-0000CE030000}"/>
    <cellStyle name="Incorrecto 4" xfId="976" xr:uid="{00000000-0005-0000-0000-0000CF030000}"/>
    <cellStyle name="Input" xfId="977" xr:uid="{00000000-0005-0000-0000-0000D0030000}"/>
    <cellStyle name="Input [yellow]" xfId="978" xr:uid="{00000000-0005-0000-0000-0000D1030000}"/>
    <cellStyle name="Input_Sheet5" xfId="979" xr:uid="{00000000-0005-0000-0000-0000D2030000}"/>
    <cellStyle name="Linked Cell" xfId="980" xr:uid="{00000000-0005-0000-0000-0000D3030000}"/>
    <cellStyle name="MacroCode" xfId="981" xr:uid="{00000000-0005-0000-0000-0000D4030000}"/>
    <cellStyle name="Millares" xfId="1922" builtinId="3"/>
    <cellStyle name="Millares [0] 2" xfId="982" xr:uid="{00000000-0005-0000-0000-0000D6030000}"/>
    <cellStyle name="Millares [0] 2 2" xfId="983" xr:uid="{00000000-0005-0000-0000-0000D7030000}"/>
    <cellStyle name="Millares 2" xfId="984" xr:uid="{00000000-0005-0000-0000-0000D8030000}"/>
    <cellStyle name="Millares 2 10" xfId="985" xr:uid="{00000000-0005-0000-0000-0000D9030000}"/>
    <cellStyle name="Millares 2 10 2" xfId="986" xr:uid="{00000000-0005-0000-0000-0000DA030000}"/>
    <cellStyle name="Millares 2 11" xfId="987" xr:uid="{00000000-0005-0000-0000-0000DB030000}"/>
    <cellStyle name="Millares 2 11 2" xfId="988" xr:uid="{00000000-0005-0000-0000-0000DC030000}"/>
    <cellStyle name="Millares 2 12" xfId="989" xr:uid="{00000000-0005-0000-0000-0000DD030000}"/>
    <cellStyle name="Millares 2 12 2" xfId="990" xr:uid="{00000000-0005-0000-0000-0000DE030000}"/>
    <cellStyle name="Millares 2 13" xfId="991" xr:uid="{00000000-0005-0000-0000-0000DF030000}"/>
    <cellStyle name="Millares 2 13 2" xfId="992" xr:uid="{00000000-0005-0000-0000-0000E0030000}"/>
    <cellStyle name="Millares 2 14" xfId="993" xr:uid="{00000000-0005-0000-0000-0000E1030000}"/>
    <cellStyle name="Millares 2 14 2" xfId="994" xr:uid="{00000000-0005-0000-0000-0000E2030000}"/>
    <cellStyle name="Millares 2 15" xfId="995" xr:uid="{00000000-0005-0000-0000-0000E3030000}"/>
    <cellStyle name="Millares 2 15 2" xfId="996" xr:uid="{00000000-0005-0000-0000-0000E4030000}"/>
    <cellStyle name="Millares 2 16" xfId="997" xr:uid="{00000000-0005-0000-0000-0000E5030000}"/>
    <cellStyle name="Millares 2 16 2" xfId="998" xr:uid="{00000000-0005-0000-0000-0000E6030000}"/>
    <cellStyle name="Millares 2 17" xfId="999" xr:uid="{00000000-0005-0000-0000-0000E7030000}"/>
    <cellStyle name="Millares 2 17 2" xfId="1000" xr:uid="{00000000-0005-0000-0000-0000E8030000}"/>
    <cellStyle name="Millares 2 18" xfId="1001" xr:uid="{00000000-0005-0000-0000-0000E9030000}"/>
    <cellStyle name="Millares 2 18 2" xfId="1002" xr:uid="{00000000-0005-0000-0000-0000EA030000}"/>
    <cellStyle name="Millares 2 19" xfId="1003" xr:uid="{00000000-0005-0000-0000-0000EB030000}"/>
    <cellStyle name="Millares 2 19 2" xfId="1004" xr:uid="{00000000-0005-0000-0000-0000EC030000}"/>
    <cellStyle name="Millares 2 2" xfId="1005" xr:uid="{00000000-0005-0000-0000-0000ED030000}"/>
    <cellStyle name="Millares 2 2 2" xfId="1006" xr:uid="{00000000-0005-0000-0000-0000EE030000}"/>
    <cellStyle name="Millares 2 20" xfId="1007" xr:uid="{00000000-0005-0000-0000-0000EF030000}"/>
    <cellStyle name="Millares 2 20 2" xfId="1008" xr:uid="{00000000-0005-0000-0000-0000F0030000}"/>
    <cellStyle name="Millares 2 21" xfId="1009" xr:uid="{00000000-0005-0000-0000-0000F1030000}"/>
    <cellStyle name="Millares 2 22" xfId="1010" xr:uid="{00000000-0005-0000-0000-0000F2030000}"/>
    <cellStyle name="Millares 2 23" xfId="1011" xr:uid="{00000000-0005-0000-0000-0000F3030000}"/>
    <cellStyle name="Millares 2 3" xfId="1012" xr:uid="{00000000-0005-0000-0000-0000F4030000}"/>
    <cellStyle name="Millares 2 3 2" xfId="1013" xr:uid="{00000000-0005-0000-0000-0000F5030000}"/>
    <cellStyle name="Millares 2 4" xfId="1014" xr:uid="{00000000-0005-0000-0000-0000F6030000}"/>
    <cellStyle name="Millares 2 4 2" xfId="1015" xr:uid="{00000000-0005-0000-0000-0000F7030000}"/>
    <cellStyle name="Millares 2 5" xfId="1016" xr:uid="{00000000-0005-0000-0000-0000F8030000}"/>
    <cellStyle name="Millares 2 5 2" xfId="1017" xr:uid="{00000000-0005-0000-0000-0000F9030000}"/>
    <cellStyle name="Millares 2 6" xfId="1018" xr:uid="{00000000-0005-0000-0000-0000FA030000}"/>
    <cellStyle name="Millares 2 6 2" xfId="1019" xr:uid="{00000000-0005-0000-0000-0000FB030000}"/>
    <cellStyle name="Millares 2 7" xfId="1020" xr:uid="{00000000-0005-0000-0000-0000FC030000}"/>
    <cellStyle name="Millares 2 7 2" xfId="1021" xr:uid="{00000000-0005-0000-0000-0000FD030000}"/>
    <cellStyle name="Millares 2 8" xfId="1022" xr:uid="{00000000-0005-0000-0000-0000FE030000}"/>
    <cellStyle name="Millares 2 8 2" xfId="1023" xr:uid="{00000000-0005-0000-0000-0000FF030000}"/>
    <cellStyle name="Millares 2 9" xfId="1024" xr:uid="{00000000-0005-0000-0000-000000040000}"/>
    <cellStyle name="Millares 2 9 2" xfId="1025" xr:uid="{00000000-0005-0000-0000-000001040000}"/>
    <cellStyle name="Millares 3" xfId="1026" xr:uid="{00000000-0005-0000-0000-000002040000}"/>
    <cellStyle name="Millares 3 2" xfId="1027" xr:uid="{00000000-0005-0000-0000-000003040000}"/>
    <cellStyle name="Millares 4" xfId="1028" xr:uid="{00000000-0005-0000-0000-000004040000}"/>
    <cellStyle name="Millares 4 2" xfId="1029" xr:uid="{00000000-0005-0000-0000-000005040000}"/>
    <cellStyle name="Millares 5" xfId="1030" xr:uid="{00000000-0005-0000-0000-000006040000}"/>
    <cellStyle name="Millares 5 2" xfId="1031" xr:uid="{00000000-0005-0000-0000-000007040000}"/>
    <cellStyle name="Millares 5 2 2" xfId="1032" xr:uid="{00000000-0005-0000-0000-000008040000}"/>
    <cellStyle name="Millares 5 3" xfId="1033" xr:uid="{00000000-0005-0000-0000-000009040000}"/>
    <cellStyle name="Millares 5_Dominicana en cifras economicas consolidado para complet 3-" xfId="1034" xr:uid="{00000000-0005-0000-0000-00000A040000}"/>
    <cellStyle name="Millares 6" xfId="1035" xr:uid="{00000000-0005-0000-0000-00000B040000}"/>
    <cellStyle name="Millares 6 2" xfId="1036" xr:uid="{00000000-0005-0000-0000-00000C040000}"/>
    <cellStyle name="Millares 7" xfId="1037" xr:uid="{00000000-0005-0000-0000-00000D040000}"/>
    <cellStyle name="Millares 8" xfId="1038" xr:uid="{00000000-0005-0000-0000-00000E040000}"/>
    <cellStyle name="Millares 9" xfId="1039" xr:uid="{00000000-0005-0000-0000-00000F040000}"/>
    <cellStyle name="Milliers [0]_Encours - Apr rééch" xfId="1040" xr:uid="{00000000-0005-0000-0000-000010040000}"/>
    <cellStyle name="Milliers_Encours - Apr rééch" xfId="1041" xr:uid="{00000000-0005-0000-0000-000011040000}"/>
    <cellStyle name="Moneda 2" xfId="1042" xr:uid="{00000000-0005-0000-0000-000012040000}"/>
    <cellStyle name="Moneda 2 2" xfId="1043" xr:uid="{00000000-0005-0000-0000-000013040000}"/>
    <cellStyle name="Monétaire [0]_Encours - Apr rééch" xfId="1044" xr:uid="{00000000-0005-0000-0000-000014040000}"/>
    <cellStyle name="Monétaire_Encours - Apr rééch" xfId="1045" xr:uid="{00000000-0005-0000-0000-000015040000}"/>
    <cellStyle name="Neutral 2" xfId="1046" xr:uid="{00000000-0005-0000-0000-000016040000}"/>
    <cellStyle name="Neutral 3" xfId="1047" xr:uid="{00000000-0005-0000-0000-000017040000}"/>
    <cellStyle name="Neutral 4" xfId="1048" xr:uid="{00000000-0005-0000-0000-000018040000}"/>
    <cellStyle name="Neutrale" xfId="1049" xr:uid="{00000000-0005-0000-0000-000019040000}"/>
    <cellStyle name="no dec" xfId="1050" xr:uid="{00000000-0005-0000-0000-00001A040000}"/>
    <cellStyle name="Normal" xfId="0" builtinId="0"/>
    <cellStyle name="Normal - Modelo1" xfId="1051" xr:uid="{00000000-0005-0000-0000-00001C040000}"/>
    <cellStyle name="Normal - Style1" xfId="1052" xr:uid="{00000000-0005-0000-0000-00001D040000}"/>
    <cellStyle name="Normal - Style1 2" xfId="1053" xr:uid="{00000000-0005-0000-0000-00001E040000}"/>
    <cellStyle name="Normal 10" xfId="1054" xr:uid="{00000000-0005-0000-0000-00001F040000}"/>
    <cellStyle name="Normal 10 10" xfId="1055" xr:uid="{00000000-0005-0000-0000-000020040000}"/>
    <cellStyle name="Normal 10 10 2" xfId="1056" xr:uid="{00000000-0005-0000-0000-000021040000}"/>
    <cellStyle name="Normal 10 10 2 2" xfId="1057" xr:uid="{00000000-0005-0000-0000-000022040000}"/>
    <cellStyle name="Normal 10 10 3" xfId="1058" xr:uid="{00000000-0005-0000-0000-000023040000}"/>
    <cellStyle name="Normal 10 10 4" xfId="1059" xr:uid="{00000000-0005-0000-0000-000024040000}"/>
    <cellStyle name="Normal 10 11" xfId="1060" xr:uid="{00000000-0005-0000-0000-000025040000}"/>
    <cellStyle name="Normal 10 11 2" xfId="1061" xr:uid="{00000000-0005-0000-0000-000026040000}"/>
    <cellStyle name="Normal 10 12" xfId="1062" xr:uid="{00000000-0005-0000-0000-000027040000}"/>
    <cellStyle name="Normal 10 12 2" xfId="1063" xr:uid="{00000000-0005-0000-0000-000028040000}"/>
    <cellStyle name="Normal 10 13" xfId="1064" xr:uid="{00000000-0005-0000-0000-000029040000}"/>
    <cellStyle name="Normal 10 13 2" xfId="1065" xr:uid="{00000000-0005-0000-0000-00002A040000}"/>
    <cellStyle name="Normal 10 14" xfId="1066" xr:uid="{00000000-0005-0000-0000-00002B040000}"/>
    <cellStyle name="Normal 10 14 2" xfId="1067" xr:uid="{00000000-0005-0000-0000-00002C040000}"/>
    <cellStyle name="Normal 10 15" xfId="1068" xr:uid="{00000000-0005-0000-0000-00002D040000}"/>
    <cellStyle name="Normal 10 2" xfId="1069" xr:uid="{00000000-0005-0000-0000-00002E040000}"/>
    <cellStyle name="Normal 10 2 2" xfId="1070" xr:uid="{00000000-0005-0000-0000-00002F040000}"/>
    <cellStyle name="Normal 10 2 2 2" xfId="1071" xr:uid="{00000000-0005-0000-0000-000030040000}"/>
    <cellStyle name="Normal 10 2 3" xfId="1072" xr:uid="{00000000-0005-0000-0000-000031040000}"/>
    <cellStyle name="Normal 10 2_RD CIFRAS 2010 agropecuarias final" xfId="1073" xr:uid="{00000000-0005-0000-0000-000032040000}"/>
    <cellStyle name="Normal 10 3" xfId="1074" xr:uid="{00000000-0005-0000-0000-000033040000}"/>
    <cellStyle name="Normal 10 3 2" xfId="1075" xr:uid="{00000000-0005-0000-0000-000034040000}"/>
    <cellStyle name="Normal 10 4" xfId="1076" xr:uid="{00000000-0005-0000-0000-000035040000}"/>
    <cellStyle name="Normal 10 4 2" xfId="1077" xr:uid="{00000000-0005-0000-0000-000036040000}"/>
    <cellStyle name="Normal 10 4 2 2" xfId="1078" xr:uid="{00000000-0005-0000-0000-000037040000}"/>
    <cellStyle name="Normal 10 4 3" xfId="1079" xr:uid="{00000000-0005-0000-0000-000038040000}"/>
    <cellStyle name="Normal 10 5" xfId="1080" xr:uid="{00000000-0005-0000-0000-000039040000}"/>
    <cellStyle name="Normal 10 5 2" xfId="1081" xr:uid="{00000000-0005-0000-0000-00003A040000}"/>
    <cellStyle name="Normal 10 5 2 2" xfId="1082" xr:uid="{00000000-0005-0000-0000-00003B040000}"/>
    <cellStyle name="Normal 10 5 3" xfId="1083" xr:uid="{00000000-0005-0000-0000-00003C040000}"/>
    <cellStyle name="Normal 10 6" xfId="1084" xr:uid="{00000000-0005-0000-0000-00003D040000}"/>
    <cellStyle name="Normal 10 6 2" xfId="1085" xr:uid="{00000000-0005-0000-0000-00003E040000}"/>
    <cellStyle name="Normal 10 6 2 2" xfId="1086" xr:uid="{00000000-0005-0000-0000-00003F040000}"/>
    <cellStyle name="Normal 10 6 3" xfId="1087" xr:uid="{00000000-0005-0000-0000-000040040000}"/>
    <cellStyle name="Normal 10 7" xfId="1088" xr:uid="{00000000-0005-0000-0000-000041040000}"/>
    <cellStyle name="Normal 10 7 2" xfId="1089" xr:uid="{00000000-0005-0000-0000-000042040000}"/>
    <cellStyle name="Normal 10 7 2 2" xfId="1090" xr:uid="{00000000-0005-0000-0000-000043040000}"/>
    <cellStyle name="Normal 10 7 3" xfId="1091" xr:uid="{00000000-0005-0000-0000-000044040000}"/>
    <cellStyle name="Normal 10 8" xfId="1092" xr:uid="{00000000-0005-0000-0000-000045040000}"/>
    <cellStyle name="Normal 10 8 2" xfId="1093" xr:uid="{00000000-0005-0000-0000-000046040000}"/>
    <cellStyle name="Normal 10 8 2 2" xfId="1094" xr:uid="{00000000-0005-0000-0000-000047040000}"/>
    <cellStyle name="Normal 10 8 3" xfId="1095" xr:uid="{00000000-0005-0000-0000-000048040000}"/>
    <cellStyle name="Normal 10 9" xfId="1096" xr:uid="{00000000-0005-0000-0000-000049040000}"/>
    <cellStyle name="Normal 10 9 2" xfId="1097" xr:uid="{00000000-0005-0000-0000-00004A040000}"/>
    <cellStyle name="Normal 10 9 2 2" xfId="1098" xr:uid="{00000000-0005-0000-0000-00004B040000}"/>
    <cellStyle name="Normal 10 9 3" xfId="1099" xr:uid="{00000000-0005-0000-0000-00004C040000}"/>
    <cellStyle name="Normal 10_3.21-01" xfId="1100" xr:uid="{00000000-0005-0000-0000-00004D040000}"/>
    <cellStyle name="Normal 11" xfId="1101" xr:uid="{00000000-0005-0000-0000-00004E040000}"/>
    <cellStyle name="Normal 11 10" xfId="1102" xr:uid="{00000000-0005-0000-0000-00004F040000}"/>
    <cellStyle name="Normal 11 10 2" xfId="1103" xr:uid="{00000000-0005-0000-0000-000050040000}"/>
    <cellStyle name="Normal 11 11" xfId="1104" xr:uid="{00000000-0005-0000-0000-000051040000}"/>
    <cellStyle name="Normal 11 11 2" xfId="1105" xr:uid="{00000000-0005-0000-0000-000052040000}"/>
    <cellStyle name="Normal 11 12" xfId="1106" xr:uid="{00000000-0005-0000-0000-000053040000}"/>
    <cellStyle name="Normal 11 12 2" xfId="1107" xr:uid="{00000000-0005-0000-0000-000054040000}"/>
    <cellStyle name="Normal 11 13" xfId="1108" xr:uid="{00000000-0005-0000-0000-000055040000}"/>
    <cellStyle name="Normal 11 13 2" xfId="1109" xr:uid="{00000000-0005-0000-0000-000056040000}"/>
    <cellStyle name="Normal 11 14" xfId="1110" xr:uid="{00000000-0005-0000-0000-000057040000}"/>
    <cellStyle name="Normal 11 2" xfId="1111" xr:uid="{00000000-0005-0000-0000-000058040000}"/>
    <cellStyle name="Normal 11 2 2" xfId="1112" xr:uid="{00000000-0005-0000-0000-000059040000}"/>
    <cellStyle name="Normal 11 3" xfId="1113" xr:uid="{00000000-0005-0000-0000-00005A040000}"/>
    <cellStyle name="Normal 11 3 2" xfId="1114" xr:uid="{00000000-0005-0000-0000-00005B040000}"/>
    <cellStyle name="Normal 11 3 2 2" xfId="1115" xr:uid="{00000000-0005-0000-0000-00005C040000}"/>
    <cellStyle name="Normal 11 3 3" xfId="1116" xr:uid="{00000000-0005-0000-0000-00005D040000}"/>
    <cellStyle name="Normal 11 4" xfId="1117" xr:uid="{00000000-0005-0000-0000-00005E040000}"/>
    <cellStyle name="Normal 11 4 2" xfId="1118" xr:uid="{00000000-0005-0000-0000-00005F040000}"/>
    <cellStyle name="Normal 11 4 2 2" xfId="1119" xr:uid="{00000000-0005-0000-0000-000060040000}"/>
    <cellStyle name="Normal 11 4 3" xfId="1120" xr:uid="{00000000-0005-0000-0000-000061040000}"/>
    <cellStyle name="Normal 11 5" xfId="1121" xr:uid="{00000000-0005-0000-0000-000062040000}"/>
    <cellStyle name="Normal 11 5 2" xfId="1122" xr:uid="{00000000-0005-0000-0000-000063040000}"/>
    <cellStyle name="Normal 11 5 2 2" xfId="1123" xr:uid="{00000000-0005-0000-0000-000064040000}"/>
    <cellStyle name="Normal 11 5 3" xfId="1124" xr:uid="{00000000-0005-0000-0000-000065040000}"/>
    <cellStyle name="Normal 11 6" xfId="1125" xr:uid="{00000000-0005-0000-0000-000066040000}"/>
    <cellStyle name="Normal 11 6 2" xfId="1126" xr:uid="{00000000-0005-0000-0000-000067040000}"/>
    <cellStyle name="Normal 11 6 2 2" xfId="1127" xr:uid="{00000000-0005-0000-0000-000068040000}"/>
    <cellStyle name="Normal 11 6 3" xfId="1128" xr:uid="{00000000-0005-0000-0000-000069040000}"/>
    <cellStyle name="Normal 11 7" xfId="1129" xr:uid="{00000000-0005-0000-0000-00006A040000}"/>
    <cellStyle name="Normal 11 7 2" xfId="1130" xr:uid="{00000000-0005-0000-0000-00006B040000}"/>
    <cellStyle name="Normal 11 7 2 2" xfId="1131" xr:uid="{00000000-0005-0000-0000-00006C040000}"/>
    <cellStyle name="Normal 11 7 3" xfId="1132" xr:uid="{00000000-0005-0000-0000-00006D040000}"/>
    <cellStyle name="Normal 11 8" xfId="1133" xr:uid="{00000000-0005-0000-0000-00006E040000}"/>
    <cellStyle name="Normal 11 8 2" xfId="1134" xr:uid="{00000000-0005-0000-0000-00006F040000}"/>
    <cellStyle name="Normal 11 8 2 2" xfId="1135" xr:uid="{00000000-0005-0000-0000-000070040000}"/>
    <cellStyle name="Normal 11 8 3" xfId="1136" xr:uid="{00000000-0005-0000-0000-000071040000}"/>
    <cellStyle name="Normal 11 9" xfId="1137" xr:uid="{00000000-0005-0000-0000-000072040000}"/>
    <cellStyle name="Normal 11 9 2" xfId="1138" xr:uid="{00000000-0005-0000-0000-000073040000}"/>
    <cellStyle name="Normal 11 9 2 2" xfId="1139" xr:uid="{00000000-0005-0000-0000-000074040000}"/>
    <cellStyle name="Normal 11 9 3" xfId="1140" xr:uid="{00000000-0005-0000-0000-000075040000}"/>
    <cellStyle name="Normal 11_3.21-01" xfId="1141" xr:uid="{00000000-0005-0000-0000-000076040000}"/>
    <cellStyle name="Normal 12" xfId="1142" xr:uid="{00000000-0005-0000-0000-000077040000}"/>
    <cellStyle name="Normal 12 10" xfId="1143" xr:uid="{00000000-0005-0000-0000-000078040000}"/>
    <cellStyle name="Normal 12 10 2" xfId="1144" xr:uid="{00000000-0005-0000-0000-000079040000}"/>
    <cellStyle name="Normal 12 11" xfId="1145" xr:uid="{00000000-0005-0000-0000-00007A040000}"/>
    <cellStyle name="Normal 12 11 2" xfId="1146" xr:uid="{00000000-0005-0000-0000-00007B040000}"/>
    <cellStyle name="Normal 12 12" xfId="1147" xr:uid="{00000000-0005-0000-0000-00007C040000}"/>
    <cellStyle name="Normal 12 12 2" xfId="1148" xr:uid="{00000000-0005-0000-0000-00007D040000}"/>
    <cellStyle name="Normal 12 13" xfId="1149" xr:uid="{00000000-0005-0000-0000-00007E040000}"/>
    <cellStyle name="Normal 12 13 2" xfId="1150" xr:uid="{00000000-0005-0000-0000-00007F040000}"/>
    <cellStyle name="Normal 12 14" xfId="1151" xr:uid="{00000000-0005-0000-0000-000080040000}"/>
    <cellStyle name="Normal 12 2" xfId="1152" xr:uid="{00000000-0005-0000-0000-000081040000}"/>
    <cellStyle name="Normal 12 2 2" xfId="1153" xr:uid="{00000000-0005-0000-0000-000082040000}"/>
    <cellStyle name="Normal 12 3" xfId="1154" xr:uid="{00000000-0005-0000-0000-000083040000}"/>
    <cellStyle name="Normal 12 3 2" xfId="1155" xr:uid="{00000000-0005-0000-0000-000084040000}"/>
    <cellStyle name="Normal 12 3 2 2" xfId="1156" xr:uid="{00000000-0005-0000-0000-000085040000}"/>
    <cellStyle name="Normal 12 3 3" xfId="1157" xr:uid="{00000000-0005-0000-0000-000086040000}"/>
    <cellStyle name="Normal 12 4" xfId="1158" xr:uid="{00000000-0005-0000-0000-000087040000}"/>
    <cellStyle name="Normal 12 4 2" xfId="1159" xr:uid="{00000000-0005-0000-0000-000088040000}"/>
    <cellStyle name="Normal 12 4 2 2" xfId="1160" xr:uid="{00000000-0005-0000-0000-000089040000}"/>
    <cellStyle name="Normal 12 4 3" xfId="1161" xr:uid="{00000000-0005-0000-0000-00008A040000}"/>
    <cellStyle name="Normal 12 5" xfId="1162" xr:uid="{00000000-0005-0000-0000-00008B040000}"/>
    <cellStyle name="Normal 12 5 2" xfId="1163" xr:uid="{00000000-0005-0000-0000-00008C040000}"/>
    <cellStyle name="Normal 12 5 2 2" xfId="1164" xr:uid="{00000000-0005-0000-0000-00008D040000}"/>
    <cellStyle name="Normal 12 5 3" xfId="1165" xr:uid="{00000000-0005-0000-0000-00008E040000}"/>
    <cellStyle name="Normal 12 6" xfId="1166" xr:uid="{00000000-0005-0000-0000-00008F040000}"/>
    <cellStyle name="Normal 12 6 2" xfId="1167" xr:uid="{00000000-0005-0000-0000-000090040000}"/>
    <cellStyle name="Normal 12 6 2 2" xfId="1168" xr:uid="{00000000-0005-0000-0000-000091040000}"/>
    <cellStyle name="Normal 12 6 3" xfId="1169" xr:uid="{00000000-0005-0000-0000-000092040000}"/>
    <cellStyle name="Normal 12 7" xfId="1170" xr:uid="{00000000-0005-0000-0000-000093040000}"/>
    <cellStyle name="Normal 12 7 2" xfId="1171" xr:uid="{00000000-0005-0000-0000-000094040000}"/>
    <cellStyle name="Normal 12 7 2 2" xfId="1172" xr:uid="{00000000-0005-0000-0000-000095040000}"/>
    <cellStyle name="Normal 12 7 3" xfId="1173" xr:uid="{00000000-0005-0000-0000-000096040000}"/>
    <cellStyle name="Normal 12 8" xfId="1174" xr:uid="{00000000-0005-0000-0000-000097040000}"/>
    <cellStyle name="Normal 12 8 2" xfId="1175" xr:uid="{00000000-0005-0000-0000-000098040000}"/>
    <cellStyle name="Normal 12 8 2 2" xfId="1176" xr:uid="{00000000-0005-0000-0000-000099040000}"/>
    <cellStyle name="Normal 12 8 3" xfId="1177" xr:uid="{00000000-0005-0000-0000-00009A040000}"/>
    <cellStyle name="Normal 12 9" xfId="1178" xr:uid="{00000000-0005-0000-0000-00009B040000}"/>
    <cellStyle name="Normal 12 9 2" xfId="1179" xr:uid="{00000000-0005-0000-0000-00009C040000}"/>
    <cellStyle name="Normal 12 9 2 2" xfId="1180" xr:uid="{00000000-0005-0000-0000-00009D040000}"/>
    <cellStyle name="Normal 12 9 3" xfId="1181" xr:uid="{00000000-0005-0000-0000-00009E040000}"/>
    <cellStyle name="Normal 12_3.21-01" xfId="1182" xr:uid="{00000000-0005-0000-0000-00009F040000}"/>
    <cellStyle name="Normal 13" xfId="1183" xr:uid="{00000000-0005-0000-0000-0000A0040000}"/>
    <cellStyle name="Normal 13 10" xfId="1184" xr:uid="{00000000-0005-0000-0000-0000A1040000}"/>
    <cellStyle name="Normal 13 10 2" xfId="1185" xr:uid="{00000000-0005-0000-0000-0000A2040000}"/>
    <cellStyle name="Normal 13 11" xfId="1186" xr:uid="{00000000-0005-0000-0000-0000A3040000}"/>
    <cellStyle name="Normal 13 11 2" xfId="1187" xr:uid="{00000000-0005-0000-0000-0000A4040000}"/>
    <cellStyle name="Normal 13 12" xfId="1188" xr:uid="{00000000-0005-0000-0000-0000A5040000}"/>
    <cellStyle name="Normal 13 12 2" xfId="1189" xr:uid="{00000000-0005-0000-0000-0000A6040000}"/>
    <cellStyle name="Normal 13 13" xfId="1190" xr:uid="{00000000-0005-0000-0000-0000A7040000}"/>
    <cellStyle name="Normal 13 13 2" xfId="1191" xr:uid="{00000000-0005-0000-0000-0000A8040000}"/>
    <cellStyle name="Normal 13 14" xfId="1192" xr:uid="{00000000-0005-0000-0000-0000A9040000}"/>
    <cellStyle name="Normal 13 2" xfId="1193" xr:uid="{00000000-0005-0000-0000-0000AA040000}"/>
    <cellStyle name="Normal 13 2 2" xfId="1194" xr:uid="{00000000-0005-0000-0000-0000AB040000}"/>
    <cellStyle name="Normal 13 3" xfId="1195" xr:uid="{00000000-0005-0000-0000-0000AC040000}"/>
    <cellStyle name="Normal 13 3 2" xfId="1196" xr:uid="{00000000-0005-0000-0000-0000AD040000}"/>
    <cellStyle name="Normal 13 3 2 2" xfId="1197" xr:uid="{00000000-0005-0000-0000-0000AE040000}"/>
    <cellStyle name="Normal 13 3 3" xfId="1198" xr:uid="{00000000-0005-0000-0000-0000AF040000}"/>
    <cellStyle name="Normal 13 4" xfId="1199" xr:uid="{00000000-0005-0000-0000-0000B0040000}"/>
    <cellStyle name="Normal 13 4 2" xfId="1200" xr:uid="{00000000-0005-0000-0000-0000B1040000}"/>
    <cellStyle name="Normal 13 4 2 2" xfId="1201" xr:uid="{00000000-0005-0000-0000-0000B2040000}"/>
    <cellStyle name="Normal 13 4 3" xfId="1202" xr:uid="{00000000-0005-0000-0000-0000B3040000}"/>
    <cellStyle name="Normal 13 5" xfId="1203" xr:uid="{00000000-0005-0000-0000-0000B4040000}"/>
    <cellStyle name="Normal 13 5 2" xfId="1204" xr:uid="{00000000-0005-0000-0000-0000B5040000}"/>
    <cellStyle name="Normal 13 5 2 2" xfId="1205" xr:uid="{00000000-0005-0000-0000-0000B6040000}"/>
    <cellStyle name="Normal 13 5 3" xfId="1206" xr:uid="{00000000-0005-0000-0000-0000B7040000}"/>
    <cellStyle name="Normal 13 6" xfId="1207" xr:uid="{00000000-0005-0000-0000-0000B8040000}"/>
    <cellStyle name="Normal 13 6 2" xfId="1208" xr:uid="{00000000-0005-0000-0000-0000B9040000}"/>
    <cellStyle name="Normal 13 6 2 2" xfId="1209" xr:uid="{00000000-0005-0000-0000-0000BA040000}"/>
    <cellStyle name="Normal 13 6 3" xfId="1210" xr:uid="{00000000-0005-0000-0000-0000BB040000}"/>
    <cellStyle name="Normal 13 7" xfId="1211" xr:uid="{00000000-0005-0000-0000-0000BC040000}"/>
    <cellStyle name="Normal 13 7 2" xfId="1212" xr:uid="{00000000-0005-0000-0000-0000BD040000}"/>
    <cellStyle name="Normal 13 7 2 2" xfId="1213" xr:uid="{00000000-0005-0000-0000-0000BE040000}"/>
    <cellStyle name="Normal 13 7 3" xfId="1214" xr:uid="{00000000-0005-0000-0000-0000BF040000}"/>
    <cellStyle name="Normal 13 8" xfId="1215" xr:uid="{00000000-0005-0000-0000-0000C0040000}"/>
    <cellStyle name="Normal 13 8 2" xfId="1216" xr:uid="{00000000-0005-0000-0000-0000C1040000}"/>
    <cellStyle name="Normal 13 8 2 2" xfId="1217" xr:uid="{00000000-0005-0000-0000-0000C2040000}"/>
    <cellStyle name="Normal 13 8 3" xfId="1218" xr:uid="{00000000-0005-0000-0000-0000C3040000}"/>
    <cellStyle name="Normal 13 9" xfId="1219" xr:uid="{00000000-0005-0000-0000-0000C4040000}"/>
    <cellStyle name="Normal 13 9 2" xfId="1220" xr:uid="{00000000-0005-0000-0000-0000C5040000}"/>
    <cellStyle name="Normal 13 9 2 2" xfId="1221" xr:uid="{00000000-0005-0000-0000-0000C6040000}"/>
    <cellStyle name="Normal 13 9 3" xfId="1222" xr:uid="{00000000-0005-0000-0000-0000C7040000}"/>
    <cellStyle name="Normal 13_3.21-01" xfId="1223" xr:uid="{00000000-0005-0000-0000-0000C8040000}"/>
    <cellStyle name="Normal 14" xfId="1224" xr:uid="{00000000-0005-0000-0000-0000C9040000}"/>
    <cellStyle name="Normal 14 10" xfId="1225" xr:uid="{00000000-0005-0000-0000-0000CA040000}"/>
    <cellStyle name="Normal 14 10 2" xfId="1226" xr:uid="{00000000-0005-0000-0000-0000CB040000}"/>
    <cellStyle name="Normal 14 11" xfId="1227" xr:uid="{00000000-0005-0000-0000-0000CC040000}"/>
    <cellStyle name="Normal 14 11 2" xfId="1228" xr:uid="{00000000-0005-0000-0000-0000CD040000}"/>
    <cellStyle name="Normal 14 12" xfId="1229" xr:uid="{00000000-0005-0000-0000-0000CE040000}"/>
    <cellStyle name="Normal 14 12 2" xfId="1230" xr:uid="{00000000-0005-0000-0000-0000CF040000}"/>
    <cellStyle name="Normal 14 13" xfId="1231" xr:uid="{00000000-0005-0000-0000-0000D0040000}"/>
    <cellStyle name="Normal 14 13 2" xfId="1232" xr:uid="{00000000-0005-0000-0000-0000D1040000}"/>
    <cellStyle name="Normal 14 14" xfId="1233" xr:uid="{00000000-0005-0000-0000-0000D2040000}"/>
    <cellStyle name="Normal 14 2" xfId="1234" xr:uid="{00000000-0005-0000-0000-0000D3040000}"/>
    <cellStyle name="Normal 14 2 2" xfId="1235" xr:uid="{00000000-0005-0000-0000-0000D4040000}"/>
    <cellStyle name="Normal 14 3" xfId="1236" xr:uid="{00000000-0005-0000-0000-0000D5040000}"/>
    <cellStyle name="Normal 14 3 2" xfId="1237" xr:uid="{00000000-0005-0000-0000-0000D6040000}"/>
    <cellStyle name="Normal 14 3 2 2" xfId="1238" xr:uid="{00000000-0005-0000-0000-0000D7040000}"/>
    <cellStyle name="Normal 14 3 3" xfId="1239" xr:uid="{00000000-0005-0000-0000-0000D8040000}"/>
    <cellStyle name="Normal 14 4" xfId="1240" xr:uid="{00000000-0005-0000-0000-0000D9040000}"/>
    <cellStyle name="Normal 14 4 2" xfId="1241" xr:uid="{00000000-0005-0000-0000-0000DA040000}"/>
    <cellStyle name="Normal 14 4 2 2" xfId="1242" xr:uid="{00000000-0005-0000-0000-0000DB040000}"/>
    <cellStyle name="Normal 14 4 3" xfId="1243" xr:uid="{00000000-0005-0000-0000-0000DC040000}"/>
    <cellStyle name="Normal 14 5" xfId="1244" xr:uid="{00000000-0005-0000-0000-0000DD040000}"/>
    <cellStyle name="Normal 14 5 2" xfId="1245" xr:uid="{00000000-0005-0000-0000-0000DE040000}"/>
    <cellStyle name="Normal 14 5 2 2" xfId="1246" xr:uid="{00000000-0005-0000-0000-0000DF040000}"/>
    <cellStyle name="Normal 14 5 3" xfId="1247" xr:uid="{00000000-0005-0000-0000-0000E0040000}"/>
    <cellStyle name="Normal 14 6" xfId="1248" xr:uid="{00000000-0005-0000-0000-0000E1040000}"/>
    <cellStyle name="Normal 14 6 2" xfId="1249" xr:uid="{00000000-0005-0000-0000-0000E2040000}"/>
    <cellStyle name="Normal 14 6 2 2" xfId="1250" xr:uid="{00000000-0005-0000-0000-0000E3040000}"/>
    <cellStyle name="Normal 14 6 3" xfId="1251" xr:uid="{00000000-0005-0000-0000-0000E4040000}"/>
    <cellStyle name="Normal 14 7" xfId="1252" xr:uid="{00000000-0005-0000-0000-0000E5040000}"/>
    <cellStyle name="Normal 14 7 2" xfId="1253" xr:uid="{00000000-0005-0000-0000-0000E6040000}"/>
    <cellStyle name="Normal 14 7 2 2" xfId="1254" xr:uid="{00000000-0005-0000-0000-0000E7040000}"/>
    <cellStyle name="Normal 14 7 3" xfId="1255" xr:uid="{00000000-0005-0000-0000-0000E8040000}"/>
    <cellStyle name="Normal 14 8" xfId="1256" xr:uid="{00000000-0005-0000-0000-0000E9040000}"/>
    <cellStyle name="Normal 14 8 2" xfId="1257" xr:uid="{00000000-0005-0000-0000-0000EA040000}"/>
    <cellStyle name="Normal 14 8 2 2" xfId="1258" xr:uid="{00000000-0005-0000-0000-0000EB040000}"/>
    <cellStyle name="Normal 14 8 3" xfId="1259" xr:uid="{00000000-0005-0000-0000-0000EC040000}"/>
    <cellStyle name="Normal 14 9" xfId="1260" xr:uid="{00000000-0005-0000-0000-0000ED040000}"/>
    <cellStyle name="Normal 14 9 2" xfId="1261" xr:uid="{00000000-0005-0000-0000-0000EE040000}"/>
    <cellStyle name="Normal 14 9 2 2" xfId="1262" xr:uid="{00000000-0005-0000-0000-0000EF040000}"/>
    <cellStyle name="Normal 14 9 3" xfId="1263" xr:uid="{00000000-0005-0000-0000-0000F0040000}"/>
    <cellStyle name="Normal 14_3.21-01" xfId="1264" xr:uid="{00000000-0005-0000-0000-0000F1040000}"/>
    <cellStyle name="Normal 15" xfId="1265" xr:uid="{00000000-0005-0000-0000-0000F2040000}"/>
    <cellStyle name="Normal 15 10" xfId="1266" xr:uid="{00000000-0005-0000-0000-0000F3040000}"/>
    <cellStyle name="Normal 15 10 2" xfId="1267" xr:uid="{00000000-0005-0000-0000-0000F4040000}"/>
    <cellStyle name="Normal 15 11" xfId="1268" xr:uid="{00000000-0005-0000-0000-0000F5040000}"/>
    <cellStyle name="Normal 15 11 2" xfId="1269" xr:uid="{00000000-0005-0000-0000-0000F6040000}"/>
    <cellStyle name="Normal 15 12" xfId="1270" xr:uid="{00000000-0005-0000-0000-0000F7040000}"/>
    <cellStyle name="Normal 15 12 2" xfId="1271" xr:uid="{00000000-0005-0000-0000-0000F8040000}"/>
    <cellStyle name="Normal 15 13" xfId="1272" xr:uid="{00000000-0005-0000-0000-0000F9040000}"/>
    <cellStyle name="Normal 15 13 2" xfId="1273" xr:uid="{00000000-0005-0000-0000-0000FA040000}"/>
    <cellStyle name="Normal 15 14" xfId="1274" xr:uid="{00000000-0005-0000-0000-0000FB040000}"/>
    <cellStyle name="Normal 15 2" xfId="1275" xr:uid="{00000000-0005-0000-0000-0000FC040000}"/>
    <cellStyle name="Normal 15 2 2" xfId="1276" xr:uid="{00000000-0005-0000-0000-0000FD040000}"/>
    <cellStyle name="Normal 15 3" xfId="1277" xr:uid="{00000000-0005-0000-0000-0000FE040000}"/>
    <cellStyle name="Normal 15 3 2" xfId="1278" xr:uid="{00000000-0005-0000-0000-0000FF040000}"/>
    <cellStyle name="Normal 15 3 2 2" xfId="1279" xr:uid="{00000000-0005-0000-0000-000000050000}"/>
    <cellStyle name="Normal 15 3 3" xfId="1280" xr:uid="{00000000-0005-0000-0000-000001050000}"/>
    <cellStyle name="Normal 15 4" xfId="1281" xr:uid="{00000000-0005-0000-0000-000002050000}"/>
    <cellStyle name="Normal 15 4 2" xfId="1282" xr:uid="{00000000-0005-0000-0000-000003050000}"/>
    <cellStyle name="Normal 15 4 2 2" xfId="1283" xr:uid="{00000000-0005-0000-0000-000004050000}"/>
    <cellStyle name="Normal 15 4 3" xfId="1284" xr:uid="{00000000-0005-0000-0000-000005050000}"/>
    <cellStyle name="Normal 15 5" xfId="1285" xr:uid="{00000000-0005-0000-0000-000006050000}"/>
    <cellStyle name="Normal 15 5 2" xfId="1286" xr:uid="{00000000-0005-0000-0000-000007050000}"/>
    <cellStyle name="Normal 15 5 2 2" xfId="1287" xr:uid="{00000000-0005-0000-0000-000008050000}"/>
    <cellStyle name="Normal 15 5 3" xfId="1288" xr:uid="{00000000-0005-0000-0000-000009050000}"/>
    <cellStyle name="Normal 15 6" xfId="1289" xr:uid="{00000000-0005-0000-0000-00000A050000}"/>
    <cellStyle name="Normal 15 6 2" xfId="1290" xr:uid="{00000000-0005-0000-0000-00000B050000}"/>
    <cellStyle name="Normal 15 6 2 2" xfId="1291" xr:uid="{00000000-0005-0000-0000-00000C050000}"/>
    <cellStyle name="Normal 15 6 3" xfId="1292" xr:uid="{00000000-0005-0000-0000-00000D050000}"/>
    <cellStyle name="Normal 15 7" xfId="1293" xr:uid="{00000000-0005-0000-0000-00000E050000}"/>
    <cellStyle name="Normal 15 7 2" xfId="1294" xr:uid="{00000000-0005-0000-0000-00000F050000}"/>
    <cellStyle name="Normal 15 7 2 2" xfId="1295" xr:uid="{00000000-0005-0000-0000-000010050000}"/>
    <cellStyle name="Normal 15 7 3" xfId="1296" xr:uid="{00000000-0005-0000-0000-000011050000}"/>
    <cellStyle name="Normal 15 8" xfId="1297" xr:uid="{00000000-0005-0000-0000-000012050000}"/>
    <cellStyle name="Normal 15 8 2" xfId="1298" xr:uid="{00000000-0005-0000-0000-000013050000}"/>
    <cellStyle name="Normal 15 8 2 2" xfId="1299" xr:uid="{00000000-0005-0000-0000-000014050000}"/>
    <cellStyle name="Normal 15 8 3" xfId="1300" xr:uid="{00000000-0005-0000-0000-000015050000}"/>
    <cellStyle name="Normal 15 9" xfId="1301" xr:uid="{00000000-0005-0000-0000-000016050000}"/>
    <cellStyle name="Normal 15 9 2" xfId="1302" xr:uid="{00000000-0005-0000-0000-000017050000}"/>
    <cellStyle name="Normal 15 9 2 2" xfId="1303" xr:uid="{00000000-0005-0000-0000-000018050000}"/>
    <cellStyle name="Normal 15 9 3" xfId="1304" xr:uid="{00000000-0005-0000-0000-000019050000}"/>
    <cellStyle name="Normal 15_3.21-01" xfId="1305" xr:uid="{00000000-0005-0000-0000-00001A050000}"/>
    <cellStyle name="Normal 16" xfId="1306" xr:uid="{00000000-0005-0000-0000-00001B050000}"/>
    <cellStyle name="Normal 16 10" xfId="1307" xr:uid="{00000000-0005-0000-0000-00001C050000}"/>
    <cellStyle name="Normal 16 10 2" xfId="1308" xr:uid="{00000000-0005-0000-0000-00001D050000}"/>
    <cellStyle name="Normal 16 11" xfId="1309" xr:uid="{00000000-0005-0000-0000-00001E050000}"/>
    <cellStyle name="Normal 16 11 2" xfId="1310" xr:uid="{00000000-0005-0000-0000-00001F050000}"/>
    <cellStyle name="Normal 16 12" xfId="1311" xr:uid="{00000000-0005-0000-0000-000020050000}"/>
    <cellStyle name="Normal 16 12 2" xfId="1312" xr:uid="{00000000-0005-0000-0000-000021050000}"/>
    <cellStyle name="Normal 16 13" xfId="1313" xr:uid="{00000000-0005-0000-0000-000022050000}"/>
    <cellStyle name="Normal 16 13 2" xfId="1314" xr:uid="{00000000-0005-0000-0000-000023050000}"/>
    <cellStyle name="Normal 16 14" xfId="1315" xr:uid="{00000000-0005-0000-0000-000024050000}"/>
    <cellStyle name="Normal 16 2" xfId="1316" xr:uid="{00000000-0005-0000-0000-000025050000}"/>
    <cellStyle name="Normal 16 2 2" xfId="1317" xr:uid="{00000000-0005-0000-0000-000026050000}"/>
    <cellStyle name="Normal 16 3" xfId="1318" xr:uid="{00000000-0005-0000-0000-000027050000}"/>
    <cellStyle name="Normal 16 3 2" xfId="1319" xr:uid="{00000000-0005-0000-0000-000028050000}"/>
    <cellStyle name="Normal 16 3 2 2" xfId="1320" xr:uid="{00000000-0005-0000-0000-000029050000}"/>
    <cellStyle name="Normal 16 3 3" xfId="1321" xr:uid="{00000000-0005-0000-0000-00002A050000}"/>
    <cellStyle name="Normal 16 4" xfId="1322" xr:uid="{00000000-0005-0000-0000-00002B050000}"/>
    <cellStyle name="Normal 16 4 2" xfId="1323" xr:uid="{00000000-0005-0000-0000-00002C050000}"/>
    <cellStyle name="Normal 16 4 2 2" xfId="1324" xr:uid="{00000000-0005-0000-0000-00002D050000}"/>
    <cellStyle name="Normal 16 4 3" xfId="1325" xr:uid="{00000000-0005-0000-0000-00002E050000}"/>
    <cellStyle name="Normal 16 5" xfId="1326" xr:uid="{00000000-0005-0000-0000-00002F050000}"/>
    <cellStyle name="Normal 16 5 2" xfId="1327" xr:uid="{00000000-0005-0000-0000-000030050000}"/>
    <cellStyle name="Normal 16 5 2 2" xfId="1328" xr:uid="{00000000-0005-0000-0000-000031050000}"/>
    <cellStyle name="Normal 16 5 3" xfId="1329" xr:uid="{00000000-0005-0000-0000-000032050000}"/>
    <cellStyle name="Normal 16 6" xfId="1330" xr:uid="{00000000-0005-0000-0000-000033050000}"/>
    <cellStyle name="Normal 16 6 2" xfId="1331" xr:uid="{00000000-0005-0000-0000-000034050000}"/>
    <cellStyle name="Normal 16 6 2 2" xfId="1332" xr:uid="{00000000-0005-0000-0000-000035050000}"/>
    <cellStyle name="Normal 16 6 3" xfId="1333" xr:uid="{00000000-0005-0000-0000-000036050000}"/>
    <cellStyle name="Normal 16 7" xfId="1334" xr:uid="{00000000-0005-0000-0000-000037050000}"/>
    <cellStyle name="Normal 16 7 2" xfId="1335" xr:uid="{00000000-0005-0000-0000-000038050000}"/>
    <cellStyle name="Normal 16 7 2 2" xfId="1336" xr:uid="{00000000-0005-0000-0000-000039050000}"/>
    <cellStyle name="Normal 16 7 3" xfId="1337" xr:uid="{00000000-0005-0000-0000-00003A050000}"/>
    <cellStyle name="Normal 16 8" xfId="1338" xr:uid="{00000000-0005-0000-0000-00003B050000}"/>
    <cellStyle name="Normal 16 8 2" xfId="1339" xr:uid="{00000000-0005-0000-0000-00003C050000}"/>
    <cellStyle name="Normal 16 8 2 2" xfId="1340" xr:uid="{00000000-0005-0000-0000-00003D050000}"/>
    <cellStyle name="Normal 16 8 3" xfId="1341" xr:uid="{00000000-0005-0000-0000-00003E050000}"/>
    <cellStyle name="Normal 16 9" xfId="1342" xr:uid="{00000000-0005-0000-0000-00003F050000}"/>
    <cellStyle name="Normal 16 9 2" xfId="1343" xr:uid="{00000000-0005-0000-0000-000040050000}"/>
    <cellStyle name="Normal 16 9 2 2" xfId="1344" xr:uid="{00000000-0005-0000-0000-000041050000}"/>
    <cellStyle name="Normal 16 9 3" xfId="1345" xr:uid="{00000000-0005-0000-0000-000042050000}"/>
    <cellStyle name="Normal 16_3.21-01" xfId="1346" xr:uid="{00000000-0005-0000-0000-000043050000}"/>
    <cellStyle name="Normal 17" xfId="1347" xr:uid="{00000000-0005-0000-0000-000044050000}"/>
    <cellStyle name="Normal 17 10" xfId="1348" xr:uid="{00000000-0005-0000-0000-000045050000}"/>
    <cellStyle name="Normal 17 10 2" xfId="1349" xr:uid="{00000000-0005-0000-0000-000046050000}"/>
    <cellStyle name="Normal 17 11" xfId="1350" xr:uid="{00000000-0005-0000-0000-000047050000}"/>
    <cellStyle name="Normal 17 11 2" xfId="1351" xr:uid="{00000000-0005-0000-0000-000048050000}"/>
    <cellStyle name="Normal 17 12" xfId="1352" xr:uid="{00000000-0005-0000-0000-000049050000}"/>
    <cellStyle name="Normal 17 12 2" xfId="1353" xr:uid="{00000000-0005-0000-0000-00004A050000}"/>
    <cellStyle name="Normal 17 13" xfId="1354" xr:uid="{00000000-0005-0000-0000-00004B050000}"/>
    <cellStyle name="Normal 17 13 2" xfId="1355" xr:uid="{00000000-0005-0000-0000-00004C050000}"/>
    <cellStyle name="Normal 17 14" xfId="1356" xr:uid="{00000000-0005-0000-0000-00004D050000}"/>
    <cellStyle name="Normal 17 2" xfId="1357" xr:uid="{00000000-0005-0000-0000-00004E050000}"/>
    <cellStyle name="Normal 17 2 2" xfId="1358" xr:uid="{00000000-0005-0000-0000-00004F050000}"/>
    <cellStyle name="Normal 17 3" xfId="1359" xr:uid="{00000000-0005-0000-0000-000050050000}"/>
    <cellStyle name="Normal 17 3 2" xfId="1360" xr:uid="{00000000-0005-0000-0000-000051050000}"/>
    <cellStyle name="Normal 17 3 2 2" xfId="1361" xr:uid="{00000000-0005-0000-0000-000052050000}"/>
    <cellStyle name="Normal 17 3 3" xfId="1362" xr:uid="{00000000-0005-0000-0000-000053050000}"/>
    <cellStyle name="Normal 17 4" xfId="1363" xr:uid="{00000000-0005-0000-0000-000054050000}"/>
    <cellStyle name="Normal 17 4 2" xfId="1364" xr:uid="{00000000-0005-0000-0000-000055050000}"/>
    <cellStyle name="Normal 17 4 2 2" xfId="1365" xr:uid="{00000000-0005-0000-0000-000056050000}"/>
    <cellStyle name="Normal 17 4 3" xfId="1366" xr:uid="{00000000-0005-0000-0000-000057050000}"/>
    <cellStyle name="Normal 17 5" xfId="1367" xr:uid="{00000000-0005-0000-0000-000058050000}"/>
    <cellStyle name="Normal 17 5 2" xfId="1368" xr:uid="{00000000-0005-0000-0000-000059050000}"/>
    <cellStyle name="Normal 17 5 2 2" xfId="1369" xr:uid="{00000000-0005-0000-0000-00005A050000}"/>
    <cellStyle name="Normal 17 5 3" xfId="1370" xr:uid="{00000000-0005-0000-0000-00005B050000}"/>
    <cellStyle name="Normal 17 6" xfId="1371" xr:uid="{00000000-0005-0000-0000-00005C050000}"/>
    <cellStyle name="Normal 17 6 2" xfId="1372" xr:uid="{00000000-0005-0000-0000-00005D050000}"/>
    <cellStyle name="Normal 17 6 2 2" xfId="1373" xr:uid="{00000000-0005-0000-0000-00005E050000}"/>
    <cellStyle name="Normal 17 6 3" xfId="1374" xr:uid="{00000000-0005-0000-0000-00005F050000}"/>
    <cellStyle name="Normal 17 7" xfId="1375" xr:uid="{00000000-0005-0000-0000-000060050000}"/>
    <cellStyle name="Normal 17 7 2" xfId="1376" xr:uid="{00000000-0005-0000-0000-000061050000}"/>
    <cellStyle name="Normal 17 7 2 2" xfId="1377" xr:uid="{00000000-0005-0000-0000-000062050000}"/>
    <cellStyle name="Normal 17 7 3" xfId="1378" xr:uid="{00000000-0005-0000-0000-000063050000}"/>
    <cellStyle name="Normal 17 8" xfId="1379" xr:uid="{00000000-0005-0000-0000-000064050000}"/>
    <cellStyle name="Normal 17 8 2" xfId="1380" xr:uid="{00000000-0005-0000-0000-000065050000}"/>
    <cellStyle name="Normal 17 8 2 2" xfId="1381" xr:uid="{00000000-0005-0000-0000-000066050000}"/>
    <cellStyle name="Normal 17 8 3" xfId="1382" xr:uid="{00000000-0005-0000-0000-000067050000}"/>
    <cellStyle name="Normal 17 9" xfId="1383" xr:uid="{00000000-0005-0000-0000-000068050000}"/>
    <cellStyle name="Normal 17 9 2" xfId="1384" xr:uid="{00000000-0005-0000-0000-000069050000}"/>
    <cellStyle name="Normal 17 9 2 2" xfId="1385" xr:uid="{00000000-0005-0000-0000-00006A050000}"/>
    <cellStyle name="Normal 17 9 3" xfId="1386" xr:uid="{00000000-0005-0000-0000-00006B050000}"/>
    <cellStyle name="Normal 17_3.21-01" xfId="1387" xr:uid="{00000000-0005-0000-0000-00006C050000}"/>
    <cellStyle name="Normal 18" xfId="1388" xr:uid="{00000000-0005-0000-0000-00006D050000}"/>
    <cellStyle name="Normal 18 10" xfId="1389" xr:uid="{00000000-0005-0000-0000-00006E050000}"/>
    <cellStyle name="Normal 18 10 2" xfId="1390" xr:uid="{00000000-0005-0000-0000-00006F050000}"/>
    <cellStyle name="Normal 18 11" xfId="1391" xr:uid="{00000000-0005-0000-0000-000070050000}"/>
    <cellStyle name="Normal 18 11 2" xfId="1392" xr:uid="{00000000-0005-0000-0000-000071050000}"/>
    <cellStyle name="Normal 18 12" xfId="1393" xr:uid="{00000000-0005-0000-0000-000072050000}"/>
    <cellStyle name="Normal 18 12 2" xfId="1394" xr:uid="{00000000-0005-0000-0000-000073050000}"/>
    <cellStyle name="Normal 18 13" xfId="1395" xr:uid="{00000000-0005-0000-0000-000074050000}"/>
    <cellStyle name="Normal 18 13 2" xfId="1396" xr:uid="{00000000-0005-0000-0000-000075050000}"/>
    <cellStyle name="Normal 18 14" xfId="1397" xr:uid="{00000000-0005-0000-0000-000076050000}"/>
    <cellStyle name="Normal 18 2" xfId="1398" xr:uid="{00000000-0005-0000-0000-000077050000}"/>
    <cellStyle name="Normal 18 2 2" xfId="1399" xr:uid="{00000000-0005-0000-0000-000078050000}"/>
    <cellStyle name="Normal 18 3" xfId="1400" xr:uid="{00000000-0005-0000-0000-000079050000}"/>
    <cellStyle name="Normal 18 3 2" xfId="1401" xr:uid="{00000000-0005-0000-0000-00007A050000}"/>
    <cellStyle name="Normal 18 3 2 2" xfId="1402" xr:uid="{00000000-0005-0000-0000-00007B050000}"/>
    <cellStyle name="Normal 18 3 3" xfId="1403" xr:uid="{00000000-0005-0000-0000-00007C050000}"/>
    <cellStyle name="Normal 18 4" xfId="1404" xr:uid="{00000000-0005-0000-0000-00007D050000}"/>
    <cellStyle name="Normal 18 4 2" xfId="1405" xr:uid="{00000000-0005-0000-0000-00007E050000}"/>
    <cellStyle name="Normal 18 4 2 2" xfId="1406" xr:uid="{00000000-0005-0000-0000-00007F050000}"/>
    <cellStyle name="Normal 18 4 3" xfId="1407" xr:uid="{00000000-0005-0000-0000-000080050000}"/>
    <cellStyle name="Normal 18 5" xfId="1408" xr:uid="{00000000-0005-0000-0000-000081050000}"/>
    <cellStyle name="Normal 18 5 2" xfId="1409" xr:uid="{00000000-0005-0000-0000-000082050000}"/>
    <cellStyle name="Normal 18 5 2 2" xfId="1410" xr:uid="{00000000-0005-0000-0000-000083050000}"/>
    <cellStyle name="Normal 18 5 3" xfId="1411" xr:uid="{00000000-0005-0000-0000-000084050000}"/>
    <cellStyle name="Normal 18 6" xfId="1412" xr:uid="{00000000-0005-0000-0000-000085050000}"/>
    <cellStyle name="Normal 18 6 2" xfId="1413" xr:uid="{00000000-0005-0000-0000-000086050000}"/>
    <cellStyle name="Normal 18 6 2 2" xfId="1414" xr:uid="{00000000-0005-0000-0000-000087050000}"/>
    <cellStyle name="Normal 18 6 3" xfId="1415" xr:uid="{00000000-0005-0000-0000-000088050000}"/>
    <cellStyle name="Normal 18 7" xfId="1416" xr:uid="{00000000-0005-0000-0000-000089050000}"/>
    <cellStyle name="Normal 18 7 2" xfId="1417" xr:uid="{00000000-0005-0000-0000-00008A050000}"/>
    <cellStyle name="Normal 18 7 2 2" xfId="1418" xr:uid="{00000000-0005-0000-0000-00008B050000}"/>
    <cellStyle name="Normal 18 7 3" xfId="1419" xr:uid="{00000000-0005-0000-0000-00008C050000}"/>
    <cellStyle name="Normal 18 8" xfId="1420" xr:uid="{00000000-0005-0000-0000-00008D050000}"/>
    <cellStyle name="Normal 18 8 2" xfId="1421" xr:uid="{00000000-0005-0000-0000-00008E050000}"/>
    <cellStyle name="Normal 18 8 2 2" xfId="1422" xr:uid="{00000000-0005-0000-0000-00008F050000}"/>
    <cellStyle name="Normal 18 8 3" xfId="1423" xr:uid="{00000000-0005-0000-0000-000090050000}"/>
    <cellStyle name="Normal 18 9" xfId="1424" xr:uid="{00000000-0005-0000-0000-000091050000}"/>
    <cellStyle name="Normal 18 9 2" xfId="1425" xr:uid="{00000000-0005-0000-0000-000092050000}"/>
    <cellStyle name="Normal 18 9 2 2" xfId="1426" xr:uid="{00000000-0005-0000-0000-000093050000}"/>
    <cellStyle name="Normal 18 9 3" xfId="1427" xr:uid="{00000000-0005-0000-0000-000094050000}"/>
    <cellStyle name="Normal 18_3.21-01" xfId="1428" xr:uid="{00000000-0005-0000-0000-000095050000}"/>
    <cellStyle name="Normal 19" xfId="1429" xr:uid="{00000000-0005-0000-0000-000096050000}"/>
    <cellStyle name="Normal 19 10" xfId="1430" xr:uid="{00000000-0005-0000-0000-000097050000}"/>
    <cellStyle name="Normal 19 10 2" xfId="1431" xr:uid="{00000000-0005-0000-0000-000098050000}"/>
    <cellStyle name="Normal 19 11" xfId="1432" xr:uid="{00000000-0005-0000-0000-000099050000}"/>
    <cellStyle name="Normal 19 11 2" xfId="1433" xr:uid="{00000000-0005-0000-0000-00009A050000}"/>
    <cellStyle name="Normal 19 12" xfId="1434" xr:uid="{00000000-0005-0000-0000-00009B050000}"/>
    <cellStyle name="Normal 19 12 2" xfId="1435" xr:uid="{00000000-0005-0000-0000-00009C050000}"/>
    <cellStyle name="Normal 19 13" xfId="1436" xr:uid="{00000000-0005-0000-0000-00009D050000}"/>
    <cellStyle name="Normal 19 13 2" xfId="1437" xr:uid="{00000000-0005-0000-0000-00009E050000}"/>
    <cellStyle name="Normal 19 14" xfId="1438" xr:uid="{00000000-0005-0000-0000-00009F050000}"/>
    <cellStyle name="Normal 19 2" xfId="1439" xr:uid="{00000000-0005-0000-0000-0000A0050000}"/>
    <cellStyle name="Normal 19 2 2" xfId="1440" xr:uid="{00000000-0005-0000-0000-0000A1050000}"/>
    <cellStyle name="Normal 19 3" xfId="1441" xr:uid="{00000000-0005-0000-0000-0000A2050000}"/>
    <cellStyle name="Normal 19 3 2" xfId="1442" xr:uid="{00000000-0005-0000-0000-0000A3050000}"/>
    <cellStyle name="Normal 19 3 2 2" xfId="1443" xr:uid="{00000000-0005-0000-0000-0000A4050000}"/>
    <cellStyle name="Normal 19 3 3" xfId="1444" xr:uid="{00000000-0005-0000-0000-0000A5050000}"/>
    <cellStyle name="Normal 19 4" xfId="1445" xr:uid="{00000000-0005-0000-0000-0000A6050000}"/>
    <cellStyle name="Normal 19 4 2" xfId="1446" xr:uid="{00000000-0005-0000-0000-0000A7050000}"/>
    <cellStyle name="Normal 19 4 2 2" xfId="1447" xr:uid="{00000000-0005-0000-0000-0000A8050000}"/>
    <cellStyle name="Normal 19 4 3" xfId="1448" xr:uid="{00000000-0005-0000-0000-0000A9050000}"/>
    <cellStyle name="Normal 19 5" xfId="1449" xr:uid="{00000000-0005-0000-0000-0000AA050000}"/>
    <cellStyle name="Normal 19 5 2" xfId="1450" xr:uid="{00000000-0005-0000-0000-0000AB050000}"/>
    <cellStyle name="Normal 19 5 2 2" xfId="1451" xr:uid="{00000000-0005-0000-0000-0000AC050000}"/>
    <cellStyle name="Normal 19 5 3" xfId="1452" xr:uid="{00000000-0005-0000-0000-0000AD050000}"/>
    <cellStyle name="Normal 19 6" xfId="1453" xr:uid="{00000000-0005-0000-0000-0000AE050000}"/>
    <cellStyle name="Normal 19 6 2" xfId="1454" xr:uid="{00000000-0005-0000-0000-0000AF050000}"/>
    <cellStyle name="Normal 19 6 2 2" xfId="1455" xr:uid="{00000000-0005-0000-0000-0000B0050000}"/>
    <cellStyle name="Normal 19 6 3" xfId="1456" xr:uid="{00000000-0005-0000-0000-0000B1050000}"/>
    <cellStyle name="Normal 19 7" xfId="1457" xr:uid="{00000000-0005-0000-0000-0000B2050000}"/>
    <cellStyle name="Normal 19 7 2" xfId="1458" xr:uid="{00000000-0005-0000-0000-0000B3050000}"/>
    <cellStyle name="Normal 19 7 2 2" xfId="1459" xr:uid="{00000000-0005-0000-0000-0000B4050000}"/>
    <cellStyle name="Normal 19 7 3" xfId="1460" xr:uid="{00000000-0005-0000-0000-0000B5050000}"/>
    <cellStyle name="Normal 19 8" xfId="1461" xr:uid="{00000000-0005-0000-0000-0000B6050000}"/>
    <cellStyle name="Normal 19 8 2" xfId="1462" xr:uid="{00000000-0005-0000-0000-0000B7050000}"/>
    <cellStyle name="Normal 19 8 2 2" xfId="1463" xr:uid="{00000000-0005-0000-0000-0000B8050000}"/>
    <cellStyle name="Normal 19 8 3" xfId="1464" xr:uid="{00000000-0005-0000-0000-0000B9050000}"/>
    <cellStyle name="Normal 19 9" xfId="1465" xr:uid="{00000000-0005-0000-0000-0000BA050000}"/>
    <cellStyle name="Normal 19 9 2" xfId="1466" xr:uid="{00000000-0005-0000-0000-0000BB050000}"/>
    <cellStyle name="Normal 19 9 2 2" xfId="1467" xr:uid="{00000000-0005-0000-0000-0000BC050000}"/>
    <cellStyle name="Normal 19 9 3" xfId="1468" xr:uid="{00000000-0005-0000-0000-0000BD050000}"/>
    <cellStyle name="Normal 19_3.21-01" xfId="1469" xr:uid="{00000000-0005-0000-0000-0000BE050000}"/>
    <cellStyle name="Normal 2" xfId="1470" xr:uid="{00000000-0005-0000-0000-0000BF050000}"/>
    <cellStyle name="Normal 2 10" xfId="1471" xr:uid="{00000000-0005-0000-0000-0000C0050000}"/>
    <cellStyle name="Normal 2 10 2" xfId="1472" xr:uid="{00000000-0005-0000-0000-0000C1050000}"/>
    <cellStyle name="Normal 2 11" xfId="1473" xr:uid="{00000000-0005-0000-0000-0000C2050000}"/>
    <cellStyle name="Normal 2 11 2" xfId="1474" xr:uid="{00000000-0005-0000-0000-0000C3050000}"/>
    <cellStyle name="Normal 2 12" xfId="1475" xr:uid="{00000000-0005-0000-0000-0000C4050000}"/>
    <cellStyle name="Normal 2 12 2" xfId="1476" xr:uid="{00000000-0005-0000-0000-0000C5050000}"/>
    <cellStyle name="Normal 2 13" xfId="1477" xr:uid="{00000000-0005-0000-0000-0000C6050000}"/>
    <cellStyle name="Normal 2 13 2" xfId="1478" xr:uid="{00000000-0005-0000-0000-0000C7050000}"/>
    <cellStyle name="Normal 2 14" xfId="1479" xr:uid="{00000000-0005-0000-0000-0000C8050000}"/>
    <cellStyle name="Normal 2 14 2" xfId="1480" xr:uid="{00000000-0005-0000-0000-0000C9050000}"/>
    <cellStyle name="Normal 2 15" xfId="1481" xr:uid="{00000000-0005-0000-0000-0000CA050000}"/>
    <cellStyle name="Normal 2 15 2" xfId="1482" xr:uid="{00000000-0005-0000-0000-0000CB050000}"/>
    <cellStyle name="Normal 2 16" xfId="1483" xr:uid="{00000000-0005-0000-0000-0000CC050000}"/>
    <cellStyle name="Normal 2 16 2" xfId="1484" xr:uid="{00000000-0005-0000-0000-0000CD050000}"/>
    <cellStyle name="Normal 2 17" xfId="1485" xr:uid="{00000000-0005-0000-0000-0000CE050000}"/>
    <cellStyle name="Normal 2 17 2" xfId="1486" xr:uid="{00000000-0005-0000-0000-0000CF050000}"/>
    <cellStyle name="Normal 2 18" xfId="1487" xr:uid="{00000000-0005-0000-0000-0000D0050000}"/>
    <cellStyle name="Normal 2 18 2" xfId="1488" xr:uid="{00000000-0005-0000-0000-0000D1050000}"/>
    <cellStyle name="Normal 2 19" xfId="1489" xr:uid="{00000000-0005-0000-0000-0000D2050000}"/>
    <cellStyle name="Normal 2 19 2" xfId="1490" xr:uid="{00000000-0005-0000-0000-0000D3050000}"/>
    <cellStyle name="Normal 2 2" xfId="1491" xr:uid="{00000000-0005-0000-0000-0000D4050000}"/>
    <cellStyle name="Normal 2 2 2" xfId="1492" xr:uid="{00000000-0005-0000-0000-0000D5050000}"/>
    <cellStyle name="Normal 2 2 2 2" xfId="1493" xr:uid="{00000000-0005-0000-0000-0000D6050000}"/>
    <cellStyle name="Normal 2 2 3" xfId="1494" xr:uid="{00000000-0005-0000-0000-0000D7050000}"/>
    <cellStyle name="Normal 2 2 3 2" xfId="1495" xr:uid="{00000000-0005-0000-0000-0000D8050000}"/>
    <cellStyle name="Normal 2 2 4" xfId="1496" xr:uid="{00000000-0005-0000-0000-0000D9050000}"/>
    <cellStyle name="Normal 2 2 4 2" xfId="1497" xr:uid="{00000000-0005-0000-0000-0000DA050000}"/>
    <cellStyle name="Normal 2 2 5" xfId="1498" xr:uid="{00000000-0005-0000-0000-0000DB050000}"/>
    <cellStyle name="Normal 2 2 5 2" xfId="1499" xr:uid="{00000000-0005-0000-0000-0000DC050000}"/>
    <cellStyle name="Normal 2 2 6" xfId="1500" xr:uid="{00000000-0005-0000-0000-0000DD050000}"/>
    <cellStyle name="Normal 2 2 6 2" xfId="1501" xr:uid="{00000000-0005-0000-0000-0000DE050000}"/>
    <cellStyle name="Normal 2 2 7" xfId="1502" xr:uid="{00000000-0005-0000-0000-0000DF050000}"/>
    <cellStyle name="Normal 2 2_3.22-08" xfId="1503" xr:uid="{00000000-0005-0000-0000-0000E0050000}"/>
    <cellStyle name="Normal 2 2_BackUpDWH 1(trabajar)_4.3" xfId="1919" xr:uid="{00000000-0005-0000-0000-0000E1050000}"/>
    <cellStyle name="Normal 2 2_BackUpDWH 1(trabajar)_4.5" xfId="1920" xr:uid="{00000000-0005-0000-0000-0000E2050000}"/>
    <cellStyle name="Normal 2 20" xfId="1504" xr:uid="{00000000-0005-0000-0000-0000E3050000}"/>
    <cellStyle name="Normal 2 20 2" xfId="1505" xr:uid="{00000000-0005-0000-0000-0000E4050000}"/>
    <cellStyle name="Normal 2 21" xfId="1506" xr:uid="{00000000-0005-0000-0000-0000E5050000}"/>
    <cellStyle name="Normal 2 21 10" xfId="1507" xr:uid="{00000000-0005-0000-0000-0000E6050000}"/>
    <cellStyle name="Normal 2 22" xfId="1508" xr:uid="{00000000-0005-0000-0000-0000E7050000}"/>
    <cellStyle name="Normal 2 23" xfId="1509" xr:uid="{00000000-0005-0000-0000-0000E8050000}"/>
    <cellStyle name="Normal 2 3" xfId="1510" xr:uid="{00000000-0005-0000-0000-0000E9050000}"/>
    <cellStyle name="Normal 2 3 2" xfId="1511" xr:uid="{00000000-0005-0000-0000-0000EA050000}"/>
    <cellStyle name="Normal 2 4" xfId="1512" xr:uid="{00000000-0005-0000-0000-0000EB050000}"/>
    <cellStyle name="Normal 2 4 2" xfId="1513" xr:uid="{00000000-0005-0000-0000-0000EC050000}"/>
    <cellStyle name="Normal 2 41" xfId="1514" xr:uid="{00000000-0005-0000-0000-0000ED050000}"/>
    <cellStyle name="Normal 2 43" xfId="1515" xr:uid="{00000000-0005-0000-0000-0000EE050000}"/>
    <cellStyle name="Normal 2 43 2" xfId="1516" xr:uid="{00000000-0005-0000-0000-0000EF050000}"/>
    <cellStyle name="Normal 2 5" xfId="1517" xr:uid="{00000000-0005-0000-0000-0000F0050000}"/>
    <cellStyle name="Normal 2 5 2" xfId="1518" xr:uid="{00000000-0005-0000-0000-0000F1050000}"/>
    <cellStyle name="Normal 2 6" xfId="1519" xr:uid="{00000000-0005-0000-0000-0000F2050000}"/>
    <cellStyle name="Normal 2 6 2" xfId="1520" xr:uid="{00000000-0005-0000-0000-0000F3050000}"/>
    <cellStyle name="Normal 2 7" xfId="1521" xr:uid="{00000000-0005-0000-0000-0000F4050000}"/>
    <cellStyle name="Normal 2 7 2" xfId="1522" xr:uid="{00000000-0005-0000-0000-0000F5050000}"/>
    <cellStyle name="Normal 2 8" xfId="1523" xr:uid="{00000000-0005-0000-0000-0000F6050000}"/>
    <cellStyle name="Normal 2 8 2" xfId="1524" xr:uid="{00000000-0005-0000-0000-0000F7050000}"/>
    <cellStyle name="Normal 2 9" xfId="1525" xr:uid="{00000000-0005-0000-0000-0000F8050000}"/>
    <cellStyle name="Normal 2 9 2" xfId="1526" xr:uid="{00000000-0005-0000-0000-0000F9050000}"/>
    <cellStyle name="Normal 2_20080915_InffBCRDFiscalSPNF_ene-ago2008 (2)" xfId="1527" xr:uid="{00000000-0005-0000-0000-0000FA050000}"/>
    <cellStyle name="Normal 20" xfId="1528" xr:uid="{00000000-0005-0000-0000-0000FB050000}"/>
    <cellStyle name="Normal 20 2" xfId="1529" xr:uid="{00000000-0005-0000-0000-0000FC050000}"/>
    <cellStyle name="Normal 20 2 2" xfId="1530" xr:uid="{00000000-0005-0000-0000-0000FD050000}"/>
    <cellStyle name="Normal 20 3" xfId="1531" xr:uid="{00000000-0005-0000-0000-0000FE050000}"/>
    <cellStyle name="Normal 20 3 2" xfId="1532" xr:uid="{00000000-0005-0000-0000-0000FF050000}"/>
    <cellStyle name="Normal 20 4" xfId="1533" xr:uid="{00000000-0005-0000-0000-000000060000}"/>
    <cellStyle name="Normal 20 4 2" xfId="1534" xr:uid="{00000000-0005-0000-0000-000001060000}"/>
    <cellStyle name="Normal 20 5" xfId="1535" xr:uid="{00000000-0005-0000-0000-000002060000}"/>
    <cellStyle name="Normal 20 5 2" xfId="1536" xr:uid="{00000000-0005-0000-0000-000003060000}"/>
    <cellStyle name="Normal 20 6" xfId="1537" xr:uid="{00000000-0005-0000-0000-000004060000}"/>
    <cellStyle name="Normal 21" xfId="1538" xr:uid="{00000000-0005-0000-0000-000005060000}"/>
    <cellStyle name="Normal 21 2" xfId="1539" xr:uid="{00000000-0005-0000-0000-000006060000}"/>
    <cellStyle name="Normal 21 2 2" xfId="1540" xr:uid="{00000000-0005-0000-0000-000007060000}"/>
    <cellStyle name="Normal 21 3" xfId="1541" xr:uid="{00000000-0005-0000-0000-000008060000}"/>
    <cellStyle name="Normal 21 3 2" xfId="1542" xr:uid="{00000000-0005-0000-0000-000009060000}"/>
    <cellStyle name="Normal 21 4" xfId="1543" xr:uid="{00000000-0005-0000-0000-00000A060000}"/>
    <cellStyle name="Normal 21 4 2" xfId="1544" xr:uid="{00000000-0005-0000-0000-00000B060000}"/>
    <cellStyle name="Normal 21 5" xfId="1545" xr:uid="{00000000-0005-0000-0000-00000C060000}"/>
    <cellStyle name="Normal 21 5 2" xfId="1546" xr:uid="{00000000-0005-0000-0000-00000D060000}"/>
    <cellStyle name="Normal 21_Dominicana en cifras economicas consolidado para complet 3-" xfId="1547" xr:uid="{00000000-0005-0000-0000-00000E060000}"/>
    <cellStyle name="Normal 22" xfId="1548" xr:uid="{00000000-0005-0000-0000-00000F060000}"/>
    <cellStyle name="Normal 22 2" xfId="1549" xr:uid="{00000000-0005-0000-0000-000010060000}"/>
    <cellStyle name="Normal 22 2 2" xfId="1550" xr:uid="{00000000-0005-0000-0000-000011060000}"/>
    <cellStyle name="Normal 22 3" xfId="1551" xr:uid="{00000000-0005-0000-0000-000012060000}"/>
    <cellStyle name="Normal 22 3 2" xfId="1552" xr:uid="{00000000-0005-0000-0000-000013060000}"/>
    <cellStyle name="Normal 23" xfId="1553" xr:uid="{00000000-0005-0000-0000-000014060000}"/>
    <cellStyle name="Normal 23 2" xfId="1554" xr:uid="{00000000-0005-0000-0000-000015060000}"/>
    <cellStyle name="Normal 23 2 2" xfId="1555" xr:uid="{00000000-0005-0000-0000-000016060000}"/>
    <cellStyle name="Normal 23 3" xfId="1556" xr:uid="{00000000-0005-0000-0000-000017060000}"/>
    <cellStyle name="Normal 23 3 2" xfId="1557" xr:uid="{00000000-0005-0000-0000-000018060000}"/>
    <cellStyle name="Normal 23 4" xfId="1558" xr:uid="{00000000-0005-0000-0000-000019060000}"/>
    <cellStyle name="Normal 23 4 2" xfId="1559" xr:uid="{00000000-0005-0000-0000-00001A060000}"/>
    <cellStyle name="Normal 23 5" xfId="1560" xr:uid="{00000000-0005-0000-0000-00001B060000}"/>
    <cellStyle name="Normal 23 5 2" xfId="1561" xr:uid="{00000000-0005-0000-0000-00001C060000}"/>
    <cellStyle name="Normal 23 6" xfId="1562" xr:uid="{00000000-0005-0000-0000-00001D060000}"/>
    <cellStyle name="Normal 23 6 2" xfId="1563" xr:uid="{00000000-0005-0000-0000-00001E060000}"/>
    <cellStyle name="Normal 23 7" xfId="1564" xr:uid="{00000000-0005-0000-0000-00001F060000}"/>
    <cellStyle name="Normal 23 7 2" xfId="1565" xr:uid="{00000000-0005-0000-0000-000020060000}"/>
    <cellStyle name="Normal 23 8" xfId="1566" xr:uid="{00000000-0005-0000-0000-000021060000}"/>
    <cellStyle name="Normal 23 8 2" xfId="1567" xr:uid="{00000000-0005-0000-0000-000022060000}"/>
    <cellStyle name="Normal 23 9" xfId="1568" xr:uid="{00000000-0005-0000-0000-000023060000}"/>
    <cellStyle name="Normal 24" xfId="1569" xr:uid="{00000000-0005-0000-0000-000024060000}"/>
    <cellStyle name="Normal 24 2" xfId="1570" xr:uid="{00000000-0005-0000-0000-000025060000}"/>
    <cellStyle name="Normal 24 2 2" xfId="1571" xr:uid="{00000000-0005-0000-0000-000026060000}"/>
    <cellStyle name="Normal 24 3" xfId="1572" xr:uid="{00000000-0005-0000-0000-000027060000}"/>
    <cellStyle name="Normal 24 3 2" xfId="1573" xr:uid="{00000000-0005-0000-0000-000028060000}"/>
    <cellStyle name="Normal 25" xfId="1574" xr:uid="{00000000-0005-0000-0000-000029060000}"/>
    <cellStyle name="Normal 25 2" xfId="1575" xr:uid="{00000000-0005-0000-0000-00002A060000}"/>
    <cellStyle name="Normal 25 2 2" xfId="1576" xr:uid="{00000000-0005-0000-0000-00002B060000}"/>
    <cellStyle name="Normal 25 3" xfId="1577" xr:uid="{00000000-0005-0000-0000-00002C060000}"/>
    <cellStyle name="Normal 25 3 2" xfId="1578" xr:uid="{00000000-0005-0000-0000-00002D060000}"/>
    <cellStyle name="Normal 25 4" xfId="1579" xr:uid="{00000000-0005-0000-0000-00002E060000}"/>
    <cellStyle name="Normal 25 4 2" xfId="1580" xr:uid="{00000000-0005-0000-0000-00002F060000}"/>
    <cellStyle name="Normal 25 5" xfId="1581" xr:uid="{00000000-0005-0000-0000-000030060000}"/>
    <cellStyle name="Normal 25 5 2" xfId="1582" xr:uid="{00000000-0005-0000-0000-000031060000}"/>
    <cellStyle name="Normal 25 6" xfId="1583" xr:uid="{00000000-0005-0000-0000-000032060000}"/>
    <cellStyle name="Normal 26" xfId="1584" xr:uid="{00000000-0005-0000-0000-000033060000}"/>
    <cellStyle name="Normal 26 2" xfId="1585" xr:uid="{00000000-0005-0000-0000-000034060000}"/>
    <cellStyle name="Normal 26 2 2" xfId="1586" xr:uid="{00000000-0005-0000-0000-000035060000}"/>
    <cellStyle name="Normal 26 3" xfId="1587" xr:uid="{00000000-0005-0000-0000-000036060000}"/>
    <cellStyle name="Normal 26 3 2" xfId="1588" xr:uid="{00000000-0005-0000-0000-000037060000}"/>
    <cellStyle name="Normal 26 4" xfId="1589" xr:uid="{00000000-0005-0000-0000-000038060000}"/>
    <cellStyle name="Normal 26 4 2" xfId="1590" xr:uid="{00000000-0005-0000-0000-000039060000}"/>
    <cellStyle name="Normal 26 5" xfId="1591" xr:uid="{00000000-0005-0000-0000-00003A060000}"/>
    <cellStyle name="Normal 26 5 2" xfId="1592" xr:uid="{00000000-0005-0000-0000-00003B060000}"/>
    <cellStyle name="Normal 26 6" xfId="1593" xr:uid="{00000000-0005-0000-0000-00003C060000}"/>
    <cellStyle name="Normal 27" xfId="1594" xr:uid="{00000000-0005-0000-0000-00003D060000}"/>
    <cellStyle name="Normal 27 2" xfId="1595" xr:uid="{00000000-0005-0000-0000-00003E060000}"/>
    <cellStyle name="Normal 27 2 2" xfId="1596" xr:uid="{00000000-0005-0000-0000-00003F060000}"/>
    <cellStyle name="Normal 27 3" xfId="1597" xr:uid="{00000000-0005-0000-0000-000040060000}"/>
    <cellStyle name="Normal 27 3 2" xfId="1598" xr:uid="{00000000-0005-0000-0000-000041060000}"/>
    <cellStyle name="Normal 27 4" xfId="1599" xr:uid="{00000000-0005-0000-0000-000042060000}"/>
    <cellStyle name="Normal 27 4 2" xfId="1600" xr:uid="{00000000-0005-0000-0000-000043060000}"/>
    <cellStyle name="Normal 27 5" xfId="1601" xr:uid="{00000000-0005-0000-0000-000044060000}"/>
    <cellStyle name="Normal 27 5 2" xfId="1602" xr:uid="{00000000-0005-0000-0000-000045060000}"/>
    <cellStyle name="Normal 27 6" xfId="1603" xr:uid="{00000000-0005-0000-0000-000046060000}"/>
    <cellStyle name="Normal 28" xfId="1604" xr:uid="{00000000-0005-0000-0000-000047060000}"/>
    <cellStyle name="Normal 28 2" xfId="1605" xr:uid="{00000000-0005-0000-0000-000048060000}"/>
    <cellStyle name="Normal 28 2 2" xfId="1606" xr:uid="{00000000-0005-0000-0000-000049060000}"/>
    <cellStyle name="Normal 28 3" xfId="1607" xr:uid="{00000000-0005-0000-0000-00004A060000}"/>
    <cellStyle name="Normal 28 3 2" xfId="1608" xr:uid="{00000000-0005-0000-0000-00004B060000}"/>
    <cellStyle name="Normal 29" xfId="1609" xr:uid="{00000000-0005-0000-0000-00004C060000}"/>
    <cellStyle name="Normal 29 2" xfId="1610" xr:uid="{00000000-0005-0000-0000-00004D060000}"/>
    <cellStyle name="Normal 29 2 2" xfId="1611" xr:uid="{00000000-0005-0000-0000-00004E060000}"/>
    <cellStyle name="Normal 29 3" xfId="1612" xr:uid="{00000000-0005-0000-0000-00004F060000}"/>
    <cellStyle name="Normal 29 3 2" xfId="1613" xr:uid="{00000000-0005-0000-0000-000050060000}"/>
    <cellStyle name="Normal 29 4" xfId="1614" xr:uid="{00000000-0005-0000-0000-000051060000}"/>
    <cellStyle name="Normal 3" xfId="1615" xr:uid="{00000000-0005-0000-0000-000052060000}"/>
    <cellStyle name="Normal 3 2" xfId="1616" xr:uid="{00000000-0005-0000-0000-000053060000}"/>
    <cellStyle name="Normal 3 2 2" xfId="1617" xr:uid="{00000000-0005-0000-0000-000054060000}"/>
    <cellStyle name="Normal 3 3" xfId="1618" xr:uid="{00000000-0005-0000-0000-000055060000}"/>
    <cellStyle name="Normal 3 4" xfId="1619" xr:uid="{00000000-0005-0000-0000-000056060000}"/>
    <cellStyle name="Normal 3 4 2" xfId="1620" xr:uid="{00000000-0005-0000-0000-000057060000}"/>
    <cellStyle name="Normal 3 5" xfId="1621" xr:uid="{00000000-0005-0000-0000-000058060000}"/>
    <cellStyle name="Normal 3 6" xfId="1622" xr:uid="{00000000-0005-0000-0000-000059060000}"/>
    <cellStyle name="Normal 3 7" xfId="1623" xr:uid="{00000000-0005-0000-0000-00005A060000}"/>
    <cellStyle name="Normal 3 8" xfId="1624" xr:uid="{00000000-0005-0000-0000-00005B060000}"/>
    <cellStyle name="Normal 3_3.10-070 Número de vuelos charter internacionales por aeropuerto, según mes, 2007-2008" xfId="1625" xr:uid="{00000000-0005-0000-0000-00005C060000}"/>
    <cellStyle name="Normal 30" xfId="1626" xr:uid="{00000000-0005-0000-0000-00005D060000}"/>
    <cellStyle name="Normal 30 2" xfId="1627" xr:uid="{00000000-0005-0000-0000-00005E060000}"/>
    <cellStyle name="Normal 30 2 2" xfId="1628" xr:uid="{00000000-0005-0000-0000-00005F060000}"/>
    <cellStyle name="Normal 30 3" xfId="1629" xr:uid="{00000000-0005-0000-0000-000060060000}"/>
    <cellStyle name="Normal 30 3 2" xfId="1630" xr:uid="{00000000-0005-0000-0000-000061060000}"/>
    <cellStyle name="Normal 30 4" xfId="1631" xr:uid="{00000000-0005-0000-0000-000062060000}"/>
    <cellStyle name="Normal 30 4 2" xfId="1632" xr:uid="{00000000-0005-0000-0000-000063060000}"/>
    <cellStyle name="Normal 31" xfId="1633" xr:uid="{00000000-0005-0000-0000-000064060000}"/>
    <cellStyle name="Normal 31 2" xfId="1634" xr:uid="{00000000-0005-0000-0000-000065060000}"/>
    <cellStyle name="Normal 32" xfId="1635" xr:uid="{00000000-0005-0000-0000-000066060000}"/>
    <cellStyle name="Normal 32 2" xfId="1636" xr:uid="{00000000-0005-0000-0000-000067060000}"/>
    <cellStyle name="Normal 33" xfId="1637" xr:uid="{00000000-0005-0000-0000-000068060000}"/>
    <cellStyle name="Normal 33 2" xfId="1638" xr:uid="{00000000-0005-0000-0000-000069060000}"/>
    <cellStyle name="Normal 33 3" xfId="1639" xr:uid="{00000000-0005-0000-0000-00006A060000}"/>
    <cellStyle name="Normal 33 4" xfId="1640" xr:uid="{00000000-0005-0000-0000-00006B060000}"/>
    <cellStyle name="Normal 33 5" xfId="1641" xr:uid="{00000000-0005-0000-0000-00006C060000}"/>
    <cellStyle name="Normal 34" xfId="1642" xr:uid="{00000000-0005-0000-0000-00006D060000}"/>
    <cellStyle name="Normal 35" xfId="1643" xr:uid="{00000000-0005-0000-0000-00006E060000}"/>
    <cellStyle name="Normal 36" xfId="1644" xr:uid="{00000000-0005-0000-0000-00006F060000}"/>
    <cellStyle name="Normal 37" xfId="1645" xr:uid="{00000000-0005-0000-0000-000070060000}"/>
    <cellStyle name="Normal 38" xfId="1646" xr:uid="{00000000-0005-0000-0000-000071060000}"/>
    <cellStyle name="Normal 39" xfId="1647" xr:uid="{00000000-0005-0000-0000-000072060000}"/>
    <cellStyle name="Normal 4" xfId="1648" xr:uid="{00000000-0005-0000-0000-000073060000}"/>
    <cellStyle name="Normal 4 10" xfId="1649" xr:uid="{00000000-0005-0000-0000-000074060000}"/>
    <cellStyle name="Normal 4 10 2" xfId="1650" xr:uid="{00000000-0005-0000-0000-000075060000}"/>
    <cellStyle name="Normal 4 11" xfId="1651" xr:uid="{00000000-0005-0000-0000-000076060000}"/>
    <cellStyle name="Normal 4 11 2" xfId="1652" xr:uid="{00000000-0005-0000-0000-000077060000}"/>
    <cellStyle name="Normal 4 12" xfId="1653" xr:uid="{00000000-0005-0000-0000-000078060000}"/>
    <cellStyle name="Normal 4 12 2" xfId="1654" xr:uid="{00000000-0005-0000-0000-000079060000}"/>
    <cellStyle name="Normal 4 13" xfId="1655" xr:uid="{00000000-0005-0000-0000-00007A060000}"/>
    <cellStyle name="Normal 4 13 2" xfId="1656" xr:uid="{00000000-0005-0000-0000-00007B060000}"/>
    <cellStyle name="Normal 4 14" xfId="1657" xr:uid="{00000000-0005-0000-0000-00007C060000}"/>
    <cellStyle name="Normal 4 2" xfId="1658" xr:uid="{00000000-0005-0000-0000-00007D060000}"/>
    <cellStyle name="Normal 4 2 2" xfId="1659" xr:uid="{00000000-0005-0000-0000-00007E060000}"/>
    <cellStyle name="Normal 4 3" xfId="1660" xr:uid="{00000000-0005-0000-0000-00007F060000}"/>
    <cellStyle name="Normal 4 3 2" xfId="1661" xr:uid="{00000000-0005-0000-0000-000080060000}"/>
    <cellStyle name="Normal 4 3 2 2" xfId="1662" xr:uid="{00000000-0005-0000-0000-000081060000}"/>
    <cellStyle name="Normal 4 3 3" xfId="1663" xr:uid="{00000000-0005-0000-0000-000082060000}"/>
    <cellStyle name="Normal 4 4" xfId="1664" xr:uid="{00000000-0005-0000-0000-000083060000}"/>
    <cellStyle name="Normal 4 4 2" xfId="1665" xr:uid="{00000000-0005-0000-0000-000084060000}"/>
    <cellStyle name="Normal 4 4 2 2" xfId="1666" xr:uid="{00000000-0005-0000-0000-000085060000}"/>
    <cellStyle name="Normal 4 4 3" xfId="1667" xr:uid="{00000000-0005-0000-0000-000086060000}"/>
    <cellStyle name="Normal 4 5" xfId="1668" xr:uid="{00000000-0005-0000-0000-000087060000}"/>
    <cellStyle name="Normal 4 5 2" xfId="1669" xr:uid="{00000000-0005-0000-0000-000088060000}"/>
    <cellStyle name="Normal 4 5 2 2" xfId="1670" xr:uid="{00000000-0005-0000-0000-000089060000}"/>
    <cellStyle name="Normal 4 5 3" xfId="1671" xr:uid="{00000000-0005-0000-0000-00008A060000}"/>
    <cellStyle name="Normal 4 6" xfId="1672" xr:uid="{00000000-0005-0000-0000-00008B060000}"/>
    <cellStyle name="Normal 4 6 2" xfId="1673" xr:uid="{00000000-0005-0000-0000-00008C060000}"/>
    <cellStyle name="Normal 4 6 2 2" xfId="1674" xr:uid="{00000000-0005-0000-0000-00008D060000}"/>
    <cellStyle name="Normal 4 6 3" xfId="1675" xr:uid="{00000000-0005-0000-0000-00008E060000}"/>
    <cellStyle name="Normal 4 7" xfId="1676" xr:uid="{00000000-0005-0000-0000-00008F060000}"/>
    <cellStyle name="Normal 4 7 2" xfId="1677" xr:uid="{00000000-0005-0000-0000-000090060000}"/>
    <cellStyle name="Normal 4 7 2 2" xfId="1678" xr:uid="{00000000-0005-0000-0000-000091060000}"/>
    <cellStyle name="Normal 4 7 3" xfId="1679" xr:uid="{00000000-0005-0000-0000-000092060000}"/>
    <cellStyle name="Normal 4 8" xfId="1680" xr:uid="{00000000-0005-0000-0000-000093060000}"/>
    <cellStyle name="Normal 4 8 2" xfId="1681" xr:uid="{00000000-0005-0000-0000-000094060000}"/>
    <cellStyle name="Normal 4 8 2 2" xfId="1682" xr:uid="{00000000-0005-0000-0000-000095060000}"/>
    <cellStyle name="Normal 4 8 3" xfId="1683" xr:uid="{00000000-0005-0000-0000-000096060000}"/>
    <cellStyle name="Normal 4 9" xfId="1684" xr:uid="{00000000-0005-0000-0000-000097060000}"/>
    <cellStyle name="Normal 4 9 2" xfId="1685" xr:uid="{00000000-0005-0000-0000-000098060000}"/>
    <cellStyle name="Normal 4 9 2 2" xfId="1686" xr:uid="{00000000-0005-0000-0000-000099060000}"/>
    <cellStyle name="Normal 4 9 3" xfId="1687" xr:uid="{00000000-0005-0000-0000-00009A060000}"/>
    <cellStyle name="Normal 4_3.21-01" xfId="1688" xr:uid="{00000000-0005-0000-0000-00009B060000}"/>
    <cellStyle name="Normal 40" xfId="1689" xr:uid="{00000000-0005-0000-0000-00009C060000}"/>
    <cellStyle name="Normal 41" xfId="1690" xr:uid="{00000000-0005-0000-0000-00009D060000}"/>
    <cellStyle name="Normal 42" xfId="1691" xr:uid="{00000000-0005-0000-0000-00009E060000}"/>
    <cellStyle name="Normal 43" xfId="1692" xr:uid="{00000000-0005-0000-0000-00009F060000}"/>
    <cellStyle name="Normal 44" xfId="1693" xr:uid="{00000000-0005-0000-0000-0000A0060000}"/>
    <cellStyle name="Normal 45" xfId="1694" xr:uid="{00000000-0005-0000-0000-0000A1060000}"/>
    <cellStyle name="Normal 46" xfId="1695" xr:uid="{00000000-0005-0000-0000-0000A2060000}"/>
    <cellStyle name="Normal 47" xfId="1696" xr:uid="{00000000-0005-0000-0000-0000A3060000}"/>
    <cellStyle name="Normal 48" xfId="1697" xr:uid="{00000000-0005-0000-0000-0000A4060000}"/>
    <cellStyle name="Normal 5" xfId="1698" xr:uid="{00000000-0005-0000-0000-0000A5060000}"/>
    <cellStyle name="Normal 5 2" xfId="1699" xr:uid="{00000000-0005-0000-0000-0000A6060000}"/>
    <cellStyle name="Normal 5 2 2" xfId="1700" xr:uid="{00000000-0005-0000-0000-0000A7060000}"/>
    <cellStyle name="Normal 5 3" xfId="1701" xr:uid="{00000000-0005-0000-0000-0000A8060000}"/>
    <cellStyle name="Normal 5 4" xfId="1702" xr:uid="{00000000-0005-0000-0000-0000A9060000}"/>
    <cellStyle name="Normal 5 4 2" xfId="1703" xr:uid="{00000000-0005-0000-0000-0000AA060000}"/>
    <cellStyle name="Normal 6" xfId="1704" xr:uid="{00000000-0005-0000-0000-0000AB060000}"/>
    <cellStyle name="Normal 6 2" xfId="1705" xr:uid="{00000000-0005-0000-0000-0000AC060000}"/>
    <cellStyle name="Normal 6 2 2" xfId="1706" xr:uid="{00000000-0005-0000-0000-0000AD060000}"/>
    <cellStyle name="Normal 6 3" xfId="1707" xr:uid="{00000000-0005-0000-0000-0000AE060000}"/>
    <cellStyle name="Normal 6 4" xfId="1708" xr:uid="{00000000-0005-0000-0000-0000AF060000}"/>
    <cellStyle name="Normal 68" xfId="1709" xr:uid="{00000000-0005-0000-0000-0000B0060000}"/>
    <cellStyle name="Normal 7" xfId="1710" xr:uid="{00000000-0005-0000-0000-0000B1060000}"/>
    <cellStyle name="Normal 7 2" xfId="1711" xr:uid="{00000000-0005-0000-0000-0000B2060000}"/>
    <cellStyle name="Normal 7 2 2" xfId="1712" xr:uid="{00000000-0005-0000-0000-0000B3060000}"/>
    <cellStyle name="Normal 7 3" xfId="1713" xr:uid="{00000000-0005-0000-0000-0000B4060000}"/>
    <cellStyle name="Normal 7 4" xfId="1714" xr:uid="{00000000-0005-0000-0000-0000B5060000}"/>
    <cellStyle name="Normal 7 4 2" xfId="1715" xr:uid="{00000000-0005-0000-0000-0000B6060000}"/>
    <cellStyle name="Normal 8" xfId="1716" xr:uid="{00000000-0005-0000-0000-0000B7060000}"/>
    <cellStyle name="Normal 8 2" xfId="1717" xr:uid="{00000000-0005-0000-0000-0000B8060000}"/>
    <cellStyle name="Normal 8 2 2" xfId="1718" xr:uid="{00000000-0005-0000-0000-0000B9060000}"/>
    <cellStyle name="Normal 8 3" xfId="1719" xr:uid="{00000000-0005-0000-0000-0000BA060000}"/>
    <cellStyle name="Normal 9" xfId="1720" xr:uid="{00000000-0005-0000-0000-0000BB060000}"/>
    <cellStyle name="Normal 9 10" xfId="1721" xr:uid="{00000000-0005-0000-0000-0000BC060000}"/>
    <cellStyle name="Normal 9 10 2" xfId="1722" xr:uid="{00000000-0005-0000-0000-0000BD060000}"/>
    <cellStyle name="Normal 9 10 2 2" xfId="1723" xr:uid="{00000000-0005-0000-0000-0000BE060000}"/>
    <cellStyle name="Normal 9 10 3" xfId="1724" xr:uid="{00000000-0005-0000-0000-0000BF060000}"/>
    <cellStyle name="Normal 9 11" xfId="1725" xr:uid="{00000000-0005-0000-0000-0000C0060000}"/>
    <cellStyle name="Normal 9 11 2" xfId="1726" xr:uid="{00000000-0005-0000-0000-0000C1060000}"/>
    <cellStyle name="Normal 9 12" xfId="1727" xr:uid="{00000000-0005-0000-0000-0000C2060000}"/>
    <cellStyle name="Normal 9 12 2" xfId="1728" xr:uid="{00000000-0005-0000-0000-0000C3060000}"/>
    <cellStyle name="Normal 9 13" xfId="1729" xr:uid="{00000000-0005-0000-0000-0000C4060000}"/>
    <cellStyle name="Normal 9 13 2" xfId="1730" xr:uid="{00000000-0005-0000-0000-0000C5060000}"/>
    <cellStyle name="Normal 9 14" xfId="1731" xr:uid="{00000000-0005-0000-0000-0000C6060000}"/>
    <cellStyle name="Normal 9 14 2" xfId="1732" xr:uid="{00000000-0005-0000-0000-0000C7060000}"/>
    <cellStyle name="Normal 9 15" xfId="1733" xr:uid="{00000000-0005-0000-0000-0000C8060000}"/>
    <cellStyle name="Normal 9 2" xfId="1734" xr:uid="{00000000-0005-0000-0000-0000C9060000}"/>
    <cellStyle name="Normal 9 2 2" xfId="1735" xr:uid="{00000000-0005-0000-0000-0000CA060000}"/>
    <cellStyle name="Normal 9 3" xfId="1736" xr:uid="{00000000-0005-0000-0000-0000CB060000}"/>
    <cellStyle name="Normal 9 3 2" xfId="1737" xr:uid="{00000000-0005-0000-0000-0000CC060000}"/>
    <cellStyle name="Normal 9 4" xfId="1738" xr:uid="{00000000-0005-0000-0000-0000CD060000}"/>
    <cellStyle name="Normal 9 4 2" xfId="1739" xr:uid="{00000000-0005-0000-0000-0000CE060000}"/>
    <cellStyle name="Normal 9 4 2 2" xfId="1740" xr:uid="{00000000-0005-0000-0000-0000CF060000}"/>
    <cellStyle name="Normal 9 4 3" xfId="1741" xr:uid="{00000000-0005-0000-0000-0000D0060000}"/>
    <cellStyle name="Normal 9 5" xfId="1742" xr:uid="{00000000-0005-0000-0000-0000D1060000}"/>
    <cellStyle name="Normal 9 5 2" xfId="1743" xr:uid="{00000000-0005-0000-0000-0000D2060000}"/>
    <cellStyle name="Normal 9 5 2 2" xfId="1744" xr:uid="{00000000-0005-0000-0000-0000D3060000}"/>
    <cellStyle name="Normal 9 5 3" xfId="1745" xr:uid="{00000000-0005-0000-0000-0000D4060000}"/>
    <cellStyle name="Normal 9 6" xfId="1746" xr:uid="{00000000-0005-0000-0000-0000D5060000}"/>
    <cellStyle name="Normal 9 6 2" xfId="1747" xr:uid="{00000000-0005-0000-0000-0000D6060000}"/>
    <cellStyle name="Normal 9 6 2 2" xfId="1748" xr:uid="{00000000-0005-0000-0000-0000D7060000}"/>
    <cellStyle name="Normal 9 6 3" xfId="1749" xr:uid="{00000000-0005-0000-0000-0000D8060000}"/>
    <cellStyle name="Normal 9 7" xfId="1750" xr:uid="{00000000-0005-0000-0000-0000D9060000}"/>
    <cellStyle name="Normal 9 7 2" xfId="1751" xr:uid="{00000000-0005-0000-0000-0000DA060000}"/>
    <cellStyle name="Normal 9 7 2 2" xfId="1752" xr:uid="{00000000-0005-0000-0000-0000DB060000}"/>
    <cellStyle name="Normal 9 7 3" xfId="1753" xr:uid="{00000000-0005-0000-0000-0000DC060000}"/>
    <cellStyle name="Normal 9 8" xfId="1754" xr:uid="{00000000-0005-0000-0000-0000DD060000}"/>
    <cellStyle name="Normal 9 8 2" xfId="1755" xr:uid="{00000000-0005-0000-0000-0000DE060000}"/>
    <cellStyle name="Normal 9 8 2 2" xfId="1756" xr:uid="{00000000-0005-0000-0000-0000DF060000}"/>
    <cellStyle name="Normal 9 8 3" xfId="1757" xr:uid="{00000000-0005-0000-0000-0000E0060000}"/>
    <cellStyle name="Normal 9 9" xfId="1758" xr:uid="{00000000-0005-0000-0000-0000E1060000}"/>
    <cellStyle name="Normal 9 9 2" xfId="1759" xr:uid="{00000000-0005-0000-0000-0000E2060000}"/>
    <cellStyle name="Normal 9 9 2 2" xfId="1760" xr:uid="{00000000-0005-0000-0000-0000E3060000}"/>
    <cellStyle name="Normal 9 9 3" xfId="1761" xr:uid="{00000000-0005-0000-0000-0000E4060000}"/>
    <cellStyle name="Normal 9_3.21-01" xfId="1762" xr:uid="{00000000-0005-0000-0000-0000E5060000}"/>
    <cellStyle name="Normal Table" xfId="1763" xr:uid="{00000000-0005-0000-0000-0000E6060000}"/>
    <cellStyle name="Normal, Of which" xfId="1764" xr:uid="{00000000-0005-0000-0000-0000E7060000}"/>
    <cellStyle name="Nota" xfId="1765" xr:uid="{00000000-0005-0000-0000-0000E8060000}"/>
    <cellStyle name="Nota 2" xfId="1766" xr:uid="{00000000-0005-0000-0000-0000E9060000}"/>
    <cellStyle name="Notas 2" xfId="1767" xr:uid="{00000000-0005-0000-0000-0000EA060000}"/>
    <cellStyle name="Notas 3" xfId="1768" xr:uid="{00000000-0005-0000-0000-0000EB060000}"/>
    <cellStyle name="Notas 4" xfId="1769" xr:uid="{00000000-0005-0000-0000-0000EC060000}"/>
    <cellStyle name="Note" xfId="1770" xr:uid="{00000000-0005-0000-0000-0000ED060000}"/>
    <cellStyle name="Of which" xfId="1771" xr:uid="{00000000-0005-0000-0000-0000EE060000}"/>
    <cellStyle name="Output" xfId="1772" xr:uid="{00000000-0005-0000-0000-0000EF060000}"/>
    <cellStyle name="Percent [2]" xfId="1773" xr:uid="{00000000-0005-0000-0000-0000F0060000}"/>
    <cellStyle name="Percent [2] 2" xfId="1774" xr:uid="{00000000-0005-0000-0000-0000F1060000}"/>
    <cellStyle name="Percent 2" xfId="1775" xr:uid="{00000000-0005-0000-0000-0000F2060000}"/>
    <cellStyle name="Percent 2 2" xfId="1776" xr:uid="{00000000-0005-0000-0000-0000F3060000}"/>
    <cellStyle name="Percent 3" xfId="1777" xr:uid="{00000000-0005-0000-0000-0000F4060000}"/>
    <cellStyle name="Percent 3 2" xfId="1778" xr:uid="{00000000-0005-0000-0000-0000F5060000}"/>
    <cellStyle name="Percent_pais_prod98_991" xfId="1779" xr:uid="{00000000-0005-0000-0000-0000F6060000}"/>
    <cellStyle name="percentage difference" xfId="1780" xr:uid="{00000000-0005-0000-0000-0000F7060000}"/>
    <cellStyle name="percentage difference one decimal" xfId="1781" xr:uid="{00000000-0005-0000-0000-0000F8060000}"/>
    <cellStyle name="percentage difference zero decimal" xfId="1782" xr:uid="{00000000-0005-0000-0000-0000F9060000}"/>
    <cellStyle name="percentage difference_3.24-07" xfId="1783" xr:uid="{00000000-0005-0000-0000-0000FA060000}"/>
    <cellStyle name="Percentuale 2" xfId="1784" xr:uid="{00000000-0005-0000-0000-0000FB060000}"/>
    <cellStyle name="Percentuale 2 2" xfId="1785" xr:uid="{00000000-0005-0000-0000-0000FC060000}"/>
    <cellStyle name="Porcentual 2" xfId="1786" xr:uid="{00000000-0005-0000-0000-0000FD060000}"/>
    <cellStyle name="Porcentual 2 2" xfId="1787" xr:uid="{00000000-0005-0000-0000-0000FE060000}"/>
    <cellStyle name="Porcentual 2 3" xfId="1788" xr:uid="{00000000-0005-0000-0000-0000FF060000}"/>
    <cellStyle name="Porcentual 3" xfId="1789" xr:uid="{00000000-0005-0000-0000-000000070000}"/>
    <cellStyle name="Porcentual 3 2" xfId="1790" xr:uid="{00000000-0005-0000-0000-000001070000}"/>
    <cellStyle name="Porcentual 4" xfId="1791" xr:uid="{00000000-0005-0000-0000-000002070000}"/>
    <cellStyle name="Porcentual 4 2" xfId="1792" xr:uid="{00000000-0005-0000-0000-000003070000}"/>
    <cellStyle name="Porcentual 5" xfId="1793" xr:uid="{00000000-0005-0000-0000-000004070000}"/>
    <cellStyle name="Porcentual_97-98_4.1" xfId="1921" xr:uid="{00000000-0005-0000-0000-000005070000}"/>
    <cellStyle name="Publication" xfId="1794" xr:uid="{00000000-0005-0000-0000-000006070000}"/>
    <cellStyle name="Red Text" xfId="1795" xr:uid="{00000000-0005-0000-0000-000007070000}"/>
    <cellStyle name="s" xfId="1796" xr:uid="{00000000-0005-0000-0000-000008070000}"/>
    <cellStyle name="s_3.10-070 Número de vuelos charter internacionales por aeropuerto, según mes, 2007-2008" xfId="1797" xr:uid="{00000000-0005-0000-0000-000009070000}"/>
    <cellStyle name="s_3.10-081 Movimiento de pasajeros embarcados en vuelos charters internacionales por aeropuerto, según mes, 2007-2008" xfId="1798" xr:uid="{00000000-0005-0000-0000-00000A070000}"/>
    <cellStyle name="s_3.10-082 Movimiento de pasajeros desembarcados en vuelos charters internacionales por aeropuerto, según mes, 2007-2008" xfId="1799" xr:uid="{00000000-0005-0000-0000-00000B070000}"/>
    <cellStyle name="s_Sheet5" xfId="1800" xr:uid="{00000000-0005-0000-0000-00000C070000}"/>
    <cellStyle name="s_Sheet5 2" xfId="1801" xr:uid="{00000000-0005-0000-0000-00000D070000}"/>
    <cellStyle name="s_Sheet5_3.22-08" xfId="1802" xr:uid="{00000000-0005-0000-0000-00000E070000}"/>
    <cellStyle name="s_Sheet5_3.22-08 2" xfId="1803" xr:uid="{00000000-0005-0000-0000-00000F070000}"/>
    <cellStyle name="s_Sheet5_3.22-08_RD en Cifras 2010. Precios" xfId="1804" xr:uid="{00000000-0005-0000-0000-000010070000}"/>
    <cellStyle name="s_Sheet5_3.22-08_RD en Cifras 2010. Precios 2" xfId="1805" xr:uid="{00000000-0005-0000-0000-000011070000}"/>
    <cellStyle name="s_Sheet5_3.22-08_RD en Cifras 2010. Precios_Dominicana en cifras economicas consolidado para complet 3-" xfId="1806" xr:uid="{00000000-0005-0000-0000-000012070000}"/>
    <cellStyle name="s_Sheet5_3.22-08_RD en Cifras 2010. Precios_homicidio 2010" xfId="1807" xr:uid="{00000000-0005-0000-0000-000013070000}"/>
    <cellStyle name="s_Sheet5_3.22-08_RD en Cifras 2010. Precios_Libro2" xfId="1808" xr:uid="{00000000-0005-0000-0000-000014070000}"/>
    <cellStyle name="s_Sheet5_3.22-08_RD en Cifras 2010. Precios_RD Cifras 2011" xfId="1809" xr:uid="{00000000-0005-0000-0000-000015070000}"/>
    <cellStyle name="s_Sheet5_3.24-07" xfId="1810" xr:uid="{00000000-0005-0000-0000-000016070000}"/>
    <cellStyle name="s_Sheet5_3.24-07 10" xfId="1811" xr:uid="{00000000-0005-0000-0000-000017070000}"/>
    <cellStyle name="s_Sheet5_3.24-07 10 2" xfId="1812" xr:uid="{00000000-0005-0000-0000-000018070000}"/>
    <cellStyle name="s_Sheet5_3.24-07 11" xfId="1813" xr:uid="{00000000-0005-0000-0000-000019070000}"/>
    <cellStyle name="s_Sheet5_3.24-07 11 2" xfId="1814" xr:uid="{00000000-0005-0000-0000-00001A070000}"/>
    <cellStyle name="s_Sheet5_3.24-07 12" xfId="1815" xr:uid="{00000000-0005-0000-0000-00001B070000}"/>
    <cellStyle name="s_Sheet5_3.24-07 12 2" xfId="1816" xr:uid="{00000000-0005-0000-0000-00001C070000}"/>
    <cellStyle name="s_Sheet5_3.24-07 13" xfId="1817" xr:uid="{00000000-0005-0000-0000-00001D070000}"/>
    <cellStyle name="s_Sheet5_3.24-07 2" xfId="1818" xr:uid="{00000000-0005-0000-0000-00001E070000}"/>
    <cellStyle name="s_Sheet5_3.24-07 2 2" xfId="1819" xr:uid="{00000000-0005-0000-0000-00001F070000}"/>
    <cellStyle name="s_Sheet5_3.24-07 3" xfId="1820" xr:uid="{00000000-0005-0000-0000-000020070000}"/>
    <cellStyle name="s_Sheet5_3.24-07 3 2" xfId="1821" xr:uid="{00000000-0005-0000-0000-000021070000}"/>
    <cellStyle name="s_Sheet5_3.24-07 4" xfId="1822" xr:uid="{00000000-0005-0000-0000-000022070000}"/>
    <cellStyle name="s_Sheet5_3.24-07 4 2" xfId="1823" xr:uid="{00000000-0005-0000-0000-000023070000}"/>
    <cellStyle name="s_Sheet5_3.24-07 5" xfId="1824" xr:uid="{00000000-0005-0000-0000-000024070000}"/>
    <cellStyle name="s_Sheet5_3.24-07 5 2" xfId="1825" xr:uid="{00000000-0005-0000-0000-000025070000}"/>
    <cellStyle name="s_Sheet5_3.24-07 6" xfId="1826" xr:uid="{00000000-0005-0000-0000-000026070000}"/>
    <cellStyle name="s_Sheet5_3.24-07 6 2" xfId="1827" xr:uid="{00000000-0005-0000-0000-000027070000}"/>
    <cellStyle name="s_Sheet5_3.24-07 7" xfId="1828" xr:uid="{00000000-0005-0000-0000-000028070000}"/>
    <cellStyle name="s_Sheet5_3.24-07 7 2" xfId="1829" xr:uid="{00000000-0005-0000-0000-000029070000}"/>
    <cellStyle name="s_Sheet5_3.24-07 8" xfId="1830" xr:uid="{00000000-0005-0000-0000-00002A070000}"/>
    <cellStyle name="s_Sheet5_3.24-07 8 2" xfId="1831" xr:uid="{00000000-0005-0000-0000-00002B070000}"/>
    <cellStyle name="s_Sheet5_3.24-07 9" xfId="1832" xr:uid="{00000000-0005-0000-0000-00002C070000}"/>
    <cellStyle name="s_Sheet5_3.24-07 9 2" xfId="1833" xr:uid="{00000000-0005-0000-0000-00002D070000}"/>
    <cellStyle name="s_Sheet5_3.24-07_3.21-01" xfId="1834" xr:uid="{00000000-0005-0000-0000-00002E070000}"/>
    <cellStyle name="s_Sheet5_3.24-07_3.21-01 2" xfId="1835" xr:uid="{00000000-0005-0000-0000-00002F070000}"/>
    <cellStyle name="s_Sheet5_3.24-07_3.21-01_Dominicana en cifras economicas consolidado para complet 3-" xfId="1836" xr:uid="{00000000-0005-0000-0000-000030070000}"/>
    <cellStyle name="s_Sheet5_3.24-07_3.21-01_homicidio 2010" xfId="1837" xr:uid="{00000000-0005-0000-0000-000031070000}"/>
    <cellStyle name="s_Sheet5_3.24-07_3.21-01_Libro2" xfId="1838" xr:uid="{00000000-0005-0000-0000-000032070000}"/>
    <cellStyle name="s_Sheet5_3.24-07_3.21-01_RD Cifras 2011" xfId="1839" xr:uid="{00000000-0005-0000-0000-000033070000}"/>
    <cellStyle name="s_Sheet5_3.24-07_Dominicana en cifras economicas consolidado para complet 3-" xfId="1840" xr:uid="{00000000-0005-0000-0000-000034070000}"/>
    <cellStyle name="s_Sheet5_3.24-07_homicidio 2010" xfId="1841" xr:uid="{00000000-0005-0000-0000-000035070000}"/>
    <cellStyle name="s_Sheet5_3.24-07_Libro2" xfId="1842" xr:uid="{00000000-0005-0000-0000-000036070000}"/>
    <cellStyle name="s_Sheet5_3.24-07_RD Cifras 2011" xfId="1843" xr:uid="{00000000-0005-0000-0000-000037070000}"/>
    <cellStyle name="s_Sheet5_Dominicana en Cifras 2009" xfId="1844" xr:uid="{00000000-0005-0000-0000-000038070000}"/>
    <cellStyle name="s_Sheet5_Dominicana en Cifras 2010" xfId="1845" xr:uid="{00000000-0005-0000-0000-000039070000}"/>
    <cellStyle name="s_Sheet5_Dominicana en Cifras 2010 2" xfId="1846" xr:uid="{00000000-0005-0000-0000-00003A070000}"/>
    <cellStyle name="s_Sheet5_Dominicana en Cifras 2011" xfId="1847" xr:uid="{00000000-0005-0000-0000-00003B070000}"/>
    <cellStyle name="s_Sheet5_Dominicana en Cifras 2011." xfId="1848" xr:uid="{00000000-0005-0000-0000-00003C070000}"/>
    <cellStyle name="s_Sheet5_RD en Cifras 2010. Precios" xfId="1849" xr:uid="{00000000-0005-0000-0000-00003D070000}"/>
    <cellStyle name="s_Sheet5_RD en Cifras 2010. Precios 2" xfId="1850" xr:uid="{00000000-0005-0000-0000-00003E070000}"/>
    <cellStyle name="s_Sheet5_RD en Cifras 2010. Precios_Dominicana en cifras economicas consolidado para complet 3-" xfId="1851" xr:uid="{00000000-0005-0000-0000-00003F070000}"/>
    <cellStyle name="s_Sheet5_RD en Cifras 2010. Precios_homicidio 2010" xfId="1852" xr:uid="{00000000-0005-0000-0000-000040070000}"/>
    <cellStyle name="s_Sheet5_RD en Cifras 2010. Precios_Libro2" xfId="1853" xr:uid="{00000000-0005-0000-0000-000041070000}"/>
    <cellStyle name="s_Sheet5_RD en Cifras 2010. Precios_RD Cifras 2011" xfId="1854" xr:uid="{00000000-0005-0000-0000-000042070000}"/>
    <cellStyle name="s_Sheet5_RD en Cifras 2010_Comercio Exterior" xfId="1855" xr:uid="{00000000-0005-0000-0000-000043070000}"/>
    <cellStyle name="s_Sheet5_RD en Cifras 2010_Comercio Exterior 2" xfId="1856" xr:uid="{00000000-0005-0000-0000-000044070000}"/>
    <cellStyle name="s_Sheet5_RD en Cifras 2010_Comercio Exterior_RD en Cifras 2010. Precios" xfId="1857" xr:uid="{00000000-0005-0000-0000-000045070000}"/>
    <cellStyle name="s_Sheet5_RD en Cifras 2010_Comercio Exterior_RD en Cifras 2010. Precios 2" xfId="1858" xr:uid="{00000000-0005-0000-0000-000046070000}"/>
    <cellStyle name="s_Sheet5_RD en Cifras 2010_Comercio Exterior_RD en Cifras 2010. Precios_Dominicana en cifras economicas consolidado para complet 3-" xfId="1859" xr:uid="{00000000-0005-0000-0000-000047070000}"/>
    <cellStyle name="s_Sheet5_RD en Cifras 2010_Comercio Exterior_RD en Cifras 2010. Precios_homicidio 2010" xfId="1860" xr:uid="{00000000-0005-0000-0000-000048070000}"/>
    <cellStyle name="s_Sheet5_RD en Cifras 2010_Comercio Exterior_RD en Cifras 2010. Precios_Libro2" xfId="1861" xr:uid="{00000000-0005-0000-0000-000049070000}"/>
    <cellStyle name="s_Sheet5_RD en Cifras 2010_Comercio Exterior_RD en Cifras 2010. Precios_RD Cifras 2011" xfId="1862" xr:uid="{00000000-0005-0000-0000-00004A070000}"/>
    <cellStyle name="Salida 2" xfId="1863" xr:uid="{00000000-0005-0000-0000-00004B070000}"/>
    <cellStyle name="Salida 3" xfId="1864" xr:uid="{00000000-0005-0000-0000-00004C070000}"/>
    <cellStyle name="Salida 4" xfId="1865" xr:uid="{00000000-0005-0000-0000-00004D070000}"/>
    <cellStyle name="Testo avviso" xfId="1866" xr:uid="{00000000-0005-0000-0000-00004E070000}"/>
    <cellStyle name="Testo descrittivo" xfId="1867" xr:uid="{00000000-0005-0000-0000-00004F070000}"/>
    <cellStyle name="Text" xfId="1868" xr:uid="{00000000-0005-0000-0000-000050070000}"/>
    <cellStyle name="Texto de advertencia 2" xfId="1869" xr:uid="{00000000-0005-0000-0000-000051070000}"/>
    <cellStyle name="Texto de advertencia 3" xfId="1870" xr:uid="{00000000-0005-0000-0000-000052070000}"/>
    <cellStyle name="Texto de advertencia 4" xfId="1871" xr:uid="{00000000-0005-0000-0000-000053070000}"/>
    <cellStyle name="Texto explicativo 2" xfId="1872" xr:uid="{00000000-0005-0000-0000-000054070000}"/>
    <cellStyle name="Texto explicativo 3" xfId="1873" xr:uid="{00000000-0005-0000-0000-000055070000}"/>
    <cellStyle name="Texto explicativo 4" xfId="1874" xr:uid="{00000000-0005-0000-0000-000056070000}"/>
    <cellStyle name="Title" xfId="1875" xr:uid="{00000000-0005-0000-0000-000057070000}"/>
    <cellStyle name="Titolo" xfId="1876" xr:uid="{00000000-0005-0000-0000-000058070000}"/>
    <cellStyle name="Titolo 1" xfId="1877" xr:uid="{00000000-0005-0000-0000-000059070000}"/>
    <cellStyle name="Titolo 2" xfId="1878" xr:uid="{00000000-0005-0000-0000-00005A070000}"/>
    <cellStyle name="Titolo 3" xfId="1879" xr:uid="{00000000-0005-0000-0000-00005B070000}"/>
    <cellStyle name="Titolo 4" xfId="1880" xr:uid="{00000000-0005-0000-0000-00005C070000}"/>
    <cellStyle name="Titolo_3.21-01" xfId="1881" xr:uid="{00000000-0005-0000-0000-00005D070000}"/>
    <cellStyle name="Título 1 2" xfId="1882" xr:uid="{00000000-0005-0000-0000-00005E070000}"/>
    <cellStyle name="Título 1 3" xfId="1883" xr:uid="{00000000-0005-0000-0000-00005F070000}"/>
    <cellStyle name="Título 1 4" xfId="1884" xr:uid="{00000000-0005-0000-0000-000060070000}"/>
    <cellStyle name="Título 1 5" xfId="1885" xr:uid="{00000000-0005-0000-0000-000061070000}"/>
    <cellStyle name="Título 2 2" xfId="1886" xr:uid="{00000000-0005-0000-0000-000062070000}"/>
    <cellStyle name="Título 2 3" xfId="1887" xr:uid="{00000000-0005-0000-0000-000063070000}"/>
    <cellStyle name="Título 2 4" xfId="1888" xr:uid="{00000000-0005-0000-0000-000064070000}"/>
    <cellStyle name="Título 2 5" xfId="1889" xr:uid="{00000000-0005-0000-0000-000065070000}"/>
    <cellStyle name="Título 3 2" xfId="1890" xr:uid="{00000000-0005-0000-0000-000066070000}"/>
    <cellStyle name="Título 3 3" xfId="1891" xr:uid="{00000000-0005-0000-0000-000067070000}"/>
    <cellStyle name="Título 3 4" xfId="1892" xr:uid="{00000000-0005-0000-0000-000068070000}"/>
    <cellStyle name="Título 4" xfId="1893" xr:uid="{00000000-0005-0000-0000-000069070000}"/>
    <cellStyle name="Título 5" xfId="1894" xr:uid="{00000000-0005-0000-0000-00006A070000}"/>
    <cellStyle name="Título 6" xfId="1895" xr:uid="{00000000-0005-0000-0000-00006B070000}"/>
    <cellStyle name="TopGrey" xfId="1896" xr:uid="{00000000-0005-0000-0000-00006C070000}"/>
    <cellStyle name="Total 2" xfId="1897" xr:uid="{00000000-0005-0000-0000-00006D070000}"/>
    <cellStyle name="Total 3" xfId="1898" xr:uid="{00000000-0005-0000-0000-00006E070000}"/>
    <cellStyle name="Total 4" xfId="1899" xr:uid="{00000000-0005-0000-0000-00006F070000}"/>
    <cellStyle name="Total 5" xfId="1900" xr:uid="{00000000-0005-0000-0000-000070070000}"/>
    <cellStyle name="Totale" xfId="1901" xr:uid="{00000000-0005-0000-0000-000071070000}"/>
    <cellStyle name="Unprot" xfId="1902" xr:uid="{00000000-0005-0000-0000-000072070000}"/>
    <cellStyle name="Unprot$" xfId="1903" xr:uid="{00000000-0005-0000-0000-000073070000}"/>
    <cellStyle name="Unprot_3.10-03 Número de buques en comercio exterior por trimestre, según puerto, 2007-2008" xfId="1904" xr:uid="{00000000-0005-0000-0000-000074070000}"/>
    <cellStyle name="Unprotect" xfId="1905" xr:uid="{00000000-0005-0000-0000-000075070000}"/>
    <cellStyle name="Valore non valido" xfId="1906" xr:uid="{00000000-0005-0000-0000-000076070000}"/>
    <cellStyle name="Valore valido" xfId="1907" xr:uid="{00000000-0005-0000-0000-000077070000}"/>
    <cellStyle name="Warning Text" xfId="1908" xr:uid="{00000000-0005-0000-0000-000078070000}"/>
    <cellStyle name="ДАТА" xfId="1909" xr:uid="{00000000-0005-0000-0000-000079070000}"/>
    <cellStyle name="ДЕНЕЖНЫЙ_BOPENGC" xfId="1910" xr:uid="{00000000-0005-0000-0000-00007A070000}"/>
    <cellStyle name="ЗАГОЛОВОК1" xfId="1911" xr:uid="{00000000-0005-0000-0000-00007B070000}"/>
    <cellStyle name="ЗАГОЛОВОК2" xfId="1912" xr:uid="{00000000-0005-0000-0000-00007C070000}"/>
    <cellStyle name="ИТОГОВЫЙ" xfId="1913" xr:uid="{00000000-0005-0000-0000-00007D070000}"/>
    <cellStyle name="Обычный_BOPENGC" xfId="1914" xr:uid="{00000000-0005-0000-0000-00007E070000}"/>
    <cellStyle name="ПРОЦЕНТНЫЙ_BOPENGC" xfId="1915" xr:uid="{00000000-0005-0000-0000-00007F070000}"/>
    <cellStyle name="ТЕКСТ" xfId="1916" xr:uid="{00000000-0005-0000-0000-000080070000}"/>
    <cellStyle name="ФИКСИРОВАННЫЙ" xfId="1917" xr:uid="{00000000-0005-0000-0000-000081070000}"/>
    <cellStyle name="ФИНАНСОВЫЙ_BOPENGC" xfId="1918" xr:uid="{00000000-0005-0000-0000-000082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0</xdr:row>
      <xdr:rowOff>104775</xdr:rowOff>
    </xdr:from>
    <xdr:to>
      <xdr:col>13</xdr:col>
      <xdr:colOff>904875</xdr:colOff>
      <xdr:row>2</xdr:row>
      <xdr:rowOff>179775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54175" y="104775"/>
          <a:ext cx="790575" cy="456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781051</xdr:colOff>
      <xdr:row>0</xdr:row>
      <xdr:rowOff>104775</xdr:rowOff>
    </xdr:from>
    <xdr:to>
      <xdr:col>13</xdr:col>
      <xdr:colOff>733425</xdr:colOff>
      <xdr:row>3</xdr:row>
      <xdr:rowOff>15017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8626" y="104775"/>
          <a:ext cx="800099" cy="47221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1</xdr:row>
      <xdr:rowOff>95250</xdr:rowOff>
    </xdr:from>
    <xdr:to>
      <xdr:col>13</xdr:col>
      <xdr:colOff>745650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3400" y="247650"/>
          <a:ext cx="726600" cy="419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1</xdr:row>
      <xdr:rowOff>57150</xdr:rowOff>
    </xdr:from>
    <xdr:to>
      <xdr:col>13</xdr:col>
      <xdr:colOff>688500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20550" y="209550"/>
          <a:ext cx="72660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76200</xdr:rowOff>
    </xdr:from>
    <xdr:to>
      <xdr:col>13</xdr:col>
      <xdr:colOff>736125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91900" y="228600"/>
          <a:ext cx="726600" cy="381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22225</xdr:colOff>
      <xdr:row>1</xdr:row>
      <xdr:rowOff>101600</xdr:rowOff>
    </xdr:from>
    <xdr:to>
      <xdr:col>13</xdr:col>
      <xdr:colOff>748825</xdr:colOff>
      <xdr:row>3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2620D5-3F09-41A0-BB09-163157EEC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04600" y="254000"/>
          <a:ext cx="726600" cy="381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130175</xdr:rowOff>
    </xdr:from>
    <xdr:to>
      <xdr:col>11</xdr:col>
      <xdr:colOff>12225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811BE-0248-4373-8C8B-40F01B90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2550" y="282575"/>
          <a:ext cx="726600" cy="368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8"/>
  <sheetViews>
    <sheetView workbookViewId="0">
      <selection activeCell="A111" sqref="A111"/>
    </sheetView>
  </sheetViews>
  <sheetFormatPr baseColWidth="10" defaultColWidth="11.42578125" defaultRowHeight="15"/>
  <cols>
    <col min="1" max="1" width="22.5703125" style="1" bestFit="1" customWidth="1"/>
    <col min="2" max="2" width="18.140625" style="1" customWidth="1"/>
    <col min="3" max="3" width="16" style="1" customWidth="1"/>
    <col min="4" max="4" width="17" style="1" customWidth="1"/>
    <col min="5" max="5" width="16.5703125" style="1" customWidth="1"/>
    <col min="6" max="6" width="15.28515625" style="1" customWidth="1"/>
    <col min="7" max="7" width="16.5703125" style="1" customWidth="1"/>
    <col min="8" max="8" width="14.85546875" style="1" customWidth="1"/>
    <col min="9" max="9" width="14.5703125" style="1" customWidth="1"/>
    <col min="10" max="10" width="15.7109375" style="1" customWidth="1"/>
    <col min="11" max="11" width="14.42578125" style="1" customWidth="1"/>
    <col min="12" max="12" width="15.7109375" style="1" customWidth="1"/>
    <col min="13" max="13" width="16.140625" style="1" customWidth="1"/>
    <col min="14" max="14" width="16" style="1" customWidth="1"/>
    <col min="15" max="15" width="12.7109375" style="1" bestFit="1" customWidth="1"/>
    <col min="16" max="16384" width="11.42578125" style="1"/>
  </cols>
  <sheetData>
    <row r="1" spans="1:6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6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62">
      <c r="A3" s="84" t="s">
        <v>198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5" spans="1:62" s="15" customFormat="1">
      <c r="A5" s="13" t="s">
        <v>0</v>
      </c>
      <c r="B5" s="14" t="s">
        <v>182</v>
      </c>
      <c r="C5" s="14" t="s">
        <v>1</v>
      </c>
      <c r="D5" s="14" t="s">
        <v>2</v>
      </c>
      <c r="E5" s="14" t="s">
        <v>3</v>
      </c>
      <c r="F5" s="14" t="s">
        <v>46</v>
      </c>
      <c r="G5" s="14" t="s">
        <v>52</v>
      </c>
      <c r="H5" s="14" t="s">
        <v>53</v>
      </c>
      <c r="I5" s="14" t="s">
        <v>55</v>
      </c>
      <c r="J5" s="14" t="s">
        <v>58</v>
      </c>
      <c r="K5" s="14" t="s">
        <v>59</v>
      </c>
      <c r="L5" s="14" t="s">
        <v>60</v>
      </c>
      <c r="M5" s="14" t="s">
        <v>61</v>
      </c>
      <c r="N5" s="14" t="s">
        <v>62</v>
      </c>
    </row>
    <row r="6" spans="1:62" s="15" customFormat="1">
      <c r="A6" s="16" t="s">
        <v>4</v>
      </c>
      <c r="B6" s="47">
        <f>SUM(C6:N6)</f>
        <v>15744690.23</v>
      </c>
      <c r="C6" s="47">
        <f>SUM(C7+C11+C17+C19+C23+C25+C30+C33+C37+C41+C45+C48+C53+C56+C58+C61+C66+C69+C74+C78+C84+C86+C97+C106)</f>
        <v>686166.58000000007</v>
      </c>
      <c r="D6" s="47">
        <f>+D7+D11+D17+D19+D23+D25+D30+D33+D37+D41+D45+D48+D53+D56+D58+D61+D66+D69+D74+D78+D84+D86+D97+D106</f>
        <v>3886413.9480000003</v>
      </c>
      <c r="E6" s="48">
        <f t="shared" ref="E6:N6" si="0">+E7+E11+E17+E19+E23+E25+E30+E33+E37+E41+E45+E48+E53+E56+E58+E61+E66+E69+E74+E76+E78+E84+E86+E97+E106</f>
        <v>1302635.54</v>
      </c>
      <c r="F6" s="48">
        <f t="shared" si="0"/>
        <v>1333093.3399999999</v>
      </c>
      <c r="G6" s="48">
        <f t="shared" si="0"/>
        <v>1488862.66</v>
      </c>
      <c r="H6" s="48">
        <f t="shared" si="0"/>
        <v>633809.30000000005</v>
      </c>
      <c r="I6" s="48">
        <f t="shared" si="0"/>
        <v>527429.77</v>
      </c>
      <c r="J6" s="48">
        <f t="shared" si="0"/>
        <v>903678.40199999989</v>
      </c>
      <c r="K6" s="48">
        <f t="shared" si="0"/>
        <v>996766.12000000011</v>
      </c>
      <c r="L6" s="48">
        <f t="shared" si="0"/>
        <v>1273823.21</v>
      </c>
      <c r="M6" s="48">
        <f t="shared" si="0"/>
        <v>2026937.24</v>
      </c>
      <c r="N6" s="48">
        <f t="shared" si="0"/>
        <v>685074.11999999988</v>
      </c>
      <c r="O6" s="17"/>
    </row>
    <row r="7" spans="1:62" s="15" customFormat="1">
      <c r="A7" s="18" t="s">
        <v>5</v>
      </c>
      <c r="B7" s="47">
        <v>42993.46</v>
      </c>
      <c r="C7" s="47">
        <f>SUM(C8+C9+C10)</f>
        <v>522.91999999999996</v>
      </c>
      <c r="D7" s="47">
        <f t="shared" ref="D7:N7" si="1">SUM(D8+D9+D10)</f>
        <v>541.46</v>
      </c>
      <c r="E7" s="47">
        <f t="shared" si="1"/>
        <v>0</v>
      </c>
      <c r="F7" s="47">
        <f t="shared" si="1"/>
        <v>40262.080000000002</v>
      </c>
      <c r="G7" s="47">
        <f t="shared" si="1"/>
        <v>0</v>
      </c>
      <c r="H7" s="47">
        <f t="shared" si="1"/>
        <v>0</v>
      </c>
      <c r="I7" s="47">
        <f t="shared" si="1"/>
        <v>0</v>
      </c>
      <c r="J7" s="47">
        <f t="shared" si="1"/>
        <v>1667</v>
      </c>
      <c r="K7" s="47">
        <f t="shared" si="1"/>
        <v>0</v>
      </c>
      <c r="L7" s="47">
        <f t="shared" si="1"/>
        <v>0</v>
      </c>
      <c r="M7" s="47">
        <f t="shared" si="1"/>
        <v>0</v>
      </c>
      <c r="N7" s="47">
        <f t="shared" si="1"/>
        <v>0</v>
      </c>
    </row>
    <row r="8" spans="1:62" s="21" customFormat="1">
      <c r="A8" s="19" t="s">
        <v>5</v>
      </c>
      <c r="B8" s="47">
        <v>41929.08</v>
      </c>
      <c r="C8" s="49">
        <v>0</v>
      </c>
      <c r="D8" s="49">
        <v>0</v>
      </c>
      <c r="E8" s="49">
        <v>0</v>
      </c>
      <c r="F8" s="49">
        <v>40262.080000000002</v>
      </c>
      <c r="G8" s="49">
        <v>0</v>
      </c>
      <c r="H8" s="49">
        <v>0</v>
      </c>
      <c r="I8" s="49">
        <v>0</v>
      </c>
      <c r="J8" s="49">
        <v>1667</v>
      </c>
      <c r="K8" s="49">
        <v>0</v>
      </c>
      <c r="L8" s="49">
        <v>0</v>
      </c>
      <c r="M8" s="49">
        <v>0</v>
      </c>
      <c r="N8" s="49">
        <v>0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62" s="21" customFormat="1">
      <c r="A9" s="19" t="s">
        <v>100</v>
      </c>
      <c r="B9" s="47">
        <v>541.46</v>
      </c>
      <c r="C9" s="49">
        <v>0</v>
      </c>
      <c r="D9" s="49">
        <v>541.46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62" s="21" customFormat="1">
      <c r="A10" s="19" t="s">
        <v>101</v>
      </c>
      <c r="B10" s="47">
        <v>522.91999999999996</v>
      </c>
      <c r="C10" s="49">
        <v>522.91999999999996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62" s="15" customFormat="1">
      <c r="A11" s="18" t="s">
        <v>6</v>
      </c>
      <c r="B11" s="47">
        <v>43661.67</v>
      </c>
      <c r="C11" s="47">
        <f t="shared" ref="C11:N11" si="2">SUM(C12:C16)</f>
        <v>0</v>
      </c>
      <c r="D11" s="47">
        <f t="shared" si="2"/>
        <v>576</v>
      </c>
      <c r="E11" s="47">
        <f t="shared" si="2"/>
        <v>7637.21</v>
      </c>
      <c r="F11" s="47">
        <f t="shared" si="2"/>
        <v>15636</v>
      </c>
      <c r="G11" s="47">
        <f t="shared" si="2"/>
        <v>13715.22</v>
      </c>
      <c r="H11" s="47">
        <f t="shared" si="2"/>
        <v>0</v>
      </c>
      <c r="I11" s="47">
        <f t="shared" si="2"/>
        <v>576</v>
      </c>
      <c r="J11" s="47">
        <f t="shared" si="2"/>
        <v>3621.37</v>
      </c>
      <c r="K11" s="47">
        <f t="shared" si="2"/>
        <v>0</v>
      </c>
      <c r="L11" s="47">
        <f t="shared" si="2"/>
        <v>0</v>
      </c>
      <c r="M11" s="47">
        <f t="shared" si="2"/>
        <v>1899.87</v>
      </c>
      <c r="N11" s="47">
        <f t="shared" si="2"/>
        <v>0</v>
      </c>
    </row>
    <row r="12" spans="1:62" s="21" customFormat="1">
      <c r="A12" s="19" t="s">
        <v>6</v>
      </c>
      <c r="B12" s="47">
        <v>7637.21</v>
      </c>
      <c r="C12" s="49">
        <v>0</v>
      </c>
      <c r="D12" s="49">
        <v>0</v>
      </c>
      <c r="E12" s="49">
        <v>7637.21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s="21" customFormat="1">
      <c r="A13" s="19" t="s">
        <v>102</v>
      </c>
      <c r="B13" s="47">
        <v>12390.75</v>
      </c>
      <c r="C13" s="49">
        <v>0</v>
      </c>
      <c r="D13" s="49">
        <v>0</v>
      </c>
      <c r="E13" s="49">
        <v>0</v>
      </c>
      <c r="F13" s="49">
        <v>0</v>
      </c>
      <c r="G13" s="49">
        <v>12390.75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s="21" customFormat="1">
      <c r="A14" s="19" t="s">
        <v>103</v>
      </c>
      <c r="B14" s="47">
        <v>5521.24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3621.37</v>
      </c>
      <c r="K14" s="49">
        <v>0</v>
      </c>
      <c r="L14" s="49">
        <v>0</v>
      </c>
      <c r="M14" s="49">
        <v>1899.87</v>
      </c>
      <c r="N14" s="49">
        <v>0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s="21" customFormat="1">
      <c r="A15" s="19" t="s">
        <v>7</v>
      </c>
      <c r="B15" s="47">
        <v>16788</v>
      </c>
      <c r="C15" s="49">
        <v>0</v>
      </c>
      <c r="D15" s="49">
        <v>576</v>
      </c>
      <c r="E15" s="49">
        <v>0</v>
      </c>
      <c r="F15" s="49">
        <v>15636</v>
      </c>
      <c r="G15" s="49">
        <v>0</v>
      </c>
      <c r="H15" s="49">
        <v>0</v>
      </c>
      <c r="I15" s="49">
        <v>576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s="21" customFormat="1">
      <c r="A16" s="19" t="s">
        <v>104</v>
      </c>
      <c r="B16" s="47">
        <v>1324.47</v>
      </c>
      <c r="C16" s="49">
        <v>0</v>
      </c>
      <c r="D16" s="49">
        <v>0</v>
      </c>
      <c r="E16" s="49">
        <v>0</v>
      </c>
      <c r="F16" s="49">
        <v>0</v>
      </c>
      <c r="G16" s="49">
        <v>1324.47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14" s="15" customFormat="1">
      <c r="A17" s="18" t="s">
        <v>8</v>
      </c>
      <c r="B17" s="47">
        <v>2390373.3400000003</v>
      </c>
      <c r="C17" s="47">
        <f t="shared" ref="C17:N17" si="3">C18</f>
        <v>68469.649999999994</v>
      </c>
      <c r="D17" s="47">
        <f t="shared" si="3"/>
        <v>192969.34000000003</v>
      </c>
      <c r="E17" s="47">
        <f t="shared" si="3"/>
        <v>251235.08000000002</v>
      </c>
      <c r="F17" s="47">
        <f t="shared" si="3"/>
        <v>726360.39000000013</v>
      </c>
      <c r="G17" s="47">
        <f t="shared" si="3"/>
        <v>265836.34999999992</v>
      </c>
      <c r="H17" s="47">
        <f t="shared" si="3"/>
        <v>46294.53</v>
      </c>
      <c r="I17" s="47">
        <f t="shared" si="3"/>
        <v>93647.250000000015</v>
      </c>
      <c r="J17" s="47">
        <f t="shared" si="3"/>
        <v>190609.11999999994</v>
      </c>
      <c r="K17" s="47">
        <f t="shared" si="3"/>
        <v>94596.77</v>
      </c>
      <c r="L17" s="47">
        <f t="shared" si="3"/>
        <v>161772.97999999992</v>
      </c>
      <c r="M17" s="47">
        <f t="shared" si="3"/>
        <v>296761.64</v>
      </c>
      <c r="N17" s="47">
        <f t="shared" si="3"/>
        <v>1820.24</v>
      </c>
    </row>
    <row r="18" spans="1:14" s="20" customFormat="1">
      <c r="A18" s="19" t="s">
        <v>9</v>
      </c>
      <c r="B18" s="47">
        <v>2390373.3400000003</v>
      </c>
      <c r="C18" s="49">
        <v>68469.649999999994</v>
      </c>
      <c r="D18" s="49">
        <v>192969.34000000003</v>
      </c>
      <c r="E18" s="49">
        <v>251235.08000000002</v>
      </c>
      <c r="F18" s="49">
        <v>726360.39000000013</v>
      </c>
      <c r="G18" s="49">
        <v>265836.34999999992</v>
      </c>
      <c r="H18" s="49">
        <v>46294.53</v>
      </c>
      <c r="I18" s="49">
        <v>93647.250000000015</v>
      </c>
      <c r="J18" s="49">
        <v>190609.11999999994</v>
      </c>
      <c r="K18" s="49">
        <v>94596.77</v>
      </c>
      <c r="L18" s="49">
        <v>161772.97999999992</v>
      </c>
      <c r="M18" s="49">
        <v>296761.64</v>
      </c>
      <c r="N18" s="49">
        <v>1820.24</v>
      </c>
    </row>
    <row r="19" spans="1:14" s="15" customFormat="1">
      <c r="A19" s="18" t="s">
        <v>10</v>
      </c>
      <c r="B19" s="47">
        <v>48916.330000000009</v>
      </c>
      <c r="C19" s="47">
        <f t="shared" ref="C19:N19" si="4">C20+C21+C22</f>
        <v>4255.1099999999997</v>
      </c>
      <c r="D19" s="47">
        <f t="shared" si="4"/>
        <v>2298.02</v>
      </c>
      <c r="E19" s="47">
        <f t="shared" si="4"/>
        <v>3429.96</v>
      </c>
      <c r="F19" s="47">
        <f t="shared" si="4"/>
        <v>780.36</v>
      </c>
      <c r="G19" s="47">
        <f t="shared" si="4"/>
        <v>6393.6100000000006</v>
      </c>
      <c r="H19" s="47">
        <f t="shared" si="4"/>
        <v>3573.81</v>
      </c>
      <c r="I19" s="47">
        <f t="shared" si="4"/>
        <v>2023.3600000000001</v>
      </c>
      <c r="J19" s="47">
        <f t="shared" si="4"/>
        <v>2483.6999999999998</v>
      </c>
      <c r="K19" s="47">
        <f t="shared" si="4"/>
        <v>4992.84</v>
      </c>
      <c r="L19" s="47">
        <f t="shared" si="4"/>
        <v>7014.68</v>
      </c>
      <c r="M19" s="47">
        <f t="shared" si="4"/>
        <v>9122.58</v>
      </c>
      <c r="N19" s="47">
        <f t="shared" si="4"/>
        <v>2548.3000000000002</v>
      </c>
    </row>
    <row r="20" spans="1:14" s="20" customFormat="1">
      <c r="A20" s="19" t="s">
        <v>105</v>
      </c>
      <c r="B20" s="47">
        <v>586.35</v>
      </c>
      <c r="C20" s="49">
        <v>0</v>
      </c>
      <c r="D20" s="49">
        <v>0</v>
      </c>
      <c r="E20" s="49">
        <v>0</v>
      </c>
      <c r="F20" s="49">
        <v>0</v>
      </c>
      <c r="G20" s="49">
        <v>586.35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</row>
    <row r="21" spans="1:14" s="20" customFormat="1">
      <c r="A21" s="22" t="s">
        <v>63</v>
      </c>
      <c r="B21" s="47">
        <v>427.45</v>
      </c>
      <c r="C21" s="49">
        <v>0</v>
      </c>
      <c r="D21" s="49">
        <v>427.45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</row>
    <row r="22" spans="1:14" s="20" customFormat="1">
      <c r="A22" s="19" t="s">
        <v>11</v>
      </c>
      <c r="B22" s="47">
        <v>47902.530000000006</v>
      </c>
      <c r="C22" s="49">
        <v>4255.1099999999997</v>
      </c>
      <c r="D22" s="49">
        <v>1870.5700000000002</v>
      </c>
      <c r="E22" s="49">
        <v>3429.96</v>
      </c>
      <c r="F22" s="49">
        <v>780.36</v>
      </c>
      <c r="G22" s="49">
        <v>5807.26</v>
      </c>
      <c r="H22" s="49">
        <v>3573.81</v>
      </c>
      <c r="I22" s="49">
        <v>2023.3600000000001</v>
      </c>
      <c r="J22" s="49">
        <v>2483.6999999999998</v>
      </c>
      <c r="K22" s="49">
        <v>4992.84</v>
      </c>
      <c r="L22" s="49">
        <v>7014.68</v>
      </c>
      <c r="M22" s="49">
        <v>9122.58</v>
      </c>
      <c r="N22" s="49">
        <v>2548.3000000000002</v>
      </c>
    </row>
    <row r="23" spans="1:14" s="15" customFormat="1">
      <c r="A23" s="18" t="s">
        <v>56</v>
      </c>
      <c r="B23" s="47">
        <v>119709.08</v>
      </c>
      <c r="C23" s="47">
        <f>C24</f>
        <v>0</v>
      </c>
      <c r="D23" s="47">
        <f t="shared" ref="D23:H23" si="5">D24</f>
        <v>0</v>
      </c>
      <c r="E23" s="47">
        <f t="shared" si="5"/>
        <v>0</v>
      </c>
      <c r="F23" s="47">
        <f t="shared" si="5"/>
        <v>0</v>
      </c>
      <c r="G23" s="47">
        <f t="shared" si="5"/>
        <v>0</v>
      </c>
      <c r="H23" s="47">
        <f t="shared" si="5"/>
        <v>0</v>
      </c>
      <c r="I23" s="47">
        <f>I24</f>
        <v>0</v>
      </c>
      <c r="J23" s="47">
        <f t="shared" ref="J23:N23" si="6">J24</f>
        <v>0</v>
      </c>
      <c r="K23" s="47">
        <f t="shared" si="6"/>
        <v>0</v>
      </c>
      <c r="L23" s="47">
        <f t="shared" si="6"/>
        <v>5828.75</v>
      </c>
      <c r="M23" s="47">
        <f t="shared" si="6"/>
        <v>14382.33</v>
      </c>
      <c r="N23" s="47">
        <f t="shared" si="6"/>
        <v>99498</v>
      </c>
    </row>
    <row r="24" spans="1:14" s="20" customFormat="1">
      <c r="A24" s="19" t="s">
        <v>106</v>
      </c>
      <c r="B24" s="47">
        <v>119709.08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5828.75</v>
      </c>
      <c r="M24" s="49">
        <v>14382.33</v>
      </c>
      <c r="N24" s="49">
        <v>99498</v>
      </c>
    </row>
    <row r="25" spans="1:14" s="15" customFormat="1">
      <c r="A25" s="18" t="s">
        <v>12</v>
      </c>
      <c r="B25" s="47">
        <v>40624.74</v>
      </c>
      <c r="C25" s="47">
        <f>C29+C28+C27+C26</f>
        <v>1595.69</v>
      </c>
      <c r="D25" s="47">
        <f t="shared" ref="D25:N25" si="7">D29+D28+D27+D26</f>
        <v>14374.98</v>
      </c>
      <c r="E25" s="47">
        <f t="shared" si="7"/>
        <v>5793.22</v>
      </c>
      <c r="F25" s="47">
        <f t="shared" si="7"/>
        <v>3096.6</v>
      </c>
      <c r="G25" s="47">
        <f t="shared" si="7"/>
        <v>1633.5</v>
      </c>
      <c r="H25" s="47">
        <f t="shared" si="7"/>
        <v>778.44</v>
      </c>
      <c r="I25" s="47">
        <f t="shared" si="7"/>
        <v>2045.26</v>
      </c>
      <c r="J25" s="47">
        <f t="shared" si="7"/>
        <v>153.80000000000001</v>
      </c>
      <c r="K25" s="47">
        <f t="shared" si="7"/>
        <v>3536.84</v>
      </c>
      <c r="L25" s="47">
        <f t="shared" si="7"/>
        <v>1629.93</v>
      </c>
      <c r="M25" s="47">
        <f t="shared" si="7"/>
        <v>4019.51</v>
      </c>
      <c r="N25" s="47">
        <f t="shared" si="7"/>
        <v>1966.97</v>
      </c>
    </row>
    <row r="26" spans="1:14" s="20" customFormat="1">
      <c r="A26" s="19" t="s">
        <v>107</v>
      </c>
      <c r="B26" s="47">
        <v>332.49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332.49</v>
      </c>
      <c r="M26" s="49">
        <v>0</v>
      </c>
      <c r="N26" s="49">
        <v>0</v>
      </c>
    </row>
    <row r="27" spans="1:14" s="20" customFormat="1">
      <c r="A27" s="19" t="s">
        <v>64</v>
      </c>
      <c r="B27" s="47">
        <v>514.4</v>
      </c>
      <c r="C27" s="49">
        <v>0</v>
      </c>
      <c r="D27" s="49">
        <v>0</v>
      </c>
      <c r="E27" s="49">
        <v>0</v>
      </c>
      <c r="F27" s="49">
        <v>0</v>
      </c>
      <c r="G27" s="49">
        <v>514.4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</row>
    <row r="28" spans="1:14" s="20" customFormat="1">
      <c r="A28" s="19" t="s">
        <v>108</v>
      </c>
      <c r="B28" s="47">
        <v>1880.79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1880.79</v>
      </c>
      <c r="N28" s="49">
        <v>0</v>
      </c>
    </row>
    <row r="29" spans="1:14" s="20" customFormat="1">
      <c r="A29" s="19" t="s">
        <v>13</v>
      </c>
      <c r="B29" s="47">
        <v>37897.06</v>
      </c>
      <c r="C29" s="49">
        <v>1595.69</v>
      </c>
      <c r="D29" s="49">
        <v>14374.98</v>
      </c>
      <c r="E29" s="49">
        <v>5793.22</v>
      </c>
      <c r="F29" s="49">
        <v>3096.6</v>
      </c>
      <c r="G29" s="49">
        <v>1119.0999999999999</v>
      </c>
      <c r="H29" s="49">
        <v>778.44</v>
      </c>
      <c r="I29" s="49">
        <v>2045.26</v>
      </c>
      <c r="J29" s="49">
        <v>153.80000000000001</v>
      </c>
      <c r="K29" s="49">
        <v>3536.84</v>
      </c>
      <c r="L29" s="49">
        <v>1297.44</v>
      </c>
      <c r="M29" s="49">
        <v>2138.7200000000003</v>
      </c>
      <c r="N29" s="49">
        <v>1966.97</v>
      </c>
    </row>
    <row r="30" spans="1:14" s="15" customFormat="1">
      <c r="A30" s="23" t="s">
        <v>109</v>
      </c>
      <c r="B30" s="47">
        <v>877.1099999999999</v>
      </c>
      <c r="C30" s="47">
        <f>SUM(C31+C32)</f>
        <v>0</v>
      </c>
      <c r="D30" s="47">
        <f>SUM(D31+D32)</f>
        <v>695.55</v>
      </c>
      <c r="E30" s="47">
        <f t="shared" ref="E30:N30" si="8">SUM(E31+E32)</f>
        <v>0</v>
      </c>
      <c r="F30" s="47">
        <f t="shared" si="8"/>
        <v>0</v>
      </c>
      <c r="G30" s="47">
        <f t="shared" si="8"/>
        <v>0</v>
      </c>
      <c r="H30" s="47">
        <f t="shared" si="8"/>
        <v>0</v>
      </c>
      <c r="I30" s="47">
        <f t="shared" si="8"/>
        <v>181.56</v>
      </c>
      <c r="J30" s="47">
        <f t="shared" si="8"/>
        <v>0</v>
      </c>
      <c r="K30" s="47">
        <f t="shared" si="8"/>
        <v>0</v>
      </c>
      <c r="L30" s="47">
        <f t="shared" si="8"/>
        <v>0</v>
      </c>
      <c r="M30" s="47">
        <f t="shared" si="8"/>
        <v>0</v>
      </c>
      <c r="N30" s="47">
        <f t="shared" si="8"/>
        <v>0</v>
      </c>
    </row>
    <row r="31" spans="1:14" s="20" customFormat="1">
      <c r="A31" s="19" t="s">
        <v>109</v>
      </c>
      <c r="B31" s="47">
        <v>695.55</v>
      </c>
      <c r="C31" s="49">
        <v>0</v>
      </c>
      <c r="D31" s="49">
        <v>695.55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</row>
    <row r="32" spans="1:14" s="20" customFormat="1">
      <c r="A32" s="19" t="s">
        <v>110</v>
      </c>
      <c r="B32" s="47">
        <v>181.56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181.56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</row>
    <row r="33" spans="1:14" s="15" customFormat="1">
      <c r="A33" s="18" t="s">
        <v>14</v>
      </c>
      <c r="B33" s="47">
        <v>11331.87</v>
      </c>
      <c r="C33" s="47">
        <f>SUM(C34+C35+C36)</f>
        <v>548.70000000000005</v>
      </c>
      <c r="D33" s="47">
        <f t="shared" ref="D33:N33" si="9">SUM(D34+D35+D36)</f>
        <v>0</v>
      </c>
      <c r="E33" s="47">
        <f t="shared" si="9"/>
        <v>243.61</v>
      </c>
      <c r="F33" s="47">
        <f t="shared" si="9"/>
        <v>9339.6999999999989</v>
      </c>
      <c r="G33" s="47">
        <f t="shared" si="9"/>
        <v>0</v>
      </c>
      <c r="H33" s="47">
        <f t="shared" si="9"/>
        <v>242.66</v>
      </c>
      <c r="I33" s="47">
        <f>SUM(I34+I35+I36)</f>
        <v>304.7</v>
      </c>
      <c r="J33" s="47">
        <f t="shared" si="9"/>
        <v>0</v>
      </c>
      <c r="K33" s="47">
        <f t="shared" si="9"/>
        <v>0</v>
      </c>
      <c r="L33" s="47">
        <f t="shared" si="9"/>
        <v>0</v>
      </c>
      <c r="M33" s="47">
        <f t="shared" si="9"/>
        <v>652.5</v>
      </c>
      <c r="N33" s="47">
        <f t="shared" si="9"/>
        <v>0</v>
      </c>
    </row>
    <row r="34" spans="1:14" s="20" customFormat="1">
      <c r="A34" s="19" t="s">
        <v>65</v>
      </c>
      <c r="B34" s="47">
        <v>304.7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304.7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</row>
    <row r="35" spans="1:14" s="20" customFormat="1">
      <c r="A35" s="19" t="s">
        <v>15</v>
      </c>
      <c r="B35" s="47">
        <v>9467.5</v>
      </c>
      <c r="C35" s="49">
        <v>548.70000000000005</v>
      </c>
      <c r="D35" s="49">
        <v>0</v>
      </c>
      <c r="E35" s="49">
        <v>0</v>
      </c>
      <c r="F35" s="49">
        <v>8918.7999999999993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</row>
    <row r="36" spans="1:14" s="20" customFormat="1">
      <c r="A36" s="19" t="s">
        <v>41</v>
      </c>
      <c r="B36" s="47">
        <v>1559.67</v>
      </c>
      <c r="C36" s="49">
        <v>0</v>
      </c>
      <c r="D36" s="49">
        <v>0</v>
      </c>
      <c r="E36" s="49">
        <v>243.61</v>
      </c>
      <c r="F36" s="49">
        <v>420.9</v>
      </c>
      <c r="G36" s="49">
        <v>0</v>
      </c>
      <c r="H36" s="49">
        <v>242.66</v>
      </c>
      <c r="I36" s="49">
        <v>0</v>
      </c>
      <c r="J36" s="49">
        <v>0</v>
      </c>
      <c r="K36" s="49">
        <v>0</v>
      </c>
      <c r="L36" s="49">
        <v>0</v>
      </c>
      <c r="M36" s="49">
        <v>652.5</v>
      </c>
      <c r="N36" s="49">
        <v>0</v>
      </c>
    </row>
    <row r="37" spans="1:14" s="15" customFormat="1">
      <c r="A37" s="18" t="s">
        <v>16</v>
      </c>
      <c r="B37" s="47">
        <v>4672816.4499999993</v>
      </c>
      <c r="C37" s="47">
        <f>SUM(C38:C38+C39+C40)</f>
        <v>20816.739999999998</v>
      </c>
      <c r="D37" s="47">
        <f t="shared" ref="D37:N37" si="10">SUM(D38:D38+D39+D40)</f>
        <v>3385676.75</v>
      </c>
      <c r="E37" s="47">
        <f t="shared" si="10"/>
        <v>6240</v>
      </c>
      <c r="F37" s="47">
        <f t="shared" si="10"/>
        <v>6289.3399999999992</v>
      </c>
      <c r="G37" s="47">
        <f t="shared" si="10"/>
        <v>28312.29</v>
      </c>
      <c r="H37" s="47">
        <f t="shared" si="10"/>
        <v>26753.58</v>
      </c>
      <c r="I37" s="47">
        <f t="shared" si="10"/>
        <v>30984.92</v>
      </c>
      <c r="J37" s="47">
        <f t="shared" si="10"/>
        <v>31741.399999999998</v>
      </c>
      <c r="K37" s="47">
        <f t="shared" si="10"/>
        <v>105801.60000000001</v>
      </c>
      <c r="L37" s="47">
        <f t="shared" si="10"/>
        <v>317100.09000000003</v>
      </c>
      <c r="M37" s="47">
        <f t="shared" si="10"/>
        <v>475105.4</v>
      </c>
      <c r="N37" s="47">
        <f t="shared" si="10"/>
        <v>237994.34</v>
      </c>
    </row>
    <row r="38" spans="1:14" s="20" customFormat="1">
      <c r="A38" s="19" t="s">
        <v>111</v>
      </c>
      <c r="B38" s="47">
        <v>20076.66</v>
      </c>
      <c r="C38" s="49">
        <v>405</v>
      </c>
      <c r="D38" s="49">
        <v>0</v>
      </c>
      <c r="E38" s="49">
        <v>6240</v>
      </c>
      <c r="F38" s="49">
        <v>0</v>
      </c>
      <c r="G38" s="49">
        <v>13431.66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</row>
    <row r="39" spans="1:14" s="20" customFormat="1">
      <c r="A39" s="19" t="s">
        <v>112</v>
      </c>
      <c r="B39" s="47">
        <v>31754.94</v>
      </c>
      <c r="C39" s="49">
        <v>0</v>
      </c>
      <c r="D39" s="49">
        <v>0</v>
      </c>
      <c r="E39" s="49">
        <v>0</v>
      </c>
      <c r="F39" s="49">
        <v>1764.28</v>
      </c>
      <c r="G39" s="49">
        <v>0</v>
      </c>
      <c r="H39" s="49">
        <v>0</v>
      </c>
      <c r="I39" s="49">
        <v>29736.66</v>
      </c>
      <c r="J39" s="49">
        <v>0</v>
      </c>
      <c r="K39" s="49">
        <v>0</v>
      </c>
      <c r="L39" s="49">
        <v>0</v>
      </c>
      <c r="M39" s="49">
        <v>0</v>
      </c>
      <c r="N39" s="49">
        <v>254</v>
      </c>
    </row>
    <row r="40" spans="1:14" s="20" customFormat="1">
      <c r="A40" s="19" t="s">
        <v>113</v>
      </c>
      <c r="B40" s="47">
        <v>4620984.8499999996</v>
      </c>
      <c r="C40" s="49">
        <v>20411.739999999998</v>
      </c>
      <c r="D40" s="49">
        <v>3385676.75</v>
      </c>
      <c r="E40" s="49">
        <v>0</v>
      </c>
      <c r="F40" s="49">
        <v>4525.0599999999995</v>
      </c>
      <c r="G40" s="49">
        <v>14880.630000000001</v>
      </c>
      <c r="H40" s="49">
        <v>26753.58</v>
      </c>
      <c r="I40" s="49">
        <v>1248.26</v>
      </c>
      <c r="J40" s="49">
        <v>31741.399999999998</v>
      </c>
      <c r="K40" s="49">
        <v>105801.60000000001</v>
      </c>
      <c r="L40" s="49">
        <v>317100.09000000003</v>
      </c>
      <c r="M40" s="49">
        <v>475105.4</v>
      </c>
      <c r="N40" s="49">
        <v>237740.34</v>
      </c>
    </row>
    <row r="41" spans="1:14" s="15" customFormat="1">
      <c r="A41" s="18" t="s">
        <v>17</v>
      </c>
      <c r="B41" s="47">
        <v>37125.179999999993</v>
      </c>
      <c r="C41" s="47">
        <f>C42+C43+C44</f>
        <v>0</v>
      </c>
      <c r="D41" s="47">
        <f t="shared" ref="D41:N41" si="11">D42+D43+D44</f>
        <v>5504.08</v>
      </c>
      <c r="E41" s="47">
        <f t="shared" si="11"/>
        <v>0</v>
      </c>
      <c r="F41" s="47">
        <f t="shared" si="11"/>
        <v>1056.7</v>
      </c>
      <c r="G41" s="47">
        <f t="shared" si="11"/>
        <v>22078.36</v>
      </c>
      <c r="H41" s="47">
        <f t="shared" si="11"/>
        <v>1414.51</v>
      </c>
      <c r="I41" s="47">
        <f t="shared" si="11"/>
        <v>844.33999999999992</v>
      </c>
      <c r="J41" s="47">
        <f t="shared" si="11"/>
        <v>1952.12</v>
      </c>
      <c r="K41" s="47">
        <f t="shared" si="11"/>
        <v>451</v>
      </c>
      <c r="L41" s="47">
        <f t="shared" si="11"/>
        <v>3400.5</v>
      </c>
      <c r="M41" s="47">
        <f t="shared" si="11"/>
        <v>423.57</v>
      </c>
      <c r="N41" s="47">
        <f t="shared" si="11"/>
        <v>0</v>
      </c>
    </row>
    <row r="42" spans="1:14" s="20" customFormat="1">
      <c r="A42" s="19" t="s">
        <v>17</v>
      </c>
      <c r="B42" s="47">
        <v>36462.689999999995</v>
      </c>
      <c r="C42" s="49">
        <v>0</v>
      </c>
      <c r="D42" s="49">
        <v>5504.08</v>
      </c>
      <c r="E42" s="49">
        <v>0</v>
      </c>
      <c r="F42" s="49">
        <v>1056.7</v>
      </c>
      <c r="G42" s="49">
        <v>21866.87</v>
      </c>
      <c r="H42" s="49">
        <v>1414.51</v>
      </c>
      <c r="I42" s="49">
        <v>844.33999999999992</v>
      </c>
      <c r="J42" s="49">
        <v>1952.12</v>
      </c>
      <c r="K42" s="49">
        <v>0</v>
      </c>
      <c r="L42" s="49">
        <v>3400.5</v>
      </c>
      <c r="M42" s="49">
        <v>423.57</v>
      </c>
      <c r="N42" s="49">
        <v>0</v>
      </c>
    </row>
    <row r="43" spans="1:14" s="20" customFormat="1">
      <c r="A43" s="19" t="s">
        <v>30</v>
      </c>
      <c r="B43" s="47">
        <v>211.49</v>
      </c>
      <c r="C43" s="49">
        <v>0</v>
      </c>
      <c r="D43" s="49">
        <v>0</v>
      </c>
      <c r="E43" s="49">
        <v>0</v>
      </c>
      <c r="F43" s="49">
        <v>0</v>
      </c>
      <c r="G43" s="49">
        <v>211.49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</row>
    <row r="44" spans="1:14" s="20" customFormat="1">
      <c r="A44" s="19" t="s">
        <v>48</v>
      </c>
      <c r="B44" s="47">
        <v>451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451</v>
      </c>
      <c r="L44" s="49">
        <v>0</v>
      </c>
      <c r="M44" s="49">
        <v>0</v>
      </c>
      <c r="N44" s="49">
        <v>0</v>
      </c>
    </row>
    <row r="45" spans="1:14" s="15" customFormat="1">
      <c r="A45" s="18" t="s">
        <v>18</v>
      </c>
      <c r="B45" s="47">
        <v>114264.80799999999</v>
      </c>
      <c r="C45" s="47">
        <f>C46+C47</f>
        <v>40349.919999999991</v>
      </c>
      <c r="D45" s="47">
        <f t="shared" ref="D45:N45" si="12">D46+D47</f>
        <v>1335.4580000000001</v>
      </c>
      <c r="E45" s="47">
        <f t="shared" si="12"/>
        <v>17765.050000000003</v>
      </c>
      <c r="F45" s="47">
        <f t="shared" si="12"/>
        <v>2477.79</v>
      </c>
      <c r="G45" s="47">
        <f t="shared" si="12"/>
        <v>5474.8399999999992</v>
      </c>
      <c r="H45" s="47">
        <f t="shared" si="12"/>
        <v>6790.33</v>
      </c>
      <c r="I45" s="47">
        <f t="shared" si="12"/>
        <v>3903.79</v>
      </c>
      <c r="J45" s="47">
        <f t="shared" si="12"/>
        <v>703.38</v>
      </c>
      <c r="K45" s="47">
        <f t="shared" si="12"/>
        <v>4145.97</v>
      </c>
      <c r="L45" s="47">
        <f t="shared" si="12"/>
        <v>2781.64</v>
      </c>
      <c r="M45" s="47">
        <f t="shared" si="12"/>
        <v>4383.66</v>
      </c>
      <c r="N45" s="47">
        <f t="shared" si="12"/>
        <v>24152.98</v>
      </c>
    </row>
    <row r="46" spans="1:14" s="20" customFormat="1">
      <c r="A46" s="19" t="s">
        <v>114</v>
      </c>
      <c r="B46" s="47">
        <v>107097.798</v>
      </c>
      <c r="C46" s="49">
        <v>34632.30999999999</v>
      </c>
      <c r="D46" s="49">
        <v>1335.4580000000001</v>
      </c>
      <c r="E46" s="49">
        <v>17765.050000000003</v>
      </c>
      <c r="F46" s="49">
        <v>2477.79</v>
      </c>
      <c r="G46" s="49">
        <v>4385.6399999999994</v>
      </c>
      <c r="H46" s="49">
        <v>6430.13</v>
      </c>
      <c r="I46" s="49">
        <v>3903.79</v>
      </c>
      <c r="J46" s="49">
        <v>703.38</v>
      </c>
      <c r="K46" s="49">
        <v>4145.97</v>
      </c>
      <c r="L46" s="49">
        <v>2781.64</v>
      </c>
      <c r="M46" s="49">
        <v>4383.66</v>
      </c>
      <c r="N46" s="49">
        <v>24152.98</v>
      </c>
    </row>
    <row r="47" spans="1:14" s="20" customFormat="1">
      <c r="A47" s="19" t="s">
        <v>19</v>
      </c>
      <c r="B47" s="47">
        <v>7167.0099999999993</v>
      </c>
      <c r="C47" s="49">
        <v>5717.61</v>
      </c>
      <c r="D47" s="49">
        <v>0</v>
      </c>
      <c r="E47" s="49">
        <v>0</v>
      </c>
      <c r="F47" s="49">
        <v>0</v>
      </c>
      <c r="G47" s="49">
        <v>1089.2</v>
      </c>
      <c r="H47" s="49">
        <v>360.2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</row>
    <row r="48" spans="1:14" s="15" customFormat="1">
      <c r="A48" s="18" t="s">
        <v>20</v>
      </c>
      <c r="B48" s="47">
        <v>6999.74</v>
      </c>
      <c r="C48" s="47">
        <f>C49+C50+C51+C52</f>
        <v>0</v>
      </c>
      <c r="D48" s="47">
        <f>D49+D50+D51+D52</f>
        <v>0</v>
      </c>
      <c r="E48" s="47">
        <f t="shared" ref="E48:N48" si="13">E49+E50+E51+E52</f>
        <v>366.86</v>
      </c>
      <c r="F48" s="47">
        <f t="shared" si="13"/>
        <v>1392</v>
      </c>
      <c r="G48" s="47">
        <f t="shared" si="13"/>
        <v>0</v>
      </c>
      <c r="H48" s="47">
        <f t="shared" si="13"/>
        <v>3037.13</v>
      </c>
      <c r="I48" s="47">
        <f t="shared" si="13"/>
        <v>0</v>
      </c>
      <c r="J48" s="47">
        <f t="shared" si="13"/>
        <v>0</v>
      </c>
      <c r="K48" s="47">
        <f t="shared" si="13"/>
        <v>0</v>
      </c>
      <c r="L48" s="47">
        <f t="shared" si="13"/>
        <v>1232.75</v>
      </c>
      <c r="M48" s="47">
        <f t="shared" si="13"/>
        <v>971</v>
      </c>
      <c r="N48" s="47">
        <f t="shared" si="13"/>
        <v>0</v>
      </c>
    </row>
    <row r="49" spans="1:14" s="20" customFormat="1">
      <c r="A49" s="19" t="s">
        <v>66</v>
      </c>
      <c r="B49" s="47">
        <v>1513.75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542.75</v>
      </c>
      <c r="M49" s="49">
        <v>971</v>
      </c>
      <c r="N49" s="49">
        <v>0</v>
      </c>
    </row>
    <row r="50" spans="1:14" s="20" customFormat="1">
      <c r="A50" s="19" t="s">
        <v>21</v>
      </c>
      <c r="B50" s="47">
        <v>4429.13</v>
      </c>
      <c r="C50" s="49">
        <v>0</v>
      </c>
      <c r="D50" s="49">
        <v>0</v>
      </c>
      <c r="E50" s="49">
        <v>0</v>
      </c>
      <c r="F50" s="49">
        <v>1392</v>
      </c>
      <c r="G50" s="49">
        <v>0</v>
      </c>
      <c r="H50" s="49">
        <v>3037.13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</row>
    <row r="51" spans="1:14" s="20" customFormat="1">
      <c r="A51" s="19" t="s">
        <v>115</v>
      </c>
      <c r="B51" s="47">
        <v>690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690</v>
      </c>
      <c r="M51" s="49">
        <v>0</v>
      </c>
      <c r="N51" s="49">
        <v>0</v>
      </c>
    </row>
    <row r="52" spans="1:14" s="20" customFormat="1">
      <c r="A52" s="19" t="s">
        <v>116</v>
      </c>
      <c r="B52" s="47">
        <v>366.86</v>
      </c>
      <c r="C52" s="49">
        <v>0</v>
      </c>
      <c r="D52" s="49">
        <v>0</v>
      </c>
      <c r="E52" s="49">
        <v>366.86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</row>
    <row r="53" spans="1:14" s="15" customFormat="1">
      <c r="A53" s="18" t="s">
        <v>42</v>
      </c>
      <c r="B53" s="47">
        <v>13165.652</v>
      </c>
      <c r="C53" s="47">
        <f>C54+C55</f>
        <v>0</v>
      </c>
      <c r="D53" s="47">
        <f t="shared" ref="D53:N53" si="14">D54+D55</f>
        <v>0</v>
      </c>
      <c r="E53" s="47">
        <f t="shared" si="14"/>
        <v>827.14</v>
      </c>
      <c r="F53" s="47">
        <f t="shared" si="14"/>
        <v>910.89</v>
      </c>
      <c r="G53" s="47">
        <f t="shared" si="14"/>
        <v>827.14</v>
      </c>
      <c r="H53" s="47">
        <f t="shared" si="14"/>
        <v>538.72</v>
      </c>
      <c r="I53" s="47">
        <f t="shared" si="14"/>
        <v>2363.42</v>
      </c>
      <c r="J53" s="47">
        <f t="shared" si="14"/>
        <v>1098.222</v>
      </c>
      <c r="K53" s="47">
        <f t="shared" si="14"/>
        <v>1072.1099999999999</v>
      </c>
      <c r="L53" s="47">
        <f t="shared" si="14"/>
        <v>1500.6299999999999</v>
      </c>
      <c r="M53" s="47">
        <f t="shared" si="14"/>
        <v>973.15</v>
      </c>
      <c r="N53" s="47">
        <f t="shared" si="14"/>
        <v>3054.23</v>
      </c>
    </row>
    <row r="54" spans="1:14" s="20" customFormat="1">
      <c r="A54" s="19" t="s">
        <v>43</v>
      </c>
      <c r="B54" s="47">
        <v>12497.531999999999</v>
      </c>
      <c r="C54" s="49">
        <v>0</v>
      </c>
      <c r="D54" s="49">
        <v>0</v>
      </c>
      <c r="E54" s="49">
        <v>827.14</v>
      </c>
      <c r="F54" s="49">
        <v>910.89</v>
      </c>
      <c r="G54" s="49">
        <v>827.14</v>
      </c>
      <c r="H54" s="49">
        <v>538.72</v>
      </c>
      <c r="I54" s="49">
        <v>2363.42</v>
      </c>
      <c r="J54" s="49">
        <v>430.10199999999998</v>
      </c>
      <c r="K54" s="49">
        <v>1072.1099999999999</v>
      </c>
      <c r="L54" s="49">
        <v>1500.6299999999999</v>
      </c>
      <c r="M54" s="49">
        <v>973.15</v>
      </c>
      <c r="N54" s="49">
        <v>3054.23</v>
      </c>
    </row>
    <row r="55" spans="1:14" s="20" customFormat="1">
      <c r="A55" s="19" t="s">
        <v>117</v>
      </c>
      <c r="B55" s="47">
        <v>668.12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668.12</v>
      </c>
      <c r="K55" s="49">
        <v>0</v>
      </c>
      <c r="L55" s="49">
        <v>0</v>
      </c>
      <c r="M55" s="49">
        <v>0</v>
      </c>
      <c r="N55" s="49">
        <v>0</v>
      </c>
    </row>
    <row r="56" spans="1:14" s="15" customFormat="1">
      <c r="A56" s="18" t="s">
        <v>118</v>
      </c>
      <c r="B56" s="47">
        <v>55994.25</v>
      </c>
      <c r="C56" s="47">
        <f t="shared" ref="C56:E56" si="15">C57</f>
        <v>42218</v>
      </c>
      <c r="D56" s="47">
        <f t="shared" si="15"/>
        <v>3125.95</v>
      </c>
      <c r="E56" s="47">
        <f t="shared" si="15"/>
        <v>0</v>
      </c>
      <c r="F56" s="47">
        <f>F57</f>
        <v>1558.05</v>
      </c>
      <c r="G56" s="47">
        <f>G57</f>
        <v>0</v>
      </c>
      <c r="H56" s="47">
        <f>H57</f>
        <v>6755.15</v>
      </c>
      <c r="I56" s="47">
        <f>I57</f>
        <v>0</v>
      </c>
      <c r="J56" s="47">
        <f t="shared" ref="J56:N56" si="16">J57</f>
        <v>1375.1</v>
      </c>
      <c r="K56" s="47">
        <f t="shared" si="16"/>
        <v>0</v>
      </c>
      <c r="L56" s="47">
        <f t="shared" si="16"/>
        <v>962</v>
      </c>
      <c r="M56" s="47">
        <f t="shared" si="16"/>
        <v>0</v>
      </c>
      <c r="N56" s="47">
        <f t="shared" si="16"/>
        <v>0</v>
      </c>
    </row>
    <row r="57" spans="1:14" s="20" customFormat="1">
      <c r="A57" s="19" t="s">
        <v>22</v>
      </c>
      <c r="B57" s="47">
        <v>55994.25</v>
      </c>
      <c r="C57" s="49">
        <v>42218</v>
      </c>
      <c r="D57" s="49">
        <v>3125.95</v>
      </c>
      <c r="E57" s="49">
        <v>0</v>
      </c>
      <c r="F57" s="49">
        <v>1558.05</v>
      </c>
      <c r="G57" s="49">
        <v>0</v>
      </c>
      <c r="H57" s="49">
        <v>6755.15</v>
      </c>
      <c r="I57" s="49">
        <v>0</v>
      </c>
      <c r="J57" s="49">
        <v>1375.1</v>
      </c>
      <c r="K57" s="49">
        <v>0</v>
      </c>
      <c r="L57" s="49">
        <v>962</v>
      </c>
      <c r="M57" s="49">
        <v>0</v>
      </c>
      <c r="N57" s="49">
        <v>0</v>
      </c>
    </row>
    <row r="58" spans="1:14" s="15" customFormat="1">
      <c r="A58" s="18" t="s">
        <v>49</v>
      </c>
      <c r="B58" s="47">
        <v>3044.01</v>
      </c>
      <c r="C58" s="47">
        <f>C59+C60</f>
        <v>0</v>
      </c>
      <c r="D58" s="47">
        <f t="shared" ref="D58:N58" si="17">D59+D60</f>
        <v>0</v>
      </c>
      <c r="E58" s="47">
        <f t="shared" si="17"/>
        <v>0</v>
      </c>
      <c r="F58" s="47">
        <f t="shared" si="17"/>
        <v>0</v>
      </c>
      <c r="G58" s="47">
        <f t="shared" si="17"/>
        <v>1500.12</v>
      </c>
      <c r="H58" s="47">
        <f t="shared" si="17"/>
        <v>0</v>
      </c>
      <c r="I58" s="47">
        <f t="shared" si="17"/>
        <v>0</v>
      </c>
      <c r="J58" s="47">
        <f t="shared" si="17"/>
        <v>0</v>
      </c>
      <c r="K58" s="47">
        <f t="shared" si="17"/>
        <v>0</v>
      </c>
      <c r="L58" s="47">
        <f t="shared" si="17"/>
        <v>0</v>
      </c>
      <c r="M58" s="47">
        <f t="shared" si="17"/>
        <v>1543.89</v>
      </c>
      <c r="N58" s="47">
        <f t="shared" si="17"/>
        <v>0</v>
      </c>
    </row>
    <row r="59" spans="1:14" s="20" customFormat="1">
      <c r="A59" s="19" t="s">
        <v>119</v>
      </c>
      <c r="B59" s="47">
        <v>1543.89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1543.89</v>
      </c>
      <c r="N59" s="49">
        <v>0</v>
      </c>
    </row>
    <row r="60" spans="1:14" s="20" customFormat="1">
      <c r="A60" s="19" t="s">
        <v>49</v>
      </c>
      <c r="B60" s="47">
        <v>1500.12</v>
      </c>
      <c r="C60" s="49">
        <v>0</v>
      </c>
      <c r="D60" s="49">
        <v>0</v>
      </c>
      <c r="E60" s="49">
        <v>0</v>
      </c>
      <c r="F60" s="49">
        <v>0</v>
      </c>
      <c r="G60" s="49">
        <v>1500.12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</row>
    <row r="61" spans="1:14" s="15" customFormat="1">
      <c r="A61" s="18" t="s">
        <v>23</v>
      </c>
      <c r="B61" s="47">
        <v>177897.08000000002</v>
      </c>
      <c r="C61" s="47">
        <f t="shared" ref="C61:N61" si="18">SUM(C62:C65)</f>
        <v>51974.929999999993</v>
      </c>
      <c r="D61" s="47">
        <f t="shared" si="18"/>
        <v>0</v>
      </c>
      <c r="E61" s="47">
        <f t="shared" si="18"/>
        <v>0</v>
      </c>
      <c r="F61" s="47">
        <f t="shared" si="18"/>
        <v>8133.71</v>
      </c>
      <c r="G61" s="47">
        <f t="shared" si="18"/>
        <v>45955.7</v>
      </c>
      <c r="H61" s="47">
        <f t="shared" si="18"/>
        <v>2427.79</v>
      </c>
      <c r="I61" s="47">
        <f t="shared" si="18"/>
        <v>4502.12</v>
      </c>
      <c r="J61" s="47">
        <f t="shared" si="18"/>
        <v>1779.3400000000001</v>
      </c>
      <c r="K61" s="47">
        <f t="shared" si="18"/>
        <v>29170.09</v>
      </c>
      <c r="L61" s="47">
        <f t="shared" si="18"/>
        <v>7046.77</v>
      </c>
      <c r="M61" s="47">
        <f t="shared" si="18"/>
        <v>10888.73</v>
      </c>
      <c r="N61" s="47">
        <f t="shared" si="18"/>
        <v>16017.9</v>
      </c>
    </row>
    <row r="62" spans="1:14" s="20" customFormat="1">
      <c r="A62" s="19" t="s">
        <v>120</v>
      </c>
      <c r="B62" s="47">
        <v>26110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26110</v>
      </c>
      <c r="L62" s="49">
        <v>0</v>
      </c>
      <c r="M62" s="49">
        <v>0</v>
      </c>
      <c r="N62" s="49">
        <v>0</v>
      </c>
    </row>
    <row r="63" spans="1:14" s="20" customFormat="1">
      <c r="A63" s="19" t="s">
        <v>121</v>
      </c>
      <c r="B63" s="47">
        <v>106161.43</v>
      </c>
      <c r="C63" s="49">
        <v>45955.7</v>
      </c>
      <c r="D63" s="49">
        <v>0</v>
      </c>
      <c r="E63" s="49">
        <v>0</v>
      </c>
      <c r="F63" s="49">
        <v>0</v>
      </c>
      <c r="G63" s="49">
        <v>45955.7</v>
      </c>
      <c r="H63" s="49">
        <v>1239.77</v>
      </c>
      <c r="I63" s="49">
        <v>4502.12</v>
      </c>
      <c r="J63" s="49">
        <v>0</v>
      </c>
      <c r="K63" s="49">
        <v>1266.77</v>
      </c>
      <c r="L63" s="49">
        <v>5780</v>
      </c>
      <c r="M63" s="49">
        <v>1461.37</v>
      </c>
      <c r="N63" s="49">
        <v>0</v>
      </c>
    </row>
    <row r="64" spans="1:14" s="20" customFormat="1">
      <c r="A64" s="19" t="s">
        <v>122</v>
      </c>
      <c r="B64" s="47">
        <v>34503.64</v>
      </c>
      <c r="C64" s="49">
        <v>6019.23</v>
      </c>
      <c r="D64" s="49">
        <v>0</v>
      </c>
      <c r="E64" s="49">
        <v>0</v>
      </c>
      <c r="F64" s="49">
        <v>1188.71</v>
      </c>
      <c r="G64" s="49">
        <v>0</v>
      </c>
      <c r="H64" s="49">
        <v>789.99</v>
      </c>
      <c r="I64" s="49">
        <v>0</v>
      </c>
      <c r="J64" s="49">
        <v>1779.3400000000001</v>
      </c>
      <c r="K64" s="49">
        <v>1793.32</v>
      </c>
      <c r="L64" s="49">
        <v>1266.77</v>
      </c>
      <c r="M64" s="49">
        <v>9427.36</v>
      </c>
      <c r="N64" s="49">
        <v>12238.92</v>
      </c>
    </row>
    <row r="65" spans="1:14" s="20" customFormat="1">
      <c r="A65" s="19" t="s">
        <v>44</v>
      </c>
      <c r="B65" s="47">
        <v>11122.01</v>
      </c>
      <c r="C65" s="49">
        <v>0</v>
      </c>
      <c r="D65" s="49">
        <v>0</v>
      </c>
      <c r="E65" s="49">
        <v>0</v>
      </c>
      <c r="F65" s="49">
        <v>6945</v>
      </c>
      <c r="G65" s="49">
        <v>0</v>
      </c>
      <c r="H65" s="49">
        <v>398.03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3778.98</v>
      </c>
    </row>
    <row r="66" spans="1:14" s="15" customFormat="1">
      <c r="A66" s="18" t="s">
        <v>24</v>
      </c>
      <c r="B66" s="48">
        <v>53923.43</v>
      </c>
      <c r="C66" s="47">
        <f>SUM(C67:C68)</f>
        <v>350</v>
      </c>
      <c r="D66" s="47">
        <f t="shared" ref="D66:N66" si="19">SUM(D67:D68)</f>
        <v>2626.75</v>
      </c>
      <c r="E66" s="47">
        <f t="shared" si="19"/>
        <v>0</v>
      </c>
      <c r="F66" s="47">
        <f t="shared" si="19"/>
        <v>32460.799999999999</v>
      </c>
      <c r="G66" s="47">
        <f t="shared" si="19"/>
        <v>2461.88</v>
      </c>
      <c r="H66" s="47">
        <f t="shared" si="19"/>
        <v>0</v>
      </c>
      <c r="I66" s="47">
        <f t="shared" si="19"/>
        <v>4535</v>
      </c>
      <c r="J66" s="47">
        <f t="shared" si="19"/>
        <v>860.76</v>
      </c>
      <c r="K66" s="47">
        <f t="shared" si="19"/>
        <v>0</v>
      </c>
      <c r="L66" s="47">
        <f t="shared" si="19"/>
        <v>3558.92</v>
      </c>
      <c r="M66" s="47">
        <f t="shared" si="19"/>
        <v>0</v>
      </c>
      <c r="N66" s="47">
        <f t="shared" si="19"/>
        <v>7069.3200000000006</v>
      </c>
    </row>
    <row r="67" spans="1:14" s="20" customFormat="1">
      <c r="A67" s="19" t="s">
        <v>123</v>
      </c>
      <c r="B67" s="47">
        <v>2976.75</v>
      </c>
      <c r="C67" s="49">
        <v>350</v>
      </c>
      <c r="D67" s="49">
        <v>2626.75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</row>
    <row r="68" spans="1:14" s="20" customFormat="1">
      <c r="A68" s="19" t="s">
        <v>25</v>
      </c>
      <c r="B68" s="47">
        <v>50946.68</v>
      </c>
      <c r="C68" s="49">
        <v>0</v>
      </c>
      <c r="D68" s="49">
        <v>0</v>
      </c>
      <c r="E68" s="49">
        <v>0</v>
      </c>
      <c r="F68" s="49">
        <v>32460.799999999999</v>
      </c>
      <c r="G68" s="49">
        <v>2461.88</v>
      </c>
      <c r="H68" s="49">
        <v>0</v>
      </c>
      <c r="I68" s="49">
        <v>4535</v>
      </c>
      <c r="J68" s="49">
        <v>860.76</v>
      </c>
      <c r="K68" s="49">
        <v>0</v>
      </c>
      <c r="L68" s="49">
        <v>3558.92</v>
      </c>
      <c r="M68" s="49">
        <v>0</v>
      </c>
      <c r="N68" s="49">
        <v>7069.3200000000006</v>
      </c>
    </row>
    <row r="69" spans="1:14" s="15" customFormat="1">
      <c r="A69" s="18" t="s">
        <v>26</v>
      </c>
      <c r="B69" s="47">
        <v>63738.15</v>
      </c>
      <c r="C69" s="47">
        <f t="shared" ref="C69:N69" si="20">SUM(C70:C73)</f>
        <v>4197</v>
      </c>
      <c r="D69" s="47">
        <f t="shared" si="20"/>
        <v>0</v>
      </c>
      <c r="E69" s="47">
        <f t="shared" si="20"/>
        <v>18760</v>
      </c>
      <c r="F69" s="47">
        <f t="shared" si="20"/>
        <v>2537.9499999999998</v>
      </c>
      <c r="G69" s="47">
        <f t="shared" si="20"/>
        <v>460.23</v>
      </c>
      <c r="H69" s="47">
        <f t="shared" si="20"/>
        <v>12726.85</v>
      </c>
      <c r="I69" s="47">
        <f t="shared" si="20"/>
        <v>4197</v>
      </c>
      <c r="J69" s="47">
        <f t="shared" si="20"/>
        <v>0</v>
      </c>
      <c r="K69" s="47">
        <f t="shared" si="20"/>
        <v>3245</v>
      </c>
      <c r="L69" s="47">
        <f t="shared" si="20"/>
        <v>2814</v>
      </c>
      <c r="M69" s="47">
        <f t="shared" si="20"/>
        <v>660.12</v>
      </c>
      <c r="N69" s="47">
        <f t="shared" si="20"/>
        <v>14140</v>
      </c>
    </row>
    <row r="70" spans="1:14" s="20" customFormat="1">
      <c r="A70" s="19" t="s">
        <v>45</v>
      </c>
      <c r="B70" s="47">
        <v>3198.0699999999997</v>
      </c>
      <c r="C70" s="49">
        <v>0</v>
      </c>
      <c r="D70" s="49">
        <v>0</v>
      </c>
      <c r="E70" s="49">
        <v>0</v>
      </c>
      <c r="F70" s="49">
        <v>2537.9499999999998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660.12</v>
      </c>
      <c r="N70" s="49">
        <v>0</v>
      </c>
    </row>
    <row r="71" spans="1:14" s="20" customFormat="1">
      <c r="A71" s="19" t="s">
        <v>124</v>
      </c>
      <c r="B71" s="47">
        <v>409.15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409.15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</row>
    <row r="72" spans="1:14" s="20" customFormat="1">
      <c r="A72" s="19" t="s">
        <v>26</v>
      </c>
      <c r="B72" s="47">
        <v>59816.93</v>
      </c>
      <c r="C72" s="49">
        <v>4197</v>
      </c>
      <c r="D72" s="49">
        <v>0</v>
      </c>
      <c r="E72" s="49">
        <v>18760</v>
      </c>
      <c r="F72" s="49">
        <v>0</v>
      </c>
      <c r="G72" s="49">
        <v>460.23</v>
      </c>
      <c r="H72" s="49">
        <v>12317.7</v>
      </c>
      <c r="I72" s="49">
        <v>4197</v>
      </c>
      <c r="J72" s="49">
        <v>0</v>
      </c>
      <c r="K72" s="49">
        <v>3245</v>
      </c>
      <c r="L72" s="49">
        <v>2500</v>
      </c>
      <c r="M72" s="49">
        <v>0</v>
      </c>
      <c r="N72" s="49">
        <v>14140</v>
      </c>
    </row>
    <row r="73" spans="1:14" s="20" customFormat="1">
      <c r="A73" s="19" t="s">
        <v>125</v>
      </c>
      <c r="B73" s="47">
        <v>314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314</v>
      </c>
      <c r="M73" s="49">
        <v>0</v>
      </c>
      <c r="N73" s="49">
        <v>0</v>
      </c>
    </row>
    <row r="74" spans="1:14" s="15" customFormat="1">
      <c r="A74" s="18" t="s">
        <v>126</v>
      </c>
      <c r="B74" s="47">
        <v>24895.239999999994</v>
      </c>
      <c r="C74" s="47">
        <f t="shared" ref="C74:E74" si="21">C75</f>
        <v>0</v>
      </c>
      <c r="D74" s="47">
        <f t="shared" si="21"/>
        <v>0</v>
      </c>
      <c r="E74" s="47">
        <f t="shared" si="21"/>
        <v>914.01</v>
      </c>
      <c r="F74" s="47">
        <f>F75</f>
        <v>20323.349999999999</v>
      </c>
      <c r="G74" s="47">
        <f>G75</f>
        <v>0</v>
      </c>
      <c r="H74" s="47">
        <f>H75</f>
        <v>1181.76</v>
      </c>
      <c r="I74" s="47">
        <f t="shared" ref="I74:N74" si="22">I75</f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  <c r="N74" s="47">
        <f t="shared" si="22"/>
        <v>2476.12</v>
      </c>
    </row>
    <row r="75" spans="1:14" s="20" customFormat="1">
      <c r="A75" s="19" t="s">
        <v>126</v>
      </c>
      <c r="B75" s="47">
        <v>24895.239999999994</v>
      </c>
      <c r="C75" s="49">
        <v>0</v>
      </c>
      <c r="D75" s="49">
        <v>0</v>
      </c>
      <c r="E75" s="49">
        <v>914.01</v>
      </c>
      <c r="F75" s="49">
        <v>20323.349999999999</v>
      </c>
      <c r="G75" s="49">
        <v>0</v>
      </c>
      <c r="H75" s="49">
        <v>1181.76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2476.12</v>
      </c>
    </row>
    <row r="76" spans="1:14" s="15" customFormat="1">
      <c r="A76" s="18" t="s">
        <v>27</v>
      </c>
      <c r="B76" s="47">
        <v>5825.0499999999993</v>
      </c>
      <c r="C76" s="47">
        <f t="shared" ref="C76:E76" si="23">C77</f>
        <v>0</v>
      </c>
      <c r="D76" s="47">
        <f t="shared" si="23"/>
        <v>0</v>
      </c>
      <c r="E76" s="47">
        <f t="shared" si="23"/>
        <v>1826.92</v>
      </c>
      <c r="F76" s="47">
        <f>F77</f>
        <v>0</v>
      </c>
      <c r="G76" s="47">
        <f>G77</f>
        <v>498.19</v>
      </c>
      <c r="H76" s="47">
        <f>H77</f>
        <v>0</v>
      </c>
      <c r="I76" s="47">
        <f>I77</f>
        <v>0</v>
      </c>
      <c r="J76" s="47">
        <f t="shared" ref="J76:N76" si="24">J77</f>
        <v>440</v>
      </c>
      <c r="K76" s="47">
        <f t="shared" si="24"/>
        <v>2587.9399999999996</v>
      </c>
      <c r="L76" s="47">
        <f t="shared" si="24"/>
        <v>472</v>
      </c>
      <c r="M76" s="47">
        <f t="shared" si="24"/>
        <v>0</v>
      </c>
      <c r="N76" s="47">
        <f t="shared" si="24"/>
        <v>0</v>
      </c>
    </row>
    <row r="77" spans="1:14" s="20" customFormat="1">
      <c r="A77" s="19" t="s">
        <v>127</v>
      </c>
      <c r="B77" s="47">
        <v>5825.0499999999993</v>
      </c>
      <c r="C77" s="49">
        <v>0</v>
      </c>
      <c r="D77" s="49">
        <v>0</v>
      </c>
      <c r="E77" s="49">
        <v>1826.92</v>
      </c>
      <c r="F77" s="49">
        <v>0</v>
      </c>
      <c r="G77" s="49">
        <v>498.19</v>
      </c>
      <c r="H77" s="49">
        <v>0</v>
      </c>
      <c r="I77" s="49">
        <v>0</v>
      </c>
      <c r="J77" s="49">
        <v>440</v>
      </c>
      <c r="K77" s="49">
        <v>2587.9399999999996</v>
      </c>
      <c r="L77" s="49">
        <v>472</v>
      </c>
      <c r="M77" s="49">
        <v>0</v>
      </c>
      <c r="N77" s="49">
        <v>0</v>
      </c>
    </row>
    <row r="78" spans="1:14" s="15" customFormat="1">
      <c r="A78" s="18" t="s">
        <v>28</v>
      </c>
      <c r="B78" s="47">
        <v>105283.19</v>
      </c>
      <c r="C78" s="47">
        <f>SUM(C79:C83)</f>
        <v>57632.9</v>
      </c>
      <c r="D78" s="47">
        <f t="shared" ref="D78:N78" si="25">SUM(D79:D83)</f>
        <v>1165.3600000000001</v>
      </c>
      <c r="E78" s="47">
        <f t="shared" si="25"/>
        <v>0</v>
      </c>
      <c r="F78" s="47">
        <f t="shared" si="25"/>
        <v>749.18</v>
      </c>
      <c r="G78" s="47">
        <f t="shared" si="25"/>
        <v>0</v>
      </c>
      <c r="H78" s="47">
        <f t="shared" si="25"/>
        <v>0</v>
      </c>
      <c r="I78" s="47">
        <f t="shared" si="25"/>
        <v>0</v>
      </c>
      <c r="J78" s="47">
        <f t="shared" si="25"/>
        <v>4789</v>
      </c>
      <c r="K78" s="47">
        <f t="shared" si="25"/>
        <v>16030.73</v>
      </c>
      <c r="L78" s="47">
        <f t="shared" si="25"/>
        <v>20681.419999999998</v>
      </c>
      <c r="M78" s="47">
        <f t="shared" si="25"/>
        <v>2101.58</v>
      </c>
      <c r="N78" s="47">
        <f t="shared" si="25"/>
        <v>2133.02</v>
      </c>
    </row>
    <row r="79" spans="1:14" s="20" customFormat="1">
      <c r="A79" s="19" t="s">
        <v>128</v>
      </c>
      <c r="B79" s="47">
        <v>115.5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115.5</v>
      </c>
    </row>
    <row r="80" spans="1:14" s="20" customFormat="1">
      <c r="A80" s="19" t="s">
        <v>29</v>
      </c>
      <c r="B80" s="47">
        <v>88576.2</v>
      </c>
      <c r="C80" s="49">
        <v>54635.990000000005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13742.73</v>
      </c>
      <c r="L80" s="49">
        <v>20197.48</v>
      </c>
      <c r="M80" s="49">
        <v>0</v>
      </c>
      <c r="N80" s="49">
        <v>0</v>
      </c>
    </row>
    <row r="81" spans="1:14" s="20" customFormat="1">
      <c r="A81" s="19" t="s">
        <v>30</v>
      </c>
      <c r="B81" s="47">
        <v>10612.92</v>
      </c>
      <c r="C81" s="49">
        <v>614.74</v>
      </c>
      <c r="D81" s="49">
        <v>1165.3600000000001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4789</v>
      </c>
      <c r="K81" s="49">
        <v>0</v>
      </c>
      <c r="L81" s="49">
        <v>483.94</v>
      </c>
      <c r="M81" s="49">
        <v>1542.3599999999997</v>
      </c>
      <c r="N81" s="49">
        <v>2017.52</v>
      </c>
    </row>
    <row r="82" spans="1:14" s="20" customFormat="1">
      <c r="A82" s="19" t="s">
        <v>129</v>
      </c>
      <c r="B82" s="47">
        <v>2847.2200000000003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2288</v>
      </c>
      <c r="L82" s="49">
        <v>0</v>
      </c>
      <c r="M82" s="49">
        <v>559.22</v>
      </c>
      <c r="N82" s="49">
        <v>0</v>
      </c>
    </row>
    <row r="83" spans="1:14" s="20" customFormat="1">
      <c r="A83" s="19" t="s">
        <v>28</v>
      </c>
      <c r="B83" s="47">
        <v>3131.35</v>
      </c>
      <c r="C83" s="49">
        <v>2382.17</v>
      </c>
      <c r="D83" s="49">
        <v>0</v>
      </c>
      <c r="E83" s="49">
        <v>0</v>
      </c>
      <c r="F83" s="49">
        <v>749.18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</row>
    <row r="84" spans="1:14" s="15" customFormat="1">
      <c r="A84" s="18" t="s">
        <v>31</v>
      </c>
      <c r="B84" s="47">
        <v>14455.449999999999</v>
      </c>
      <c r="C84" s="47">
        <f t="shared" ref="C84:N84" si="26">C85</f>
        <v>0</v>
      </c>
      <c r="D84" s="47">
        <f t="shared" si="26"/>
        <v>10167.07</v>
      </c>
      <c r="E84" s="47">
        <f t="shared" si="26"/>
        <v>1444.9</v>
      </c>
      <c r="F84" s="47">
        <f t="shared" si="26"/>
        <v>827.47</v>
      </c>
      <c r="G84" s="47">
        <f t="shared" si="26"/>
        <v>0</v>
      </c>
      <c r="H84" s="47">
        <f t="shared" si="26"/>
        <v>1444.9</v>
      </c>
      <c r="I84" s="47">
        <f t="shared" si="26"/>
        <v>0</v>
      </c>
      <c r="J84" s="47">
        <f t="shared" si="26"/>
        <v>0</v>
      </c>
      <c r="K84" s="47">
        <f t="shared" si="26"/>
        <v>0</v>
      </c>
      <c r="L84" s="47">
        <f t="shared" si="26"/>
        <v>571.11</v>
      </c>
      <c r="M84" s="47">
        <f t="shared" si="26"/>
        <v>0</v>
      </c>
      <c r="N84" s="47">
        <f t="shared" si="26"/>
        <v>0</v>
      </c>
    </row>
    <row r="85" spans="1:14" s="20" customFormat="1">
      <c r="A85" s="19" t="s">
        <v>32</v>
      </c>
      <c r="B85" s="47">
        <v>14455.449999999999</v>
      </c>
      <c r="C85" s="49">
        <v>0</v>
      </c>
      <c r="D85" s="49">
        <v>10167.07</v>
      </c>
      <c r="E85" s="49">
        <v>1444.9</v>
      </c>
      <c r="F85" s="49">
        <v>827.47</v>
      </c>
      <c r="G85" s="49">
        <v>0</v>
      </c>
      <c r="H85" s="49">
        <v>1444.9</v>
      </c>
      <c r="I85" s="49">
        <v>0</v>
      </c>
      <c r="J85" s="49">
        <v>0</v>
      </c>
      <c r="K85" s="49">
        <v>0</v>
      </c>
      <c r="L85" s="49">
        <v>571.11</v>
      </c>
      <c r="M85" s="49">
        <v>0</v>
      </c>
      <c r="N85" s="49">
        <v>0</v>
      </c>
    </row>
    <row r="86" spans="1:14" s="15" customFormat="1">
      <c r="A86" s="18" t="s">
        <v>33</v>
      </c>
      <c r="B86" s="47">
        <v>1160514.75</v>
      </c>
      <c r="C86" s="47">
        <f t="shared" ref="C86:N86" si="27">SUM(C87:C96)</f>
        <v>44151.5</v>
      </c>
      <c r="D86" s="47">
        <f t="shared" si="27"/>
        <v>62396.540000000008</v>
      </c>
      <c r="E86" s="47">
        <f t="shared" si="27"/>
        <v>29750.199999999997</v>
      </c>
      <c r="F86" s="47">
        <f t="shared" si="27"/>
        <v>92347.14</v>
      </c>
      <c r="G86" s="47">
        <f t="shared" si="27"/>
        <v>180591.43</v>
      </c>
      <c r="H86" s="47">
        <f t="shared" si="27"/>
        <v>137130.16</v>
      </c>
      <c r="I86" s="47">
        <f t="shared" si="27"/>
        <v>207739.45999999996</v>
      </c>
      <c r="J86" s="47">
        <f t="shared" si="27"/>
        <v>106369.75999999997</v>
      </c>
      <c r="K86" s="47">
        <f t="shared" si="27"/>
        <v>67100.23000000001</v>
      </c>
      <c r="L86" s="47">
        <f t="shared" si="27"/>
        <v>80447.489999999991</v>
      </c>
      <c r="M86" s="47">
        <f t="shared" si="27"/>
        <v>61251.11</v>
      </c>
      <c r="N86" s="47">
        <f t="shared" si="27"/>
        <v>91239.73</v>
      </c>
    </row>
    <row r="87" spans="1:14" s="20" customFormat="1">
      <c r="A87" s="19" t="s">
        <v>130</v>
      </c>
      <c r="B87" s="47">
        <v>3462.2599999999998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3462.2599999999998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</row>
    <row r="88" spans="1:14" s="20" customFormat="1">
      <c r="A88" s="19" t="s">
        <v>50</v>
      </c>
      <c r="B88" s="47">
        <v>13341.02</v>
      </c>
      <c r="C88" s="49">
        <v>0</v>
      </c>
      <c r="D88" s="49">
        <v>0</v>
      </c>
      <c r="E88" s="49">
        <v>0</v>
      </c>
      <c r="F88" s="49">
        <v>0</v>
      </c>
      <c r="G88" s="49">
        <v>13341.02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</row>
    <row r="89" spans="1:14" s="20" customFormat="1">
      <c r="A89" s="19" t="s">
        <v>57</v>
      </c>
      <c r="B89" s="47">
        <v>8722.24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3399.9100000000003</v>
      </c>
      <c r="J89" s="49">
        <v>0</v>
      </c>
      <c r="K89" s="49">
        <v>0</v>
      </c>
      <c r="L89" s="49">
        <v>0</v>
      </c>
      <c r="M89" s="49">
        <v>2326.56</v>
      </c>
      <c r="N89" s="49">
        <v>2995.77</v>
      </c>
    </row>
    <row r="90" spans="1:14" s="20" customFormat="1">
      <c r="A90" s="24" t="s">
        <v>131</v>
      </c>
      <c r="B90" s="47">
        <v>152590.34</v>
      </c>
      <c r="C90" s="49">
        <v>0</v>
      </c>
      <c r="D90" s="49">
        <v>5073.92</v>
      </c>
      <c r="E90" s="49">
        <v>0</v>
      </c>
      <c r="F90" s="49">
        <v>0</v>
      </c>
      <c r="G90" s="49">
        <v>116884.01</v>
      </c>
      <c r="H90" s="49">
        <v>1305.8499999999999</v>
      </c>
      <c r="I90" s="49">
        <v>739.16000000000008</v>
      </c>
      <c r="J90" s="49">
        <v>7377.7000000000007</v>
      </c>
      <c r="K90" s="49">
        <v>9655.35</v>
      </c>
      <c r="L90" s="49">
        <v>5705.7699999999995</v>
      </c>
      <c r="M90" s="49">
        <v>5637.33</v>
      </c>
      <c r="N90" s="49">
        <v>211.25</v>
      </c>
    </row>
    <row r="91" spans="1:14" s="20" customFormat="1">
      <c r="A91" s="19" t="s">
        <v>132</v>
      </c>
      <c r="B91" s="47">
        <v>3900.31</v>
      </c>
      <c r="C91" s="49">
        <v>0</v>
      </c>
      <c r="D91" s="49">
        <v>3852.73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47.58</v>
      </c>
      <c r="L91" s="49">
        <v>0</v>
      </c>
      <c r="M91" s="49">
        <v>0</v>
      </c>
      <c r="N91" s="49">
        <v>0</v>
      </c>
    </row>
    <row r="92" spans="1:14" s="20" customFormat="1">
      <c r="A92" s="19" t="s">
        <v>133</v>
      </c>
      <c r="B92" s="47">
        <v>29035.57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29035.57</v>
      </c>
      <c r="M92" s="49">
        <v>0</v>
      </c>
      <c r="N92" s="49">
        <v>0</v>
      </c>
    </row>
    <row r="93" spans="1:14" s="20" customFormat="1">
      <c r="A93" s="19" t="s">
        <v>134</v>
      </c>
      <c r="B93" s="47">
        <v>915696.98999999987</v>
      </c>
      <c r="C93" s="49">
        <v>44151.5</v>
      </c>
      <c r="D93" s="49">
        <v>52567.670000000006</v>
      </c>
      <c r="E93" s="49">
        <v>29750.199999999997</v>
      </c>
      <c r="F93" s="49">
        <v>92347.14</v>
      </c>
      <c r="G93" s="49">
        <v>49269.500000000007</v>
      </c>
      <c r="H93" s="49">
        <v>135438.31</v>
      </c>
      <c r="I93" s="49">
        <v>199821.63999999998</v>
      </c>
      <c r="J93" s="49">
        <v>98992.059999999969</v>
      </c>
      <c r="K93" s="49">
        <v>57235.280000000006</v>
      </c>
      <c r="L93" s="49">
        <v>19988.480000000003</v>
      </c>
      <c r="M93" s="49">
        <v>48102.5</v>
      </c>
      <c r="N93" s="49">
        <v>88032.709999999992</v>
      </c>
    </row>
    <row r="94" spans="1:14" s="20" customFormat="1">
      <c r="A94" s="19" t="s">
        <v>51</v>
      </c>
      <c r="B94" s="47">
        <v>29354.489999999998</v>
      </c>
      <c r="C94" s="49">
        <v>0</v>
      </c>
      <c r="D94" s="49">
        <v>902.22</v>
      </c>
      <c r="E94" s="49">
        <v>0</v>
      </c>
      <c r="F94" s="49">
        <v>0</v>
      </c>
      <c r="G94" s="49">
        <v>1096.9000000000001</v>
      </c>
      <c r="H94" s="49">
        <v>0</v>
      </c>
      <c r="I94" s="49">
        <v>316.49</v>
      </c>
      <c r="J94" s="49">
        <v>0</v>
      </c>
      <c r="K94" s="49">
        <v>162.02000000000001</v>
      </c>
      <c r="L94" s="49">
        <v>25717.67</v>
      </c>
      <c r="M94" s="49">
        <v>1159.19</v>
      </c>
      <c r="N94" s="49">
        <v>0</v>
      </c>
    </row>
    <row r="95" spans="1:14" s="20" customFormat="1">
      <c r="A95" s="19" t="s">
        <v>135</v>
      </c>
      <c r="B95" s="47">
        <v>4025.53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4025.53</v>
      </c>
      <c r="N95" s="49">
        <v>0</v>
      </c>
    </row>
    <row r="96" spans="1:14" s="20" customFormat="1">
      <c r="A96" s="19" t="s">
        <v>54</v>
      </c>
      <c r="B96" s="47">
        <v>386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386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</row>
    <row r="97" spans="1:14" s="15" customFormat="1">
      <c r="A97" s="18" t="s">
        <v>34</v>
      </c>
      <c r="B97" s="47">
        <v>6519822.290000001</v>
      </c>
      <c r="C97" s="47">
        <f t="shared" ref="C97:N97" si="28">SUM(C98:C105)</f>
        <v>349083.52</v>
      </c>
      <c r="D97" s="47">
        <f t="shared" si="28"/>
        <v>202960.64000000001</v>
      </c>
      <c r="E97" s="47">
        <f t="shared" si="28"/>
        <v>951337.21000000008</v>
      </c>
      <c r="F97" s="47">
        <f t="shared" si="28"/>
        <v>365183.45999999996</v>
      </c>
      <c r="G97" s="47">
        <f t="shared" si="28"/>
        <v>910416.69</v>
      </c>
      <c r="H97" s="47">
        <f t="shared" si="28"/>
        <v>382718.98</v>
      </c>
      <c r="I97" s="47">
        <f t="shared" si="28"/>
        <v>169382.41000000003</v>
      </c>
      <c r="J97" s="47">
        <f t="shared" si="28"/>
        <v>550753.18999999994</v>
      </c>
      <c r="K97" s="47">
        <f t="shared" si="28"/>
        <v>664035.00000000012</v>
      </c>
      <c r="L97" s="47">
        <f t="shared" si="28"/>
        <v>655007.54999999993</v>
      </c>
      <c r="M97" s="47">
        <f t="shared" si="28"/>
        <v>1137980.67</v>
      </c>
      <c r="N97" s="47">
        <f t="shared" si="28"/>
        <v>180962.96999999997</v>
      </c>
    </row>
    <row r="98" spans="1:14" s="20" customFormat="1">
      <c r="A98" s="19" t="s">
        <v>35</v>
      </c>
      <c r="B98" s="47">
        <v>18913.43</v>
      </c>
      <c r="C98" s="49">
        <v>7242</v>
      </c>
      <c r="D98" s="49">
        <v>1266.0999999999999</v>
      </c>
      <c r="E98" s="49">
        <v>0</v>
      </c>
      <c r="F98" s="49">
        <v>0</v>
      </c>
      <c r="G98" s="49">
        <v>1432.0600000000002</v>
      </c>
      <c r="H98" s="49">
        <v>1796.69</v>
      </c>
      <c r="I98" s="49">
        <v>618</v>
      </c>
      <c r="J98" s="50">
        <v>6558.58</v>
      </c>
      <c r="K98" s="49">
        <v>0</v>
      </c>
      <c r="L98" s="49">
        <v>0</v>
      </c>
      <c r="M98" s="49">
        <v>0</v>
      </c>
      <c r="N98" s="49">
        <v>0</v>
      </c>
    </row>
    <row r="99" spans="1:14" s="20" customFormat="1">
      <c r="A99" s="19" t="s">
        <v>136</v>
      </c>
      <c r="B99" s="47">
        <v>75593.549999999988</v>
      </c>
      <c r="C99" s="49">
        <v>2816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72777.549999999988</v>
      </c>
    </row>
    <row r="100" spans="1:14" s="20" customFormat="1">
      <c r="A100" s="19" t="s">
        <v>67</v>
      </c>
      <c r="B100" s="47">
        <v>177042.13999999998</v>
      </c>
      <c r="C100" s="49">
        <v>10185.779999999999</v>
      </c>
      <c r="D100" s="49">
        <v>0</v>
      </c>
      <c r="E100" s="49">
        <v>0</v>
      </c>
      <c r="F100" s="49">
        <v>2118.11</v>
      </c>
      <c r="G100" s="49">
        <v>134025.87</v>
      </c>
      <c r="H100" s="49">
        <v>835.33</v>
      </c>
      <c r="I100" s="49">
        <v>0</v>
      </c>
      <c r="J100" s="49">
        <v>2140.58</v>
      </c>
      <c r="K100" s="49">
        <v>65.349999999999994</v>
      </c>
      <c r="L100" s="49">
        <v>752</v>
      </c>
      <c r="M100" s="49">
        <v>6431.68</v>
      </c>
      <c r="N100" s="49">
        <v>20487.439999999999</v>
      </c>
    </row>
    <row r="101" spans="1:14" s="20" customFormat="1">
      <c r="A101" s="19" t="s">
        <v>47</v>
      </c>
      <c r="B101" s="47">
        <v>596597.24</v>
      </c>
      <c r="C101" s="49">
        <v>142576.06</v>
      </c>
      <c r="D101" s="49">
        <v>0</v>
      </c>
      <c r="E101" s="49">
        <v>0</v>
      </c>
      <c r="F101" s="49">
        <v>3038</v>
      </c>
      <c r="G101" s="49">
        <v>142576.06</v>
      </c>
      <c r="H101" s="49">
        <v>0</v>
      </c>
      <c r="I101" s="49">
        <v>0</v>
      </c>
      <c r="J101" s="49">
        <v>151439.06</v>
      </c>
      <c r="K101" s="49">
        <v>0</v>
      </c>
      <c r="L101" s="49">
        <v>143468.06</v>
      </c>
      <c r="M101" s="49">
        <v>0</v>
      </c>
      <c r="N101" s="49">
        <v>13500</v>
      </c>
    </row>
    <row r="102" spans="1:14" s="20" customFormat="1">
      <c r="A102" s="19" t="s">
        <v>36</v>
      </c>
      <c r="B102" s="47">
        <v>3180.7200000000003</v>
      </c>
      <c r="C102" s="49">
        <v>0</v>
      </c>
      <c r="D102" s="49">
        <v>0</v>
      </c>
      <c r="E102" s="49">
        <v>594.72</v>
      </c>
      <c r="F102" s="49">
        <v>0</v>
      </c>
      <c r="G102" s="49">
        <v>0</v>
      </c>
      <c r="H102" s="49">
        <v>0</v>
      </c>
      <c r="I102" s="49">
        <v>2586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</row>
    <row r="103" spans="1:14" s="20" customFormat="1">
      <c r="A103" s="19" t="s">
        <v>37</v>
      </c>
      <c r="B103" s="47">
        <v>2382101.98</v>
      </c>
      <c r="C103" s="49">
        <v>165444.08000000005</v>
      </c>
      <c r="D103" s="49">
        <v>133104.38999999998</v>
      </c>
      <c r="E103" s="49">
        <v>527229.19000000006</v>
      </c>
      <c r="F103" s="49">
        <v>152655.52999999997</v>
      </c>
      <c r="G103" s="49">
        <v>552183.47</v>
      </c>
      <c r="H103" s="49">
        <v>57888.659999999996</v>
      </c>
      <c r="I103" s="49">
        <v>160672.41000000003</v>
      </c>
      <c r="J103" s="49">
        <v>97862.58</v>
      </c>
      <c r="K103" s="49">
        <v>102442.67000000001</v>
      </c>
      <c r="L103" s="49">
        <v>53801.179999999993</v>
      </c>
      <c r="M103" s="49">
        <v>324966.82999999996</v>
      </c>
      <c r="N103" s="49">
        <v>53850.99</v>
      </c>
    </row>
    <row r="104" spans="1:14" s="20" customFormat="1">
      <c r="A104" s="19" t="s">
        <v>38</v>
      </c>
      <c r="B104" s="47">
        <v>3063445.2300000004</v>
      </c>
      <c r="C104" s="49">
        <v>4465.1000000000004</v>
      </c>
      <c r="D104" s="49">
        <v>23947.83</v>
      </c>
      <c r="E104" s="49">
        <v>356562.05000000005</v>
      </c>
      <c r="F104" s="49">
        <v>201513.2</v>
      </c>
      <c r="G104" s="49">
        <v>58567.229999999996</v>
      </c>
      <c r="H104" s="49">
        <v>318217.03999999998</v>
      </c>
      <c r="I104" s="49">
        <v>4260.4799999999996</v>
      </c>
      <c r="J104" s="49">
        <v>279327.68999999994</v>
      </c>
      <c r="K104" s="49">
        <v>559049.42000000004</v>
      </c>
      <c r="L104" s="49">
        <v>443993.1</v>
      </c>
      <c r="M104" s="49">
        <v>806119.6</v>
      </c>
      <c r="N104" s="49">
        <v>7422.49</v>
      </c>
    </row>
    <row r="105" spans="1:14" s="20" customFormat="1">
      <c r="A105" s="19" t="s">
        <v>137</v>
      </c>
      <c r="B105" s="47">
        <v>202948</v>
      </c>
      <c r="C105" s="49">
        <v>16354.5</v>
      </c>
      <c r="D105" s="49">
        <v>44642.32</v>
      </c>
      <c r="E105" s="49">
        <v>66951.25</v>
      </c>
      <c r="F105" s="49">
        <v>5858.62</v>
      </c>
      <c r="G105" s="49">
        <v>21631.999999999996</v>
      </c>
      <c r="H105" s="49">
        <v>3981.26</v>
      </c>
      <c r="I105" s="49">
        <v>1245.52</v>
      </c>
      <c r="J105" s="49">
        <v>13424.7</v>
      </c>
      <c r="K105" s="49">
        <v>2477.56</v>
      </c>
      <c r="L105" s="49">
        <v>12993.21</v>
      </c>
      <c r="M105" s="49">
        <v>462.56</v>
      </c>
      <c r="N105" s="49">
        <v>12924.5</v>
      </c>
    </row>
    <row r="106" spans="1:14" s="15" customFormat="1">
      <c r="A106" s="18" t="s">
        <v>39</v>
      </c>
      <c r="B106" s="47">
        <v>16437.91</v>
      </c>
      <c r="C106" s="47">
        <f t="shared" ref="C106:E106" si="29">C107</f>
        <v>0</v>
      </c>
      <c r="D106" s="47">
        <f t="shared" si="29"/>
        <v>0</v>
      </c>
      <c r="E106" s="47">
        <f t="shared" si="29"/>
        <v>5064.17</v>
      </c>
      <c r="F106" s="47">
        <f>F107</f>
        <v>1370.38</v>
      </c>
      <c r="G106" s="47">
        <f>G107</f>
        <v>2707.1099999999997</v>
      </c>
      <c r="H106" s="47">
        <f>H107</f>
        <v>0</v>
      </c>
      <c r="I106" s="47">
        <f>I107</f>
        <v>199.18</v>
      </c>
      <c r="J106" s="47">
        <f>J107</f>
        <v>3281.14</v>
      </c>
      <c r="K106" s="47">
        <f t="shared" ref="K106:N106" si="30">K107</f>
        <v>0</v>
      </c>
      <c r="L106" s="47">
        <f t="shared" si="30"/>
        <v>0</v>
      </c>
      <c r="M106" s="47">
        <f t="shared" si="30"/>
        <v>3815.93</v>
      </c>
      <c r="N106" s="47">
        <f t="shared" si="30"/>
        <v>0</v>
      </c>
    </row>
    <row r="107" spans="1:14" s="20" customFormat="1">
      <c r="A107" s="25" t="s">
        <v>40</v>
      </c>
      <c r="B107" s="74">
        <v>16437.91</v>
      </c>
      <c r="C107" s="51">
        <v>0</v>
      </c>
      <c r="D107" s="51">
        <v>0</v>
      </c>
      <c r="E107" s="51">
        <v>5064.17</v>
      </c>
      <c r="F107" s="51">
        <v>1370.38</v>
      </c>
      <c r="G107" s="51">
        <v>2707.1099999999997</v>
      </c>
      <c r="H107" s="51">
        <v>0</v>
      </c>
      <c r="I107" s="51">
        <v>199.18</v>
      </c>
      <c r="J107" s="51">
        <v>3281.14</v>
      </c>
      <c r="K107" s="51">
        <v>0</v>
      </c>
      <c r="L107" s="51">
        <v>0</v>
      </c>
      <c r="M107" s="51">
        <v>3815.93</v>
      </c>
      <c r="N107" s="51">
        <v>0</v>
      </c>
    </row>
    <row r="108" spans="1:14" s="20" customFormat="1">
      <c r="A108" s="39" t="s">
        <v>152</v>
      </c>
    </row>
    <row r="109" spans="1:14" s="20" customFormat="1">
      <c r="A109" s="26" t="s">
        <v>138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</row>
    <row r="110" spans="1:14">
      <c r="A110" s="26" t="s">
        <v>99</v>
      </c>
    </row>
    <row r="118" spans="10:10">
      <c r="J118" s="11"/>
    </row>
  </sheetData>
  <mergeCells count="2"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1"/>
  <sheetViews>
    <sheetView workbookViewId="0">
      <selection activeCell="A102" sqref="A102"/>
    </sheetView>
  </sheetViews>
  <sheetFormatPr baseColWidth="10" defaultColWidth="11.42578125" defaultRowHeight="15"/>
  <cols>
    <col min="1" max="1" width="25.5703125" style="1" customWidth="1"/>
    <col min="2" max="2" width="13.42578125" style="1" customWidth="1"/>
    <col min="3" max="14" width="12.7109375" style="1" customWidth="1"/>
    <col min="15" max="16384" width="11.42578125" style="1"/>
  </cols>
  <sheetData>
    <row r="1" spans="1:15" s="4" customFormat="1" ht="14.25"/>
    <row r="2" spans="1:15">
      <c r="A2" s="84" t="s">
        <v>186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>
      <c r="A3" s="84" t="s">
        <v>199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5" s="4" customFormat="1" ht="14.25"/>
    <row r="5" spans="1:15" s="5" customFormat="1" ht="12">
      <c r="A5" s="30" t="s">
        <v>0</v>
      </c>
      <c r="B5" s="30" t="s">
        <v>4</v>
      </c>
      <c r="C5" s="30" t="s">
        <v>1</v>
      </c>
      <c r="D5" s="30" t="s">
        <v>2</v>
      </c>
      <c r="E5" s="30" t="s">
        <v>3</v>
      </c>
      <c r="F5" s="30" t="s">
        <v>46</v>
      </c>
      <c r="G5" s="30" t="s">
        <v>52</v>
      </c>
      <c r="H5" s="30" t="s">
        <v>53</v>
      </c>
      <c r="I5" s="30" t="s">
        <v>55</v>
      </c>
      <c r="J5" s="30" t="s">
        <v>58</v>
      </c>
      <c r="K5" s="30" t="s">
        <v>59</v>
      </c>
      <c r="L5" s="30" t="s">
        <v>60</v>
      </c>
      <c r="M5" s="30" t="s">
        <v>61</v>
      </c>
      <c r="N5" s="30" t="s">
        <v>62</v>
      </c>
    </row>
    <row r="6" spans="1:15" s="29" customFormat="1" ht="12">
      <c r="A6" s="27" t="s">
        <v>4</v>
      </c>
      <c r="B6" s="43">
        <f>SUM(B7,B9,B12,B14,B18,B22,B25,B28,B31,B34,B37,B41,B43,B47,B50,B54,B57,B61,B63,B67,B70,B77,B79,B82,B85,B87,B89)</f>
        <v>5488350.9199999999</v>
      </c>
      <c r="C6" s="43">
        <f t="shared" ref="C6:N6" si="0">SUM(C7,C9,C12,C14,C18,C22,C25,C28,C31,C34,C37,C41,C43,C47,C50,C54,C57,C61,C63,C67,C70,C77,C79,C82,C85,C87,C89)</f>
        <v>313384.01000000007</v>
      </c>
      <c r="D6" s="43">
        <f t="shared" si="0"/>
        <v>315799.21999999991</v>
      </c>
      <c r="E6" s="43">
        <f t="shared" si="0"/>
        <v>623556.96000000008</v>
      </c>
      <c r="F6" s="43">
        <f t="shared" si="0"/>
        <v>73273.11</v>
      </c>
      <c r="G6" s="43">
        <f t="shared" si="0"/>
        <v>371355.55</v>
      </c>
      <c r="H6" s="43">
        <f t="shared" si="0"/>
        <v>971360.14000000013</v>
      </c>
      <c r="I6" s="43">
        <f t="shared" si="0"/>
        <v>346928.7</v>
      </c>
      <c r="J6" s="43">
        <f t="shared" si="0"/>
        <v>849813.22</v>
      </c>
      <c r="K6" s="43">
        <f t="shared" si="0"/>
        <v>507481.66000000003</v>
      </c>
      <c r="L6" s="43">
        <f t="shared" si="0"/>
        <v>450289.33999999997</v>
      </c>
      <c r="M6" s="43">
        <f t="shared" si="0"/>
        <v>355550.08999999991</v>
      </c>
      <c r="N6" s="43">
        <f t="shared" si="0"/>
        <v>309558.92</v>
      </c>
      <c r="O6" s="28"/>
    </row>
    <row r="7" spans="1:15" s="81" customFormat="1">
      <c r="A7" s="29" t="s">
        <v>8</v>
      </c>
      <c r="B7" s="77">
        <f>SUM(C7:N7)</f>
        <v>1308821.96</v>
      </c>
      <c r="C7" s="77">
        <v>87699.47</v>
      </c>
      <c r="D7" s="77">
        <v>155358.15999999997</v>
      </c>
      <c r="E7" s="77">
        <v>28090.309999999998</v>
      </c>
      <c r="F7" s="77">
        <v>21023.98</v>
      </c>
      <c r="G7" s="77">
        <v>219937.12999999998</v>
      </c>
      <c r="H7" s="77">
        <v>49863.759999999987</v>
      </c>
      <c r="I7" s="77">
        <v>99571.389999999985</v>
      </c>
      <c r="J7" s="77">
        <v>176661.24</v>
      </c>
      <c r="K7" s="77">
        <v>95869.4</v>
      </c>
      <c r="L7" s="77">
        <v>183366.62999999995</v>
      </c>
      <c r="M7" s="77">
        <v>146222.93000000002</v>
      </c>
      <c r="N7" s="77">
        <v>45157.56</v>
      </c>
    </row>
    <row r="8" spans="1:15">
      <c r="A8" s="42" t="s">
        <v>9</v>
      </c>
      <c r="B8" s="77">
        <f t="shared" ref="B8:B71" si="1">SUM(C8:N8)</f>
        <v>1308821.96</v>
      </c>
      <c r="C8" s="78">
        <v>87699.47</v>
      </c>
      <c r="D8" s="78">
        <v>155358.15999999997</v>
      </c>
      <c r="E8" s="78">
        <v>28090.309999999998</v>
      </c>
      <c r="F8" s="78">
        <v>21023.98</v>
      </c>
      <c r="G8" s="78">
        <v>219937.12999999998</v>
      </c>
      <c r="H8" s="78">
        <v>49863.759999999987</v>
      </c>
      <c r="I8" s="78">
        <v>99571.389999999985</v>
      </c>
      <c r="J8" s="78">
        <v>176661.24</v>
      </c>
      <c r="K8" s="78">
        <v>95869.4</v>
      </c>
      <c r="L8" s="78">
        <v>183366.62999999995</v>
      </c>
      <c r="M8" s="78">
        <v>146222.93000000002</v>
      </c>
      <c r="N8" s="78">
        <v>45157.56</v>
      </c>
    </row>
    <row r="9" spans="1:15" s="81" customFormat="1">
      <c r="A9" s="29" t="s">
        <v>68</v>
      </c>
      <c r="B9" s="77">
        <f t="shared" si="1"/>
        <v>715.22</v>
      </c>
      <c r="C9" s="77">
        <v>0</v>
      </c>
      <c r="D9" s="77">
        <v>423.22</v>
      </c>
      <c r="E9" s="77">
        <v>0</v>
      </c>
      <c r="F9" s="77">
        <v>292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</row>
    <row r="10" spans="1:15">
      <c r="A10" s="42" t="s">
        <v>5</v>
      </c>
      <c r="B10" s="77">
        <f t="shared" si="1"/>
        <v>292</v>
      </c>
      <c r="C10" s="78">
        <v>0</v>
      </c>
      <c r="D10" s="78">
        <v>0</v>
      </c>
      <c r="E10" s="78">
        <v>0</v>
      </c>
      <c r="F10" s="78">
        <v>292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</row>
    <row r="11" spans="1:15">
      <c r="A11" s="42" t="s">
        <v>69</v>
      </c>
      <c r="B11" s="77">
        <f t="shared" si="1"/>
        <v>423.22</v>
      </c>
      <c r="C11" s="78">
        <v>0</v>
      </c>
      <c r="D11" s="78">
        <v>423.22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</row>
    <row r="12" spans="1:15" s="81" customFormat="1">
      <c r="A12" s="29" t="s">
        <v>70</v>
      </c>
      <c r="B12" s="77">
        <f t="shared" si="1"/>
        <v>383.66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383.66</v>
      </c>
      <c r="L12" s="77">
        <v>0</v>
      </c>
      <c r="M12" s="77">
        <v>0</v>
      </c>
      <c r="N12" s="77">
        <v>0</v>
      </c>
    </row>
    <row r="13" spans="1:15">
      <c r="A13" s="42" t="s">
        <v>71</v>
      </c>
      <c r="B13" s="77">
        <f t="shared" si="1"/>
        <v>383.66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383.66</v>
      </c>
      <c r="L13" s="78">
        <v>0</v>
      </c>
      <c r="M13" s="78">
        <v>0</v>
      </c>
      <c r="N13" s="78">
        <v>0</v>
      </c>
    </row>
    <row r="14" spans="1:15" s="81" customFormat="1">
      <c r="A14" s="29" t="s">
        <v>6</v>
      </c>
      <c r="B14" s="77">
        <f t="shared" si="1"/>
        <v>1285.76</v>
      </c>
      <c r="C14" s="77">
        <v>576</v>
      </c>
      <c r="D14" s="77">
        <v>709.76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1:15">
      <c r="A15" s="42" t="s">
        <v>72</v>
      </c>
      <c r="B15" s="77">
        <f t="shared" si="1"/>
        <v>310.68</v>
      </c>
      <c r="C15" s="78">
        <v>0</v>
      </c>
      <c r="D15" s="78">
        <v>310.68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</row>
    <row r="16" spans="1:15">
      <c r="A16" s="42" t="s">
        <v>7</v>
      </c>
      <c r="B16" s="77">
        <f t="shared" si="1"/>
        <v>576</v>
      </c>
      <c r="C16" s="78">
        <v>576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</row>
    <row r="17" spans="1:14">
      <c r="A17" s="42" t="s">
        <v>73</v>
      </c>
      <c r="B17" s="77">
        <f t="shared" si="1"/>
        <v>399.08</v>
      </c>
      <c r="C17" s="78">
        <v>0</v>
      </c>
      <c r="D17" s="78">
        <v>399.08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</row>
    <row r="18" spans="1:14" s="81" customFormat="1">
      <c r="A18" s="29" t="s">
        <v>10</v>
      </c>
      <c r="B18" s="77">
        <f t="shared" si="1"/>
        <v>60734.349999999991</v>
      </c>
      <c r="C18" s="77">
        <v>5511.8</v>
      </c>
      <c r="D18" s="77">
        <v>0</v>
      </c>
      <c r="E18" s="77">
        <v>886.49</v>
      </c>
      <c r="F18" s="77">
        <v>0</v>
      </c>
      <c r="G18" s="77">
        <v>6116.8</v>
      </c>
      <c r="H18" s="77">
        <v>1228.1099999999999</v>
      </c>
      <c r="I18" s="77">
        <v>5371.05</v>
      </c>
      <c r="J18" s="77">
        <v>9537.5999999999985</v>
      </c>
      <c r="K18" s="77">
        <v>3062.1400000000003</v>
      </c>
      <c r="L18" s="77">
        <v>4384.6000000000004</v>
      </c>
      <c r="M18" s="77">
        <v>3256.84</v>
      </c>
      <c r="N18" s="77">
        <v>21378.920000000002</v>
      </c>
    </row>
    <row r="19" spans="1:14">
      <c r="A19" s="42" t="s">
        <v>11</v>
      </c>
      <c r="B19" s="77">
        <f t="shared" si="1"/>
        <v>59385.450000000004</v>
      </c>
      <c r="C19" s="78">
        <v>4625.2</v>
      </c>
      <c r="D19" s="78">
        <v>0</v>
      </c>
      <c r="E19" s="78">
        <v>886.49</v>
      </c>
      <c r="F19" s="78">
        <v>0</v>
      </c>
      <c r="G19" s="78">
        <v>6116.8</v>
      </c>
      <c r="H19" s="78">
        <v>1228.1099999999999</v>
      </c>
      <c r="I19" s="78">
        <v>5371.05</v>
      </c>
      <c r="J19" s="78">
        <v>9537.5999999999985</v>
      </c>
      <c r="K19" s="78">
        <v>3062.1400000000003</v>
      </c>
      <c r="L19" s="78">
        <v>4384.6000000000004</v>
      </c>
      <c r="M19" s="78">
        <v>3256.84</v>
      </c>
      <c r="N19" s="78">
        <v>20916.620000000003</v>
      </c>
    </row>
    <row r="20" spans="1:14">
      <c r="A20" s="42" t="s">
        <v>63</v>
      </c>
      <c r="B20" s="77">
        <f t="shared" si="1"/>
        <v>462.3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462.3</v>
      </c>
    </row>
    <row r="21" spans="1:14">
      <c r="A21" s="42" t="s">
        <v>74</v>
      </c>
      <c r="B21" s="77">
        <f t="shared" si="1"/>
        <v>886.6</v>
      </c>
      <c r="C21" s="78">
        <v>886.6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</row>
    <row r="22" spans="1:14" s="81" customFormat="1">
      <c r="A22" s="29" t="s">
        <v>56</v>
      </c>
      <c r="B22" s="77">
        <f t="shared" si="1"/>
        <v>50692.2</v>
      </c>
      <c r="C22" s="77">
        <v>49749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943.2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1:14">
      <c r="A23" s="42" t="s">
        <v>56</v>
      </c>
      <c r="B23" s="77">
        <f t="shared" si="1"/>
        <v>943.2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943.2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</row>
    <row r="24" spans="1:14">
      <c r="A24" s="42" t="s">
        <v>75</v>
      </c>
      <c r="B24" s="77">
        <f t="shared" si="1"/>
        <v>49749</v>
      </c>
      <c r="C24" s="78">
        <v>49749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</row>
    <row r="25" spans="1:14" s="81" customFormat="1">
      <c r="A25" s="29" t="s">
        <v>12</v>
      </c>
      <c r="B25" s="77">
        <f t="shared" si="1"/>
        <v>53180.639999999992</v>
      </c>
      <c r="C25" s="77">
        <v>0</v>
      </c>
      <c r="D25" s="77">
        <v>0</v>
      </c>
      <c r="E25" s="77">
        <v>0</v>
      </c>
      <c r="F25" s="77">
        <v>536.42999999999995</v>
      </c>
      <c r="G25" s="77">
        <v>0</v>
      </c>
      <c r="H25" s="77">
        <v>683.08</v>
      </c>
      <c r="I25" s="77">
        <v>2296.1</v>
      </c>
      <c r="J25" s="77">
        <v>1190.8499999999999</v>
      </c>
      <c r="K25" s="77">
        <v>32741.99</v>
      </c>
      <c r="L25" s="77">
        <v>9706.0300000000007</v>
      </c>
      <c r="M25" s="77">
        <v>969.46</v>
      </c>
      <c r="N25" s="77">
        <v>5056.7</v>
      </c>
    </row>
    <row r="26" spans="1:14">
      <c r="A26" s="42" t="s">
        <v>13</v>
      </c>
      <c r="B26" s="77">
        <f t="shared" si="1"/>
        <v>20438.650000000001</v>
      </c>
      <c r="C26" s="78">
        <v>0</v>
      </c>
      <c r="D26" s="78">
        <v>0</v>
      </c>
      <c r="E26" s="78">
        <v>0</v>
      </c>
      <c r="F26" s="78">
        <v>536.42999999999995</v>
      </c>
      <c r="G26" s="78">
        <v>0</v>
      </c>
      <c r="H26" s="78">
        <v>683.08</v>
      </c>
      <c r="I26" s="78">
        <v>2296.1</v>
      </c>
      <c r="J26" s="78">
        <v>1190.8499999999999</v>
      </c>
      <c r="K26" s="78">
        <v>0</v>
      </c>
      <c r="L26" s="78">
        <v>9706.0300000000007</v>
      </c>
      <c r="M26" s="78">
        <v>969.46</v>
      </c>
      <c r="N26" s="78">
        <v>5056.7</v>
      </c>
    </row>
    <row r="27" spans="1:14">
      <c r="A27" s="42" t="s">
        <v>64</v>
      </c>
      <c r="B27" s="77">
        <f t="shared" si="1"/>
        <v>32741.99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32741.99</v>
      </c>
      <c r="L27" s="78">
        <v>0</v>
      </c>
      <c r="M27" s="78">
        <v>0</v>
      </c>
      <c r="N27" s="78">
        <v>0</v>
      </c>
    </row>
    <row r="28" spans="1:14" s="81" customFormat="1">
      <c r="A28" s="29" t="s">
        <v>16</v>
      </c>
      <c r="B28" s="77">
        <f t="shared" si="1"/>
        <v>1122494.05</v>
      </c>
      <c r="C28" s="77">
        <v>7145.8899999999994</v>
      </c>
      <c r="D28" s="77">
        <v>18309.859999999997</v>
      </c>
      <c r="E28" s="77">
        <v>233904.97</v>
      </c>
      <c r="F28" s="77">
        <v>2523.83</v>
      </c>
      <c r="G28" s="77">
        <v>27247.38</v>
      </c>
      <c r="H28" s="77">
        <v>171629.83</v>
      </c>
      <c r="I28" s="77">
        <v>39995.01</v>
      </c>
      <c r="J28" s="77">
        <v>479423</v>
      </c>
      <c r="K28" s="77">
        <v>86448.84</v>
      </c>
      <c r="L28" s="77">
        <v>3957.29</v>
      </c>
      <c r="M28" s="77">
        <v>7692.9</v>
      </c>
      <c r="N28" s="77">
        <v>44215.25</v>
      </c>
    </row>
    <row r="29" spans="1:14">
      <c r="A29" s="42" t="s">
        <v>76</v>
      </c>
      <c r="B29" s="77">
        <f t="shared" si="1"/>
        <v>1121228.06</v>
      </c>
      <c r="C29" s="78">
        <v>7145.8899999999994</v>
      </c>
      <c r="D29" s="78">
        <v>17943.169999999998</v>
      </c>
      <c r="E29" s="78">
        <v>233904.97</v>
      </c>
      <c r="F29" s="78">
        <v>2523.83</v>
      </c>
      <c r="G29" s="78">
        <v>27247.38</v>
      </c>
      <c r="H29" s="78">
        <v>171629.83</v>
      </c>
      <c r="I29" s="78">
        <v>39095.71</v>
      </c>
      <c r="J29" s="78">
        <v>479423</v>
      </c>
      <c r="K29" s="78">
        <v>86448.84</v>
      </c>
      <c r="L29" s="78">
        <v>3957.29</v>
      </c>
      <c r="M29" s="78">
        <v>7692.9</v>
      </c>
      <c r="N29" s="78">
        <v>44215.25</v>
      </c>
    </row>
    <row r="30" spans="1:14">
      <c r="A30" s="42" t="s">
        <v>77</v>
      </c>
      <c r="B30" s="77">
        <f t="shared" si="1"/>
        <v>1265.99</v>
      </c>
      <c r="C30" s="78">
        <v>0</v>
      </c>
      <c r="D30" s="78">
        <v>366.69</v>
      </c>
      <c r="E30" s="78">
        <v>0</v>
      </c>
      <c r="F30" s="78">
        <v>0</v>
      </c>
      <c r="G30" s="78">
        <v>0</v>
      </c>
      <c r="H30" s="78">
        <v>0</v>
      </c>
      <c r="I30" s="78">
        <v>899.3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</row>
    <row r="31" spans="1:14" s="81" customFormat="1">
      <c r="A31" s="29" t="s">
        <v>17</v>
      </c>
      <c r="B31" s="77">
        <f t="shared" si="1"/>
        <v>50779.24</v>
      </c>
      <c r="C31" s="77">
        <v>4281.78</v>
      </c>
      <c r="D31" s="77">
        <v>1505.78</v>
      </c>
      <c r="E31" s="77">
        <v>8731.01</v>
      </c>
      <c r="F31" s="77">
        <v>0</v>
      </c>
      <c r="G31" s="77">
        <v>0</v>
      </c>
      <c r="H31" s="77">
        <v>0</v>
      </c>
      <c r="I31" s="77">
        <v>19492.28</v>
      </c>
      <c r="J31" s="77">
        <v>1581.61</v>
      </c>
      <c r="K31" s="77">
        <v>0</v>
      </c>
      <c r="L31" s="77">
        <v>9324.0300000000007</v>
      </c>
      <c r="M31" s="77">
        <v>0</v>
      </c>
      <c r="N31" s="77">
        <v>5862.75</v>
      </c>
    </row>
    <row r="32" spans="1:14">
      <c r="A32" s="42" t="s">
        <v>17</v>
      </c>
      <c r="B32" s="77">
        <f t="shared" si="1"/>
        <v>16438.34</v>
      </c>
      <c r="C32" s="78">
        <v>1450.78</v>
      </c>
      <c r="D32" s="78">
        <v>1505.78</v>
      </c>
      <c r="E32" s="78">
        <v>5330.51</v>
      </c>
      <c r="F32" s="78">
        <v>0</v>
      </c>
      <c r="G32" s="78">
        <v>0</v>
      </c>
      <c r="H32" s="78">
        <v>0</v>
      </c>
      <c r="I32" s="78">
        <v>0</v>
      </c>
      <c r="J32" s="78">
        <v>1581.61</v>
      </c>
      <c r="K32" s="78">
        <v>0</v>
      </c>
      <c r="L32" s="78">
        <v>706.91</v>
      </c>
      <c r="M32" s="78">
        <v>0</v>
      </c>
      <c r="N32" s="78">
        <v>5862.75</v>
      </c>
    </row>
    <row r="33" spans="1:14">
      <c r="A33" s="42" t="s">
        <v>48</v>
      </c>
      <c r="B33" s="77">
        <f t="shared" si="1"/>
        <v>34340.9</v>
      </c>
      <c r="C33" s="78">
        <v>2831</v>
      </c>
      <c r="D33" s="78">
        <v>0</v>
      </c>
      <c r="E33" s="78">
        <v>3400.5</v>
      </c>
      <c r="F33" s="78">
        <v>0</v>
      </c>
      <c r="G33" s="78">
        <v>0</v>
      </c>
      <c r="H33" s="78">
        <v>0</v>
      </c>
      <c r="I33" s="78">
        <v>19492.28</v>
      </c>
      <c r="J33" s="78">
        <v>0</v>
      </c>
      <c r="K33" s="78">
        <v>0</v>
      </c>
      <c r="L33" s="78">
        <v>8617.1200000000008</v>
      </c>
      <c r="M33" s="78">
        <v>0</v>
      </c>
      <c r="N33" s="78">
        <v>0</v>
      </c>
    </row>
    <row r="34" spans="1:14" s="81" customFormat="1">
      <c r="A34" s="29" t="s">
        <v>18</v>
      </c>
      <c r="B34" s="77">
        <f t="shared" si="1"/>
        <v>100396.15999999999</v>
      </c>
      <c r="C34" s="77">
        <v>857.87999999999988</v>
      </c>
      <c r="D34" s="77">
        <v>13868.27</v>
      </c>
      <c r="E34" s="77">
        <v>32057.02</v>
      </c>
      <c r="F34" s="77">
        <v>566.14</v>
      </c>
      <c r="G34" s="77">
        <v>2927.31</v>
      </c>
      <c r="H34" s="77">
        <v>2405.73</v>
      </c>
      <c r="I34" s="77">
        <v>8097.66</v>
      </c>
      <c r="J34" s="77">
        <v>3353.03</v>
      </c>
      <c r="K34" s="77">
        <v>9609.0499999999993</v>
      </c>
      <c r="L34" s="77">
        <v>5206.12</v>
      </c>
      <c r="M34" s="77">
        <v>19887.93</v>
      </c>
      <c r="N34" s="77">
        <v>1560.02</v>
      </c>
    </row>
    <row r="35" spans="1:14">
      <c r="A35" s="42" t="s">
        <v>18</v>
      </c>
      <c r="B35" s="77">
        <f t="shared" si="1"/>
        <v>99830.02</v>
      </c>
      <c r="C35" s="78">
        <v>857.87999999999988</v>
      </c>
      <c r="D35" s="78">
        <v>13868.27</v>
      </c>
      <c r="E35" s="78">
        <v>32057.02</v>
      </c>
      <c r="F35" s="78">
        <v>0</v>
      </c>
      <c r="G35" s="78">
        <v>2927.31</v>
      </c>
      <c r="H35" s="78">
        <v>2405.73</v>
      </c>
      <c r="I35" s="78">
        <v>8097.66</v>
      </c>
      <c r="J35" s="78">
        <v>3353.03</v>
      </c>
      <c r="K35" s="78">
        <v>9609.0499999999993</v>
      </c>
      <c r="L35" s="78">
        <v>5206.12</v>
      </c>
      <c r="M35" s="78">
        <v>19887.93</v>
      </c>
      <c r="N35" s="78">
        <v>1560.02</v>
      </c>
    </row>
    <row r="36" spans="1:14">
      <c r="A36" s="42" t="s">
        <v>19</v>
      </c>
      <c r="B36" s="77">
        <f t="shared" si="1"/>
        <v>566.14</v>
      </c>
      <c r="C36" s="78">
        <v>0</v>
      </c>
      <c r="D36" s="78">
        <v>0</v>
      </c>
      <c r="E36" s="78">
        <v>0</v>
      </c>
      <c r="F36" s="78">
        <v>566.14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</row>
    <row r="37" spans="1:14" s="81" customFormat="1">
      <c r="A37" s="29" t="s">
        <v>20</v>
      </c>
      <c r="B37" s="77">
        <f t="shared" si="1"/>
        <v>9256.17</v>
      </c>
      <c r="C37" s="77">
        <v>0</v>
      </c>
      <c r="D37" s="77">
        <v>4693.42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4020</v>
      </c>
      <c r="L37" s="77">
        <v>0</v>
      </c>
      <c r="M37" s="77">
        <v>0</v>
      </c>
      <c r="N37" s="77">
        <v>542.75</v>
      </c>
    </row>
    <row r="38" spans="1:14">
      <c r="A38" s="42" t="s">
        <v>21</v>
      </c>
      <c r="B38" s="77">
        <f t="shared" si="1"/>
        <v>498</v>
      </c>
      <c r="C38" s="78">
        <v>0</v>
      </c>
      <c r="D38" s="78">
        <v>498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</row>
    <row r="39" spans="1:14">
      <c r="A39" s="42" t="s">
        <v>66</v>
      </c>
      <c r="B39" s="77">
        <f t="shared" si="1"/>
        <v>4562.75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4020</v>
      </c>
      <c r="L39" s="78">
        <v>0</v>
      </c>
      <c r="M39" s="78">
        <v>0</v>
      </c>
      <c r="N39" s="78">
        <v>542.75</v>
      </c>
    </row>
    <row r="40" spans="1:14">
      <c r="A40" s="42" t="s">
        <v>78</v>
      </c>
      <c r="B40" s="77">
        <f t="shared" si="1"/>
        <v>4195.42</v>
      </c>
      <c r="C40" s="78">
        <v>0</v>
      </c>
      <c r="D40" s="78">
        <v>4195.42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</row>
    <row r="41" spans="1:14" s="81" customFormat="1">
      <c r="A41" s="29" t="s">
        <v>49</v>
      </c>
      <c r="B41" s="77">
        <f t="shared" si="1"/>
        <v>6187.07</v>
      </c>
      <c r="C41" s="77">
        <v>0</v>
      </c>
      <c r="D41" s="77">
        <v>0</v>
      </c>
      <c r="E41" s="77">
        <v>578.96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5608.11</v>
      </c>
      <c r="N41" s="77">
        <v>0</v>
      </c>
    </row>
    <row r="42" spans="1:14">
      <c r="A42" s="42" t="s">
        <v>79</v>
      </c>
      <c r="B42" s="77">
        <f t="shared" si="1"/>
        <v>6187.07</v>
      </c>
      <c r="C42" s="78">
        <v>0</v>
      </c>
      <c r="D42" s="78">
        <v>0</v>
      </c>
      <c r="E42" s="78">
        <v>578.96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5608.11</v>
      </c>
      <c r="N42" s="78">
        <v>0</v>
      </c>
    </row>
    <row r="43" spans="1:14" s="81" customFormat="1">
      <c r="A43" s="29" t="s">
        <v>80</v>
      </c>
      <c r="B43" s="77">
        <f t="shared" si="1"/>
        <v>25519.789999999997</v>
      </c>
      <c r="C43" s="77">
        <v>0</v>
      </c>
      <c r="D43" s="77">
        <v>0</v>
      </c>
      <c r="E43" s="77">
        <v>5882.3</v>
      </c>
      <c r="F43" s="77">
        <v>0</v>
      </c>
      <c r="G43" s="77">
        <v>0</v>
      </c>
      <c r="H43" s="77">
        <v>0</v>
      </c>
      <c r="I43" s="77">
        <v>6869.48</v>
      </c>
      <c r="J43" s="77">
        <v>2453</v>
      </c>
      <c r="K43" s="77">
        <v>2473.4300000000003</v>
      </c>
      <c r="L43" s="77">
        <v>2832.6400000000003</v>
      </c>
      <c r="M43" s="77">
        <v>5008.9399999999996</v>
      </c>
      <c r="N43" s="77">
        <v>0</v>
      </c>
    </row>
    <row r="44" spans="1:14">
      <c r="A44" s="42" t="s">
        <v>22</v>
      </c>
      <c r="B44" s="77">
        <f t="shared" si="1"/>
        <v>24346.78</v>
      </c>
      <c r="C44" s="78">
        <v>0</v>
      </c>
      <c r="D44" s="78">
        <v>0</v>
      </c>
      <c r="E44" s="78">
        <v>5882.3</v>
      </c>
      <c r="F44" s="78">
        <v>0</v>
      </c>
      <c r="G44" s="78">
        <v>0</v>
      </c>
      <c r="H44" s="78">
        <v>0</v>
      </c>
      <c r="I44" s="78">
        <v>6869.48</v>
      </c>
      <c r="J44" s="78">
        <v>1790</v>
      </c>
      <c r="K44" s="78">
        <v>2473.4300000000003</v>
      </c>
      <c r="L44" s="78">
        <v>2322.63</v>
      </c>
      <c r="M44" s="78">
        <v>5008.9399999999996</v>
      </c>
      <c r="N44" s="78">
        <v>0</v>
      </c>
    </row>
    <row r="45" spans="1:14">
      <c r="A45" s="42" t="s">
        <v>81</v>
      </c>
      <c r="B45" s="77">
        <f t="shared" si="1"/>
        <v>510.01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510.01</v>
      </c>
      <c r="M45" s="78">
        <v>0</v>
      </c>
      <c r="N45" s="78">
        <v>0</v>
      </c>
    </row>
    <row r="46" spans="1:14">
      <c r="A46" s="42" t="s">
        <v>82</v>
      </c>
      <c r="B46" s="77">
        <f t="shared" si="1"/>
        <v>663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663</v>
      </c>
      <c r="K46" s="78">
        <v>0</v>
      </c>
      <c r="L46" s="78">
        <v>0</v>
      </c>
      <c r="M46" s="78">
        <v>0</v>
      </c>
      <c r="N46" s="78">
        <v>0</v>
      </c>
    </row>
    <row r="47" spans="1:14" s="81" customFormat="1">
      <c r="A47" s="29" t="s">
        <v>23</v>
      </c>
      <c r="B47" s="77">
        <f t="shared" si="1"/>
        <v>13270.49</v>
      </c>
      <c r="C47" s="77">
        <v>2033.87</v>
      </c>
      <c r="D47" s="77">
        <v>0</v>
      </c>
      <c r="E47" s="77">
        <v>1309.46</v>
      </c>
      <c r="F47" s="77">
        <v>457</v>
      </c>
      <c r="G47" s="77">
        <v>0</v>
      </c>
      <c r="H47" s="77">
        <v>967.24</v>
      </c>
      <c r="I47" s="77">
        <v>1615.8600000000001</v>
      </c>
      <c r="J47" s="77">
        <v>1526.79</v>
      </c>
      <c r="K47" s="77">
        <v>881.59</v>
      </c>
      <c r="L47" s="77">
        <v>0</v>
      </c>
      <c r="M47" s="77">
        <v>4478.68</v>
      </c>
      <c r="N47" s="77">
        <v>0</v>
      </c>
    </row>
    <row r="48" spans="1:14">
      <c r="A48" s="42" t="s">
        <v>23</v>
      </c>
      <c r="B48" s="77">
        <f t="shared" si="1"/>
        <v>6073.34</v>
      </c>
      <c r="C48" s="78">
        <v>871.26</v>
      </c>
      <c r="D48" s="78">
        <v>0</v>
      </c>
      <c r="E48" s="78">
        <v>1309.46</v>
      </c>
      <c r="F48" s="78">
        <v>457</v>
      </c>
      <c r="G48" s="78">
        <v>0</v>
      </c>
      <c r="H48" s="78">
        <v>967.24</v>
      </c>
      <c r="I48" s="78">
        <v>941.59</v>
      </c>
      <c r="J48" s="78">
        <v>1526.79</v>
      </c>
      <c r="K48" s="78">
        <v>0</v>
      </c>
      <c r="L48" s="78">
        <v>0</v>
      </c>
      <c r="M48" s="78">
        <v>0</v>
      </c>
      <c r="N48" s="78">
        <v>0</v>
      </c>
    </row>
    <row r="49" spans="1:14">
      <c r="A49" s="42" t="s">
        <v>44</v>
      </c>
      <c r="B49" s="77">
        <f t="shared" si="1"/>
        <v>7197.15</v>
      </c>
      <c r="C49" s="78">
        <v>1162.6099999999999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674.27</v>
      </c>
      <c r="J49" s="78">
        <v>0</v>
      </c>
      <c r="K49" s="78">
        <v>881.59</v>
      </c>
      <c r="L49" s="78">
        <v>0</v>
      </c>
      <c r="M49" s="78">
        <v>4478.68</v>
      </c>
      <c r="N49" s="78">
        <v>0</v>
      </c>
    </row>
    <row r="50" spans="1:14" s="81" customFormat="1">
      <c r="A50" s="29" t="s">
        <v>14</v>
      </c>
      <c r="B50" s="77">
        <f t="shared" si="1"/>
        <v>10345.700000000001</v>
      </c>
      <c r="C50" s="77">
        <v>0</v>
      </c>
      <c r="D50" s="77">
        <v>391.9</v>
      </c>
      <c r="E50" s="77">
        <v>0</v>
      </c>
      <c r="F50" s="77">
        <v>0</v>
      </c>
      <c r="G50" s="77">
        <v>8640</v>
      </c>
      <c r="H50" s="77">
        <v>562.20000000000005</v>
      </c>
      <c r="I50" s="77">
        <v>0</v>
      </c>
      <c r="J50" s="77">
        <v>0</v>
      </c>
      <c r="K50" s="77">
        <v>751.6</v>
      </c>
      <c r="L50" s="77">
        <v>0</v>
      </c>
      <c r="M50" s="77">
        <v>0</v>
      </c>
      <c r="N50" s="77">
        <v>0</v>
      </c>
    </row>
    <row r="51" spans="1:14">
      <c r="A51" s="42" t="s">
        <v>65</v>
      </c>
      <c r="B51" s="77">
        <f t="shared" si="1"/>
        <v>9391.6</v>
      </c>
      <c r="C51" s="78">
        <v>0</v>
      </c>
      <c r="D51" s="78">
        <v>0</v>
      </c>
      <c r="E51" s="78">
        <v>0</v>
      </c>
      <c r="F51" s="78">
        <v>0</v>
      </c>
      <c r="G51" s="78">
        <v>8640</v>
      </c>
      <c r="H51" s="78">
        <v>0</v>
      </c>
      <c r="I51" s="78">
        <v>0</v>
      </c>
      <c r="J51" s="78">
        <v>0</v>
      </c>
      <c r="K51" s="78">
        <v>751.6</v>
      </c>
      <c r="L51" s="78">
        <v>0</v>
      </c>
      <c r="M51" s="78">
        <v>0</v>
      </c>
      <c r="N51" s="78">
        <v>0</v>
      </c>
    </row>
    <row r="52" spans="1:14">
      <c r="A52" s="42" t="s">
        <v>15</v>
      </c>
      <c r="B52" s="77">
        <f t="shared" si="1"/>
        <v>562.20000000000005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562.20000000000005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</row>
    <row r="53" spans="1:14">
      <c r="A53" s="42" t="s">
        <v>41</v>
      </c>
      <c r="B53" s="77">
        <f t="shared" si="1"/>
        <v>391.9</v>
      </c>
      <c r="C53" s="78">
        <v>0</v>
      </c>
      <c r="D53" s="78">
        <v>391.9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</row>
    <row r="54" spans="1:14" s="81" customFormat="1">
      <c r="A54" s="29" t="s">
        <v>24</v>
      </c>
      <c r="B54" s="77">
        <f t="shared" si="1"/>
        <v>66314.259999999995</v>
      </c>
      <c r="C54" s="77">
        <v>0</v>
      </c>
      <c r="D54" s="77">
        <v>20592.740000000002</v>
      </c>
      <c r="E54" s="77">
        <v>0</v>
      </c>
      <c r="F54" s="77">
        <v>0</v>
      </c>
      <c r="G54" s="77">
        <v>14759.48</v>
      </c>
      <c r="H54" s="77">
        <v>0</v>
      </c>
      <c r="I54" s="77">
        <v>7675.9699999999993</v>
      </c>
      <c r="J54" s="77">
        <v>853.54</v>
      </c>
      <c r="K54" s="77">
        <v>0</v>
      </c>
      <c r="L54" s="77">
        <v>7051.31</v>
      </c>
      <c r="M54" s="77">
        <v>9487.74</v>
      </c>
      <c r="N54" s="77">
        <v>5893.48</v>
      </c>
    </row>
    <row r="55" spans="1:14">
      <c r="A55" s="42" t="s">
        <v>24</v>
      </c>
      <c r="B55" s="77">
        <f t="shared" si="1"/>
        <v>46411.81</v>
      </c>
      <c r="C55" s="78">
        <v>0</v>
      </c>
      <c r="D55" s="78">
        <v>690.29</v>
      </c>
      <c r="E55" s="78">
        <v>0</v>
      </c>
      <c r="F55" s="78">
        <v>0</v>
      </c>
      <c r="G55" s="78">
        <v>14759.48</v>
      </c>
      <c r="H55" s="78">
        <v>0</v>
      </c>
      <c r="I55" s="78">
        <v>7675.9699999999993</v>
      </c>
      <c r="J55" s="78">
        <v>853.54</v>
      </c>
      <c r="K55" s="78">
        <v>0</v>
      </c>
      <c r="L55" s="78">
        <v>7051.31</v>
      </c>
      <c r="M55" s="78">
        <v>9487.74</v>
      </c>
      <c r="N55" s="78">
        <v>5893.48</v>
      </c>
    </row>
    <row r="56" spans="1:14">
      <c r="A56" s="42" t="s">
        <v>25</v>
      </c>
      <c r="B56" s="77">
        <f t="shared" si="1"/>
        <v>19902.45</v>
      </c>
      <c r="C56" s="78">
        <v>0</v>
      </c>
      <c r="D56" s="78">
        <v>19902.45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</row>
    <row r="57" spans="1:14" s="81" customFormat="1">
      <c r="A57" s="29" t="s">
        <v>26</v>
      </c>
      <c r="B57" s="77">
        <f t="shared" si="1"/>
        <v>42036.460000000006</v>
      </c>
      <c r="C57" s="77">
        <v>484.47</v>
      </c>
      <c r="D57" s="77">
        <v>0</v>
      </c>
      <c r="E57" s="77">
        <v>0</v>
      </c>
      <c r="F57" s="77">
        <v>0</v>
      </c>
      <c r="G57" s="77">
        <v>0</v>
      </c>
      <c r="H57" s="77">
        <v>780.35</v>
      </c>
      <c r="I57" s="77">
        <v>11829.7</v>
      </c>
      <c r="J57" s="77">
        <v>19109.86</v>
      </c>
      <c r="K57" s="77">
        <v>3150</v>
      </c>
      <c r="L57" s="77">
        <v>0</v>
      </c>
      <c r="M57" s="77">
        <v>6682.08</v>
      </c>
      <c r="N57" s="77">
        <v>0</v>
      </c>
    </row>
    <row r="58" spans="1:14">
      <c r="A58" s="42" t="s">
        <v>26</v>
      </c>
      <c r="B58" s="77">
        <f t="shared" si="1"/>
        <v>16526.910000000003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780.35</v>
      </c>
      <c r="I58" s="78">
        <v>11829.7</v>
      </c>
      <c r="J58" s="78">
        <v>520.86</v>
      </c>
      <c r="K58" s="78">
        <v>3150</v>
      </c>
      <c r="L58" s="78">
        <v>0</v>
      </c>
      <c r="M58" s="78">
        <v>246</v>
      </c>
      <c r="N58" s="78">
        <v>0</v>
      </c>
    </row>
    <row r="59" spans="1:14">
      <c r="A59" s="42" t="s">
        <v>45</v>
      </c>
      <c r="B59" s="77">
        <f t="shared" si="1"/>
        <v>25025.08</v>
      </c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18589</v>
      </c>
      <c r="K59" s="78">
        <v>0</v>
      </c>
      <c r="L59" s="78">
        <v>0</v>
      </c>
      <c r="M59" s="78">
        <v>6436.08</v>
      </c>
      <c r="N59" s="78">
        <v>0</v>
      </c>
    </row>
    <row r="60" spans="1:14">
      <c r="A60" s="42" t="s">
        <v>83</v>
      </c>
      <c r="B60" s="77">
        <f t="shared" si="1"/>
        <v>484.47</v>
      </c>
      <c r="C60" s="78">
        <v>484.47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</row>
    <row r="61" spans="1:14" s="81" customFormat="1">
      <c r="A61" s="29" t="s">
        <v>84</v>
      </c>
      <c r="B61" s="77">
        <f t="shared" si="1"/>
        <v>2672.86</v>
      </c>
      <c r="C61" s="77">
        <v>0</v>
      </c>
      <c r="D61" s="77">
        <v>1091.24</v>
      </c>
      <c r="E61" s="77">
        <v>775.44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508.03</v>
      </c>
      <c r="M61" s="77">
        <v>298.14999999999998</v>
      </c>
      <c r="N61" s="77">
        <v>0</v>
      </c>
    </row>
    <row r="62" spans="1:14">
      <c r="A62" s="42" t="s">
        <v>27</v>
      </c>
      <c r="B62" s="77">
        <f t="shared" si="1"/>
        <v>2672.86</v>
      </c>
      <c r="C62" s="78">
        <v>0</v>
      </c>
      <c r="D62" s="78">
        <v>1091.24</v>
      </c>
      <c r="E62" s="78">
        <v>775.44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508.03</v>
      </c>
      <c r="M62" s="78">
        <v>298.14999999999998</v>
      </c>
      <c r="N62" s="78">
        <v>0</v>
      </c>
    </row>
    <row r="63" spans="1:14" s="81" customFormat="1">
      <c r="A63" s="29" t="s">
        <v>85</v>
      </c>
      <c r="B63" s="77">
        <f t="shared" si="1"/>
        <v>104704.26999999999</v>
      </c>
      <c r="C63" s="77">
        <v>20197.48</v>
      </c>
      <c r="D63" s="77">
        <v>9057.2999999999993</v>
      </c>
      <c r="E63" s="77">
        <v>393.87</v>
      </c>
      <c r="F63" s="77">
        <v>0</v>
      </c>
      <c r="G63" s="77">
        <v>0</v>
      </c>
      <c r="H63" s="77">
        <v>1300.05</v>
      </c>
      <c r="I63" s="77">
        <v>244.8</v>
      </c>
      <c r="J63" s="77">
        <v>281.69</v>
      </c>
      <c r="K63" s="77">
        <v>52310.490000000005</v>
      </c>
      <c r="L63" s="77">
        <v>2048.4299999999998</v>
      </c>
      <c r="M63" s="77">
        <v>0</v>
      </c>
      <c r="N63" s="77">
        <v>18870.16</v>
      </c>
    </row>
    <row r="64" spans="1:14">
      <c r="A64" s="42" t="s">
        <v>28</v>
      </c>
      <c r="B64" s="77">
        <f t="shared" si="1"/>
        <v>32351.95</v>
      </c>
      <c r="C64" s="78">
        <v>0</v>
      </c>
      <c r="D64" s="78">
        <v>0</v>
      </c>
      <c r="E64" s="78">
        <v>393.87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31358.080000000002</v>
      </c>
      <c r="L64" s="78">
        <v>600</v>
      </c>
      <c r="M64" s="78">
        <v>0</v>
      </c>
      <c r="N64" s="78">
        <v>0</v>
      </c>
    </row>
    <row r="65" spans="1:14">
      <c r="A65" s="42" t="s">
        <v>30</v>
      </c>
      <c r="B65" s="77">
        <f t="shared" si="1"/>
        <v>30952.5</v>
      </c>
      <c r="C65" s="78">
        <v>0</v>
      </c>
      <c r="D65" s="78">
        <v>6769.3</v>
      </c>
      <c r="E65" s="78">
        <v>0</v>
      </c>
      <c r="F65" s="78">
        <v>0</v>
      </c>
      <c r="G65" s="78">
        <v>0</v>
      </c>
      <c r="H65" s="78">
        <v>1255.8699999999999</v>
      </c>
      <c r="I65" s="78">
        <v>244.8</v>
      </c>
      <c r="J65" s="78">
        <v>281.69</v>
      </c>
      <c r="K65" s="78">
        <v>20952.41</v>
      </c>
      <c r="L65" s="78">
        <v>1448.4299999999998</v>
      </c>
      <c r="M65" s="78">
        <v>0</v>
      </c>
      <c r="N65" s="78">
        <v>0</v>
      </c>
    </row>
    <row r="66" spans="1:14">
      <c r="A66" s="42" t="s">
        <v>29</v>
      </c>
      <c r="B66" s="77">
        <f t="shared" si="1"/>
        <v>41399.82</v>
      </c>
      <c r="C66" s="78">
        <v>20197.48</v>
      </c>
      <c r="D66" s="78">
        <v>2288</v>
      </c>
      <c r="E66" s="78">
        <v>0</v>
      </c>
      <c r="F66" s="78">
        <v>0</v>
      </c>
      <c r="G66" s="78">
        <v>0</v>
      </c>
      <c r="H66" s="78">
        <v>44.18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18870.16</v>
      </c>
    </row>
    <row r="67" spans="1:14" s="81" customFormat="1">
      <c r="A67" s="29" t="s">
        <v>31</v>
      </c>
      <c r="B67" s="77">
        <f t="shared" si="1"/>
        <v>6831.9499999999989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179.98</v>
      </c>
      <c r="I67" s="77">
        <v>1260</v>
      </c>
      <c r="J67" s="77">
        <v>3656.91</v>
      </c>
      <c r="K67" s="77">
        <v>0</v>
      </c>
      <c r="L67" s="77">
        <v>1444.9</v>
      </c>
      <c r="M67" s="77">
        <v>0</v>
      </c>
      <c r="N67" s="77">
        <v>290.16000000000003</v>
      </c>
    </row>
    <row r="68" spans="1:14">
      <c r="A68" s="42" t="s">
        <v>32</v>
      </c>
      <c r="B68" s="77">
        <f t="shared" si="1"/>
        <v>6651.9699999999993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1260</v>
      </c>
      <c r="J68" s="78">
        <v>3656.91</v>
      </c>
      <c r="K68" s="78">
        <v>0</v>
      </c>
      <c r="L68" s="78">
        <v>1444.9</v>
      </c>
      <c r="M68" s="78">
        <v>0</v>
      </c>
      <c r="N68" s="78">
        <v>290.16000000000003</v>
      </c>
    </row>
    <row r="69" spans="1:14">
      <c r="A69" s="42" t="s">
        <v>86</v>
      </c>
      <c r="B69" s="77">
        <f t="shared" si="1"/>
        <v>179.98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179.98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</row>
    <row r="70" spans="1:14" s="81" customFormat="1">
      <c r="A70" s="29" t="s">
        <v>33</v>
      </c>
      <c r="B70" s="77">
        <f t="shared" si="1"/>
        <v>644984.81000000006</v>
      </c>
      <c r="C70" s="77">
        <v>58977.729999999996</v>
      </c>
      <c r="D70" s="77">
        <v>46599.32</v>
      </c>
      <c r="E70" s="77">
        <v>14463.5</v>
      </c>
      <c r="F70" s="77">
        <v>12532.960000000001</v>
      </c>
      <c r="G70" s="77">
        <v>22146.449999999997</v>
      </c>
      <c r="H70" s="77">
        <v>63716.61</v>
      </c>
      <c r="I70" s="77">
        <v>93173.95</v>
      </c>
      <c r="J70" s="77">
        <v>47343.22</v>
      </c>
      <c r="K70" s="77">
        <v>59805.47</v>
      </c>
      <c r="L70" s="77">
        <v>61598.790000000015</v>
      </c>
      <c r="M70" s="77">
        <v>91694.639999999985</v>
      </c>
      <c r="N70" s="77">
        <v>72932.169999999984</v>
      </c>
    </row>
    <row r="71" spans="1:14">
      <c r="A71" s="42" t="s">
        <v>33</v>
      </c>
      <c r="B71" s="77">
        <f t="shared" si="1"/>
        <v>471082.63</v>
      </c>
      <c r="C71" s="78">
        <v>56724.78</v>
      </c>
      <c r="D71" s="78">
        <v>37972.379999999997</v>
      </c>
      <c r="E71" s="78">
        <v>14154.75</v>
      </c>
      <c r="F71" s="78">
        <v>12532.960000000001</v>
      </c>
      <c r="G71" s="78">
        <v>11438.519999999999</v>
      </c>
      <c r="H71" s="78">
        <v>39316.25</v>
      </c>
      <c r="I71" s="78">
        <v>51569.8</v>
      </c>
      <c r="J71" s="78">
        <v>40783.01</v>
      </c>
      <c r="K71" s="78">
        <v>54724.159999999996</v>
      </c>
      <c r="L71" s="78">
        <v>45228.060000000012</v>
      </c>
      <c r="M71" s="78">
        <v>81728.709999999992</v>
      </c>
      <c r="N71" s="78">
        <v>24909.249999999996</v>
      </c>
    </row>
    <row r="72" spans="1:14">
      <c r="A72" s="42" t="s">
        <v>50</v>
      </c>
      <c r="B72" s="77">
        <f t="shared" ref="B72:B96" si="2">SUM(C72:N72)</f>
        <v>4025.53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4025.53</v>
      </c>
    </row>
    <row r="73" spans="1:14">
      <c r="A73" s="42" t="s">
        <v>57</v>
      </c>
      <c r="B73" s="77">
        <f t="shared" si="2"/>
        <v>51848.829999999994</v>
      </c>
      <c r="C73" s="78">
        <v>926.59</v>
      </c>
      <c r="D73" s="78">
        <v>3942.97</v>
      </c>
      <c r="E73" s="78">
        <v>0</v>
      </c>
      <c r="F73" s="78">
        <v>0</v>
      </c>
      <c r="G73" s="78">
        <v>5116.13</v>
      </c>
      <c r="H73" s="78">
        <v>0</v>
      </c>
      <c r="I73" s="78">
        <v>39227.24</v>
      </c>
      <c r="J73" s="78">
        <v>0</v>
      </c>
      <c r="K73" s="78">
        <v>0</v>
      </c>
      <c r="L73" s="78">
        <v>2635.9</v>
      </c>
      <c r="M73" s="78">
        <v>0</v>
      </c>
      <c r="N73" s="78">
        <v>0</v>
      </c>
    </row>
    <row r="74" spans="1:14">
      <c r="A74" s="42" t="s">
        <v>51</v>
      </c>
      <c r="B74" s="77">
        <f t="shared" si="2"/>
        <v>14399.240000000002</v>
      </c>
      <c r="C74" s="78">
        <v>162.02000000000001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2042.39</v>
      </c>
      <c r="L74" s="78">
        <v>12194.830000000002</v>
      </c>
      <c r="M74" s="78">
        <v>0</v>
      </c>
      <c r="N74" s="78">
        <v>0</v>
      </c>
    </row>
    <row r="75" spans="1:14">
      <c r="A75" s="42" t="s">
        <v>54</v>
      </c>
      <c r="B75" s="77">
        <f t="shared" si="2"/>
        <v>792.48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792.48</v>
      </c>
      <c r="L75" s="78">
        <v>0</v>
      </c>
      <c r="M75" s="78">
        <v>0</v>
      </c>
      <c r="N75" s="78">
        <v>0</v>
      </c>
    </row>
    <row r="76" spans="1:14">
      <c r="A76" s="42" t="s">
        <v>87</v>
      </c>
      <c r="B76" s="77">
        <f t="shared" si="2"/>
        <v>102836.1</v>
      </c>
      <c r="C76" s="78">
        <v>1164.3399999999999</v>
      </c>
      <c r="D76" s="78">
        <v>4683.97</v>
      </c>
      <c r="E76" s="78">
        <v>308.75</v>
      </c>
      <c r="F76" s="78">
        <v>0</v>
      </c>
      <c r="G76" s="78">
        <v>5591.8</v>
      </c>
      <c r="H76" s="78">
        <v>24400.36</v>
      </c>
      <c r="I76" s="78">
        <v>2376.91</v>
      </c>
      <c r="J76" s="78">
        <v>6560.21</v>
      </c>
      <c r="K76" s="78">
        <v>2246.44</v>
      </c>
      <c r="L76" s="78">
        <v>1540</v>
      </c>
      <c r="M76" s="78">
        <v>9965.93</v>
      </c>
      <c r="N76" s="78">
        <v>43997.389999999992</v>
      </c>
    </row>
    <row r="77" spans="1:14" s="81" customFormat="1">
      <c r="A77" s="29" t="s">
        <v>88</v>
      </c>
      <c r="B77" s="77">
        <f t="shared" si="2"/>
        <v>2129.35</v>
      </c>
      <c r="C77" s="77">
        <v>2129.35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1:14">
      <c r="A78" s="42" t="s">
        <v>89</v>
      </c>
      <c r="B78" s="77">
        <f t="shared" si="2"/>
        <v>2129.35</v>
      </c>
      <c r="C78" s="78">
        <v>2129.35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</row>
    <row r="79" spans="1:14" s="81" customFormat="1">
      <c r="A79" s="29" t="s">
        <v>39</v>
      </c>
      <c r="B79" s="77">
        <f t="shared" si="2"/>
        <v>16435.920000000002</v>
      </c>
      <c r="C79" s="77">
        <v>312.06</v>
      </c>
      <c r="D79" s="77">
        <v>0</v>
      </c>
      <c r="E79" s="77">
        <v>0</v>
      </c>
      <c r="F79" s="77">
        <v>0</v>
      </c>
      <c r="G79" s="77">
        <v>2403.14</v>
      </c>
      <c r="H79" s="77">
        <v>0</v>
      </c>
      <c r="I79" s="77">
        <v>6380.16</v>
      </c>
      <c r="J79" s="77">
        <v>4431.93</v>
      </c>
      <c r="K79" s="77">
        <v>0</v>
      </c>
      <c r="L79" s="77">
        <v>423.01</v>
      </c>
      <c r="M79" s="77">
        <v>0</v>
      </c>
      <c r="N79" s="77">
        <v>2485.62</v>
      </c>
    </row>
    <row r="80" spans="1:14">
      <c r="A80" s="42" t="s">
        <v>40</v>
      </c>
      <c r="B80" s="77">
        <f t="shared" si="2"/>
        <v>15007.920000000002</v>
      </c>
      <c r="C80" s="78">
        <v>312.06</v>
      </c>
      <c r="D80" s="78">
        <v>0</v>
      </c>
      <c r="E80" s="78">
        <v>0</v>
      </c>
      <c r="F80" s="78">
        <v>0</v>
      </c>
      <c r="G80" s="78">
        <v>2403.14</v>
      </c>
      <c r="H80" s="78">
        <v>0</v>
      </c>
      <c r="I80" s="78">
        <v>6380.16</v>
      </c>
      <c r="J80" s="78">
        <v>3003.93</v>
      </c>
      <c r="K80" s="78">
        <v>0</v>
      </c>
      <c r="L80" s="78">
        <v>423.01</v>
      </c>
      <c r="M80" s="78">
        <v>0</v>
      </c>
      <c r="N80" s="78">
        <v>2485.62</v>
      </c>
    </row>
    <row r="81" spans="1:15">
      <c r="A81" s="42" t="s">
        <v>90</v>
      </c>
      <c r="B81" s="77">
        <f t="shared" si="2"/>
        <v>1428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1428</v>
      </c>
      <c r="K81" s="78">
        <v>0</v>
      </c>
      <c r="L81" s="78">
        <v>0</v>
      </c>
      <c r="M81" s="78">
        <v>0</v>
      </c>
      <c r="N81" s="78">
        <v>0</v>
      </c>
    </row>
    <row r="82" spans="1:15" s="81" customFormat="1">
      <c r="A82" s="29" t="s">
        <v>42</v>
      </c>
      <c r="B82" s="77">
        <f t="shared" si="2"/>
        <v>10849.16</v>
      </c>
      <c r="C82" s="77">
        <v>3027.26</v>
      </c>
      <c r="D82" s="77">
        <v>449.13</v>
      </c>
      <c r="E82" s="77">
        <v>0</v>
      </c>
      <c r="F82" s="77">
        <v>0</v>
      </c>
      <c r="G82" s="77">
        <v>677.92</v>
      </c>
      <c r="H82" s="77">
        <v>0</v>
      </c>
      <c r="I82" s="77">
        <v>387.77</v>
      </c>
      <c r="J82" s="77">
        <v>1720.6</v>
      </c>
      <c r="K82" s="77">
        <v>0</v>
      </c>
      <c r="L82" s="77">
        <v>0</v>
      </c>
      <c r="M82" s="77">
        <v>2293.2800000000002</v>
      </c>
      <c r="N82" s="77">
        <v>2293.1999999999998</v>
      </c>
    </row>
    <row r="83" spans="1:15" s="6" customFormat="1" ht="12">
      <c r="A83" s="42" t="s">
        <v>43</v>
      </c>
      <c r="B83" s="77">
        <f t="shared" si="2"/>
        <v>10400.029999999999</v>
      </c>
      <c r="C83" s="78">
        <v>3027.26</v>
      </c>
      <c r="D83" s="78">
        <v>0</v>
      </c>
      <c r="E83" s="78">
        <v>0</v>
      </c>
      <c r="F83" s="78">
        <v>0</v>
      </c>
      <c r="G83" s="78">
        <v>677.92</v>
      </c>
      <c r="H83" s="78">
        <v>0</v>
      </c>
      <c r="I83" s="78">
        <v>387.77</v>
      </c>
      <c r="J83" s="78">
        <v>1720.6</v>
      </c>
      <c r="K83" s="78">
        <v>0</v>
      </c>
      <c r="L83" s="78">
        <v>0</v>
      </c>
      <c r="M83" s="78">
        <v>2293.2800000000002</v>
      </c>
      <c r="N83" s="78">
        <v>2293.1999999999998</v>
      </c>
    </row>
    <row r="84" spans="1:15">
      <c r="A84" s="42" t="s">
        <v>91</v>
      </c>
      <c r="B84" s="77">
        <f t="shared" si="2"/>
        <v>449.13</v>
      </c>
      <c r="C84" s="78">
        <v>0</v>
      </c>
      <c r="D84" s="78">
        <v>449.13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</row>
    <row r="85" spans="1:15" s="81" customFormat="1">
      <c r="A85" s="29" t="s">
        <v>92</v>
      </c>
      <c r="B85" s="77">
        <f t="shared" si="2"/>
        <v>787.4</v>
      </c>
      <c r="C85" s="77">
        <v>0</v>
      </c>
      <c r="D85" s="77">
        <v>0</v>
      </c>
      <c r="E85" s="77">
        <v>0</v>
      </c>
      <c r="F85" s="77">
        <v>0</v>
      </c>
      <c r="G85" s="77">
        <v>0</v>
      </c>
      <c r="H85" s="77">
        <v>787.4</v>
      </c>
      <c r="I85" s="77"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</row>
    <row r="86" spans="1:15">
      <c r="A86" s="42" t="s">
        <v>92</v>
      </c>
      <c r="B86" s="77">
        <f t="shared" si="2"/>
        <v>787.4</v>
      </c>
      <c r="C86" s="78">
        <v>0</v>
      </c>
      <c r="D86" s="78">
        <v>0</v>
      </c>
      <c r="E86" s="78">
        <v>0</v>
      </c>
      <c r="F86" s="78">
        <v>0</v>
      </c>
      <c r="G86" s="78">
        <v>0</v>
      </c>
      <c r="H86" s="78">
        <v>787.4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</row>
    <row r="87" spans="1:15" s="81" customFormat="1">
      <c r="A87" s="29" t="s">
        <v>93</v>
      </c>
      <c r="B87" s="77">
        <f t="shared" si="2"/>
        <v>653.54</v>
      </c>
      <c r="C87" s="77">
        <v>653.54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82"/>
    </row>
    <row r="88" spans="1:15">
      <c r="A88" s="42" t="s">
        <v>94</v>
      </c>
      <c r="B88" s="77">
        <f t="shared" si="2"/>
        <v>653.54</v>
      </c>
      <c r="C88" s="78">
        <v>653.54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</row>
    <row r="89" spans="1:15" s="81" customFormat="1">
      <c r="A89" s="29" t="s">
        <v>34</v>
      </c>
      <c r="B89" s="77">
        <f t="shared" si="2"/>
        <v>1775888.48</v>
      </c>
      <c r="C89" s="77">
        <v>69746.429999999993</v>
      </c>
      <c r="D89" s="77">
        <v>42749.119999999995</v>
      </c>
      <c r="E89" s="77">
        <v>296483.63</v>
      </c>
      <c r="F89" s="77">
        <v>35340.770000000004</v>
      </c>
      <c r="G89" s="77">
        <v>66499.94</v>
      </c>
      <c r="H89" s="77">
        <v>677255.8</v>
      </c>
      <c r="I89" s="77">
        <v>41724.32</v>
      </c>
      <c r="J89" s="77">
        <v>96688.35</v>
      </c>
      <c r="K89" s="77">
        <v>155974</v>
      </c>
      <c r="L89" s="77">
        <v>158437.52999999997</v>
      </c>
      <c r="M89" s="77">
        <v>51968.409999999996</v>
      </c>
      <c r="N89" s="77">
        <v>83020.179999999993</v>
      </c>
    </row>
    <row r="90" spans="1:15">
      <c r="A90" s="36" t="s">
        <v>37</v>
      </c>
      <c r="B90" s="77">
        <f t="shared" si="2"/>
        <v>725369.04</v>
      </c>
      <c r="C90" s="78">
        <v>14344.439999999999</v>
      </c>
      <c r="D90" s="78">
        <v>7777.11</v>
      </c>
      <c r="E90" s="78">
        <v>2277.08</v>
      </c>
      <c r="F90" s="78">
        <v>21264.17</v>
      </c>
      <c r="G90" s="78">
        <v>66206.22</v>
      </c>
      <c r="H90" s="78">
        <v>336780.34</v>
      </c>
      <c r="I90" s="78">
        <v>16844.64</v>
      </c>
      <c r="J90" s="78">
        <v>23750.780000000002</v>
      </c>
      <c r="K90" s="78">
        <v>140498.13999999998</v>
      </c>
      <c r="L90" s="78">
        <v>46184.75</v>
      </c>
      <c r="M90" s="78">
        <v>32354.59</v>
      </c>
      <c r="N90" s="78">
        <v>17086.78</v>
      </c>
    </row>
    <row r="91" spans="1:15">
      <c r="A91" s="36" t="s">
        <v>95</v>
      </c>
      <c r="B91" s="77">
        <f t="shared" si="2"/>
        <v>49301.54</v>
      </c>
      <c r="C91" s="78">
        <v>2177.42</v>
      </c>
      <c r="D91" s="78">
        <v>4908.5200000000004</v>
      </c>
      <c r="E91" s="78">
        <v>9628.369999999999</v>
      </c>
      <c r="F91" s="78">
        <v>740.23</v>
      </c>
      <c r="G91" s="78">
        <v>0</v>
      </c>
      <c r="H91" s="78">
        <v>3366.81</v>
      </c>
      <c r="I91" s="78">
        <v>5880.75</v>
      </c>
      <c r="J91" s="78">
        <v>831.97</v>
      </c>
      <c r="K91" s="78">
        <v>8981.36</v>
      </c>
      <c r="L91" s="78">
        <v>1734.84</v>
      </c>
      <c r="M91" s="78">
        <v>4665.87</v>
      </c>
      <c r="N91" s="78">
        <v>6385.4</v>
      </c>
    </row>
    <row r="92" spans="1:15">
      <c r="A92" s="36" t="s">
        <v>38</v>
      </c>
      <c r="B92" s="77">
        <f t="shared" si="2"/>
        <v>497628.13000000006</v>
      </c>
      <c r="C92" s="78">
        <v>53224.57</v>
      </c>
      <c r="D92" s="78">
        <v>1630.31</v>
      </c>
      <c r="E92" s="78">
        <v>1092.1199999999999</v>
      </c>
      <c r="F92" s="78">
        <v>3404.37</v>
      </c>
      <c r="G92" s="78">
        <v>293.72000000000003</v>
      </c>
      <c r="H92" s="78">
        <v>325819.60000000003</v>
      </c>
      <c r="I92" s="78">
        <v>7813.9900000000007</v>
      </c>
      <c r="J92" s="78">
        <v>69831.78</v>
      </c>
      <c r="K92" s="78">
        <v>4655.92</v>
      </c>
      <c r="L92" s="78">
        <v>4774.7700000000004</v>
      </c>
      <c r="M92" s="78">
        <v>7800.98</v>
      </c>
      <c r="N92" s="78">
        <v>17286</v>
      </c>
    </row>
    <row r="93" spans="1:15">
      <c r="A93" s="36" t="s">
        <v>35</v>
      </c>
      <c r="B93" s="77">
        <f t="shared" si="2"/>
        <v>14964.94</v>
      </c>
      <c r="C93" s="78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11184.94</v>
      </c>
      <c r="J93" s="78">
        <v>0</v>
      </c>
      <c r="K93" s="78">
        <v>0</v>
      </c>
      <c r="L93" s="78">
        <v>0</v>
      </c>
      <c r="M93" s="78">
        <v>3780</v>
      </c>
      <c r="N93" s="78">
        <v>0</v>
      </c>
    </row>
    <row r="94" spans="1:15">
      <c r="A94" s="36" t="s">
        <v>36</v>
      </c>
      <c r="B94" s="77">
        <f t="shared" si="2"/>
        <v>11552</v>
      </c>
      <c r="C94" s="78">
        <v>0</v>
      </c>
      <c r="D94" s="78">
        <v>0</v>
      </c>
      <c r="E94" s="78">
        <v>0</v>
      </c>
      <c r="F94" s="78">
        <v>9932</v>
      </c>
      <c r="G94" s="78">
        <v>0</v>
      </c>
      <c r="H94" s="78">
        <v>0</v>
      </c>
      <c r="I94" s="78">
        <v>0</v>
      </c>
      <c r="J94" s="78">
        <v>1620</v>
      </c>
      <c r="K94" s="78">
        <v>0</v>
      </c>
      <c r="L94" s="78">
        <v>0</v>
      </c>
      <c r="M94" s="78">
        <v>0</v>
      </c>
      <c r="N94" s="78">
        <v>0</v>
      </c>
    </row>
    <row r="95" spans="1:15">
      <c r="A95" s="36" t="s">
        <v>67</v>
      </c>
      <c r="B95" s="77">
        <f t="shared" si="2"/>
        <v>421181.09</v>
      </c>
      <c r="C95" s="78">
        <v>0</v>
      </c>
      <c r="D95" s="78">
        <v>593.24</v>
      </c>
      <c r="E95" s="78">
        <v>283486.06</v>
      </c>
      <c r="F95" s="78">
        <v>0</v>
      </c>
      <c r="G95" s="78">
        <v>0</v>
      </c>
      <c r="H95" s="78">
        <v>4256.05</v>
      </c>
      <c r="I95" s="78">
        <v>0</v>
      </c>
      <c r="J95" s="78">
        <v>653.82000000000005</v>
      </c>
      <c r="K95" s="78">
        <v>1838.58</v>
      </c>
      <c r="L95" s="78">
        <v>85634.64</v>
      </c>
      <c r="M95" s="78">
        <v>2456.6999999999998</v>
      </c>
      <c r="N95" s="78">
        <v>42262</v>
      </c>
    </row>
    <row r="96" spans="1:15">
      <c r="A96" s="38" t="s">
        <v>47</v>
      </c>
      <c r="B96" s="79">
        <f t="shared" si="2"/>
        <v>55891.74</v>
      </c>
      <c r="C96" s="80">
        <v>0</v>
      </c>
      <c r="D96" s="80">
        <v>27839.94</v>
      </c>
      <c r="E96" s="80">
        <v>0</v>
      </c>
      <c r="F96" s="80">
        <v>0</v>
      </c>
      <c r="G96" s="80">
        <v>0</v>
      </c>
      <c r="H96" s="80">
        <v>7033</v>
      </c>
      <c r="I96" s="80">
        <v>0</v>
      </c>
      <c r="J96" s="80">
        <v>0</v>
      </c>
      <c r="K96" s="80">
        <v>0</v>
      </c>
      <c r="L96" s="80">
        <v>20108.53</v>
      </c>
      <c r="M96" s="80">
        <v>910.27</v>
      </c>
      <c r="N96" s="80">
        <v>0</v>
      </c>
    </row>
    <row r="97" spans="1:14">
      <c r="A97" s="10" t="s">
        <v>97</v>
      </c>
      <c r="B97" s="2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s="8" customFormat="1" ht="9">
      <c r="A98" s="7" t="s">
        <v>96</v>
      </c>
    </row>
    <row r="99" spans="1:14">
      <c r="A99" s="2" t="s">
        <v>196</v>
      </c>
      <c r="B99" s="2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>
      <c r="A100" s="10" t="s">
        <v>98</v>
      </c>
      <c r="B100" s="10"/>
    </row>
    <row r="101" spans="1:14">
      <c r="A101" s="7" t="s">
        <v>99</v>
      </c>
      <c r="B101" s="7"/>
      <c r="C101" s="3"/>
      <c r="D101" s="3"/>
      <c r="E101" s="3"/>
      <c r="F101" s="3"/>
      <c r="G101" s="3"/>
      <c r="H101" s="3"/>
      <c r="I101" s="3"/>
      <c r="J101" s="3"/>
      <c r="K101" s="3"/>
      <c r="L101" s="3"/>
    </row>
  </sheetData>
  <mergeCells count="2"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00"/>
  <sheetViews>
    <sheetView workbookViewId="0">
      <selection activeCell="A101" sqref="A101"/>
    </sheetView>
  </sheetViews>
  <sheetFormatPr baseColWidth="10" defaultColWidth="11.42578125" defaultRowHeight="12"/>
  <cols>
    <col min="1" max="1" width="25.85546875" style="36" customWidth="1"/>
    <col min="2" max="2" width="13.42578125" style="34" customWidth="1"/>
    <col min="3" max="14" width="12.7109375" style="34" customWidth="1"/>
    <col min="15" max="16384" width="11.42578125" style="34"/>
  </cols>
  <sheetData>
    <row r="3" spans="1:14" s="20" customFormat="1" ht="15">
      <c r="A3" s="86" t="s">
        <v>185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20" customFormat="1" ht="15">
      <c r="A4" s="86" t="s">
        <v>200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6" spans="1:14" s="32" customFormat="1">
      <c r="A6" s="31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46</v>
      </c>
      <c r="G6" s="14" t="s">
        <v>52</v>
      </c>
      <c r="H6" s="14" t="s">
        <v>53</v>
      </c>
      <c r="I6" s="14" t="s">
        <v>55</v>
      </c>
      <c r="J6" s="14" t="s">
        <v>58</v>
      </c>
      <c r="K6" s="14" t="s">
        <v>59</v>
      </c>
      <c r="L6" s="14" t="s">
        <v>60</v>
      </c>
      <c r="M6" s="14" t="s">
        <v>61</v>
      </c>
      <c r="N6" s="14" t="s">
        <v>62</v>
      </c>
    </row>
    <row r="7" spans="1:14" ht="15" customHeight="1">
      <c r="A7" s="33" t="s">
        <v>4</v>
      </c>
      <c r="B7" s="43">
        <f>SUM(B8,B10,B12,B15,B18,B20,B22,B24,B26,B29,B32,B36,B38,B40,B42,B47,B51,B54,B59,B62,B66,B69,B78,B80,B82,B84,B86,B88)</f>
        <v>6204138.8200000003</v>
      </c>
      <c r="C7" s="43">
        <f t="shared" ref="C7:N7" si="0">SUM(C8,C10,C12,C15,C18,C20,C22,C24,C26,C29,C32,C36,C38,C40,C42,C47,C51,C54,C59,C62,C66,C69,C78,C80,C82,C84,C86,C88)</f>
        <v>195991.72000000003</v>
      </c>
      <c r="D7" s="43">
        <f t="shared" si="0"/>
        <v>240275.90000000002</v>
      </c>
      <c r="E7" s="43">
        <f t="shared" si="0"/>
        <v>622068.61</v>
      </c>
      <c r="F7" s="43">
        <f t="shared" si="0"/>
        <v>330011.23</v>
      </c>
      <c r="G7" s="43">
        <f t="shared" si="0"/>
        <v>247567.65000000002</v>
      </c>
      <c r="H7" s="43">
        <f t="shared" si="0"/>
        <v>454740.12</v>
      </c>
      <c r="I7" s="43">
        <f t="shared" si="0"/>
        <v>455731.41000000003</v>
      </c>
      <c r="J7" s="43">
        <f t="shared" si="0"/>
        <v>316185</v>
      </c>
      <c r="K7" s="43">
        <f t="shared" si="0"/>
        <v>487509.20999999996</v>
      </c>
      <c r="L7" s="43">
        <f t="shared" si="0"/>
        <v>607089.23</v>
      </c>
      <c r="M7" s="43">
        <f t="shared" si="0"/>
        <v>657418.36999999988</v>
      </c>
      <c r="N7" s="43">
        <f t="shared" si="0"/>
        <v>1589550.37</v>
      </c>
    </row>
    <row r="8" spans="1:14" s="35" customFormat="1" ht="15" customHeight="1">
      <c r="A8" s="35" t="s">
        <v>8</v>
      </c>
      <c r="B8" s="44">
        <f>SUM(C8:N8)</f>
        <v>1337153.28</v>
      </c>
      <c r="C8" s="44">
        <v>64910.82</v>
      </c>
      <c r="D8" s="44">
        <v>64197.08</v>
      </c>
      <c r="E8" s="44">
        <v>163343.52000000002</v>
      </c>
      <c r="F8" s="44">
        <v>135608.72999999998</v>
      </c>
      <c r="G8" s="44">
        <v>124229.65</v>
      </c>
      <c r="H8" s="44">
        <v>76085.2</v>
      </c>
      <c r="I8" s="44">
        <v>57466.409999999996</v>
      </c>
      <c r="J8" s="44">
        <v>111093.85999999999</v>
      </c>
      <c r="K8" s="44">
        <v>150318.15</v>
      </c>
      <c r="L8" s="44">
        <v>133057.92000000001</v>
      </c>
      <c r="M8" s="44">
        <v>128861.51999999999</v>
      </c>
      <c r="N8" s="44">
        <v>127980.42000000001</v>
      </c>
    </row>
    <row r="9" spans="1:14" ht="15" customHeight="1">
      <c r="A9" s="36" t="s">
        <v>9</v>
      </c>
      <c r="B9" s="44">
        <f t="shared" ref="B9:B72" si="1">SUM(C9:N9)</f>
        <v>1337153.28</v>
      </c>
      <c r="C9" s="45">
        <v>64910.82</v>
      </c>
      <c r="D9" s="45">
        <v>64197.08</v>
      </c>
      <c r="E9" s="45">
        <v>163343.52000000002</v>
      </c>
      <c r="F9" s="45">
        <v>135608.72999999998</v>
      </c>
      <c r="G9" s="45">
        <v>124229.65</v>
      </c>
      <c r="H9" s="45">
        <v>76085.2</v>
      </c>
      <c r="I9" s="45">
        <v>57466.409999999996</v>
      </c>
      <c r="J9" s="45">
        <v>111093.85999999999</v>
      </c>
      <c r="K9" s="45">
        <v>150318.15</v>
      </c>
      <c r="L9" s="45">
        <v>133057.92000000001</v>
      </c>
      <c r="M9" s="45">
        <v>128861.51999999999</v>
      </c>
      <c r="N9" s="45">
        <v>127980.42000000001</v>
      </c>
    </row>
    <row r="10" spans="1:14" s="35" customFormat="1" ht="15" customHeight="1">
      <c r="A10" s="35" t="s">
        <v>5</v>
      </c>
      <c r="B10" s="44">
        <f t="shared" si="1"/>
        <v>919.32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919.32</v>
      </c>
      <c r="K10" s="44">
        <v>0</v>
      </c>
      <c r="L10" s="44">
        <v>0</v>
      </c>
      <c r="M10" s="44">
        <v>0</v>
      </c>
      <c r="N10" s="44">
        <v>0</v>
      </c>
    </row>
    <row r="11" spans="1:14" ht="15" customHeight="1">
      <c r="A11" s="36" t="s">
        <v>5</v>
      </c>
      <c r="B11" s="44">
        <f t="shared" si="1"/>
        <v>919.32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919.32</v>
      </c>
      <c r="K11" s="45">
        <v>0</v>
      </c>
      <c r="L11" s="45">
        <v>0</v>
      </c>
      <c r="M11" s="45">
        <v>0</v>
      </c>
      <c r="N11" s="45">
        <v>0</v>
      </c>
    </row>
    <row r="12" spans="1:14" s="35" customFormat="1" ht="15" customHeight="1">
      <c r="A12" s="35" t="s">
        <v>70</v>
      </c>
      <c r="B12" s="44">
        <f t="shared" si="1"/>
        <v>654.70000000000005</v>
      </c>
      <c r="C12" s="44">
        <v>0</v>
      </c>
      <c r="D12" s="44">
        <v>288.3</v>
      </c>
      <c r="E12" s="44">
        <v>0</v>
      </c>
      <c r="F12" s="44">
        <v>0</v>
      </c>
      <c r="G12" s="44">
        <v>0</v>
      </c>
      <c r="H12" s="44">
        <v>366.4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</row>
    <row r="13" spans="1:14" ht="15" customHeight="1">
      <c r="A13" s="36" t="s">
        <v>71</v>
      </c>
      <c r="B13" s="44">
        <f t="shared" si="1"/>
        <v>366.4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366.4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</row>
    <row r="14" spans="1:14" ht="15" customHeight="1">
      <c r="A14" s="36" t="s">
        <v>139</v>
      </c>
      <c r="B14" s="44">
        <f t="shared" si="1"/>
        <v>288.3</v>
      </c>
      <c r="C14" s="45">
        <v>0</v>
      </c>
      <c r="D14" s="45">
        <v>288.3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</row>
    <row r="15" spans="1:14" s="35" customFormat="1" ht="15" customHeight="1">
      <c r="A15" s="35" t="s">
        <v>6</v>
      </c>
      <c r="B15" s="44">
        <f t="shared" si="1"/>
        <v>13087.019999999999</v>
      </c>
      <c r="C15" s="44">
        <v>264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12265.64</v>
      </c>
      <c r="K15" s="44">
        <v>557.38</v>
      </c>
      <c r="L15" s="44">
        <v>0</v>
      </c>
      <c r="M15" s="44">
        <v>0</v>
      </c>
      <c r="N15" s="44">
        <v>0</v>
      </c>
    </row>
    <row r="16" spans="1:14" ht="15" customHeight="1">
      <c r="A16" s="36" t="s">
        <v>6</v>
      </c>
      <c r="B16" s="44">
        <f t="shared" si="1"/>
        <v>821.38</v>
      </c>
      <c r="C16" s="45">
        <v>264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557.38</v>
      </c>
      <c r="L16" s="45">
        <v>0</v>
      </c>
      <c r="M16" s="45">
        <v>0</v>
      </c>
      <c r="N16" s="45">
        <v>0</v>
      </c>
    </row>
    <row r="17" spans="1:14" ht="15" customHeight="1">
      <c r="A17" s="36" t="s">
        <v>7</v>
      </c>
      <c r="B17" s="44">
        <f t="shared" si="1"/>
        <v>12265.64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12265.64</v>
      </c>
      <c r="K17" s="45">
        <v>0</v>
      </c>
      <c r="L17" s="45">
        <v>0</v>
      </c>
      <c r="M17" s="45">
        <v>0</v>
      </c>
      <c r="N17" s="45">
        <v>0</v>
      </c>
    </row>
    <row r="18" spans="1:14" s="35" customFormat="1" ht="15" customHeight="1">
      <c r="A18" s="35" t="s">
        <v>140</v>
      </c>
      <c r="B18" s="44">
        <f t="shared" si="1"/>
        <v>720.81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720.81</v>
      </c>
    </row>
    <row r="19" spans="1:14" ht="15" customHeight="1">
      <c r="A19" s="36" t="s">
        <v>140</v>
      </c>
      <c r="B19" s="44">
        <f t="shared" si="1"/>
        <v>720.81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720.81</v>
      </c>
    </row>
    <row r="20" spans="1:14" s="35" customFormat="1" ht="15" customHeight="1">
      <c r="A20" s="35" t="s">
        <v>10</v>
      </c>
      <c r="B20" s="44">
        <f t="shared" si="1"/>
        <v>66699.7</v>
      </c>
      <c r="C20" s="44">
        <v>2525.56</v>
      </c>
      <c r="D20" s="44">
        <v>4333.2</v>
      </c>
      <c r="E20" s="44">
        <v>16879.189999999999</v>
      </c>
      <c r="F20" s="44">
        <v>1865.4300000000003</v>
      </c>
      <c r="G20" s="44">
        <v>2504.9499999999998</v>
      </c>
      <c r="H20" s="44">
        <v>4393.9399999999996</v>
      </c>
      <c r="I20" s="44">
        <v>4985.22</v>
      </c>
      <c r="J20" s="44">
        <v>9338.11</v>
      </c>
      <c r="K20" s="44">
        <v>3633.5</v>
      </c>
      <c r="L20" s="44">
        <v>8739.1200000000008</v>
      </c>
      <c r="M20" s="44">
        <v>4338.04</v>
      </c>
      <c r="N20" s="44">
        <v>3163.44</v>
      </c>
    </row>
    <row r="21" spans="1:14" ht="15" customHeight="1">
      <c r="A21" s="36" t="s">
        <v>11</v>
      </c>
      <c r="B21" s="44">
        <f t="shared" si="1"/>
        <v>66699.7</v>
      </c>
      <c r="C21" s="45">
        <v>2525.56</v>
      </c>
      <c r="D21" s="45">
        <v>4333.2</v>
      </c>
      <c r="E21" s="45">
        <v>16879.189999999999</v>
      </c>
      <c r="F21" s="45">
        <v>1865.4300000000003</v>
      </c>
      <c r="G21" s="45">
        <v>2504.9499999999998</v>
      </c>
      <c r="H21" s="45">
        <v>4393.9399999999996</v>
      </c>
      <c r="I21" s="45">
        <v>4985.22</v>
      </c>
      <c r="J21" s="45">
        <v>9338.11</v>
      </c>
      <c r="K21" s="45">
        <v>3633.5</v>
      </c>
      <c r="L21" s="45">
        <v>8739.1200000000008</v>
      </c>
      <c r="M21" s="45">
        <v>4338.04</v>
      </c>
      <c r="N21" s="45">
        <v>3163.44</v>
      </c>
    </row>
    <row r="22" spans="1:14" s="35" customFormat="1" ht="15" customHeight="1">
      <c r="A22" s="35" t="s">
        <v>56</v>
      </c>
      <c r="B22" s="44">
        <f t="shared" si="1"/>
        <v>50665.35</v>
      </c>
      <c r="C22" s="44">
        <v>49749</v>
      </c>
      <c r="D22" s="44">
        <v>0</v>
      </c>
      <c r="E22" s="44">
        <v>0</v>
      </c>
      <c r="F22" s="44">
        <v>0</v>
      </c>
      <c r="G22" s="44">
        <v>181.56</v>
      </c>
      <c r="H22" s="44">
        <v>0</v>
      </c>
      <c r="I22" s="44">
        <v>0</v>
      </c>
      <c r="J22" s="44">
        <v>734.79</v>
      </c>
      <c r="K22" s="44">
        <v>0</v>
      </c>
      <c r="L22" s="44">
        <v>0</v>
      </c>
      <c r="M22" s="44">
        <v>0</v>
      </c>
      <c r="N22" s="44">
        <v>0</v>
      </c>
    </row>
    <row r="23" spans="1:14" ht="15" customHeight="1">
      <c r="A23" s="36" t="s">
        <v>75</v>
      </c>
      <c r="B23" s="44">
        <f t="shared" si="1"/>
        <v>50665.35</v>
      </c>
      <c r="C23" s="45">
        <v>49749</v>
      </c>
      <c r="D23" s="45">
        <v>0</v>
      </c>
      <c r="E23" s="45">
        <v>0</v>
      </c>
      <c r="F23" s="45">
        <v>0</v>
      </c>
      <c r="G23" s="45">
        <v>181.56</v>
      </c>
      <c r="H23" s="45">
        <v>0</v>
      </c>
      <c r="I23" s="45">
        <v>0</v>
      </c>
      <c r="J23" s="45">
        <v>734.79</v>
      </c>
      <c r="K23" s="45">
        <v>0</v>
      </c>
      <c r="L23" s="45">
        <v>0</v>
      </c>
      <c r="M23" s="45">
        <v>0</v>
      </c>
      <c r="N23" s="45">
        <v>0</v>
      </c>
    </row>
    <row r="24" spans="1:14" s="35" customFormat="1" ht="15" customHeight="1">
      <c r="A24" s="35" t="s">
        <v>12</v>
      </c>
      <c r="B24" s="44">
        <f t="shared" si="1"/>
        <v>17772.97</v>
      </c>
      <c r="C24" s="44">
        <v>0</v>
      </c>
      <c r="D24" s="44">
        <v>0</v>
      </c>
      <c r="E24" s="44">
        <v>0</v>
      </c>
      <c r="F24" s="44">
        <v>0</v>
      </c>
      <c r="G24" s="44">
        <v>1467.81</v>
      </c>
      <c r="H24" s="44">
        <v>0</v>
      </c>
      <c r="I24" s="44">
        <v>7837.06</v>
      </c>
      <c r="J24" s="44">
        <v>1355.15</v>
      </c>
      <c r="K24" s="44">
        <v>116.64</v>
      </c>
      <c r="L24" s="44">
        <v>3063.37</v>
      </c>
      <c r="M24" s="44">
        <v>1327.6100000000001</v>
      </c>
      <c r="N24" s="44">
        <v>2605.33</v>
      </c>
    </row>
    <row r="25" spans="1:14" ht="15" customHeight="1">
      <c r="A25" s="36" t="s">
        <v>13</v>
      </c>
      <c r="B25" s="44">
        <f t="shared" si="1"/>
        <v>17772.97</v>
      </c>
      <c r="C25" s="45">
        <v>0</v>
      </c>
      <c r="D25" s="45">
        <v>0</v>
      </c>
      <c r="E25" s="45">
        <v>0</v>
      </c>
      <c r="F25" s="45">
        <v>0</v>
      </c>
      <c r="G25" s="45">
        <v>1467.81</v>
      </c>
      <c r="H25" s="45">
        <v>0</v>
      </c>
      <c r="I25" s="45">
        <v>7837.06</v>
      </c>
      <c r="J25" s="45">
        <v>1355.15</v>
      </c>
      <c r="K25" s="45">
        <v>116.64</v>
      </c>
      <c r="L25" s="45">
        <v>3063.37</v>
      </c>
      <c r="M25" s="45">
        <v>1327.6100000000001</v>
      </c>
      <c r="N25" s="45">
        <v>2605.33</v>
      </c>
    </row>
    <row r="26" spans="1:14" s="35" customFormat="1" ht="15" customHeight="1">
      <c r="A26" s="35" t="s">
        <v>16</v>
      </c>
      <c r="B26" s="44">
        <f t="shared" si="1"/>
        <v>359303.78</v>
      </c>
      <c r="C26" s="44">
        <v>5456.7</v>
      </c>
      <c r="D26" s="44">
        <v>1936.9399999999998</v>
      </c>
      <c r="E26" s="44">
        <v>8459.9699999999993</v>
      </c>
      <c r="F26" s="44">
        <v>10881.68</v>
      </c>
      <c r="G26" s="44">
        <v>33005.43</v>
      </c>
      <c r="H26" s="44">
        <v>55717.4</v>
      </c>
      <c r="I26" s="44">
        <v>18908.57</v>
      </c>
      <c r="J26" s="44">
        <v>4632.96</v>
      </c>
      <c r="K26" s="44">
        <v>26009.32</v>
      </c>
      <c r="L26" s="44">
        <v>84440.909999999989</v>
      </c>
      <c r="M26" s="44">
        <v>39910.03</v>
      </c>
      <c r="N26" s="44">
        <v>69943.87</v>
      </c>
    </row>
    <row r="27" spans="1:14" ht="15" customHeight="1">
      <c r="A27" s="36" t="s">
        <v>76</v>
      </c>
      <c r="B27" s="44">
        <f t="shared" si="1"/>
        <v>342459.85</v>
      </c>
      <c r="C27" s="45">
        <v>5456.7</v>
      </c>
      <c r="D27" s="45">
        <v>1936.9399999999998</v>
      </c>
      <c r="E27" s="45">
        <v>8459.9699999999993</v>
      </c>
      <c r="F27" s="45">
        <v>10881.68</v>
      </c>
      <c r="G27" s="45">
        <v>32367.34</v>
      </c>
      <c r="H27" s="45">
        <v>55717.4</v>
      </c>
      <c r="I27" s="45">
        <v>18908.57</v>
      </c>
      <c r="J27" s="45">
        <v>4632.96</v>
      </c>
      <c r="K27" s="45">
        <v>25394.03</v>
      </c>
      <c r="L27" s="45">
        <v>84440.909999999989</v>
      </c>
      <c r="M27" s="45">
        <v>24319.48</v>
      </c>
      <c r="N27" s="45">
        <v>69943.87</v>
      </c>
    </row>
    <row r="28" spans="1:14" ht="15" customHeight="1">
      <c r="A28" s="36" t="s">
        <v>77</v>
      </c>
      <c r="B28" s="44">
        <f t="shared" si="1"/>
        <v>16843.93</v>
      </c>
      <c r="C28" s="45">
        <v>0</v>
      </c>
      <c r="D28" s="45">
        <v>0</v>
      </c>
      <c r="E28" s="45">
        <v>0</v>
      </c>
      <c r="F28" s="45">
        <v>0</v>
      </c>
      <c r="G28" s="45">
        <v>638.08999999999992</v>
      </c>
      <c r="H28" s="45">
        <v>0</v>
      </c>
      <c r="I28" s="45">
        <v>0</v>
      </c>
      <c r="J28" s="45">
        <v>0</v>
      </c>
      <c r="K28" s="45">
        <v>615.29</v>
      </c>
      <c r="L28" s="45">
        <v>0</v>
      </c>
      <c r="M28" s="45">
        <v>15590.55</v>
      </c>
      <c r="N28" s="45">
        <v>0</v>
      </c>
    </row>
    <row r="29" spans="1:14" s="35" customFormat="1" ht="15" customHeight="1">
      <c r="A29" s="35" t="s">
        <v>17</v>
      </c>
      <c r="B29" s="44">
        <f t="shared" si="1"/>
        <v>64488.58</v>
      </c>
      <c r="C29" s="44">
        <v>2831</v>
      </c>
      <c r="D29" s="44">
        <v>0</v>
      </c>
      <c r="E29" s="44">
        <v>920.03</v>
      </c>
      <c r="F29" s="44">
        <v>0</v>
      </c>
      <c r="G29" s="44">
        <v>0</v>
      </c>
      <c r="H29" s="44">
        <v>2066.5700000000002</v>
      </c>
      <c r="I29" s="44">
        <v>5582.03</v>
      </c>
      <c r="J29" s="44">
        <v>3248</v>
      </c>
      <c r="K29" s="44">
        <v>27808</v>
      </c>
      <c r="L29" s="44">
        <v>876.64</v>
      </c>
      <c r="M29" s="44">
        <v>725.3</v>
      </c>
      <c r="N29" s="44">
        <v>20431.009999999998</v>
      </c>
    </row>
    <row r="30" spans="1:14" ht="15" customHeight="1">
      <c r="A30" s="36" t="s">
        <v>17</v>
      </c>
      <c r="B30" s="44">
        <f t="shared" si="1"/>
        <v>56673.58</v>
      </c>
      <c r="C30" s="45">
        <v>0</v>
      </c>
      <c r="D30" s="45">
        <v>0</v>
      </c>
      <c r="E30" s="45">
        <v>920.03</v>
      </c>
      <c r="F30" s="45">
        <v>0</v>
      </c>
      <c r="G30" s="45">
        <v>0</v>
      </c>
      <c r="H30" s="45">
        <v>2066.5700000000002</v>
      </c>
      <c r="I30" s="45">
        <v>1100.03</v>
      </c>
      <c r="J30" s="45">
        <v>3248</v>
      </c>
      <c r="K30" s="45">
        <v>27808</v>
      </c>
      <c r="L30" s="45">
        <v>876.64</v>
      </c>
      <c r="M30" s="45">
        <v>725.3</v>
      </c>
      <c r="N30" s="45">
        <v>19929.009999999998</v>
      </c>
    </row>
    <row r="31" spans="1:14" ht="15" customHeight="1">
      <c r="A31" s="36" t="s">
        <v>48</v>
      </c>
      <c r="B31" s="44">
        <f t="shared" si="1"/>
        <v>7815</v>
      </c>
      <c r="C31" s="45">
        <v>2831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4482</v>
      </c>
      <c r="J31" s="45">
        <v>0</v>
      </c>
      <c r="K31" s="45">
        <v>0</v>
      </c>
      <c r="L31" s="45">
        <v>0</v>
      </c>
      <c r="M31" s="45">
        <v>0</v>
      </c>
      <c r="N31" s="45">
        <v>502</v>
      </c>
    </row>
    <row r="32" spans="1:14" s="35" customFormat="1" ht="15" customHeight="1">
      <c r="A32" s="35" t="s">
        <v>18</v>
      </c>
      <c r="B32" s="44">
        <f t="shared" si="1"/>
        <v>146012</v>
      </c>
      <c r="C32" s="44">
        <v>0</v>
      </c>
      <c r="D32" s="44">
        <v>4924.1000000000004</v>
      </c>
      <c r="E32" s="44">
        <v>2035.89</v>
      </c>
      <c r="F32" s="44">
        <v>45147.22</v>
      </c>
      <c r="G32" s="44">
        <v>19067.879999999997</v>
      </c>
      <c r="H32" s="44">
        <v>0</v>
      </c>
      <c r="I32" s="44">
        <v>815.42000000000007</v>
      </c>
      <c r="J32" s="44">
        <v>711.71</v>
      </c>
      <c r="K32" s="44">
        <v>2968.6299999999997</v>
      </c>
      <c r="L32" s="44">
        <v>9928.4</v>
      </c>
      <c r="M32" s="44">
        <v>59404.28</v>
      </c>
      <c r="N32" s="44">
        <v>1008.47</v>
      </c>
    </row>
    <row r="33" spans="1:14" ht="15" customHeight="1">
      <c r="A33" s="36" t="s">
        <v>18</v>
      </c>
      <c r="B33" s="44">
        <f t="shared" si="1"/>
        <v>132602.29999999999</v>
      </c>
      <c r="C33" s="45">
        <v>0</v>
      </c>
      <c r="D33" s="45">
        <v>4924.1000000000004</v>
      </c>
      <c r="E33" s="45">
        <v>2035.89</v>
      </c>
      <c r="F33" s="45">
        <v>45147.22</v>
      </c>
      <c r="G33" s="45">
        <v>7133.17</v>
      </c>
      <c r="H33" s="45">
        <v>0</v>
      </c>
      <c r="I33" s="45">
        <v>402.32</v>
      </c>
      <c r="J33" s="45">
        <v>711.71</v>
      </c>
      <c r="K33" s="45">
        <v>2517.0299999999997</v>
      </c>
      <c r="L33" s="45">
        <v>9928.4</v>
      </c>
      <c r="M33" s="45">
        <v>59404.28</v>
      </c>
      <c r="N33" s="45">
        <v>398.18</v>
      </c>
    </row>
    <row r="34" spans="1:14" ht="15" customHeight="1">
      <c r="A34" s="36" t="s">
        <v>19</v>
      </c>
      <c r="B34" s="44">
        <f t="shared" si="1"/>
        <v>11934.71</v>
      </c>
      <c r="C34" s="45">
        <v>0</v>
      </c>
      <c r="D34" s="45">
        <v>0</v>
      </c>
      <c r="E34" s="45">
        <v>0</v>
      </c>
      <c r="F34" s="45">
        <v>0</v>
      </c>
      <c r="G34" s="45">
        <v>11934.71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</row>
    <row r="35" spans="1:14" ht="15" customHeight="1">
      <c r="A35" s="36" t="s">
        <v>142</v>
      </c>
      <c r="B35" s="44">
        <f t="shared" si="1"/>
        <v>1474.99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413.1</v>
      </c>
      <c r="J35" s="45">
        <v>0</v>
      </c>
      <c r="K35" s="45">
        <v>451.6</v>
      </c>
      <c r="L35" s="45">
        <v>0</v>
      </c>
      <c r="M35" s="45">
        <v>0</v>
      </c>
      <c r="N35" s="45">
        <v>610.29</v>
      </c>
    </row>
    <row r="36" spans="1:14" s="35" customFormat="1" ht="15" customHeight="1">
      <c r="A36" s="35" t="s">
        <v>20</v>
      </c>
      <c r="B36" s="44">
        <f t="shared" si="1"/>
        <v>253</v>
      </c>
      <c r="C36" s="44">
        <v>0</v>
      </c>
      <c r="D36" s="44">
        <v>253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</row>
    <row r="37" spans="1:14" ht="15" customHeight="1">
      <c r="A37" s="36" t="s">
        <v>66</v>
      </c>
      <c r="B37" s="44">
        <f t="shared" si="1"/>
        <v>253</v>
      </c>
      <c r="C37" s="45">
        <v>0</v>
      </c>
      <c r="D37" s="45">
        <v>253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</row>
    <row r="38" spans="1:14" s="35" customFormat="1" ht="15" customHeight="1">
      <c r="A38" s="35" t="s">
        <v>49</v>
      </c>
      <c r="B38" s="44">
        <f t="shared" si="1"/>
        <v>5608.11</v>
      </c>
      <c r="C38" s="44">
        <v>0</v>
      </c>
      <c r="D38" s="44">
        <v>0</v>
      </c>
      <c r="E38" s="44">
        <v>0</v>
      </c>
      <c r="F38" s="44">
        <v>0</v>
      </c>
      <c r="G38" s="44">
        <v>5608.11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</row>
    <row r="39" spans="1:14" ht="15" customHeight="1">
      <c r="A39" s="36" t="s">
        <v>49</v>
      </c>
      <c r="B39" s="44">
        <f t="shared" si="1"/>
        <v>5608.11</v>
      </c>
      <c r="C39" s="45">
        <v>0</v>
      </c>
      <c r="D39" s="45">
        <v>0</v>
      </c>
      <c r="E39" s="45">
        <v>0</v>
      </c>
      <c r="F39" s="45">
        <v>0</v>
      </c>
      <c r="G39" s="45">
        <v>5608.11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</row>
    <row r="40" spans="1:14" s="35" customFormat="1" ht="15" customHeight="1">
      <c r="A40" s="35" t="s">
        <v>118</v>
      </c>
      <c r="B40" s="44">
        <f t="shared" si="1"/>
        <v>83837.229999999981</v>
      </c>
      <c r="C40" s="44">
        <v>0</v>
      </c>
      <c r="D40" s="44">
        <v>0</v>
      </c>
      <c r="E40" s="44">
        <v>0</v>
      </c>
      <c r="F40" s="44">
        <v>3947.29</v>
      </c>
      <c r="G40" s="44">
        <v>0</v>
      </c>
      <c r="H40" s="44">
        <v>0</v>
      </c>
      <c r="I40" s="44">
        <v>68230</v>
      </c>
      <c r="J40" s="44">
        <v>0</v>
      </c>
      <c r="K40" s="44">
        <v>0</v>
      </c>
      <c r="L40" s="44">
        <v>0</v>
      </c>
      <c r="M40" s="44">
        <v>7372.79</v>
      </c>
      <c r="N40" s="44">
        <v>4287.1499999999996</v>
      </c>
    </row>
    <row r="41" spans="1:14" ht="15" customHeight="1">
      <c r="A41" s="36" t="s">
        <v>22</v>
      </c>
      <c r="B41" s="44">
        <f t="shared" si="1"/>
        <v>83837.229999999981</v>
      </c>
      <c r="C41" s="45">
        <v>0</v>
      </c>
      <c r="D41" s="45">
        <v>0</v>
      </c>
      <c r="E41" s="45">
        <v>0</v>
      </c>
      <c r="F41" s="45">
        <v>3947.29</v>
      </c>
      <c r="G41" s="45">
        <v>0</v>
      </c>
      <c r="H41" s="45">
        <v>0</v>
      </c>
      <c r="I41" s="45">
        <v>68230</v>
      </c>
      <c r="J41" s="45">
        <v>0</v>
      </c>
      <c r="K41" s="45">
        <v>0</v>
      </c>
      <c r="L41" s="45">
        <v>0</v>
      </c>
      <c r="M41" s="45">
        <v>7372.79</v>
      </c>
      <c r="N41" s="45">
        <v>4287.1499999999996</v>
      </c>
    </row>
    <row r="42" spans="1:14" s="35" customFormat="1" ht="15" customHeight="1">
      <c r="A42" s="35" t="s">
        <v>23</v>
      </c>
      <c r="B42" s="44">
        <f t="shared" si="1"/>
        <v>62562.33</v>
      </c>
      <c r="C42" s="44">
        <v>1697.54</v>
      </c>
      <c r="D42" s="44">
        <v>0</v>
      </c>
      <c r="E42" s="44">
        <v>20445.690000000002</v>
      </c>
      <c r="F42" s="44">
        <v>960.86</v>
      </c>
      <c r="G42" s="44">
        <v>6827.34</v>
      </c>
      <c r="H42" s="44">
        <v>1528.19</v>
      </c>
      <c r="I42" s="44">
        <v>3235.35</v>
      </c>
      <c r="J42" s="44">
        <v>720</v>
      </c>
      <c r="K42" s="44">
        <v>5765.52</v>
      </c>
      <c r="L42" s="44">
        <v>6453.48</v>
      </c>
      <c r="M42" s="44">
        <v>4153.55</v>
      </c>
      <c r="N42" s="44">
        <v>10774.81</v>
      </c>
    </row>
    <row r="43" spans="1:14" ht="15" customHeight="1">
      <c r="A43" s="36" t="s">
        <v>143</v>
      </c>
      <c r="B43" s="44">
        <f t="shared" si="1"/>
        <v>25549.38</v>
      </c>
      <c r="C43" s="45">
        <v>1697.54</v>
      </c>
      <c r="D43" s="45">
        <v>0</v>
      </c>
      <c r="E43" s="45">
        <v>472.32</v>
      </c>
      <c r="F43" s="45">
        <v>232.65</v>
      </c>
      <c r="G43" s="45">
        <v>0</v>
      </c>
      <c r="H43" s="45">
        <v>1528.19</v>
      </c>
      <c r="I43" s="45">
        <v>0</v>
      </c>
      <c r="J43" s="45">
        <v>720</v>
      </c>
      <c r="K43" s="45">
        <v>2375.52</v>
      </c>
      <c r="L43" s="45">
        <v>6453.48</v>
      </c>
      <c r="M43" s="45">
        <v>3333.84</v>
      </c>
      <c r="N43" s="45">
        <v>8735.84</v>
      </c>
    </row>
    <row r="44" spans="1:14" ht="15" customHeight="1">
      <c r="A44" s="36" t="s">
        <v>144</v>
      </c>
      <c r="B44" s="44">
        <f t="shared" si="1"/>
        <v>3252</v>
      </c>
      <c r="C44" s="45">
        <v>0</v>
      </c>
      <c r="D44" s="45">
        <v>0</v>
      </c>
      <c r="E44" s="45">
        <v>0</v>
      </c>
      <c r="F44" s="45">
        <v>0</v>
      </c>
      <c r="G44" s="45">
        <v>3132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120</v>
      </c>
    </row>
    <row r="45" spans="1:14" ht="15" customHeight="1">
      <c r="A45" s="36" t="s">
        <v>44</v>
      </c>
      <c r="B45" s="44">
        <f t="shared" si="1"/>
        <v>28451.98</v>
      </c>
      <c r="C45" s="45">
        <v>0</v>
      </c>
      <c r="D45" s="45">
        <v>0</v>
      </c>
      <c r="E45" s="45">
        <v>19973.370000000003</v>
      </c>
      <c r="F45" s="45">
        <v>728.21</v>
      </c>
      <c r="G45" s="45">
        <v>3695.34</v>
      </c>
      <c r="H45" s="45">
        <v>0</v>
      </c>
      <c r="I45" s="45">
        <v>3235.35</v>
      </c>
      <c r="J45" s="45">
        <v>0</v>
      </c>
      <c r="K45" s="45">
        <v>0</v>
      </c>
      <c r="L45" s="45">
        <v>0</v>
      </c>
      <c r="M45" s="45">
        <v>819.71</v>
      </c>
      <c r="N45" s="45">
        <v>0</v>
      </c>
    </row>
    <row r="46" spans="1:14" ht="15" customHeight="1">
      <c r="A46" s="36" t="s">
        <v>145</v>
      </c>
      <c r="B46" s="44">
        <f t="shared" si="1"/>
        <v>5308.97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3390</v>
      </c>
      <c r="L46" s="45">
        <v>0</v>
      </c>
      <c r="M46" s="45">
        <v>0</v>
      </c>
      <c r="N46" s="45">
        <v>1918.97</v>
      </c>
    </row>
    <row r="47" spans="1:14" s="35" customFormat="1" ht="15" customHeight="1">
      <c r="A47" s="35" t="s">
        <v>14</v>
      </c>
      <c r="B47" s="44">
        <f t="shared" si="1"/>
        <v>16197.220000000001</v>
      </c>
      <c r="C47" s="44">
        <v>866.32</v>
      </c>
      <c r="D47" s="44">
        <v>698.55</v>
      </c>
      <c r="E47" s="44">
        <v>11183.62</v>
      </c>
      <c r="F47" s="44">
        <v>0</v>
      </c>
      <c r="G47" s="44">
        <v>0</v>
      </c>
      <c r="H47" s="44">
        <v>0</v>
      </c>
      <c r="I47" s="44">
        <v>1530</v>
      </c>
      <c r="J47" s="44">
        <v>0</v>
      </c>
      <c r="K47" s="44">
        <v>1536.6</v>
      </c>
      <c r="L47" s="44">
        <v>0</v>
      </c>
      <c r="M47" s="44">
        <v>0</v>
      </c>
      <c r="N47" s="44">
        <v>382.13</v>
      </c>
    </row>
    <row r="48" spans="1:14" ht="15" customHeight="1">
      <c r="A48" s="36" t="s">
        <v>65</v>
      </c>
      <c r="B48" s="44">
        <f t="shared" si="1"/>
        <v>728.6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728.6</v>
      </c>
      <c r="L48" s="45">
        <v>0</v>
      </c>
      <c r="M48" s="45">
        <v>0</v>
      </c>
      <c r="N48" s="45">
        <v>0</v>
      </c>
    </row>
    <row r="49" spans="1:14" ht="15" customHeight="1">
      <c r="A49" s="36" t="s">
        <v>15</v>
      </c>
      <c r="B49" s="44">
        <f t="shared" si="1"/>
        <v>4826.7</v>
      </c>
      <c r="C49" s="45">
        <v>866.32</v>
      </c>
      <c r="D49" s="45">
        <v>698.55</v>
      </c>
      <c r="E49" s="45">
        <v>541.70000000000005</v>
      </c>
      <c r="F49" s="45">
        <v>0</v>
      </c>
      <c r="G49" s="45">
        <v>0</v>
      </c>
      <c r="H49" s="45">
        <v>0</v>
      </c>
      <c r="I49" s="45">
        <v>1530</v>
      </c>
      <c r="J49" s="45">
        <v>0</v>
      </c>
      <c r="K49" s="45">
        <v>808</v>
      </c>
      <c r="L49" s="45">
        <v>0</v>
      </c>
      <c r="M49" s="45">
        <v>0</v>
      </c>
      <c r="N49" s="45">
        <v>382.13</v>
      </c>
    </row>
    <row r="50" spans="1:14" ht="15" customHeight="1">
      <c r="A50" s="36" t="s">
        <v>41</v>
      </c>
      <c r="B50" s="44">
        <f t="shared" si="1"/>
        <v>10641.92</v>
      </c>
      <c r="C50" s="45">
        <v>0</v>
      </c>
      <c r="D50" s="45">
        <v>0</v>
      </c>
      <c r="E50" s="45">
        <v>10641.92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</row>
    <row r="51" spans="1:14" s="35" customFormat="1" ht="15" customHeight="1">
      <c r="A51" s="35" t="s">
        <v>24</v>
      </c>
      <c r="B51" s="44">
        <f t="shared" si="1"/>
        <v>129426.71</v>
      </c>
      <c r="C51" s="44">
        <v>0</v>
      </c>
      <c r="D51" s="44">
        <v>0</v>
      </c>
      <c r="E51" s="44">
        <v>385.67</v>
      </c>
      <c r="F51" s="44">
        <v>0</v>
      </c>
      <c r="G51" s="44">
        <v>0</v>
      </c>
      <c r="H51" s="44">
        <v>4623.58</v>
      </c>
      <c r="I51" s="44">
        <v>6283.8099999999995</v>
      </c>
      <c r="J51" s="44">
        <v>992.7</v>
      </c>
      <c r="K51" s="44">
        <v>10578.33</v>
      </c>
      <c r="L51" s="44">
        <v>282.20999999999998</v>
      </c>
      <c r="M51" s="44">
        <v>0</v>
      </c>
      <c r="N51" s="44">
        <v>106280.41</v>
      </c>
    </row>
    <row r="52" spans="1:14" ht="15" customHeight="1">
      <c r="A52" s="36" t="s">
        <v>24</v>
      </c>
      <c r="B52" s="44">
        <f t="shared" si="1"/>
        <v>8470.83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4623.58</v>
      </c>
      <c r="I52" s="45">
        <v>0</v>
      </c>
      <c r="J52" s="45">
        <v>0</v>
      </c>
      <c r="K52" s="45">
        <v>3847.25</v>
      </c>
      <c r="L52" s="45">
        <v>0</v>
      </c>
      <c r="M52" s="45">
        <v>0</v>
      </c>
      <c r="N52" s="45">
        <v>0</v>
      </c>
    </row>
    <row r="53" spans="1:14" ht="15" customHeight="1">
      <c r="A53" s="36" t="s">
        <v>25</v>
      </c>
      <c r="B53" s="44">
        <f t="shared" si="1"/>
        <v>120955.88</v>
      </c>
      <c r="C53" s="45">
        <v>0</v>
      </c>
      <c r="D53" s="45">
        <v>0</v>
      </c>
      <c r="E53" s="45">
        <v>385.67</v>
      </c>
      <c r="F53" s="45">
        <v>0</v>
      </c>
      <c r="G53" s="45">
        <v>0</v>
      </c>
      <c r="H53" s="45">
        <v>0</v>
      </c>
      <c r="I53" s="45">
        <v>6283.8099999999995</v>
      </c>
      <c r="J53" s="45">
        <v>992.7</v>
      </c>
      <c r="K53" s="45">
        <v>6731.08</v>
      </c>
      <c r="L53" s="45">
        <v>282.20999999999998</v>
      </c>
      <c r="M53" s="45">
        <v>0</v>
      </c>
      <c r="N53" s="45">
        <v>106280.41</v>
      </c>
    </row>
    <row r="54" spans="1:14" s="35" customFormat="1" ht="15" customHeight="1">
      <c r="A54" s="35" t="s">
        <v>26</v>
      </c>
      <c r="B54" s="44">
        <f t="shared" si="1"/>
        <v>61867.39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6828</v>
      </c>
      <c r="I54" s="44">
        <v>183.58</v>
      </c>
      <c r="J54" s="44">
        <v>39064.35</v>
      </c>
      <c r="K54" s="44">
        <v>5443.83</v>
      </c>
      <c r="L54" s="44">
        <v>0</v>
      </c>
      <c r="M54" s="44">
        <v>699.46</v>
      </c>
      <c r="N54" s="44">
        <v>9648.17</v>
      </c>
    </row>
    <row r="55" spans="1:14" ht="15" customHeight="1">
      <c r="A55" s="36" t="s">
        <v>26</v>
      </c>
      <c r="B55" s="44">
        <f t="shared" si="1"/>
        <v>48617.97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183.58</v>
      </c>
      <c r="J55" s="45">
        <v>39064.35</v>
      </c>
      <c r="K55" s="45">
        <v>5443.83</v>
      </c>
      <c r="L55" s="45">
        <v>0</v>
      </c>
      <c r="M55" s="45">
        <v>0</v>
      </c>
      <c r="N55" s="45">
        <v>3926.21</v>
      </c>
    </row>
    <row r="56" spans="1:14" ht="15" customHeight="1">
      <c r="A56" s="36" t="s">
        <v>146</v>
      </c>
      <c r="B56" s="44">
        <f t="shared" si="1"/>
        <v>4332.45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4332.45</v>
      </c>
    </row>
    <row r="57" spans="1:14" ht="15" customHeight="1">
      <c r="A57" s="36" t="s">
        <v>147</v>
      </c>
      <c r="B57" s="44">
        <f t="shared" si="1"/>
        <v>7527.46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6828</v>
      </c>
      <c r="I57" s="45">
        <v>0</v>
      </c>
      <c r="J57" s="45">
        <v>0</v>
      </c>
      <c r="K57" s="45">
        <v>0</v>
      </c>
      <c r="L57" s="45">
        <v>0</v>
      </c>
      <c r="M57" s="45">
        <v>699.46</v>
      </c>
      <c r="N57" s="45">
        <v>0</v>
      </c>
    </row>
    <row r="58" spans="1:14" ht="15" customHeight="1">
      <c r="A58" s="36" t="s">
        <v>83</v>
      </c>
      <c r="B58" s="44">
        <f t="shared" si="1"/>
        <v>1389.51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1389.51</v>
      </c>
    </row>
    <row r="59" spans="1:14" s="35" customFormat="1" ht="15" customHeight="1">
      <c r="A59" s="35" t="s">
        <v>27</v>
      </c>
      <c r="B59" s="44">
        <f t="shared" si="1"/>
        <v>6441.84</v>
      </c>
      <c r="C59" s="44">
        <v>1818.06</v>
      </c>
      <c r="D59" s="44">
        <v>1305</v>
      </c>
      <c r="E59" s="44">
        <v>0</v>
      </c>
      <c r="F59" s="44">
        <v>0</v>
      </c>
      <c r="G59" s="44">
        <v>0</v>
      </c>
      <c r="H59" s="44">
        <v>2541.12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777.66000000000008</v>
      </c>
    </row>
    <row r="60" spans="1:14" ht="15" customHeight="1">
      <c r="A60" s="36" t="s">
        <v>27</v>
      </c>
      <c r="B60" s="44">
        <f t="shared" si="1"/>
        <v>3900.7200000000003</v>
      </c>
      <c r="C60" s="45">
        <v>1818.06</v>
      </c>
      <c r="D60" s="45">
        <v>1305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777.66000000000008</v>
      </c>
    </row>
    <row r="61" spans="1:14" ht="15" customHeight="1">
      <c r="A61" s="36" t="s">
        <v>164</v>
      </c>
      <c r="B61" s="44">
        <f t="shared" si="1"/>
        <v>2541.12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2541.12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</row>
    <row r="62" spans="1:14" s="35" customFormat="1" ht="15" customHeight="1">
      <c r="A62" s="35" t="s">
        <v>148</v>
      </c>
      <c r="B62" s="44">
        <f t="shared" si="1"/>
        <v>127834.09999999999</v>
      </c>
      <c r="C62" s="44">
        <v>0</v>
      </c>
      <c r="D62" s="44">
        <v>12954.07</v>
      </c>
      <c r="E62" s="44">
        <v>44.18</v>
      </c>
      <c r="F62" s="44">
        <v>0</v>
      </c>
      <c r="G62" s="44">
        <v>1145.32</v>
      </c>
      <c r="H62" s="44">
        <v>92517.27</v>
      </c>
      <c r="I62" s="44">
        <v>0</v>
      </c>
      <c r="J62" s="44">
        <v>4535.6200000000008</v>
      </c>
      <c r="K62" s="44">
        <v>0</v>
      </c>
      <c r="L62" s="44">
        <v>3298</v>
      </c>
      <c r="M62" s="44">
        <v>3300.8</v>
      </c>
      <c r="N62" s="44">
        <v>10038.84</v>
      </c>
    </row>
    <row r="63" spans="1:14" ht="15" customHeight="1">
      <c r="A63" s="36" t="s">
        <v>28</v>
      </c>
      <c r="B63" s="44">
        <f t="shared" si="1"/>
        <v>57532.760000000009</v>
      </c>
      <c r="C63" s="45">
        <v>0</v>
      </c>
      <c r="D63" s="45">
        <v>11429.08</v>
      </c>
      <c r="E63" s="45">
        <v>0</v>
      </c>
      <c r="F63" s="45">
        <v>0</v>
      </c>
      <c r="G63" s="45">
        <v>392.42</v>
      </c>
      <c r="H63" s="45">
        <v>31358.080000000002</v>
      </c>
      <c r="I63" s="45">
        <v>0</v>
      </c>
      <c r="J63" s="45">
        <v>1013.54</v>
      </c>
      <c r="K63" s="45">
        <v>0</v>
      </c>
      <c r="L63" s="45">
        <v>0</v>
      </c>
      <c r="M63" s="45">
        <v>3300.8</v>
      </c>
      <c r="N63" s="45">
        <v>10038.84</v>
      </c>
    </row>
    <row r="64" spans="1:14" ht="15" customHeight="1">
      <c r="A64" s="36" t="s">
        <v>30</v>
      </c>
      <c r="B64" s="44">
        <f t="shared" si="1"/>
        <v>26390.14</v>
      </c>
      <c r="C64" s="45">
        <v>0</v>
      </c>
      <c r="D64" s="45">
        <v>1524.99</v>
      </c>
      <c r="E64" s="45">
        <v>0</v>
      </c>
      <c r="F64" s="45">
        <v>0</v>
      </c>
      <c r="G64" s="45">
        <v>752.9</v>
      </c>
      <c r="H64" s="45">
        <v>20667.93</v>
      </c>
      <c r="I64" s="45">
        <v>0</v>
      </c>
      <c r="J64" s="45">
        <v>3444.32</v>
      </c>
      <c r="K64" s="45">
        <v>0</v>
      </c>
      <c r="L64" s="45">
        <v>0</v>
      </c>
      <c r="M64" s="45">
        <v>0</v>
      </c>
      <c r="N64" s="45">
        <v>0</v>
      </c>
    </row>
    <row r="65" spans="1:14" ht="15" customHeight="1">
      <c r="A65" s="36" t="s">
        <v>29</v>
      </c>
      <c r="B65" s="44">
        <f t="shared" si="1"/>
        <v>43911.200000000004</v>
      </c>
      <c r="C65" s="45">
        <v>0</v>
      </c>
      <c r="D65" s="45">
        <v>0</v>
      </c>
      <c r="E65" s="45">
        <v>44.18</v>
      </c>
      <c r="F65" s="45">
        <v>0</v>
      </c>
      <c r="G65" s="45">
        <v>0</v>
      </c>
      <c r="H65" s="45">
        <v>40491.26</v>
      </c>
      <c r="I65" s="45">
        <v>0</v>
      </c>
      <c r="J65" s="45">
        <v>77.760000000000005</v>
      </c>
      <c r="K65" s="45">
        <v>0</v>
      </c>
      <c r="L65" s="45">
        <v>3298</v>
      </c>
      <c r="M65" s="45">
        <v>0</v>
      </c>
      <c r="N65" s="45">
        <v>0</v>
      </c>
    </row>
    <row r="66" spans="1:14" s="35" customFormat="1" ht="15" customHeight="1">
      <c r="A66" s="35" t="s">
        <v>31</v>
      </c>
      <c r="B66" s="44">
        <f t="shared" si="1"/>
        <v>14892.820000000002</v>
      </c>
      <c r="C66" s="44">
        <v>0</v>
      </c>
      <c r="D66" s="44">
        <v>8346.18</v>
      </c>
      <c r="E66" s="44">
        <v>3311.8599999999997</v>
      </c>
      <c r="F66" s="44">
        <v>0</v>
      </c>
      <c r="G66" s="44">
        <v>0</v>
      </c>
      <c r="H66" s="44">
        <v>1925</v>
      </c>
      <c r="I66" s="44">
        <v>0</v>
      </c>
      <c r="J66" s="44">
        <v>0</v>
      </c>
      <c r="K66" s="44">
        <v>0</v>
      </c>
      <c r="L66" s="44">
        <v>0</v>
      </c>
      <c r="M66" s="44">
        <v>1309.78</v>
      </c>
      <c r="N66" s="44">
        <v>0</v>
      </c>
    </row>
    <row r="67" spans="1:14" ht="15" customHeight="1">
      <c r="A67" s="36" t="s">
        <v>32</v>
      </c>
      <c r="B67" s="44">
        <f t="shared" si="1"/>
        <v>14191.85</v>
      </c>
      <c r="C67" s="45">
        <v>0</v>
      </c>
      <c r="D67" s="45">
        <v>8346.18</v>
      </c>
      <c r="E67" s="45">
        <v>2610.89</v>
      </c>
      <c r="F67" s="45">
        <v>0</v>
      </c>
      <c r="G67" s="45">
        <v>0</v>
      </c>
      <c r="H67" s="45">
        <v>1925</v>
      </c>
      <c r="I67" s="45">
        <v>0</v>
      </c>
      <c r="J67" s="45">
        <v>0</v>
      </c>
      <c r="K67" s="45">
        <v>0</v>
      </c>
      <c r="L67" s="45">
        <v>0</v>
      </c>
      <c r="M67" s="45">
        <v>1309.78</v>
      </c>
      <c r="N67" s="45">
        <v>0</v>
      </c>
    </row>
    <row r="68" spans="1:14" ht="15" customHeight="1">
      <c r="A68" s="36" t="s">
        <v>149</v>
      </c>
      <c r="B68" s="44">
        <f t="shared" si="1"/>
        <v>700.97</v>
      </c>
      <c r="C68" s="45">
        <v>0</v>
      </c>
      <c r="D68" s="45">
        <v>0</v>
      </c>
      <c r="E68" s="45">
        <v>700.97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</row>
    <row r="69" spans="1:14" s="35" customFormat="1" ht="15" customHeight="1">
      <c r="A69" s="35" t="s">
        <v>33</v>
      </c>
      <c r="B69" s="44">
        <f t="shared" si="1"/>
        <v>706685.84000000008</v>
      </c>
      <c r="C69" s="44">
        <v>14366.539999999999</v>
      </c>
      <c r="D69" s="44">
        <v>64263.349999999991</v>
      </c>
      <c r="E69" s="44">
        <v>48807.9</v>
      </c>
      <c r="F69" s="44">
        <v>50459.65</v>
      </c>
      <c r="G69" s="44">
        <v>31535.009999999995</v>
      </c>
      <c r="H69" s="44">
        <v>74944.7</v>
      </c>
      <c r="I69" s="44">
        <v>193110.19</v>
      </c>
      <c r="J69" s="44">
        <v>20500.090000000004</v>
      </c>
      <c r="K69" s="44">
        <v>26019.019999999997</v>
      </c>
      <c r="L69" s="44">
        <v>24724.380000000005</v>
      </c>
      <c r="M69" s="44">
        <v>67618.47</v>
      </c>
      <c r="N69" s="44">
        <v>90336.54</v>
      </c>
    </row>
    <row r="70" spans="1:14" ht="15" customHeight="1">
      <c r="A70" s="36" t="s">
        <v>33</v>
      </c>
      <c r="B70" s="44">
        <f t="shared" si="1"/>
        <v>448842.55</v>
      </c>
      <c r="C70" s="45">
        <v>12809.11</v>
      </c>
      <c r="D70" s="45">
        <v>50363.569999999992</v>
      </c>
      <c r="E70" s="45">
        <v>26640.540000000005</v>
      </c>
      <c r="F70" s="45">
        <v>45331.15</v>
      </c>
      <c r="G70" s="45">
        <v>25884.529999999995</v>
      </c>
      <c r="H70" s="45">
        <v>45273.1</v>
      </c>
      <c r="I70" s="45">
        <v>51370.92</v>
      </c>
      <c r="J70" s="45">
        <v>20500.090000000004</v>
      </c>
      <c r="K70" s="45">
        <v>22470.69</v>
      </c>
      <c r="L70" s="45">
        <v>24475.300000000003</v>
      </c>
      <c r="M70" s="45">
        <v>59090.67</v>
      </c>
      <c r="N70" s="45">
        <v>64632.88</v>
      </c>
    </row>
    <row r="71" spans="1:14" ht="15" customHeight="1">
      <c r="A71" s="36" t="s">
        <v>50</v>
      </c>
      <c r="B71" s="44">
        <f t="shared" si="1"/>
        <v>8799.2999999999993</v>
      </c>
      <c r="C71" s="45">
        <v>0</v>
      </c>
      <c r="D71" s="45">
        <v>0</v>
      </c>
      <c r="E71" s="45">
        <v>0</v>
      </c>
      <c r="F71" s="45">
        <v>4025.53</v>
      </c>
      <c r="G71" s="45">
        <v>1681.79</v>
      </c>
      <c r="H71" s="45">
        <v>0</v>
      </c>
      <c r="I71" s="45">
        <v>0</v>
      </c>
      <c r="J71" s="45">
        <v>0</v>
      </c>
      <c r="K71" s="45">
        <v>3091.98</v>
      </c>
      <c r="L71" s="45">
        <v>0</v>
      </c>
      <c r="M71" s="45">
        <v>0</v>
      </c>
      <c r="N71" s="45">
        <v>0</v>
      </c>
    </row>
    <row r="72" spans="1:14" ht="15" customHeight="1">
      <c r="A72" s="36" t="s">
        <v>150</v>
      </c>
      <c r="B72" s="44">
        <f t="shared" si="1"/>
        <v>505.8</v>
      </c>
      <c r="C72" s="45">
        <v>505.8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</row>
    <row r="73" spans="1:14" ht="15" customHeight="1">
      <c r="A73" s="36" t="s">
        <v>151</v>
      </c>
      <c r="B73" s="44">
        <f t="shared" ref="B73:B95" si="2">SUM(C73:N73)</f>
        <v>20629.07</v>
      </c>
      <c r="C73" s="45">
        <v>438.08</v>
      </c>
      <c r="D73" s="45">
        <v>0</v>
      </c>
      <c r="E73" s="45">
        <v>5609.5</v>
      </c>
      <c r="F73" s="45">
        <v>0</v>
      </c>
      <c r="G73" s="45">
        <v>2707.78</v>
      </c>
      <c r="H73" s="45">
        <v>2116.39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9757.32</v>
      </c>
    </row>
    <row r="74" spans="1:14" ht="15" customHeight="1">
      <c r="A74" s="36" t="s">
        <v>165</v>
      </c>
      <c r="B74" s="44">
        <f t="shared" si="2"/>
        <v>613.54999999999995</v>
      </c>
      <c r="C74" s="45">
        <v>613.54999999999995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</row>
    <row r="75" spans="1:14" ht="15" customHeight="1">
      <c r="A75" s="36" t="s">
        <v>51</v>
      </c>
      <c r="B75" s="44">
        <f t="shared" si="2"/>
        <v>29877.5</v>
      </c>
      <c r="C75" s="45">
        <v>0</v>
      </c>
      <c r="D75" s="45">
        <v>194</v>
      </c>
      <c r="E75" s="45">
        <v>8299.2900000000009</v>
      </c>
      <c r="F75" s="45">
        <v>0</v>
      </c>
      <c r="G75" s="45">
        <v>0</v>
      </c>
      <c r="H75" s="45">
        <v>21384.21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</row>
    <row r="76" spans="1:14" ht="15" customHeight="1">
      <c r="A76" s="36" t="s">
        <v>54</v>
      </c>
      <c r="B76" s="44">
        <f t="shared" si="2"/>
        <v>574.89</v>
      </c>
      <c r="C76" s="45">
        <v>0</v>
      </c>
      <c r="D76" s="45">
        <v>0</v>
      </c>
      <c r="E76" s="45">
        <v>0</v>
      </c>
      <c r="F76" s="45">
        <v>574.89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</row>
    <row r="77" spans="1:14" ht="15" customHeight="1">
      <c r="A77" s="36" t="s">
        <v>87</v>
      </c>
      <c r="B77" s="44">
        <f t="shared" si="2"/>
        <v>196843.17999999996</v>
      </c>
      <c r="C77" s="45">
        <v>0</v>
      </c>
      <c r="D77" s="45">
        <v>13705.779999999999</v>
      </c>
      <c r="E77" s="45">
        <v>8258.57</v>
      </c>
      <c r="F77" s="45">
        <v>528.08000000000004</v>
      </c>
      <c r="G77" s="45">
        <v>1260.9100000000001</v>
      </c>
      <c r="H77" s="45">
        <v>6171</v>
      </c>
      <c r="I77" s="45">
        <v>141739.26999999999</v>
      </c>
      <c r="J77" s="45">
        <v>0</v>
      </c>
      <c r="K77" s="45">
        <v>456.35</v>
      </c>
      <c r="L77" s="45">
        <v>249.08</v>
      </c>
      <c r="M77" s="45">
        <v>8527.8000000000011</v>
      </c>
      <c r="N77" s="45">
        <v>15946.34</v>
      </c>
    </row>
    <row r="78" spans="1:14" s="35" customFormat="1" ht="15" customHeight="1">
      <c r="A78" s="35" t="s">
        <v>39</v>
      </c>
      <c r="B78" s="44">
        <f t="shared" si="2"/>
        <v>3478.23</v>
      </c>
      <c r="C78" s="44">
        <v>0</v>
      </c>
      <c r="D78" s="44">
        <v>0</v>
      </c>
      <c r="E78" s="44">
        <v>637.54</v>
      </c>
      <c r="F78" s="44">
        <v>51.6</v>
      </c>
      <c r="G78" s="44">
        <v>0</v>
      </c>
      <c r="H78" s="44">
        <v>0</v>
      </c>
      <c r="I78" s="44">
        <v>2509.5</v>
      </c>
      <c r="J78" s="44">
        <v>279.58999999999997</v>
      </c>
      <c r="K78" s="44">
        <v>0</v>
      </c>
      <c r="L78" s="44">
        <v>0</v>
      </c>
      <c r="M78" s="44">
        <v>0</v>
      </c>
      <c r="N78" s="44">
        <v>0</v>
      </c>
    </row>
    <row r="79" spans="1:14" ht="15" customHeight="1">
      <c r="A79" s="36" t="s">
        <v>40</v>
      </c>
      <c r="B79" s="44">
        <f t="shared" si="2"/>
        <v>3478.23</v>
      </c>
      <c r="C79" s="45">
        <v>0</v>
      </c>
      <c r="D79" s="45">
        <v>0</v>
      </c>
      <c r="E79" s="45">
        <v>637.54</v>
      </c>
      <c r="F79" s="45">
        <v>51.6</v>
      </c>
      <c r="G79" s="45">
        <v>0</v>
      </c>
      <c r="H79" s="45">
        <v>0</v>
      </c>
      <c r="I79" s="45">
        <v>2509.5</v>
      </c>
      <c r="J79" s="45">
        <v>279.58999999999997</v>
      </c>
      <c r="K79" s="45">
        <v>0</v>
      </c>
      <c r="L79" s="45">
        <v>0</v>
      </c>
      <c r="M79" s="45">
        <v>0</v>
      </c>
      <c r="N79" s="45">
        <v>0</v>
      </c>
    </row>
    <row r="80" spans="1:14" s="35" customFormat="1" ht="15" customHeight="1">
      <c r="A80" s="35" t="s">
        <v>42</v>
      </c>
      <c r="B80" s="44">
        <f t="shared" si="2"/>
        <v>17869.55</v>
      </c>
      <c r="C80" s="44">
        <v>0</v>
      </c>
      <c r="D80" s="44">
        <v>0</v>
      </c>
      <c r="E80" s="44">
        <v>3001.68</v>
      </c>
      <c r="F80" s="44">
        <v>2565.17</v>
      </c>
      <c r="G80" s="44">
        <v>853.64</v>
      </c>
      <c r="H80" s="44">
        <v>3054.23</v>
      </c>
      <c r="I80" s="44">
        <v>1251.1599999999999</v>
      </c>
      <c r="J80" s="44">
        <v>0</v>
      </c>
      <c r="K80" s="44">
        <v>0</v>
      </c>
      <c r="L80" s="44">
        <v>2327.42</v>
      </c>
      <c r="M80" s="44">
        <v>4230.79</v>
      </c>
      <c r="N80" s="44">
        <v>585.46</v>
      </c>
    </row>
    <row r="81" spans="1:14" ht="15" customHeight="1">
      <c r="A81" s="36" t="s">
        <v>43</v>
      </c>
      <c r="B81" s="44">
        <f t="shared" si="2"/>
        <v>17869.55</v>
      </c>
      <c r="C81" s="45">
        <v>0</v>
      </c>
      <c r="D81" s="45">
        <v>0</v>
      </c>
      <c r="E81" s="45">
        <v>3001.68</v>
      </c>
      <c r="F81" s="45">
        <v>2565.17</v>
      </c>
      <c r="G81" s="45">
        <v>853.64</v>
      </c>
      <c r="H81" s="45">
        <v>3054.23</v>
      </c>
      <c r="I81" s="45">
        <v>1251.1599999999999</v>
      </c>
      <c r="J81" s="45">
        <v>0</v>
      </c>
      <c r="K81" s="45">
        <v>0</v>
      </c>
      <c r="L81" s="45">
        <v>2327.42</v>
      </c>
      <c r="M81" s="45">
        <v>4230.79</v>
      </c>
      <c r="N81" s="45">
        <v>585.46</v>
      </c>
    </row>
    <row r="82" spans="1:14" ht="15" customHeight="1">
      <c r="A82" s="35" t="s">
        <v>92</v>
      </c>
      <c r="B82" s="44">
        <f t="shared" si="2"/>
        <v>176.53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176.53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</row>
    <row r="83" spans="1:14" ht="15" customHeight="1">
      <c r="A83" s="36" t="s">
        <v>92</v>
      </c>
      <c r="B83" s="44">
        <f t="shared" si="2"/>
        <v>176.53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176.53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</row>
    <row r="84" spans="1:14" ht="15" customHeight="1">
      <c r="A84" s="35" t="s">
        <v>109</v>
      </c>
      <c r="B84" s="44">
        <f t="shared" si="2"/>
        <v>1268.8700000000001</v>
      </c>
      <c r="C84" s="44">
        <v>0</v>
      </c>
      <c r="D84" s="44">
        <v>537.98</v>
      </c>
      <c r="E84" s="44">
        <v>255.35</v>
      </c>
      <c r="F84" s="44">
        <v>0</v>
      </c>
      <c r="G84" s="44">
        <v>0</v>
      </c>
      <c r="H84" s="44">
        <v>0</v>
      </c>
      <c r="I84" s="44">
        <v>0</v>
      </c>
      <c r="J84" s="44">
        <v>475.54</v>
      </c>
      <c r="K84" s="44">
        <v>0</v>
      </c>
      <c r="L84" s="44">
        <v>0</v>
      </c>
      <c r="M84" s="44">
        <v>0</v>
      </c>
      <c r="N84" s="44">
        <v>0</v>
      </c>
    </row>
    <row r="85" spans="1:14" ht="15" customHeight="1">
      <c r="A85" s="36" t="s">
        <v>109</v>
      </c>
      <c r="B85" s="44">
        <f t="shared" si="2"/>
        <v>1268.8700000000001</v>
      </c>
      <c r="C85" s="45">
        <v>0</v>
      </c>
      <c r="D85" s="45">
        <v>537.98</v>
      </c>
      <c r="E85" s="45">
        <v>255.35</v>
      </c>
      <c r="F85" s="45">
        <v>0</v>
      </c>
      <c r="G85" s="45">
        <v>0</v>
      </c>
      <c r="H85" s="45">
        <v>0</v>
      </c>
      <c r="I85" s="45">
        <v>0</v>
      </c>
      <c r="J85" s="45">
        <v>475.54</v>
      </c>
      <c r="K85" s="45">
        <v>0</v>
      </c>
      <c r="L85" s="45">
        <v>0</v>
      </c>
      <c r="M85" s="45">
        <v>0</v>
      </c>
      <c r="N85" s="45">
        <v>0</v>
      </c>
    </row>
    <row r="86" spans="1:14" ht="15" customHeight="1">
      <c r="A86" s="35" t="s">
        <v>126</v>
      </c>
      <c r="B86" s="44">
        <f t="shared" si="2"/>
        <v>338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338</v>
      </c>
      <c r="N86" s="44">
        <v>0</v>
      </c>
    </row>
    <row r="87" spans="1:14" ht="15" customHeight="1">
      <c r="A87" s="36" t="s">
        <v>126</v>
      </c>
      <c r="B87" s="44">
        <f t="shared" si="2"/>
        <v>338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338</v>
      </c>
      <c r="N87" s="45">
        <v>0</v>
      </c>
    </row>
    <row r="88" spans="1:14" ht="15" customHeight="1">
      <c r="A88" s="35" t="s">
        <v>34</v>
      </c>
      <c r="B88" s="44">
        <f t="shared" si="2"/>
        <v>2907923.54</v>
      </c>
      <c r="C88" s="44">
        <v>51506.180000000008</v>
      </c>
      <c r="D88" s="44">
        <v>76238.149999999994</v>
      </c>
      <c r="E88" s="44">
        <v>342356.52</v>
      </c>
      <c r="F88" s="44">
        <v>78523.600000000006</v>
      </c>
      <c r="G88" s="44">
        <v>21140.949999999997</v>
      </c>
      <c r="H88" s="44">
        <v>128148.52</v>
      </c>
      <c r="I88" s="44">
        <v>83626.580000000016</v>
      </c>
      <c r="J88" s="44">
        <v>105317.56999999998</v>
      </c>
      <c r="K88" s="44">
        <v>226754.29</v>
      </c>
      <c r="L88" s="44">
        <v>329897.38</v>
      </c>
      <c r="M88" s="44">
        <v>333827.95</v>
      </c>
      <c r="N88" s="44">
        <v>1130585.8500000001</v>
      </c>
    </row>
    <row r="89" spans="1:14" ht="15" customHeight="1">
      <c r="A89" s="36" t="s">
        <v>37</v>
      </c>
      <c r="B89" s="44">
        <f t="shared" si="2"/>
        <v>965843.96000000008</v>
      </c>
      <c r="C89" s="45">
        <v>10727.940000000002</v>
      </c>
      <c r="D89" s="45">
        <v>57790.240000000005</v>
      </c>
      <c r="E89" s="45">
        <v>17916.32</v>
      </c>
      <c r="F89" s="45">
        <v>58676.99</v>
      </c>
      <c r="G89" s="45">
        <v>13882.25</v>
      </c>
      <c r="H89" s="45">
        <v>33876.249999999993</v>
      </c>
      <c r="I89" s="45">
        <v>25354.03</v>
      </c>
      <c r="J89" s="45">
        <v>99446.26999999999</v>
      </c>
      <c r="K89" s="45">
        <v>34015.5</v>
      </c>
      <c r="L89" s="45">
        <v>240170.81000000006</v>
      </c>
      <c r="M89" s="45">
        <v>146274.94999999998</v>
      </c>
      <c r="N89" s="45">
        <v>227712.41</v>
      </c>
    </row>
    <row r="90" spans="1:14" ht="15" customHeight="1">
      <c r="A90" s="36" t="s">
        <v>95</v>
      </c>
      <c r="B90" s="44">
        <f t="shared" si="2"/>
        <v>231317.91</v>
      </c>
      <c r="C90" s="45">
        <v>2588.44</v>
      </c>
      <c r="D90" s="45">
        <v>13912.73</v>
      </c>
      <c r="E90" s="45">
        <v>7566.3</v>
      </c>
      <c r="F90" s="45">
        <v>5302.4</v>
      </c>
      <c r="G90" s="45">
        <v>7258.6999999999989</v>
      </c>
      <c r="H90" s="45">
        <v>1808.54</v>
      </c>
      <c r="I90" s="45">
        <v>44935.420000000006</v>
      </c>
      <c r="J90" s="45">
        <v>4655.79</v>
      </c>
      <c r="K90" s="45">
        <v>16626.080000000002</v>
      </c>
      <c r="L90" s="45">
        <v>30741.86</v>
      </c>
      <c r="M90" s="45">
        <v>91942.8</v>
      </c>
      <c r="N90" s="45">
        <v>3978.8500000000004</v>
      </c>
    </row>
    <row r="91" spans="1:14" ht="15" customHeight="1">
      <c r="A91" s="36" t="s">
        <v>38</v>
      </c>
      <c r="B91" s="44">
        <f t="shared" si="2"/>
        <v>1252039.43</v>
      </c>
      <c r="C91" s="45">
        <v>38189.800000000003</v>
      </c>
      <c r="D91" s="45">
        <v>4535.18</v>
      </c>
      <c r="E91" s="45">
        <v>270966.17</v>
      </c>
      <c r="F91" s="45">
        <v>10288.16</v>
      </c>
      <c r="G91" s="45">
        <v>0</v>
      </c>
      <c r="H91" s="45">
        <v>79219.740000000005</v>
      </c>
      <c r="I91" s="45">
        <v>13337.130000000001</v>
      </c>
      <c r="J91" s="45">
        <v>1215.51</v>
      </c>
      <c r="K91" s="45">
        <v>13368.27</v>
      </c>
      <c r="L91" s="45">
        <v>54354.29</v>
      </c>
      <c r="M91" s="45">
        <v>37244.199999999997</v>
      </c>
      <c r="N91" s="45">
        <v>729320.98</v>
      </c>
    </row>
    <row r="92" spans="1:14" ht="15" customHeight="1">
      <c r="A92" s="36" t="s">
        <v>35</v>
      </c>
      <c r="B92" s="44">
        <f t="shared" si="2"/>
        <v>41359.78</v>
      </c>
      <c r="C92" s="45">
        <v>0</v>
      </c>
      <c r="D92" s="45">
        <v>0</v>
      </c>
      <c r="E92" s="45">
        <v>32247.9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5506.91</v>
      </c>
      <c r="L92" s="45">
        <v>3010.42</v>
      </c>
      <c r="M92" s="45">
        <v>0</v>
      </c>
      <c r="N92" s="45">
        <v>594.54999999999995</v>
      </c>
    </row>
    <row r="93" spans="1:14" ht="15" customHeight="1">
      <c r="A93" s="36" t="s">
        <v>36</v>
      </c>
      <c r="B93" s="44">
        <f t="shared" si="2"/>
        <v>28023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1620</v>
      </c>
      <c r="M93" s="45">
        <v>0</v>
      </c>
      <c r="N93" s="45">
        <v>26403</v>
      </c>
    </row>
    <row r="94" spans="1:14" ht="15" customHeight="1">
      <c r="A94" s="36" t="s">
        <v>67</v>
      </c>
      <c r="B94" s="44">
        <f t="shared" si="2"/>
        <v>195804.13999999998</v>
      </c>
      <c r="C94" s="45">
        <v>0</v>
      </c>
      <c r="D94" s="45">
        <v>0</v>
      </c>
      <c r="E94" s="45">
        <v>13659.83</v>
      </c>
      <c r="F94" s="45">
        <v>4256.05</v>
      </c>
      <c r="G94" s="45">
        <v>0</v>
      </c>
      <c r="H94" s="45">
        <v>13243.99</v>
      </c>
      <c r="I94" s="45">
        <v>0</v>
      </c>
      <c r="J94" s="45">
        <v>0</v>
      </c>
      <c r="K94" s="45">
        <v>156274.26999999999</v>
      </c>
      <c r="L94" s="45">
        <v>0</v>
      </c>
      <c r="M94" s="45">
        <v>8370</v>
      </c>
      <c r="N94" s="45">
        <v>0</v>
      </c>
    </row>
    <row r="95" spans="1:14" ht="15" customHeight="1">
      <c r="A95" s="38" t="s">
        <v>47</v>
      </c>
      <c r="B95" s="73">
        <f t="shared" si="2"/>
        <v>193535.32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963.26</v>
      </c>
      <c r="L95" s="46">
        <v>0</v>
      </c>
      <c r="M95" s="46">
        <v>49996</v>
      </c>
      <c r="N95" s="46">
        <v>142576.06</v>
      </c>
    </row>
    <row r="96" spans="1:14">
      <c r="A96" s="39" t="s">
        <v>97</v>
      </c>
      <c r="B96" s="39"/>
      <c r="C96" s="41"/>
      <c r="D96" s="41"/>
      <c r="E96" s="41"/>
      <c r="F96" s="41"/>
      <c r="G96" s="41"/>
      <c r="H96" s="41"/>
      <c r="I96" s="37"/>
      <c r="J96" s="37"/>
      <c r="K96" s="37"/>
      <c r="L96" s="37"/>
      <c r="M96" s="37"/>
      <c r="N96" s="37"/>
    </row>
    <row r="97" spans="1:14">
      <c r="A97" s="39" t="s">
        <v>96</v>
      </c>
      <c r="B97" s="40"/>
      <c r="C97" s="40"/>
      <c r="D97" s="40"/>
      <c r="E97" s="40"/>
      <c r="F97" s="40"/>
      <c r="G97" s="40"/>
      <c r="H97" s="40"/>
    </row>
    <row r="98" spans="1:14">
      <c r="A98" s="39" t="s">
        <v>196</v>
      </c>
      <c r="B98" s="39"/>
      <c r="C98" s="41"/>
      <c r="D98" s="41"/>
      <c r="E98" s="41"/>
      <c r="F98" s="41"/>
      <c r="G98" s="41"/>
      <c r="H98" s="41"/>
      <c r="I98" s="37"/>
      <c r="J98" s="37"/>
      <c r="K98" s="37"/>
      <c r="L98" s="37"/>
      <c r="M98" s="37"/>
      <c r="N98" s="37"/>
    </row>
    <row r="99" spans="1:14">
      <c r="A99" s="39" t="s">
        <v>98</v>
      </c>
      <c r="B99" s="39"/>
      <c r="C99" s="40"/>
      <c r="D99" s="40"/>
      <c r="E99" s="40"/>
      <c r="F99" s="40"/>
      <c r="G99" s="40"/>
      <c r="H99" s="40"/>
    </row>
    <row r="100" spans="1:14">
      <c r="A100" s="39" t="s">
        <v>99</v>
      </c>
      <c r="B100" s="39"/>
      <c r="C100" s="41"/>
      <c r="D100" s="41"/>
      <c r="E100" s="41"/>
      <c r="F100" s="41"/>
      <c r="G100" s="41"/>
      <c r="H100" s="41"/>
      <c r="I100" s="37"/>
      <c r="J100" s="37"/>
      <c r="K100" s="37"/>
      <c r="L100" s="37"/>
    </row>
  </sheetData>
  <mergeCells count="2">
    <mergeCell ref="A3:N3"/>
    <mergeCell ref="A4:N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08"/>
  <sheetViews>
    <sheetView showGridLines="0" workbookViewId="0">
      <selection activeCell="A109" sqref="A109"/>
    </sheetView>
  </sheetViews>
  <sheetFormatPr baseColWidth="10" defaultColWidth="11.42578125" defaultRowHeight="12"/>
  <cols>
    <col min="1" max="1" width="28.85546875" style="36" customWidth="1"/>
    <col min="2" max="2" width="13.42578125" style="35" customWidth="1"/>
    <col min="3" max="3" width="14" style="34" customWidth="1"/>
    <col min="4" max="11" width="12.7109375" style="34" customWidth="1"/>
    <col min="12" max="12" width="11.42578125" style="34" customWidth="1"/>
    <col min="13" max="16384" width="11.42578125" style="34"/>
  </cols>
  <sheetData>
    <row r="3" spans="1:14">
      <c r="A3" s="86" t="s">
        <v>188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4" ht="14.25">
      <c r="A4" s="86" t="s">
        <v>201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4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32" customFormat="1">
      <c r="A6" s="31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46</v>
      </c>
      <c r="G6" s="14" t="s">
        <v>52</v>
      </c>
      <c r="H6" s="14" t="s">
        <v>53</v>
      </c>
      <c r="I6" s="14" t="s">
        <v>55</v>
      </c>
      <c r="J6" s="14" t="s">
        <v>58</v>
      </c>
      <c r="K6" s="14" t="s">
        <v>59</v>
      </c>
      <c r="L6" s="30" t="s">
        <v>161</v>
      </c>
      <c r="M6" s="30" t="s">
        <v>61</v>
      </c>
      <c r="N6" s="30" t="s">
        <v>62</v>
      </c>
    </row>
    <row r="7" spans="1:14" ht="15" customHeight="1">
      <c r="A7" s="54" t="s">
        <v>4</v>
      </c>
      <c r="B7" s="57">
        <f>SUM(C7:N7)</f>
        <v>8143972.7699999996</v>
      </c>
      <c r="C7" s="58">
        <f t="shared" ref="C7:N7" si="0">SUM(C8,C10,C13,C17,C19,C22,C25,C29,C32,C35,C39,C43,C45,C48,C52,C56,C59,C65,C67,C72,C75,C82,C86,C89,C92,C94,C96)</f>
        <v>567688.59000000008</v>
      </c>
      <c r="D7" s="58">
        <f t="shared" si="0"/>
        <v>365899.65</v>
      </c>
      <c r="E7" s="58">
        <f t="shared" si="0"/>
        <v>380551.4</v>
      </c>
      <c r="F7" s="58">
        <f t="shared" si="0"/>
        <v>987262.73</v>
      </c>
      <c r="G7" s="58">
        <f t="shared" si="0"/>
        <v>946210.46000000008</v>
      </c>
      <c r="H7" s="58">
        <f t="shared" si="0"/>
        <v>927894.73</v>
      </c>
      <c r="I7" s="58">
        <f t="shared" si="0"/>
        <v>652385.37</v>
      </c>
      <c r="J7" s="58">
        <f t="shared" si="0"/>
        <v>522471.89</v>
      </c>
      <c r="K7" s="58">
        <f t="shared" si="0"/>
        <v>654723.17000000004</v>
      </c>
      <c r="L7" s="58">
        <f t="shared" si="0"/>
        <v>575706.60000000009</v>
      </c>
      <c r="M7" s="58">
        <f t="shared" si="0"/>
        <v>684511.46</v>
      </c>
      <c r="N7" s="58">
        <f t="shared" si="0"/>
        <v>878666.72000000009</v>
      </c>
    </row>
    <row r="8" spans="1:14" ht="15" customHeight="1">
      <c r="A8" s="53" t="s">
        <v>8</v>
      </c>
      <c r="B8" s="57">
        <f>SUM(C8:N8)</f>
        <v>1359643.28</v>
      </c>
      <c r="C8" s="59">
        <f>C9</f>
        <v>29288.120000000003</v>
      </c>
      <c r="D8" s="59">
        <f t="shared" ref="D8:N8" si="1">D9</f>
        <v>75160.330000000016</v>
      </c>
      <c r="E8" s="59">
        <f t="shared" si="1"/>
        <v>42753.520000000011</v>
      </c>
      <c r="F8" s="59">
        <f t="shared" si="1"/>
        <v>188506.07000000004</v>
      </c>
      <c r="G8" s="59">
        <f t="shared" si="1"/>
        <v>144267.96</v>
      </c>
      <c r="H8" s="59">
        <f t="shared" si="1"/>
        <v>112113.54</v>
      </c>
      <c r="I8" s="59">
        <f t="shared" si="1"/>
        <v>89421.11</v>
      </c>
      <c r="J8" s="59">
        <f t="shared" si="1"/>
        <v>72675.640000000014</v>
      </c>
      <c r="K8" s="59">
        <f t="shared" si="1"/>
        <v>66969.490000000005</v>
      </c>
      <c r="L8" s="59">
        <f t="shared" si="1"/>
        <v>130503.66</v>
      </c>
      <c r="M8" s="59">
        <f t="shared" si="1"/>
        <v>87381.880000000019</v>
      </c>
      <c r="N8" s="59">
        <f t="shared" si="1"/>
        <v>320601.96000000002</v>
      </c>
    </row>
    <row r="9" spans="1:14" ht="15" customHeight="1">
      <c r="A9" s="62" t="s">
        <v>9</v>
      </c>
      <c r="B9" s="57">
        <f t="shared" ref="B9:B71" si="2">SUM(C9:N9)</f>
        <v>1359643.28</v>
      </c>
      <c r="C9" s="75">
        <v>29288.120000000003</v>
      </c>
      <c r="D9" s="75">
        <v>75160.330000000016</v>
      </c>
      <c r="E9" s="75">
        <v>42753.520000000011</v>
      </c>
      <c r="F9" s="75">
        <v>188506.07000000004</v>
      </c>
      <c r="G9" s="75">
        <v>144267.96</v>
      </c>
      <c r="H9" s="75">
        <v>112113.54</v>
      </c>
      <c r="I9" s="75">
        <v>89421.11</v>
      </c>
      <c r="J9" s="75">
        <v>72675.640000000014</v>
      </c>
      <c r="K9" s="75">
        <v>66969.490000000005</v>
      </c>
      <c r="L9" s="75">
        <v>130503.66</v>
      </c>
      <c r="M9" s="75">
        <v>87381.880000000019</v>
      </c>
      <c r="N9" s="75">
        <v>320601.96000000002</v>
      </c>
    </row>
    <row r="10" spans="1:14" ht="15" customHeight="1">
      <c r="A10" s="53" t="s">
        <v>5</v>
      </c>
      <c r="B10" s="57">
        <f t="shared" si="2"/>
        <v>10006.58</v>
      </c>
      <c r="C10" s="59">
        <f>SUM(C11:C12)</f>
        <v>0</v>
      </c>
      <c r="D10" s="59">
        <f t="shared" ref="D10:N10" si="3">SUM(D11:D12)</f>
        <v>0</v>
      </c>
      <c r="E10" s="59">
        <f t="shared" si="3"/>
        <v>0</v>
      </c>
      <c r="F10" s="59">
        <f t="shared" si="3"/>
        <v>0</v>
      </c>
      <c r="G10" s="59">
        <f t="shared" si="3"/>
        <v>429.54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59">
        <f t="shared" si="3"/>
        <v>3145</v>
      </c>
      <c r="N10" s="59">
        <f t="shared" si="3"/>
        <v>6432.04</v>
      </c>
    </row>
    <row r="11" spans="1:14" ht="15" customHeight="1">
      <c r="A11" s="62" t="s">
        <v>5</v>
      </c>
      <c r="B11" s="57">
        <f t="shared" si="2"/>
        <v>9577.0400000000009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3145</v>
      </c>
      <c r="N11" s="75">
        <v>6432.04</v>
      </c>
    </row>
    <row r="12" spans="1:14" ht="15" customHeight="1">
      <c r="A12" s="62" t="s">
        <v>101</v>
      </c>
      <c r="B12" s="57">
        <f t="shared" si="2"/>
        <v>429.54</v>
      </c>
      <c r="C12" s="75">
        <v>0</v>
      </c>
      <c r="D12" s="75">
        <v>0</v>
      </c>
      <c r="E12" s="75">
        <v>0</v>
      </c>
      <c r="F12" s="75">
        <v>0</v>
      </c>
      <c r="G12" s="75">
        <v>429.54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</row>
    <row r="13" spans="1:14" ht="15" customHeight="1">
      <c r="A13" s="53" t="s">
        <v>6</v>
      </c>
      <c r="B13" s="57">
        <f>SUM(C13:N13)</f>
        <v>5495.5</v>
      </c>
      <c r="C13" s="59">
        <f>SUM(C14:C16)</f>
        <v>1261.6199999999999</v>
      </c>
      <c r="D13" s="59">
        <f t="shared" ref="D13:N13" si="4">SUM(D14:D16)</f>
        <v>1598</v>
      </c>
      <c r="E13" s="59">
        <f t="shared" si="4"/>
        <v>0</v>
      </c>
      <c r="F13" s="59">
        <f t="shared" si="4"/>
        <v>472.87</v>
      </c>
      <c r="G13" s="59">
        <f t="shared" si="4"/>
        <v>900</v>
      </c>
      <c r="H13" s="59">
        <f t="shared" si="4"/>
        <v>1263.01</v>
      </c>
      <c r="I13" s="59">
        <f t="shared" si="4"/>
        <v>0</v>
      </c>
      <c r="J13" s="59">
        <f t="shared" si="4"/>
        <v>0</v>
      </c>
      <c r="K13" s="59">
        <f t="shared" si="4"/>
        <v>0</v>
      </c>
      <c r="L13" s="59">
        <f t="shared" si="4"/>
        <v>0</v>
      </c>
      <c r="M13" s="59">
        <f t="shared" si="4"/>
        <v>0</v>
      </c>
      <c r="N13" s="59">
        <f t="shared" si="4"/>
        <v>0</v>
      </c>
    </row>
    <row r="14" spans="1:14" ht="15" customHeight="1">
      <c r="A14" s="62" t="s">
        <v>6</v>
      </c>
      <c r="B14" s="57">
        <f t="shared" si="2"/>
        <v>4122.63</v>
      </c>
      <c r="C14" s="60">
        <v>1261.6199999999999</v>
      </c>
      <c r="D14" s="60">
        <v>1598</v>
      </c>
      <c r="E14" s="60">
        <v>0</v>
      </c>
      <c r="F14" s="60">
        <v>0</v>
      </c>
      <c r="G14" s="60">
        <v>0</v>
      </c>
      <c r="H14" s="60">
        <v>1263.01</v>
      </c>
      <c r="I14" s="60">
        <v>0</v>
      </c>
      <c r="J14" s="60">
        <v>0</v>
      </c>
      <c r="K14" s="60">
        <v>0</v>
      </c>
      <c r="L14" s="61">
        <v>0</v>
      </c>
      <c r="M14" s="61">
        <v>0</v>
      </c>
      <c r="N14" s="61">
        <v>0</v>
      </c>
    </row>
    <row r="15" spans="1:14" s="35" customFormat="1" ht="15" customHeight="1">
      <c r="A15" s="62" t="s">
        <v>153</v>
      </c>
      <c r="B15" s="57">
        <f t="shared" si="2"/>
        <v>472.87</v>
      </c>
      <c r="C15" s="60">
        <v>0</v>
      </c>
      <c r="D15" s="60">
        <v>0</v>
      </c>
      <c r="E15" s="60">
        <v>0</v>
      </c>
      <c r="F15" s="60">
        <v>472.87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1">
        <v>0</v>
      </c>
      <c r="M15" s="61">
        <v>0</v>
      </c>
      <c r="N15" s="58">
        <v>0</v>
      </c>
    </row>
    <row r="16" spans="1:14" ht="15" customHeight="1">
      <c r="A16" s="62" t="s">
        <v>154</v>
      </c>
      <c r="B16" s="57">
        <f t="shared" si="2"/>
        <v>900</v>
      </c>
      <c r="C16" s="60">
        <v>0</v>
      </c>
      <c r="D16" s="60">
        <v>0</v>
      </c>
      <c r="E16" s="60">
        <v>0</v>
      </c>
      <c r="F16" s="60">
        <v>0</v>
      </c>
      <c r="G16" s="60">
        <v>900</v>
      </c>
      <c r="H16" s="60">
        <v>0</v>
      </c>
      <c r="I16" s="60">
        <v>0</v>
      </c>
      <c r="J16" s="60">
        <v>0</v>
      </c>
      <c r="K16" s="60">
        <v>0</v>
      </c>
      <c r="L16" s="61">
        <v>0</v>
      </c>
      <c r="M16" s="61">
        <v>0</v>
      </c>
      <c r="N16" s="61">
        <v>0</v>
      </c>
    </row>
    <row r="17" spans="1:14" s="35" customFormat="1" ht="15" customHeight="1">
      <c r="A17" s="53" t="s">
        <v>140</v>
      </c>
      <c r="B17" s="57">
        <f t="shared" si="2"/>
        <v>1850</v>
      </c>
      <c r="C17" s="59">
        <f>SUM(C18)</f>
        <v>0</v>
      </c>
      <c r="D17" s="59">
        <f t="shared" ref="D17:N17" si="5">SUM(D18)</f>
        <v>0</v>
      </c>
      <c r="E17" s="59">
        <f t="shared" si="5"/>
        <v>1850</v>
      </c>
      <c r="F17" s="59">
        <f t="shared" si="5"/>
        <v>0</v>
      </c>
      <c r="G17" s="59">
        <f t="shared" si="5"/>
        <v>0</v>
      </c>
      <c r="H17" s="59">
        <f t="shared" si="5"/>
        <v>0</v>
      </c>
      <c r="I17" s="59">
        <f t="shared" si="5"/>
        <v>0</v>
      </c>
      <c r="J17" s="59">
        <f t="shared" si="5"/>
        <v>0</v>
      </c>
      <c r="K17" s="59">
        <f t="shared" si="5"/>
        <v>0</v>
      </c>
      <c r="L17" s="59">
        <f t="shared" si="5"/>
        <v>0</v>
      </c>
      <c r="M17" s="59">
        <f t="shared" si="5"/>
        <v>0</v>
      </c>
      <c r="N17" s="59">
        <f t="shared" si="5"/>
        <v>0</v>
      </c>
    </row>
    <row r="18" spans="1:14" ht="15" customHeight="1">
      <c r="A18" s="62" t="s">
        <v>140</v>
      </c>
      <c r="B18" s="57">
        <f t="shared" si="2"/>
        <v>1850</v>
      </c>
      <c r="C18" s="75">
        <v>0</v>
      </c>
      <c r="D18" s="75">
        <v>0</v>
      </c>
      <c r="E18" s="75">
        <v>1850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</row>
    <row r="19" spans="1:14" s="35" customFormat="1" ht="15" customHeight="1">
      <c r="A19" s="53" t="s">
        <v>10</v>
      </c>
      <c r="B19" s="57">
        <f t="shared" si="2"/>
        <v>95062.389999999985</v>
      </c>
      <c r="C19" s="59">
        <f t="shared" ref="C19:N19" si="6">SUM(C20:C21)</f>
        <v>5624.96</v>
      </c>
      <c r="D19" s="59">
        <f t="shared" si="6"/>
        <v>7969.25</v>
      </c>
      <c r="E19" s="59">
        <f t="shared" si="6"/>
        <v>25274.99</v>
      </c>
      <c r="F19" s="59">
        <f t="shared" si="6"/>
        <v>4144.07</v>
      </c>
      <c r="G19" s="59">
        <f t="shared" si="6"/>
        <v>3537.29</v>
      </c>
      <c r="H19" s="59">
        <f t="shared" si="6"/>
        <v>3873.25</v>
      </c>
      <c r="I19" s="59">
        <f t="shared" si="6"/>
        <v>11488.93</v>
      </c>
      <c r="J19" s="59">
        <f t="shared" si="6"/>
        <v>1830.45</v>
      </c>
      <c r="K19" s="59">
        <f t="shared" si="6"/>
        <v>1356.23</v>
      </c>
      <c r="L19" s="59">
        <f t="shared" si="6"/>
        <v>2071.9</v>
      </c>
      <c r="M19" s="59">
        <f t="shared" si="6"/>
        <v>3815.76</v>
      </c>
      <c r="N19" s="59">
        <f t="shared" si="6"/>
        <v>24075.31</v>
      </c>
    </row>
    <row r="20" spans="1:14" s="35" customFormat="1" ht="15" customHeight="1">
      <c r="A20" s="62" t="s">
        <v>11</v>
      </c>
      <c r="B20" s="57">
        <f>SUM(C20:N20)</f>
        <v>94408.589999999982</v>
      </c>
      <c r="C20" s="75">
        <v>5624.96</v>
      </c>
      <c r="D20" s="75">
        <v>7969.25</v>
      </c>
      <c r="E20" s="75">
        <v>25274.99</v>
      </c>
      <c r="F20" s="75">
        <v>4144.07</v>
      </c>
      <c r="G20" s="75">
        <v>3537.29</v>
      </c>
      <c r="H20" s="75">
        <v>3681.75</v>
      </c>
      <c r="I20" s="75">
        <v>11488.93</v>
      </c>
      <c r="J20" s="75">
        <v>1830.45</v>
      </c>
      <c r="K20" s="75">
        <v>893.93</v>
      </c>
      <c r="L20" s="75">
        <v>2071.9</v>
      </c>
      <c r="M20" s="75">
        <v>3815.76</v>
      </c>
      <c r="N20" s="75">
        <v>24075.31</v>
      </c>
    </row>
    <row r="21" spans="1:14" ht="15" customHeight="1">
      <c r="A21" s="62" t="s">
        <v>63</v>
      </c>
      <c r="B21" s="57">
        <f t="shared" si="2"/>
        <v>653.79999999999995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191.5</v>
      </c>
      <c r="I21" s="75">
        <v>0</v>
      </c>
      <c r="J21" s="75">
        <v>0</v>
      </c>
      <c r="K21" s="75">
        <v>462.3</v>
      </c>
      <c r="L21" s="75">
        <v>0</v>
      </c>
      <c r="M21" s="75">
        <v>0</v>
      </c>
      <c r="N21" s="75">
        <v>0</v>
      </c>
    </row>
    <row r="22" spans="1:14" ht="15" customHeight="1">
      <c r="A22" s="53" t="s">
        <v>56</v>
      </c>
      <c r="B22" s="57">
        <f t="shared" si="2"/>
        <v>166824.95999999999</v>
      </c>
      <c r="C22" s="59">
        <f>SUM(C23:C24)</f>
        <v>116132.76</v>
      </c>
      <c r="D22" s="59">
        <f t="shared" ref="D22:N22" si="7">SUM(D23:D24)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943.2</v>
      </c>
      <c r="I22" s="59">
        <f t="shared" si="7"/>
        <v>0</v>
      </c>
      <c r="J22" s="59">
        <f t="shared" si="7"/>
        <v>0</v>
      </c>
      <c r="K22" s="59">
        <f t="shared" si="7"/>
        <v>0</v>
      </c>
      <c r="L22" s="59">
        <f t="shared" si="7"/>
        <v>49749</v>
      </c>
      <c r="M22" s="59">
        <f t="shared" si="7"/>
        <v>0</v>
      </c>
      <c r="N22" s="59">
        <f t="shared" si="7"/>
        <v>0</v>
      </c>
    </row>
    <row r="23" spans="1:14" ht="15" customHeight="1">
      <c r="A23" s="62" t="s">
        <v>56</v>
      </c>
      <c r="B23" s="57">
        <f t="shared" si="2"/>
        <v>943.2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943.2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 s="35" customFormat="1" ht="15" customHeight="1">
      <c r="A24" s="62" t="s">
        <v>75</v>
      </c>
      <c r="B24" s="57">
        <f t="shared" si="2"/>
        <v>165881.76</v>
      </c>
      <c r="C24" s="75">
        <v>116132.76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49749</v>
      </c>
      <c r="M24" s="75">
        <v>0</v>
      </c>
      <c r="N24" s="75">
        <v>0</v>
      </c>
    </row>
    <row r="25" spans="1:14" ht="15" customHeight="1">
      <c r="A25" s="53" t="s">
        <v>12</v>
      </c>
      <c r="B25" s="57">
        <f t="shared" si="2"/>
        <v>65705.64</v>
      </c>
      <c r="C25" s="59">
        <f>SUM(C26:C28)</f>
        <v>3597.38</v>
      </c>
      <c r="D25" s="59">
        <f t="shared" ref="D25:N25" si="8">SUM(D26:D28)</f>
        <v>3262.96</v>
      </c>
      <c r="E25" s="59">
        <f t="shared" si="8"/>
        <v>2092.2199999999998</v>
      </c>
      <c r="F25" s="59">
        <f t="shared" si="8"/>
        <v>6805.3099999999995</v>
      </c>
      <c r="G25" s="59">
        <f t="shared" si="8"/>
        <v>1200.8200000000002</v>
      </c>
      <c r="H25" s="59">
        <f t="shared" si="8"/>
        <v>3399.37</v>
      </c>
      <c r="I25" s="59">
        <f t="shared" si="8"/>
        <v>15398.78</v>
      </c>
      <c r="J25" s="59">
        <f t="shared" si="8"/>
        <v>10118.299999999999</v>
      </c>
      <c r="K25" s="59">
        <f t="shared" si="8"/>
        <v>1459.4699999999998</v>
      </c>
      <c r="L25" s="59">
        <f t="shared" si="8"/>
        <v>1966.97</v>
      </c>
      <c r="M25" s="59">
        <f t="shared" si="8"/>
        <v>10230.23</v>
      </c>
      <c r="N25" s="59">
        <f t="shared" si="8"/>
        <v>6173.83</v>
      </c>
    </row>
    <row r="26" spans="1:14" ht="15" customHeight="1">
      <c r="A26" s="62" t="s">
        <v>13</v>
      </c>
      <c r="B26" s="57">
        <f>SUM(C26:N26)</f>
        <v>63827.869999999995</v>
      </c>
      <c r="C26" s="75">
        <v>3597.38</v>
      </c>
      <c r="D26" s="75">
        <v>3262.96</v>
      </c>
      <c r="E26" s="75">
        <v>2092.2199999999998</v>
      </c>
      <c r="F26" s="75">
        <v>6022.12</v>
      </c>
      <c r="G26" s="75">
        <v>1200.8200000000002</v>
      </c>
      <c r="H26" s="75">
        <v>3399.37</v>
      </c>
      <c r="I26" s="75">
        <v>15398.78</v>
      </c>
      <c r="J26" s="75">
        <v>10118.299999999999</v>
      </c>
      <c r="K26" s="75">
        <v>364.89</v>
      </c>
      <c r="L26" s="75">
        <v>1966.97</v>
      </c>
      <c r="M26" s="75">
        <v>10230.23</v>
      </c>
      <c r="N26" s="75">
        <v>6173.83</v>
      </c>
    </row>
    <row r="27" spans="1:14" s="35" customFormat="1" ht="15" customHeight="1">
      <c r="A27" s="62" t="s">
        <v>64</v>
      </c>
      <c r="B27" s="57">
        <f t="shared" si="2"/>
        <v>783.19</v>
      </c>
      <c r="C27" s="75">
        <v>0</v>
      </c>
      <c r="D27" s="75">
        <v>0</v>
      </c>
      <c r="E27" s="75">
        <v>0</v>
      </c>
      <c r="F27" s="75">
        <v>783.19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</row>
    <row r="28" spans="1:14" s="35" customFormat="1" ht="15" customHeight="1">
      <c r="A28" s="62" t="s">
        <v>155</v>
      </c>
      <c r="B28" s="57">
        <f t="shared" si="2"/>
        <v>1094.58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1094.58</v>
      </c>
      <c r="L28" s="75">
        <v>0</v>
      </c>
      <c r="M28" s="75">
        <v>0</v>
      </c>
      <c r="N28" s="75">
        <v>0</v>
      </c>
    </row>
    <row r="29" spans="1:14" ht="15" customHeight="1">
      <c r="A29" s="53" t="s">
        <v>16</v>
      </c>
      <c r="B29" s="57">
        <f t="shared" si="2"/>
        <v>1073507</v>
      </c>
      <c r="C29" s="59">
        <f>SUM(C30:C31)</f>
        <v>41996.03</v>
      </c>
      <c r="D29" s="59">
        <f t="shared" ref="D29:N29" si="9">SUM(D30:D31)</f>
        <v>61254.5</v>
      </c>
      <c r="E29" s="59">
        <f t="shared" si="9"/>
        <v>27241.600000000002</v>
      </c>
      <c r="F29" s="59">
        <f t="shared" si="9"/>
        <v>185485.93</v>
      </c>
      <c r="G29" s="59">
        <f t="shared" si="9"/>
        <v>157186.26</v>
      </c>
      <c r="H29" s="59">
        <f t="shared" si="9"/>
        <v>111673.9</v>
      </c>
      <c r="I29" s="59">
        <f t="shared" si="9"/>
        <v>89429.220000000016</v>
      </c>
      <c r="J29" s="59">
        <f t="shared" si="9"/>
        <v>45625.25</v>
      </c>
      <c r="K29" s="59">
        <f t="shared" si="9"/>
        <v>78003.899999999994</v>
      </c>
      <c r="L29" s="59">
        <f t="shared" si="9"/>
        <v>80187.78</v>
      </c>
      <c r="M29" s="59">
        <f t="shared" si="9"/>
        <v>106447.07</v>
      </c>
      <c r="N29" s="59">
        <f t="shared" si="9"/>
        <v>88975.559999999983</v>
      </c>
    </row>
    <row r="30" spans="1:14" s="35" customFormat="1" ht="15" customHeight="1">
      <c r="A30" s="62" t="s">
        <v>76</v>
      </c>
      <c r="B30" s="57">
        <f t="shared" si="2"/>
        <v>1072830.21</v>
      </c>
      <c r="C30" s="75">
        <v>41996.03</v>
      </c>
      <c r="D30" s="75">
        <v>61254.5</v>
      </c>
      <c r="E30" s="75">
        <v>27241.600000000002</v>
      </c>
      <c r="F30" s="75">
        <v>185485.93</v>
      </c>
      <c r="G30" s="75">
        <v>157186.26</v>
      </c>
      <c r="H30" s="75">
        <v>111673.9</v>
      </c>
      <c r="I30" s="75">
        <v>89429.220000000016</v>
      </c>
      <c r="J30" s="75">
        <v>45625.25</v>
      </c>
      <c r="K30" s="75">
        <v>78003.899999999994</v>
      </c>
      <c r="L30" s="75">
        <v>80187.78</v>
      </c>
      <c r="M30" s="75">
        <v>106447.07</v>
      </c>
      <c r="N30" s="75">
        <v>88298.76999999999</v>
      </c>
    </row>
    <row r="31" spans="1:14" s="35" customFormat="1" ht="15" customHeight="1">
      <c r="A31" s="63" t="s">
        <v>77</v>
      </c>
      <c r="B31" s="57">
        <f t="shared" si="2"/>
        <v>676.79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676.79</v>
      </c>
    </row>
    <row r="32" spans="1:14" ht="15" customHeight="1">
      <c r="A32" s="53" t="s">
        <v>17</v>
      </c>
      <c r="B32" s="57">
        <f t="shared" si="2"/>
        <v>73479.47</v>
      </c>
      <c r="C32" s="59">
        <f>SUM(C33:C34)</f>
        <v>0</v>
      </c>
      <c r="D32" s="59">
        <f t="shared" ref="D32:N32" si="10">SUM(D33:D34)</f>
        <v>0</v>
      </c>
      <c r="E32" s="59">
        <f t="shared" si="10"/>
        <v>0</v>
      </c>
      <c r="F32" s="59">
        <f t="shared" si="10"/>
        <v>1667.4099999999999</v>
      </c>
      <c r="G32" s="59">
        <f t="shared" si="10"/>
        <v>1240.52</v>
      </c>
      <c r="H32" s="59">
        <f t="shared" si="10"/>
        <v>0</v>
      </c>
      <c r="I32" s="59">
        <f t="shared" si="10"/>
        <v>1059.25</v>
      </c>
      <c r="J32" s="59">
        <f t="shared" si="10"/>
        <v>536.09</v>
      </c>
      <c r="K32" s="59">
        <f t="shared" si="10"/>
        <v>4962.33</v>
      </c>
      <c r="L32" s="59">
        <f t="shared" si="10"/>
        <v>0</v>
      </c>
      <c r="M32" s="59">
        <f t="shared" si="10"/>
        <v>0</v>
      </c>
      <c r="N32" s="59">
        <f t="shared" si="10"/>
        <v>64013.869999999995</v>
      </c>
    </row>
    <row r="33" spans="1:14" s="35" customFormat="1" ht="15" customHeight="1">
      <c r="A33" s="62" t="s">
        <v>17</v>
      </c>
      <c r="B33" s="57">
        <f t="shared" si="2"/>
        <v>9465.5999999999985</v>
      </c>
      <c r="C33" s="75">
        <v>0</v>
      </c>
      <c r="D33" s="75">
        <v>0</v>
      </c>
      <c r="E33" s="75">
        <v>0</v>
      </c>
      <c r="F33" s="75">
        <v>1667.4099999999999</v>
      </c>
      <c r="G33" s="75">
        <v>1240.52</v>
      </c>
      <c r="H33" s="75">
        <v>0</v>
      </c>
      <c r="I33" s="75">
        <v>1059.25</v>
      </c>
      <c r="J33" s="75">
        <v>536.09</v>
      </c>
      <c r="K33" s="75">
        <v>4962.33</v>
      </c>
      <c r="L33" s="75">
        <v>0</v>
      </c>
      <c r="M33" s="75">
        <v>0</v>
      </c>
      <c r="N33" s="75">
        <v>0</v>
      </c>
    </row>
    <row r="34" spans="1:14" s="35" customFormat="1" ht="15" customHeight="1">
      <c r="A34" s="63" t="s">
        <v>48</v>
      </c>
      <c r="B34" s="57">
        <f t="shared" si="2"/>
        <v>64013.869999999995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64013.869999999995</v>
      </c>
    </row>
    <row r="35" spans="1:14" ht="15" customHeight="1">
      <c r="A35" s="53" t="s">
        <v>18</v>
      </c>
      <c r="B35" s="57">
        <f t="shared" si="2"/>
        <v>35811.19</v>
      </c>
      <c r="C35" s="59">
        <f>SUM(C36:C38)</f>
        <v>0</v>
      </c>
      <c r="D35" s="59">
        <f t="shared" ref="D35:N35" si="11">SUM(D36:D38)</f>
        <v>3331.35</v>
      </c>
      <c r="E35" s="59">
        <f t="shared" si="11"/>
        <v>0</v>
      </c>
      <c r="F35" s="59">
        <f t="shared" si="11"/>
        <v>288.79000000000002</v>
      </c>
      <c r="G35" s="59">
        <f t="shared" si="11"/>
        <v>3049.97</v>
      </c>
      <c r="H35" s="59">
        <f t="shared" si="11"/>
        <v>414</v>
      </c>
      <c r="I35" s="59">
        <f t="shared" si="11"/>
        <v>5430.88</v>
      </c>
      <c r="J35" s="59">
        <f t="shared" si="11"/>
        <v>10886.45</v>
      </c>
      <c r="K35" s="59">
        <f t="shared" si="11"/>
        <v>1797.66</v>
      </c>
      <c r="L35" s="59">
        <f t="shared" si="11"/>
        <v>0</v>
      </c>
      <c r="M35" s="59">
        <f t="shared" si="11"/>
        <v>3710.69</v>
      </c>
      <c r="N35" s="59">
        <f t="shared" si="11"/>
        <v>6901.4000000000005</v>
      </c>
    </row>
    <row r="36" spans="1:14" ht="15" customHeight="1">
      <c r="A36" s="62" t="s">
        <v>18</v>
      </c>
      <c r="B36" s="57">
        <f>SUM(C36:N36)</f>
        <v>32535.61</v>
      </c>
      <c r="C36" s="75">
        <v>0</v>
      </c>
      <c r="D36" s="75">
        <v>2536.73</v>
      </c>
      <c r="E36" s="75">
        <v>0</v>
      </c>
      <c r="F36" s="75">
        <v>0</v>
      </c>
      <c r="G36" s="75">
        <v>3049.97</v>
      </c>
      <c r="H36" s="75">
        <v>414</v>
      </c>
      <c r="I36" s="75">
        <v>5430.88</v>
      </c>
      <c r="J36" s="75">
        <v>10420.67</v>
      </c>
      <c r="K36" s="75">
        <v>1797.66</v>
      </c>
      <c r="L36" s="75">
        <v>0</v>
      </c>
      <c r="M36" s="75">
        <v>1984.3</v>
      </c>
      <c r="N36" s="75">
        <v>6901.4000000000005</v>
      </c>
    </row>
    <row r="37" spans="1:14" ht="15" customHeight="1">
      <c r="A37" s="62" t="s">
        <v>19</v>
      </c>
      <c r="B37" s="57">
        <f t="shared" si="2"/>
        <v>2480.96</v>
      </c>
      <c r="C37" s="75">
        <v>0</v>
      </c>
      <c r="D37" s="75">
        <v>0</v>
      </c>
      <c r="E37" s="75">
        <v>0</v>
      </c>
      <c r="F37" s="75">
        <v>288.79000000000002</v>
      </c>
      <c r="G37" s="75">
        <v>0</v>
      </c>
      <c r="H37" s="75">
        <v>0</v>
      </c>
      <c r="I37" s="75">
        <v>0</v>
      </c>
      <c r="J37" s="75">
        <v>465.78</v>
      </c>
      <c r="K37" s="75">
        <v>0</v>
      </c>
      <c r="L37" s="75">
        <v>0</v>
      </c>
      <c r="M37" s="75">
        <v>1726.39</v>
      </c>
      <c r="N37" s="75">
        <v>0</v>
      </c>
    </row>
    <row r="38" spans="1:14" s="35" customFormat="1" ht="15" customHeight="1">
      <c r="A38" s="62" t="s">
        <v>142</v>
      </c>
      <c r="B38" s="57">
        <f t="shared" si="2"/>
        <v>794.62</v>
      </c>
      <c r="C38" s="75">
        <v>0</v>
      </c>
      <c r="D38" s="75">
        <v>794.62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</row>
    <row r="39" spans="1:14" ht="15" customHeight="1">
      <c r="A39" s="53" t="s">
        <v>20</v>
      </c>
      <c r="B39" s="57">
        <f t="shared" si="2"/>
        <v>8954.9399999999987</v>
      </c>
      <c r="C39" s="59">
        <f>SUM(C40:C42)</f>
        <v>1542</v>
      </c>
      <c r="D39" s="59">
        <f t="shared" ref="D39:N39" si="12">SUM(D40:D42)</f>
        <v>470.44</v>
      </c>
      <c r="E39" s="59">
        <f t="shared" si="12"/>
        <v>0</v>
      </c>
      <c r="F39" s="59">
        <f t="shared" si="12"/>
        <v>542.75</v>
      </c>
      <c r="G39" s="59">
        <f t="shared" si="12"/>
        <v>1438.8</v>
      </c>
      <c r="H39" s="59">
        <f t="shared" si="12"/>
        <v>388</v>
      </c>
      <c r="I39" s="59">
        <f t="shared" si="12"/>
        <v>0</v>
      </c>
      <c r="J39" s="59">
        <f t="shared" si="12"/>
        <v>1410.51</v>
      </c>
      <c r="K39" s="59">
        <f t="shared" si="12"/>
        <v>0</v>
      </c>
      <c r="L39" s="59">
        <f t="shared" si="12"/>
        <v>698.15</v>
      </c>
      <c r="M39" s="59">
        <f t="shared" si="12"/>
        <v>0</v>
      </c>
      <c r="N39" s="59">
        <f t="shared" si="12"/>
        <v>2464.29</v>
      </c>
    </row>
    <row r="40" spans="1:14" ht="15" customHeight="1">
      <c r="A40" s="62" t="s">
        <v>21</v>
      </c>
      <c r="B40" s="57">
        <f>SUM(C40:N40)</f>
        <v>4066.9500000000003</v>
      </c>
      <c r="C40" s="75">
        <v>1542</v>
      </c>
      <c r="D40" s="75">
        <v>0</v>
      </c>
      <c r="E40" s="75">
        <v>0</v>
      </c>
      <c r="F40" s="75">
        <v>0</v>
      </c>
      <c r="G40" s="75">
        <v>1438.8</v>
      </c>
      <c r="H40" s="75">
        <v>388</v>
      </c>
      <c r="I40" s="75">
        <v>0</v>
      </c>
      <c r="J40" s="75">
        <v>0</v>
      </c>
      <c r="K40" s="75">
        <v>0</v>
      </c>
      <c r="L40" s="75">
        <v>698.15</v>
      </c>
      <c r="M40" s="75">
        <v>0</v>
      </c>
      <c r="N40" s="75">
        <v>0</v>
      </c>
    </row>
    <row r="41" spans="1:14" s="35" customFormat="1" ht="15" customHeight="1">
      <c r="A41" s="62" t="s">
        <v>66</v>
      </c>
      <c r="B41" s="57">
        <f t="shared" si="2"/>
        <v>1013.19</v>
      </c>
      <c r="C41" s="75">
        <v>0</v>
      </c>
      <c r="D41" s="75">
        <v>470.44</v>
      </c>
      <c r="E41" s="75">
        <v>0</v>
      </c>
      <c r="F41" s="75">
        <v>542.75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</row>
    <row r="42" spans="1:14" ht="15" customHeight="1">
      <c r="A42" s="62" t="s">
        <v>156</v>
      </c>
      <c r="B42" s="57">
        <f t="shared" si="2"/>
        <v>3874.8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1410.51</v>
      </c>
      <c r="K42" s="75">
        <v>0</v>
      </c>
      <c r="L42" s="75">
        <v>0</v>
      </c>
      <c r="M42" s="75">
        <v>0</v>
      </c>
      <c r="N42" s="75">
        <v>2464.29</v>
      </c>
    </row>
    <row r="43" spans="1:14" ht="15" customHeight="1">
      <c r="A43" s="53" t="s">
        <v>49</v>
      </c>
      <c r="B43" s="57">
        <f t="shared" si="2"/>
        <v>2505.3000000000002</v>
      </c>
      <c r="C43" s="59">
        <f>SUM(C44)</f>
        <v>0</v>
      </c>
      <c r="D43" s="59">
        <f t="shared" ref="D43:N43" si="13">SUM(D44)</f>
        <v>0</v>
      </c>
      <c r="E43" s="59">
        <f t="shared" si="13"/>
        <v>0</v>
      </c>
      <c r="F43" s="59">
        <f t="shared" si="13"/>
        <v>2505.3000000000002</v>
      </c>
      <c r="G43" s="59">
        <f t="shared" si="13"/>
        <v>0</v>
      </c>
      <c r="H43" s="59">
        <f t="shared" si="13"/>
        <v>0</v>
      </c>
      <c r="I43" s="59">
        <f t="shared" si="13"/>
        <v>0</v>
      </c>
      <c r="J43" s="59">
        <f t="shared" si="13"/>
        <v>0</v>
      </c>
      <c r="K43" s="59">
        <f t="shared" si="13"/>
        <v>0</v>
      </c>
      <c r="L43" s="59">
        <f t="shared" si="13"/>
        <v>0</v>
      </c>
      <c r="M43" s="59">
        <f t="shared" si="13"/>
        <v>0</v>
      </c>
      <c r="N43" s="59">
        <f t="shared" si="13"/>
        <v>0</v>
      </c>
    </row>
    <row r="44" spans="1:14" s="35" customFormat="1" ht="15" customHeight="1">
      <c r="A44" s="62" t="s">
        <v>157</v>
      </c>
      <c r="B44" s="57">
        <f t="shared" si="2"/>
        <v>2505.3000000000002</v>
      </c>
      <c r="C44" s="75">
        <v>0</v>
      </c>
      <c r="D44" s="75">
        <v>0</v>
      </c>
      <c r="E44" s="75">
        <v>0</v>
      </c>
      <c r="F44" s="75">
        <v>2505.3000000000002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</row>
    <row r="45" spans="1:14" ht="15" customHeight="1">
      <c r="A45" s="53" t="s">
        <v>118</v>
      </c>
      <c r="B45" s="57">
        <f t="shared" si="2"/>
        <v>58175.130000000005</v>
      </c>
      <c r="C45" s="59">
        <f>SUM(C46:C47)</f>
        <v>0</v>
      </c>
      <c r="D45" s="59">
        <f t="shared" ref="D45:N45" si="14">SUM(D46:D47)</f>
        <v>7143.28</v>
      </c>
      <c r="E45" s="59">
        <f t="shared" si="14"/>
        <v>7319.92</v>
      </c>
      <c r="F45" s="59">
        <f t="shared" si="14"/>
        <v>385</v>
      </c>
      <c r="G45" s="59">
        <f t="shared" si="14"/>
        <v>611.25</v>
      </c>
      <c r="H45" s="59">
        <f t="shared" si="14"/>
        <v>690.45</v>
      </c>
      <c r="I45" s="59">
        <f t="shared" si="14"/>
        <v>15200</v>
      </c>
      <c r="J45" s="59">
        <f t="shared" si="14"/>
        <v>361.59</v>
      </c>
      <c r="K45" s="59">
        <f t="shared" si="14"/>
        <v>612.09</v>
      </c>
      <c r="L45" s="59">
        <f t="shared" si="14"/>
        <v>0</v>
      </c>
      <c r="M45" s="59">
        <f t="shared" si="14"/>
        <v>0</v>
      </c>
      <c r="N45" s="59">
        <f t="shared" si="14"/>
        <v>25851.550000000003</v>
      </c>
    </row>
    <row r="46" spans="1:14" s="35" customFormat="1" ht="15" customHeight="1">
      <c r="A46" s="62" t="s">
        <v>22</v>
      </c>
      <c r="B46" s="57">
        <f t="shared" si="2"/>
        <v>57247.590000000004</v>
      </c>
      <c r="C46" s="75">
        <v>0</v>
      </c>
      <c r="D46" s="75">
        <v>6827.83</v>
      </c>
      <c r="E46" s="75">
        <v>7319.92</v>
      </c>
      <c r="F46" s="75">
        <v>385</v>
      </c>
      <c r="G46" s="75">
        <v>611.25</v>
      </c>
      <c r="H46" s="75">
        <v>690.45</v>
      </c>
      <c r="I46" s="75">
        <v>15200</v>
      </c>
      <c r="J46" s="75">
        <v>361.59</v>
      </c>
      <c r="K46" s="75">
        <v>0</v>
      </c>
      <c r="L46" s="75">
        <v>0</v>
      </c>
      <c r="M46" s="75">
        <v>0</v>
      </c>
      <c r="N46" s="75">
        <v>25851.550000000003</v>
      </c>
    </row>
    <row r="47" spans="1:14" ht="15" customHeight="1">
      <c r="A47" s="62" t="s">
        <v>81</v>
      </c>
      <c r="B47" s="57">
        <f t="shared" si="2"/>
        <v>927.54</v>
      </c>
      <c r="C47" s="75">
        <v>0</v>
      </c>
      <c r="D47" s="75">
        <v>315.45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612.09</v>
      </c>
      <c r="L47" s="75">
        <v>0</v>
      </c>
      <c r="M47" s="75">
        <v>0</v>
      </c>
      <c r="N47" s="75">
        <v>0</v>
      </c>
    </row>
    <row r="48" spans="1:14" s="35" customFormat="1" ht="15" customHeight="1">
      <c r="A48" s="53" t="s">
        <v>23</v>
      </c>
      <c r="B48" s="57">
        <f t="shared" si="2"/>
        <v>50257.61</v>
      </c>
      <c r="C48" s="59">
        <f>SUM(C49:C51)</f>
        <v>1562.97</v>
      </c>
      <c r="D48" s="59">
        <f t="shared" ref="D48:N48" si="15">SUM(D49:D51)</f>
        <v>24250</v>
      </c>
      <c r="E48" s="59">
        <f t="shared" si="15"/>
        <v>0</v>
      </c>
      <c r="F48" s="59">
        <f t="shared" si="15"/>
        <v>417.93</v>
      </c>
      <c r="G48" s="59">
        <f t="shared" si="15"/>
        <v>2812.6500000000005</v>
      </c>
      <c r="H48" s="59">
        <f t="shared" si="15"/>
        <v>613.54999999999995</v>
      </c>
      <c r="I48" s="59">
        <f t="shared" si="15"/>
        <v>7145.9000000000005</v>
      </c>
      <c r="J48" s="59">
        <f t="shared" si="15"/>
        <v>1373.04</v>
      </c>
      <c r="K48" s="59">
        <f t="shared" si="15"/>
        <v>6040.99</v>
      </c>
      <c r="L48" s="59">
        <f t="shared" si="15"/>
        <v>6040.58</v>
      </c>
      <c r="M48" s="59">
        <f t="shared" si="15"/>
        <v>0</v>
      </c>
      <c r="N48" s="59">
        <f t="shared" si="15"/>
        <v>0</v>
      </c>
    </row>
    <row r="49" spans="1:14" ht="15" customHeight="1">
      <c r="A49" s="62" t="s">
        <v>23</v>
      </c>
      <c r="B49" s="57">
        <f t="shared" si="2"/>
        <v>13668.91</v>
      </c>
      <c r="C49" s="75">
        <v>1562.97</v>
      </c>
      <c r="D49" s="75">
        <v>0</v>
      </c>
      <c r="E49" s="75">
        <v>0</v>
      </c>
      <c r="F49" s="75">
        <v>417.93</v>
      </c>
      <c r="G49" s="75">
        <v>1761.5800000000002</v>
      </c>
      <c r="H49" s="75">
        <v>613.54999999999995</v>
      </c>
      <c r="I49" s="75">
        <v>1733.43</v>
      </c>
      <c r="J49" s="75">
        <v>0</v>
      </c>
      <c r="K49" s="75">
        <v>1538.87</v>
      </c>
      <c r="L49" s="75">
        <v>6040.58</v>
      </c>
      <c r="M49" s="75">
        <v>0</v>
      </c>
      <c r="N49" s="75">
        <v>0</v>
      </c>
    </row>
    <row r="50" spans="1:14" s="35" customFormat="1" ht="15" customHeight="1">
      <c r="A50" s="62" t="s">
        <v>44</v>
      </c>
      <c r="B50" s="57">
        <f t="shared" si="2"/>
        <v>12338.7</v>
      </c>
      <c r="C50" s="75">
        <v>0</v>
      </c>
      <c r="D50" s="75">
        <v>0</v>
      </c>
      <c r="E50" s="75">
        <v>0</v>
      </c>
      <c r="F50" s="75">
        <v>0</v>
      </c>
      <c r="G50" s="75">
        <v>1051.0700000000002</v>
      </c>
      <c r="H50" s="75">
        <v>0</v>
      </c>
      <c r="I50" s="75">
        <v>5412.47</v>
      </c>
      <c r="J50" s="75">
        <v>1373.04</v>
      </c>
      <c r="K50" s="75">
        <v>4502.12</v>
      </c>
      <c r="L50" s="75">
        <v>0</v>
      </c>
      <c r="M50" s="75">
        <v>0</v>
      </c>
      <c r="N50" s="75">
        <v>0</v>
      </c>
    </row>
    <row r="51" spans="1:14" ht="15" customHeight="1">
      <c r="A51" s="62" t="s">
        <v>145</v>
      </c>
      <c r="B51" s="57">
        <f t="shared" si="2"/>
        <v>24250</v>
      </c>
      <c r="C51" s="75">
        <v>0</v>
      </c>
      <c r="D51" s="75">
        <v>24250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</row>
    <row r="52" spans="1:14" ht="15" customHeight="1">
      <c r="A52" s="53" t="s">
        <v>14</v>
      </c>
      <c r="B52" s="57">
        <f t="shared" si="2"/>
        <v>29402.34</v>
      </c>
      <c r="C52" s="59">
        <f>SUM(C53:C55)</f>
        <v>1212.5999999999999</v>
      </c>
      <c r="D52" s="59">
        <f t="shared" ref="D52:N52" si="16">SUM(D53:D55)</f>
        <v>1127.1500000000001</v>
      </c>
      <c r="E52" s="59">
        <f t="shared" si="16"/>
        <v>430</v>
      </c>
      <c r="F52" s="59">
        <f t="shared" si="16"/>
        <v>2115.98</v>
      </c>
      <c r="G52" s="59">
        <f t="shared" si="16"/>
        <v>7612.2400000000007</v>
      </c>
      <c r="H52" s="59">
        <f t="shared" si="16"/>
        <v>0</v>
      </c>
      <c r="I52" s="59">
        <f t="shared" si="16"/>
        <v>444</v>
      </c>
      <c r="J52" s="59">
        <f t="shared" si="16"/>
        <v>1703.3200000000002</v>
      </c>
      <c r="K52" s="59">
        <f t="shared" si="16"/>
        <v>0</v>
      </c>
      <c r="L52" s="59">
        <f t="shared" si="16"/>
        <v>0</v>
      </c>
      <c r="M52" s="59">
        <f t="shared" si="16"/>
        <v>13229.05</v>
      </c>
      <c r="N52" s="59">
        <f t="shared" si="16"/>
        <v>1528</v>
      </c>
    </row>
    <row r="53" spans="1:14" ht="15" customHeight="1">
      <c r="A53" s="62" t="s">
        <v>65</v>
      </c>
      <c r="B53" s="57">
        <f t="shared" si="2"/>
        <v>1863</v>
      </c>
      <c r="C53" s="75">
        <v>335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1528</v>
      </c>
    </row>
    <row r="54" spans="1:14" ht="15" customHeight="1">
      <c r="A54" s="62" t="s">
        <v>15</v>
      </c>
      <c r="B54" s="57">
        <f t="shared" si="2"/>
        <v>16155.16</v>
      </c>
      <c r="C54" s="75">
        <v>877.6</v>
      </c>
      <c r="D54" s="75">
        <v>1127.1500000000001</v>
      </c>
      <c r="E54" s="75">
        <v>430</v>
      </c>
      <c r="F54" s="75">
        <v>1382.9</v>
      </c>
      <c r="G54" s="75">
        <v>7066.14</v>
      </c>
      <c r="H54" s="75">
        <v>0</v>
      </c>
      <c r="I54" s="75">
        <v>444</v>
      </c>
      <c r="J54" s="75">
        <v>1703.3200000000002</v>
      </c>
      <c r="K54" s="75">
        <v>0</v>
      </c>
      <c r="L54" s="75">
        <v>0</v>
      </c>
      <c r="M54" s="75">
        <v>3124.05</v>
      </c>
      <c r="N54" s="75">
        <v>0</v>
      </c>
    </row>
    <row r="55" spans="1:14" s="35" customFormat="1" ht="15" customHeight="1">
      <c r="A55" s="62" t="s">
        <v>41</v>
      </c>
      <c r="B55" s="57">
        <f t="shared" si="2"/>
        <v>11384.18</v>
      </c>
      <c r="C55" s="75">
        <v>0</v>
      </c>
      <c r="D55" s="75">
        <v>0</v>
      </c>
      <c r="E55" s="75">
        <v>0</v>
      </c>
      <c r="F55" s="75">
        <v>733.08</v>
      </c>
      <c r="G55" s="75">
        <v>546.1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10105</v>
      </c>
      <c r="N55" s="75">
        <v>0</v>
      </c>
    </row>
    <row r="56" spans="1:14" ht="15" customHeight="1">
      <c r="A56" s="53" t="s">
        <v>24</v>
      </c>
      <c r="B56" s="57">
        <f t="shared" si="2"/>
        <v>64408.280000000006</v>
      </c>
      <c r="C56" s="59">
        <f>SUM(C57:C58)</f>
        <v>3261.8</v>
      </c>
      <c r="D56" s="59">
        <f t="shared" ref="D56:N56" si="17">SUM(D57:D58)</f>
        <v>484.23</v>
      </c>
      <c r="E56" s="59">
        <f t="shared" si="17"/>
        <v>0</v>
      </c>
      <c r="F56" s="59">
        <f t="shared" si="17"/>
        <v>0</v>
      </c>
      <c r="G56" s="59">
        <f t="shared" si="17"/>
        <v>27983.37</v>
      </c>
      <c r="H56" s="59">
        <f t="shared" si="17"/>
        <v>2743.0699999999997</v>
      </c>
      <c r="I56" s="59">
        <f t="shared" si="17"/>
        <v>2380</v>
      </c>
      <c r="J56" s="59">
        <f t="shared" si="17"/>
        <v>375.37</v>
      </c>
      <c r="K56" s="59">
        <f t="shared" si="17"/>
        <v>4482</v>
      </c>
      <c r="L56" s="59">
        <f t="shared" si="17"/>
        <v>8566.57</v>
      </c>
      <c r="M56" s="59">
        <f t="shared" si="17"/>
        <v>5577.87</v>
      </c>
      <c r="N56" s="59">
        <f t="shared" si="17"/>
        <v>8554</v>
      </c>
    </row>
    <row r="57" spans="1:14" ht="15" customHeight="1">
      <c r="A57" s="36" t="s">
        <v>24</v>
      </c>
      <c r="B57" s="57">
        <f>SUM(C57:N57)</f>
        <v>13103.9</v>
      </c>
      <c r="C57" s="75">
        <v>0</v>
      </c>
      <c r="D57" s="75">
        <v>0</v>
      </c>
      <c r="E57" s="75">
        <v>0</v>
      </c>
      <c r="F57" s="75">
        <v>0</v>
      </c>
      <c r="G57" s="75">
        <v>3561.9</v>
      </c>
      <c r="H57" s="75">
        <v>0</v>
      </c>
      <c r="I57" s="75">
        <v>0</v>
      </c>
      <c r="J57" s="75">
        <v>0</v>
      </c>
      <c r="K57" s="75">
        <v>0</v>
      </c>
      <c r="L57" s="75">
        <v>988</v>
      </c>
      <c r="M57" s="75">
        <v>0</v>
      </c>
      <c r="N57" s="75">
        <v>8554</v>
      </c>
    </row>
    <row r="58" spans="1:14" ht="15" customHeight="1">
      <c r="A58" s="62" t="s">
        <v>25</v>
      </c>
      <c r="B58" s="57">
        <f t="shared" si="2"/>
        <v>51304.38</v>
      </c>
      <c r="C58" s="75">
        <v>3261.8</v>
      </c>
      <c r="D58" s="75">
        <v>484.23</v>
      </c>
      <c r="E58" s="75">
        <v>0</v>
      </c>
      <c r="F58" s="75">
        <v>0</v>
      </c>
      <c r="G58" s="75">
        <v>24421.469999999998</v>
      </c>
      <c r="H58" s="75">
        <v>2743.0699999999997</v>
      </c>
      <c r="I58" s="75">
        <v>2380</v>
      </c>
      <c r="J58" s="75">
        <v>375.37</v>
      </c>
      <c r="K58" s="75">
        <v>4482</v>
      </c>
      <c r="L58" s="75">
        <v>7578.57</v>
      </c>
      <c r="M58" s="75">
        <v>5577.87</v>
      </c>
      <c r="N58" s="75">
        <v>0</v>
      </c>
    </row>
    <row r="59" spans="1:14" s="35" customFormat="1" ht="15" customHeight="1">
      <c r="A59" s="53" t="s">
        <v>26</v>
      </c>
      <c r="B59" s="57">
        <f t="shared" si="2"/>
        <v>100479.18</v>
      </c>
      <c r="C59" s="59">
        <f>SUM(C60:C64)</f>
        <v>1104.94</v>
      </c>
      <c r="D59" s="59">
        <f t="shared" ref="D59:N59" si="18">SUM(D60:D64)</f>
        <v>0</v>
      </c>
      <c r="E59" s="59">
        <f t="shared" si="18"/>
        <v>0</v>
      </c>
      <c r="F59" s="59">
        <f t="shared" si="18"/>
        <v>5829.48</v>
      </c>
      <c r="G59" s="59">
        <f t="shared" si="18"/>
        <v>0</v>
      </c>
      <c r="H59" s="59">
        <f t="shared" si="18"/>
        <v>1871.73</v>
      </c>
      <c r="I59" s="59">
        <f t="shared" si="18"/>
        <v>0</v>
      </c>
      <c r="J59" s="59">
        <f t="shared" si="18"/>
        <v>11658.02</v>
      </c>
      <c r="K59" s="59">
        <f t="shared" si="18"/>
        <v>70996.12</v>
      </c>
      <c r="L59" s="59">
        <f t="shared" si="18"/>
        <v>1443</v>
      </c>
      <c r="M59" s="59">
        <f t="shared" si="18"/>
        <v>0</v>
      </c>
      <c r="N59" s="59">
        <f t="shared" si="18"/>
        <v>7575.89</v>
      </c>
    </row>
    <row r="60" spans="1:14" ht="15" customHeight="1">
      <c r="A60" s="62" t="s">
        <v>26</v>
      </c>
      <c r="B60" s="57">
        <f>SUM(C60:N60)</f>
        <v>15771.16</v>
      </c>
      <c r="C60" s="75">
        <v>1104.94</v>
      </c>
      <c r="D60" s="75">
        <v>0</v>
      </c>
      <c r="E60" s="75">
        <v>0</v>
      </c>
      <c r="F60" s="75">
        <v>530.98</v>
      </c>
      <c r="G60" s="75">
        <v>0</v>
      </c>
      <c r="H60" s="75">
        <v>1871.73</v>
      </c>
      <c r="I60" s="75">
        <v>0</v>
      </c>
      <c r="J60" s="75">
        <v>10268.51</v>
      </c>
      <c r="K60" s="75">
        <v>552</v>
      </c>
      <c r="L60" s="75">
        <v>1443</v>
      </c>
      <c r="M60" s="75">
        <v>0</v>
      </c>
      <c r="N60" s="75">
        <v>0</v>
      </c>
    </row>
    <row r="61" spans="1:14" ht="15" customHeight="1">
      <c r="A61" s="62" t="s">
        <v>124</v>
      </c>
      <c r="B61" s="57">
        <f>SUM(C61:N61)</f>
        <v>6121.97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6121.97</v>
      </c>
    </row>
    <row r="62" spans="1:14" ht="15" customHeight="1">
      <c r="A62" s="62" t="s">
        <v>147</v>
      </c>
      <c r="B62" s="57">
        <f>SUM(C62:N62)</f>
        <v>14796.539999999999</v>
      </c>
      <c r="C62" s="75">
        <v>0</v>
      </c>
      <c r="D62" s="75">
        <v>0</v>
      </c>
      <c r="E62" s="75">
        <v>0</v>
      </c>
      <c r="F62" s="75">
        <v>5298.5</v>
      </c>
      <c r="G62" s="75">
        <v>0</v>
      </c>
      <c r="H62" s="75">
        <v>0</v>
      </c>
      <c r="I62" s="75">
        <v>0</v>
      </c>
      <c r="J62" s="75">
        <v>0</v>
      </c>
      <c r="K62" s="75">
        <v>8044.12</v>
      </c>
      <c r="L62" s="75">
        <v>0</v>
      </c>
      <c r="M62" s="75">
        <v>0</v>
      </c>
      <c r="N62" s="75">
        <v>1453.92</v>
      </c>
    </row>
    <row r="63" spans="1:14" ht="15" customHeight="1">
      <c r="A63" s="62" t="s">
        <v>83</v>
      </c>
      <c r="B63" s="57">
        <f>SUM(C63:N63)</f>
        <v>1389.51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1389.51</v>
      </c>
      <c r="K63" s="75">
        <v>0</v>
      </c>
      <c r="L63" s="75">
        <v>0</v>
      </c>
      <c r="M63" s="75">
        <v>0</v>
      </c>
      <c r="N63" s="75">
        <v>0</v>
      </c>
    </row>
    <row r="64" spans="1:14" s="35" customFormat="1" ht="15" customHeight="1">
      <c r="A64" s="62" t="s">
        <v>193</v>
      </c>
      <c r="B64" s="57">
        <f t="shared" si="2"/>
        <v>62400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62400</v>
      </c>
      <c r="L64" s="75">
        <v>0</v>
      </c>
      <c r="M64" s="75">
        <v>0</v>
      </c>
      <c r="N64" s="75">
        <v>0</v>
      </c>
    </row>
    <row r="65" spans="1:14" ht="15" customHeight="1">
      <c r="A65" s="53" t="s">
        <v>27</v>
      </c>
      <c r="B65" s="57">
        <f t="shared" si="2"/>
        <v>4559.0000000000009</v>
      </c>
      <c r="C65" s="59">
        <f>SUM(C66)</f>
        <v>0</v>
      </c>
      <c r="D65" s="59">
        <f t="shared" ref="D65:N65" si="19">SUM(D66)</f>
        <v>0</v>
      </c>
      <c r="E65" s="59">
        <f t="shared" si="19"/>
        <v>0</v>
      </c>
      <c r="F65" s="59">
        <f t="shared" si="19"/>
        <v>307.45</v>
      </c>
      <c r="G65" s="59">
        <f t="shared" si="19"/>
        <v>0</v>
      </c>
      <c r="H65" s="59">
        <f t="shared" si="19"/>
        <v>499.45</v>
      </c>
      <c r="I65" s="59">
        <f t="shared" si="19"/>
        <v>0</v>
      </c>
      <c r="J65" s="59">
        <f t="shared" si="19"/>
        <v>0</v>
      </c>
      <c r="K65" s="59">
        <f t="shared" si="19"/>
        <v>1696.52</v>
      </c>
      <c r="L65" s="59">
        <f t="shared" si="19"/>
        <v>0</v>
      </c>
      <c r="M65" s="59">
        <f t="shared" si="19"/>
        <v>1667.77</v>
      </c>
      <c r="N65" s="59">
        <f t="shared" si="19"/>
        <v>387.81</v>
      </c>
    </row>
    <row r="66" spans="1:14" ht="15" customHeight="1">
      <c r="A66" s="62" t="s">
        <v>27</v>
      </c>
      <c r="B66" s="57">
        <f t="shared" si="2"/>
        <v>4559.0000000000009</v>
      </c>
      <c r="C66" s="75">
        <v>0</v>
      </c>
      <c r="D66" s="75">
        <v>0</v>
      </c>
      <c r="E66" s="75">
        <v>0</v>
      </c>
      <c r="F66" s="75">
        <v>307.45</v>
      </c>
      <c r="G66" s="75">
        <v>0</v>
      </c>
      <c r="H66" s="75">
        <v>499.45</v>
      </c>
      <c r="I66" s="75">
        <v>0</v>
      </c>
      <c r="J66" s="75">
        <v>0</v>
      </c>
      <c r="K66" s="75">
        <v>1696.52</v>
      </c>
      <c r="L66" s="75">
        <v>0</v>
      </c>
      <c r="M66" s="75">
        <v>1667.77</v>
      </c>
      <c r="N66" s="75">
        <v>387.81</v>
      </c>
    </row>
    <row r="67" spans="1:14" ht="15" customHeight="1">
      <c r="A67" s="53" t="s">
        <v>28</v>
      </c>
      <c r="B67" s="57">
        <f t="shared" si="2"/>
        <v>33199.21</v>
      </c>
      <c r="C67" s="59">
        <f>SUM(C68:C71)</f>
        <v>315</v>
      </c>
      <c r="D67" s="59">
        <f t="shared" ref="D67:N67" si="20">SUM(D68:D71)</f>
        <v>315</v>
      </c>
      <c r="E67" s="59">
        <f t="shared" si="20"/>
        <v>0</v>
      </c>
      <c r="F67" s="59">
        <f t="shared" si="20"/>
        <v>2477.6499999999996</v>
      </c>
      <c r="G67" s="59">
        <f t="shared" si="20"/>
        <v>0</v>
      </c>
      <c r="H67" s="59">
        <f t="shared" si="20"/>
        <v>0</v>
      </c>
      <c r="I67" s="59">
        <f t="shared" si="20"/>
        <v>0</v>
      </c>
      <c r="J67" s="59">
        <f t="shared" si="20"/>
        <v>3536.0299999999997</v>
      </c>
      <c r="K67" s="59">
        <f t="shared" si="20"/>
        <v>1401.1</v>
      </c>
      <c r="L67" s="59">
        <f t="shared" si="20"/>
        <v>2420</v>
      </c>
      <c r="M67" s="59">
        <f t="shared" si="20"/>
        <v>9029.48</v>
      </c>
      <c r="N67" s="59">
        <f t="shared" si="20"/>
        <v>13704.95</v>
      </c>
    </row>
    <row r="68" spans="1:14" s="35" customFormat="1" ht="15" customHeight="1">
      <c r="A68" s="62" t="s">
        <v>28</v>
      </c>
      <c r="B68" s="57">
        <f>SUM(C68:N68)</f>
        <v>23998.27</v>
      </c>
      <c r="C68" s="75">
        <v>0</v>
      </c>
      <c r="D68" s="75">
        <v>0</v>
      </c>
      <c r="E68" s="75">
        <v>0</v>
      </c>
      <c r="F68" s="75">
        <v>383.39</v>
      </c>
      <c r="G68" s="75">
        <v>0</v>
      </c>
      <c r="H68" s="75">
        <v>0</v>
      </c>
      <c r="I68" s="75">
        <v>0</v>
      </c>
      <c r="J68" s="75">
        <v>534</v>
      </c>
      <c r="K68" s="75">
        <v>1401.1</v>
      </c>
      <c r="L68" s="75">
        <v>0</v>
      </c>
      <c r="M68" s="75">
        <v>8764.83</v>
      </c>
      <c r="N68" s="75">
        <v>12914.95</v>
      </c>
    </row>
    <row r="69" spans="1:14" ht="15" customHeight="1">
      <c r="A69" s="62" t="s">
        <v>30</v>
      </c>
      <c r="B69" s="57">
        <f>SUM(C69:N69)</f>
        <v>5575.8499999999995</v>
      </c>
      <c r="C69" s="75">
        <v>315</v>
      </c>
      <c r="D69" s="75">
        <v>315</v>
      </c>
      <c r="E69" s="75">
        <v>0</v>
      </c>
      <c r="F69" s="75">
        <v>1574.6</v>
      </c>
      <c r="G69" s="75">
        <v>0</v>
      </c>
      <c r="H69" s="75">
        <v>0</v>
      </c>
      <c r="I69" s="75">
        <v>0</v>
      </c>
      <c r="J69" s="75">
        <v>2316.6</v>
      </c>
      <c r="K69" s="75">
        <v>0</v>
      </c>
      <c r="L69" s="75">
        <v>0</v>
      </c>
      <c r="M69" s="75">
        <v>264.64999999999998</v>
      </c>
      <c r="N69" s="75">
        <v>790</v>
      </c>
    </row>
    <row r="70" spans="1:14" s="35" customFormat="1" ht="15" customHeight="1">
      <c r="A70" s="62" t="s">
        <v>128</v>
      </c>
      <c r="B70" s="57">
        <f t="shared" si="2"/>
        <v>519.66</v>
      </c>
      <c r="C70" s="75">
        <v>0</v>
      </c>
      <c r="D70" s="75">
        <v>0</v>
      </c>
      <c r="E70" s="75">
        <v>0</v>
      </c>
      <c r="F70" s="75">
        <v>519.66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</row>
    <row r="71" spans="1:14" ht="15" customHeight="1">
      <c r="A71" s="62" t="s">
        <v>29</v>
      </c>
      <c r="B71" s="57">
        <f t="shared" si="2"/>
        <v>3105.43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685.43</v>
      </c>
      <c r="K71" s="75">
        <v>0</v>
      </c>
      <c r="L71" s="75">
        <v>2420</v>
      </c>
      <c r="M71" s="75">
        <v>0</v>
      </c>
      <c r="N71" s="75">
        <v>0</v>
      </c>
    </row>
    <row r="72" spans="1:14" ht="15" customHeight="1">
      <c r="A72" s="53" t="s">
        <v>31</v>
      </c>
      <c r="B72" s="57">
        <f t="shared" ref="B72:B103" si="21">SUM(C72:N72)</f>
        <v>13004.98</v>
      </c>
      <c r="C72" s="59">
        <f>SUM(C73:C74)</f>
        <v>1925</v>
      </c>
      <c r="D72" s="59">
        <f t="shared" ref="D72:N72" si="22">SUM(D73:D74)</f>
        <v>1896.71</v>
      </c>
      <c r="E72" s="59">
        <f t="shared" si="22"/>
        <v>525.35</v>
      </c>
      <c r="F72" s="59">
        <f t="shared" si="22"/>
        <v>184.25</v>
      </c>
      <c r="G72" s="59">
        <f t="shared" si="22"/>
        <v>1922.27</v>
      </c>
      <c r="H72" s="59">
        <f t="shared" si="22"/>
        <v>1855</v>
      </c>
      <c r="I72" s="59">
        <f t="shared" si="22"/>
        <v>0</v>
      </c>
      <c r="J72" s="59">
        <f t="shared" si="22"/>
        <v>3820.4</v>
      </c>
      <c r="K72" s="59">
        <f t="shared" si="22"/>
        <v>0</v>
      </c>
      <c r="L72" s="59">
        <f t="shared" si="22"/>
        <v>0</v>
      </c>
      <c r="M72" s="59">
        <f t="shared" si="22"/>
        <v>556</v>
      </c>
      <c r="N72" s="59">
        <f t="shared" si="22"/>
        <v>320</v>
      </c>
    </row>
    <row r="73" spans="1:14" ht="15" customHeight="1">
      <c r="A73" s="62" t="s">
        <v>32</v>
      </c>
      <c r="B73" s="57">
        <f t="shared" si="21"/>
        <v>10910.310000000001</v>
      </c>
      <c r="C73" s="75">
        <v>1925</v>
      </c>
      <c r="D73" s="75">
        <v>1896.71</v>
      </c>
      <c r="E73" s="75">
        <v>525.35</v>
      </c>
      <c r="F73" s="75">
        <v>184.25</v>
      </c>
      <c r="G73" s="75">
        <v>0</v>
      </c>
      <c r="H73" s="75">
        <v>1855</v>
      </c>
      <c r="I73" s="75">
        <v>0</v>
      </c>
      <c r="J73" s="75">
        <v>3648</v>
      </c>
      <c r="K73" s="75">
        <v>0</v>
      </c>
      <c r="L73" s="75">
        <v>0</v>
      </c>
      <c r="M73" s="75">
        <v>556</v>
      </c>
      <c r="N73" s="75">
        <v>320</v>
      </c>
    </row>
    <row r="74" spans="1:14" s="35" customFormat="1" ht="15" customHeight="1">
      <c r="A74" s="62" t="s">
        <v>149</v>
      </c>
      <c r="B74" s="57">
        <f t="shared" si="21"/>
        <v>2094.67</v>
      </c>
      <c r="C74" s="75">
        <v>0</v>
      </c>
      <c r="D74" s="75">
        <v>0</v>
      </c>
      <c r="E74" s="75">
        <v>0</v>
      </c>
      <c r="F74" s="75">
        <v>0</v>
      </c>
      <c r="G74" s="75">
        <v>1922.27</v>
      </c>
      <c r="H74" s="75">
        <v>0</v>
      </c>
      <c r="I74" s="75">
        <v>0</v>
      </c>
      <c r="J74" s="75">
        <v>172.4</v>
      </c>
      <c r="K74" s="75">
        <v>0</v>
      </c>
      <c r="L74" s="75">
        <v>0</v>
      </c>
      <c r="M74" s="75">
        <v>0</v>
      </c>
      <c r="N74" s="75">
        <v>0</v>
      </c>
    </row>
    <row r="75" spans="1:14" ht="15" customHeight="1">
      <c r="A75" s="53" t="s">
        <v>33</v>
      </c>
      <c r="B75" s="57">
        <f t="shared" si="21"/>
        <v>1272841.1499999999</v>
      </c>
      <c r="C75" s="59">
        <f>SUM(C76:C81)</f>
        <v>42641.17</v>
      </c>
      <c r="D75" s="59">
        <f t="shared" ref="D75:N75" si="23">SUM(D76:D81)</f>
        <v>84812.739999999962</v>
      </c>
      <c r="E75" s="59">
        <f t="shared" si="23"/>
        <v>59240.55999999999</v>
      </c>
      <c r="F75" s="59">
        <f t="shared" si="23"/>
        <v>35646.549999999988</v>
      </c>
      <c r="G75" s="59">
        <f t="shared" si="23"/>
        <v>205485.76000000004</v>
      </c>
      <c r="H75" s="59">
        <f t="shared" si="23"/>
        <v>256994.04</v>
      </c>
      <c r="I75" s="59">
        <f t="shared" si="23"/>
        <v>135851.1</v>
      </c>
      <c r="J75" s="59">
        <f t="shared" si="23"/>
        <v>125654.18</v>
      </c>
      <c r="K75" s="59">
        <f t="shared" si="23"/>
        <v>65473.389999999992</v>
      </c>
      <c r="L75" s="59">
        <f t="shared" si="23"/>
        <v>55131.420000000006</v>
      </c>
      <c r="M75" s="59">
        <f t="shared" si="23"/>
        <v>95533.18</v>
      </c>
      <c r="N75" s="59">
        <f t="shared" si="23"/>
        <v>110377.06</v>
      </c>
    </row>
    <row r="76" spans="1:14" ht="15" customHeight="1">
      <c r="A76" s="62" t="s">
        <v>33</v>
      </c>
      <c r="B76" s="57">
        <f>SUM(C76:N76)</f>
        <v>956230.64000000013</v>
      </c>
      <c r="C76" s="75">
        <v>42641.17</v>
      </c>
      <c r="D76" s="75">
        <v>79451.049999999974</v>
      </c>
      <c r="E76" s="75">
        <v>54763.119999999995</v>
      </c>
      <c r="F76" s="75">
        <v>28177.789999999994</v>
      </c>
      <c r="G76" s="75">
        <v>180919.85000000003</v>
      </c>
      <c r="H76" s="75">
        <v>103970.32</v>
      </c>
      <c r="I76" s="75">
        <v>111870.42</v>
      </c>
      <c r="J76" s="75">
        <v>112552.56</v>
      </c>
      <c r="K76" s="75">
        <v>62400.799999999996</v>
      </c>
      <c r="L76" s="75">
        <v>44482.8</v>
      </c>
      <c r="M76" s="75">
        <v>33858.11</v>
      </c>
      <c r="N76" s="75">
        <v>101142.65</v>
      </c>
    </row>
    <row r="77" spans="1:14" ht="15" customHeight="1">
      <c r="A77" s="62" t="s">
        <v>50</v>
      </c>
      <c r="B77" s="57">
        <f t="shared" si="21"/>
        <v>1417.84</v>
      </c>
      <c r="C77" s="75">
        <v>0</v>
      </c>
      <c r="D77" s="75">
        <v>0</v>
      </c>
      <c r="E77" s="75">
        <v>1417.84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</row>
    <row r="78" spans="1:14" s="35" customFormat="1" ht="15" customHeight="1">
      <c r="A78" s="62" t="s">
        <v>151</v>
      </c>
      <c r="B78" s="57">
        <f t="shared" si="21"/>
        <v>83965.87</v>
      </c>
      <c r="C78" s="75">
        <v>0</v>
      </c>
      <c r="D78" s="75">
        <v>4924.26</v>
      </c>
      <c r="E78" s="75">
        <v>552.6</v>
      </c>
      <c r="F78" s="75">
        <v>0</v>
      </c>
      <c r="G78" s="75">
        <v>9174.51</v>
      </c>
      <c r="H78" s="75">
        <v>438.72</v>
      </c>
      <c r="I78" s="75">
        <v>0</v>
      </c>
      <c r="J78" s="75">
        <v>0</v>
      </c>
      <c r="K78" s="75">
        <v>2326.56</v>
      </c>
      <c r="L78" s="75">
        <v>452.12</v>
      </c>
      <c r="M78" s="75">
        <v>57820.07</v>
      </c>
      <c r="N78" s="75">
        <v>8277.0300000000007</v>
      </c>
    </row>
    <row r="79" spans="1:14" ht="15" customHeight="1">
      <c r="A79" s="62" t="s">
        <v>51</v>
      </c>
      <c r="B79" s="57">
        <f>SUM(C79:N79)</f>
        <v>16320.97</v>
      </c>
      <c r="C79" s="75">
        <v>0</v>
      </c>
      <c r="D79" s="75">
        <v>275.98</v>
      </c>
      <c r="E79" s="75">
        <v>1647.41</v>
      </c>
      <c r="F79" s="75">
        <v>995.28</v>
      </c>
      <c r="G79" s="75">
        <v>0</v>
      </c>
      <c r="H79" s="75">
        <v>0</v>
      </c>
      <c r="I79" s="75">
        <v>13402.3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</row>
    <row r="80" spans="1:14" ht="15" customHeight="1">
      <c r="A80" s="62" t="s">
        <v>54</v>
      </c>
      <c r="B80" s="57">
        <f>SUM(C80:N80)</f>
        <v>15865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15865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</row>
    <row r="81" spans="1:14" ht="15" customHeight="1">
      <c r="A81" s="62" t="s">
        <v>87</v>
      </c>
      <c r="B81" s="57">
        <f t="shared" si="21"/>
        <v>199040.83</v>
      </c>
      <c r="C81" s="75">
        <v>0</v>
      </c>
      <c r="D81" s="75">
        <v>161.44999999999999</v>
      </c>
      <c r="E81" s="75">
        <v>859.59</v>
      </c>
      <c r="F81" s="75">
        <v>6473.48</v>
      </c>
      <c r="G81" s="75">
        <v>15391.4</v>
      </c>
      <c r="H81" s="75">
        <v>136720</v>
      </c>
      <c r="I81" s="75">
        <v>10578.380000000001</v>
      </c>
      <c r="J81" s="75">
        <v>13101.62</v>
      </c>
      <c r="K81" s="75">
        <v>746.03</v>
      </c>
      <c r="L81" s="75">
        <v>10196.5</v>
      </c>
      <c r="M81" s="75">
        <v>3855</v>
      </c>
      <c r="N81" s="75">
        <v>957.37999999999988</v>
      </c>
    </row>
    <row r="82" spans="1:14" s="35" customFormat="1" ht="15" customHeight="1">
      <c r="A82" s="53" t="s">
        <v>88</v>
      </c>
      <c r="B82" s="57">
        <f t="shared" si="21"/>
        <v>6752.51</v>
      </c>
      <c r="C82" s="59">
        <f>SUM(C83:C85)</f>
        <v>0</v>
      </c>
      <c r="D82" s="59">
        <f t="shared" ref="D82:N82" si="24">SUM(D83:D85)</f>
        <v>0</v>
      </c>
      <c r="E82" s="59">
        <f t="shared" si="24"/>
        <v>0</v>
      </c>
      <c r="F82" s="59">
        <f t="shared" si="24"/>
        <v>0</v>
      </c>
      <c r="G82" s="59">
        <f t="shared" si="24"/>
        <v>281.85000000000002</v>
      </c>
      <c r="H82" s="59">
        <f t="shared" si="24"/>
        <v>0</v>
      </c>
      <c r="I82" s="59">
        <f t="shared" si="24"/>
        <v>0</v>
      </c>
      <c r="J82" s="59">
        <f t="shared" si="24"/>
        <v>0</v>
      </c>
      <c r="K82" s="59">
        <f t="shared" si="24"/>
        <v>0</v>
      </c>
      <c r="L82" s="59">
        <f t="shared" si="24"/>
        <v>0</v>
      </c>
      <c r="M82" s="59">
        <f t="shared" si="24"/>
        <v>0</v>
      </c>
      <c r="N82" s="59">
        <f t="shared" si="24"/>
        <v>6470.66</v>
      </c>
    </row>
    <row r="83" spans="1:14" ht="15" customHeight="1">
      <c r="A83" s="63" t="s">
        <v>171</v>
      </c>
      <c r="B83" s="57">
        <f>SUM(C83:N83)</f>
        <v>5430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5430</v>
      </c>
    </row>
    <row r="84" spans="1:14" ht="15" customHeight="1">
      <c r="A84" s="62" t="s">
        <v>158</v>
      </c>
      <c r="B84" s="57">
        <f t="shared" si="21"/>
        <v>281.85000000000002</v>
      </c>
      <c r="C84" s="75">
        <v>0</v>
      </c>
      <c r="D84" s="75">
        <v>0</v>
      </c>
      <c r="E84" s="75">
        <v>0</v>
      </c>
      <c r="F84" s="75">
        <v>0</v>
      </c>
      <c r="G84" s="75">
        <v>281.85000000000002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</row>
    <row r="85" spans="1:14" ht="15" customHeight="1">
      <c r="A85" s="62" t="s">
        <v>162</v>
      </c>
      <c r="B85" s="57">
        <f t="shared" si="21"/>
        <v>1040.6600000000001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1040.6600000000001</v>
      </c>
    </row>
    <row r="86" spans="1:14" ht="15" customHeight="1">
      <c r="A86" s="53" t="s">
        <v>39</v>
      </c>
      <c r="B86" s="57">
        <f t="shared" si="21"/>
        <v>18105</v>
      </c>
      <c r="C86" s="59">
        <f>SUM(C87:C88)</f>
        <v>0</v>
      </c>
      <c r="D86" s="59">
        <f t="shared" ref="D86:N86" si="25">SUM(D87:D88)</f>
        <v>0</v>
      </c>
      <c r="E86" s="59">
        <f t="shared" si="25"/>
        <v>0</v>
      </c>
      <c r="F86" s="59">
        <f t="shared" si="25"/>
        <v>0</v>
      </c>
      <c r="G86" s="59">
        <f t="shared" si="25"/>
        <v>5151.3899999999994</v>
      </c>
      <c r="H86" s="59">
        <f t="shared" si="25"/>
        <v>0</v>
      </c>
      <c r="I86" s="59">
        <f t="shared" si="25"/>
        <v>0</v>
      </c>
      <c r="J86" s="59">
        <f t="shared" si="25"/>
        <v>11187.98</v>
      </c>
      <c r="K86" s="59">
        <f t="shared" si="25"/>
        <v>0</v>
      </c>
      <c r="L86" s="59">
        <f t="shared" si="25"/>
        <v>0</v>
      </c>
      <c r="M86" s="59">
        <f t="shared" si="25"/>
        <v>0</v>
      </c>
      <c r="N86" s="59">
        <f t="shared" si="25"/>
        <v>1765.63</v>
      </c>
    </row>
    <row r="87" spans="1:14" s="35" customFormat="1" ht="15" customHeight="1">
      <c r="A87" s="62" t="s">
        <v>40</v>
      </c>
      <c r="B87" s="57">
        <f>SUM(C87:N87)</f>
        <v>14100.46</v>
      </c>
      <c r="C87" s="75">
        <v>0</v>
      </c>
      <c r="D87" s="75">
        <v>0</v>
      </c>
      <c r="E87" s="75">
        <v>0</v>
      </c>
      <c r="F87" s="75">
        <v>0</v>
      </c>
      <c r="G87" s="75">
        <v>1146.8499999999999</v>
      </c>
      <c r="H87" s="75">
        <v>0</v>
      </c>
      <c r="I87" s="75">
        <v>0</v>
      </c>
      <c r="J87" s="75">
        <v>11187.98</v>
      </c>
      <c r="K87" s="75">
        <v>0</v>
      </c>
      <c r="L87" s="75">
        <v>0</v>
      </c>
      <c r="M87" s="75">
        <v>0</v>
      </c>
      <c r="N87" s="75">
        <v>1765.63</v>
      </c>
    </row>
    <row r="88" spans="1:14" ht="15" customHeight="1">
      <c r="A88" s="62" t="s">
        <v>90</v>
      </c>
      <c r="B88" s="57">
        <f t="shared" si="21"/>
        <v>4004.54</v>
      </c>
      <c r="C88" s="75">
        <v>0</v>
      </c>
      <c r="D88" s="75">
        <v>0</v>
      </c>
      <c r="E88" s="75">
        <v>0</v>
      </c>
      <c r="F88" s="75">
        <v>0</v>
      </c>
      <c r="G88" s="75">
        <v>4004.54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</row>
    <row r="89" spans="1:14" ht="15" customHeight="1">
      <c r="A89" s="53" t="s">
        <v>42</v>
      </c>
      <c r="B89" s="57">
        <f t="shared" si="21"/>
        <v>10425.41</v>
      </c>
      <c r="C89" s="59">
        <f>SUM(C90:C91)</f>
        <v>0</v>
      </c>
      <c r="D89" s="59">
        <f t="shared" ref="D89:N89" si="26">SUM(D90:D91)</f>
        <v>3170.1099999999997</v>
      </c>
      <c r="E89" s="59">
        <f t="shared" si="26"/>
        <v>0</v>
      </c>
      <c r="F89" s="59">
        <f t="shared" si="26"/>
        <v>1540.56</v>
      </c>
      <c r="G89" s="59">
        <f t="shared" si="26"/>
        <v>0</v>
      </c>
      <c r="H89" s="59">
        <f t="shared" si="26"/>
        <v>1817.73</v>
      </c>
      <c r="I89" s="59">
        <f t="shared" si="26"/>
        <v>1518</v>
      </c>
      <c r="J89" s="59">
        <f t="shared" si="26"/>
        <v>0</v>
      </c>
      <c r="K89" s="59">
        <f t="shared" si="26"/>
        <v>1907.58</v>
      </c>
      <c r="L89" s="59">
        <f t="shared" si="26"/>
        <v>0</v>
      </c>
      <c r="M89" s="59">
        <f t="shared" si="26"/>
        <v>0</v>
      </c>
      <c r="N89" s="59">
        <f t="shared" si="26"/>
        <v>471.43</v>
      </c>
    </row>
    <row r="90" spans="1:14" s="35" customFormat="1" ht="15" customHeight="1">
      <c r="A90" s="62" t="s">
        <v>43</v>
      </c>
      <c r="B90" s="57">
        <f t="shared" si="21"/>
        <v>9953.98</v>
      </c>
      <c r="C90" s="75">
        <v>0</v>
      </c>
      <c r="D90" s="75">
        <v>3170.1099999999997</v>
      </c>
      <c r="E90" s="75">
        <v>0</v>
      </c>
      <c r="F90" s="75">
        <v>1540.56</v>
      </c>
      <c r="G90" s="75">
        <v>0</v>
      </c>
      <c r="H90" s="75">
        <v>1817.73</v>
      </c>
      <c r="I90" s="75">
        <v>1518</v>
      </c>
      <c r="J90" s="75">
        <v>0</v>
      </c>
      <c r="K90" s="75">
        <v>1907.58</v>
      </c>
      <c r="L90" s="75">
        <v>0</v>
      </c>
      <c r="M90" s="75">
        <v>0</v>
      </c>
      <c r="N90" s="75">
        <v>0</v>
      </c>
    </row>
    <row r="91" spans="1:14" s="35" customFormat="1" ht="15" customHeight="1">
      <c r="A91" s="63" t="s">
        <v>117</v>
      </c>
      <c r="B91" s="57">
        <f t="shared" si="21"/>
        <v>471.43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471.43</v>
      </c>
    </row>
    <row r="92" spans="1:14" ht="15" customHeight="1">
      <c r="A92" s="53" t="s">
        <v>92</v>
      </c>
      <c r="B92" s="57">
        <f t="shared" si="21"/>
        <v>321.2</v>
      </c>
      <c r="C92" s="59">
        <f>SUM(C93)</f>
        <v>0</v>
      </c>
      <c r="D92" s="59">
        <f t="shared" ref="D92:N92" si="27">SUM(D93)</f>
        <v>0</v>
      </c>
      <c r="E92" s="59">
        <f t="shared" si="27"/>
        <v>0</v>
      </c>
      <c r="F92" s="59">
        <f t="shared" si="27"/>
        <v>0</v>
      </c>
      <c r="G92" s="59">
        <f t="shared" si="27"/>
        <v>0</v>
      </c>
      <c r="H92" s="59">
        <f t="shared" si="27"/>
        <v>0</v>
      </c>
      <c r="I92" s="59">
        <f t="shared" si="27"/>
        <v>0</v>
      </c>
      <c r="J92" s="59">
        <f t="shared" si="27"/>
        <v>0</v>
      </c>
      <c r="K92" s="59">
        <f t="shared" si="27"/>
        <v>0</v>
      </c>
      <c r="L92" s="59">
        <f t="shared" si="27"/>
        <v>321.2</v>
      </c>
      <c r="M92" s="59">
        <f t="shared" si="27"/>
        <v>0</v>
      </c>
      <c r="N92" s="59">
        <f t="shared" si="27"/>
        <v>0</v>
      </c>
    </row>
    <row r="93" spans="1:14" s="35" customFormat="1" ht="15" customHeight="1">
      <c r="A93" s="62" t="s">
        <v>92</v>
      </c>
      <c r="B93" s="57">
        <f t="shared" si="21"/>
        <v>321.2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321.2</v>
      </c>
      <c r="M93" s="75">
        <v>0</v>
      </c>
      <c r="N93" s="75">
        <v>0</v>
      </c>
    </row>
    <row r="94" spans="1:14" ht="15" customHeight="1">
      <c r="A94" s="53" t="s">
        <v>126</v>
      </c>
      <c r="B94" s="57">
        <f t="shared" si="21"/>
        <v>2476.12</v>
      </c>
      <c r="C94" s="59">
        <f>SUM(C95)</f>
        <v>0</v>
      </c>
      <c r="D94" s="59">
        <f t="shared" ref="D94:N94" si="28">SUM(D95)</f>
        <v>0</v>
      </c>
      <c r="E94" s="59">
        <f t="shared" si="28"/>
        <v>0</v>
      </c>
      <c r="F94" s="59">
        <f t="shared" si="28"/>
        <v>0</v>
      </c>
      <c r="G94" s="59">
        <f t="shared" si="28"/>
        <v>2476.12</v>
      </c>
      <c r="H94" s="59">
        <f t="shared" si="28"/>
        <v>0</v>
      </c>
      <c r="I94" s="59">
        <f t="shared" si="28"/>
        <v>0</v>
      </c>
      <c r="J94" s="59">
        <f t="shared" si="28"/>
        <v>0</v>
      </c>
      <c r="K94" s="59">
        <f t="shared" si="28"/>
        <v>0</v>
      </c>
      <c r="L94" s="59">
        <f t="shared" si="28"/>
        <v>0</v>
      </c>
      <c r="M94" s="59">
        <f t="shared" si="28"/>
        <v>0</v>
      </c>
      <c r="N94" s="59">
        <f t="shared" si="28"/>
        <v>0</v>
      </c>
    </row>
    <row r="95" spans="1:14" s="35" customFormat="1" ht="15" customHeight="1">
      <c r="A95" s="62" t="s">
        <v>126</v>
      </c>
      <c r="B95" s="57">
        <f t="shared" si="21"/>
        <v>2476.12</v>
      </c>
      <c r="C95" s="75">
        <v>0</v>
      </c>
      <c r="D95" s="75">
        <v>0</v>
      </c>
      <c r="E95" s="75">
        <v>0</v>
      </c>
      <c r="F95" s="75">
        <v>0</v>
      </c>
      <c r="G95" s="75">
        <v>2476.12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</row>
    <row r="96" spans="1:14" ht="15" customHeight="1">
      <c r="A96" s="53" t="s">
        <v>34</v>
      </c>
      <c r="B96" s="57">
        <f t="shared" si="21"/>
        <v>3580719.4000000004</v>
      </c>
      <c r="C96" s="59">
        <f>SUM(C97:C103)</f>
        <v>316222.24000000005</v>
      </c>
      <c r="D96" s="59">
        <f t="shared" ref="D96:N96" si="29">SUM(D97:D103)</f>
        <v>89653.6</v>
      </c>
      <c r="E96" s="59">
        <f t="shared" si="29"/>
        <v>213823.24</v>
      </c>
      <c r="F96" s="59">
        <f t="shared" si="29"/>
        <v>547939.38</v>
      </c>
      <c r="G96" s="59">
        <f t="shared" si="29"/>
        <v>378622.4</v>
      </c>
      <c r="H96" s="59">
        <f t="shared" si="29"/>
        <v>426741.44</v>
      </c>
      <c r="I96" s="59">
        <f t="shared" si="29"/>
        <v>277618.19999999995</v>
      </c>
      <c r="J96" s="59">
        <f t="shared" si="29"/>
        <v>219719.27000000002</v>
      </c>
      <c r="K96" s="59">
        <f t="shared" si="29"/>
        <v>347564.30000000005</v>
      </c>
      <c r="L96" s="59">
        <f t="shared" si="29"/>
        <v>236606.37</v>
      </c>
      <c r="M96" s="59">
        <f t="shared" si="29"/>
        <v>344187.48000000004</v>
      </c>
      <c r="N96" s="59">
        <f t="shared" si="29"/>
        <v>182021.48</v>
      </c>
    </row>
    <row r="97" spans="1:14" ht="15" customHeight="1">
      <c r="A97" s="62" t="s">
        <v>37</v>
      </c>
      <c r="B97" s="57">
        <f>SUM(C97:N97)</f>
        <v>1819169.2499999998</v>
      </c>
      <c r="C97" s="75">
        <v>44559.460000000006</v>
      </c>
      <c r="D97" s="75">
        <v>52312.17</v>
      </c>
      <c r="E97" s="75">
        <v>87417.280000000013</v>
      </c>
      <c r="F97" s="75">
        <v>324924.64999999997</v>
      </c>
      <c r="G97" s="75">
        <v>75147.649999999994</v>
      </c>
      <c r="H97" s="75">
        <v>268500.70999999996</v>
      </c>
      <c r="I97" s="75">
        <v>212779.03999999998</v>
      </c>
      <c r="J97" s="75">
        <v>26925.260000000002</v>
      </c>
      <c r="K97" s="75">
        <v>248739.09999999998</v>
      </c>
      <c r="L97" s="75">
        <v>42498.44</v>
      </c>
      <c r="M97" s="75">
        <v>320539.96000000002</v>
      </c>
      <c r="N97" s="75">
        <v>114825.53</v>
      </c>
    </row>
    <row r="98" spans="1:14" ht="15" customHeight="1">
      <c r="A98" s="62" t="s">
        <v>95</v>
      </c>
      <c r="B98" s="71">
        <f>SUM(C98:N98)</f>
        <v>311333.84999999998</v>
      </c>
      <c r="C98" s="75">
        <v>1216.43</v>
      </c>
      <c r="D98" s="75">
        <v>24470.720000000001</v>
      </c>
      <c r="E98" s="75">
        <v>32106.07</v>
      </c>
      <c r="F98" s="75">
        <v>95887.18</v>
      </c>
      <c r="G98" s="75">
        <v>70825.430000000008</v>
      </c>
      <c r="H98" s="75">
        <v>1402</v>
      </c>
      <c r="I98" s="75">
        <v>14208.89</v>
      </c>
      <c r="J98" s="75">
        <v>45439.649999999994</v>
      </c>
      <c r="K98" s="75">
        <v>1607.69</v>
      </c>
      <c r="L98" s="75">
        <v>9373.9699999999993</v>
      </c>
      <c r="M98" s="75">
        <v>11990.08</v>
      </c>
      <c r="N98" s="75">
        <v>2805.7400000000002</v>
      </c>
    </row>
    <row r="99" spans="1:14" ht="15" customHeight="1">
      <c r="A99" s="62" t="s">
        <v>38</v>
      </c>
      <c r="B99" s="57">
        <f>SUM(C99:N99)</f>
        <v>726828.05999999994</v>
      </c>
      <c r="C99" s="75">
        <v>269483.09000000003</v>
      </c>
      <c r="D99" s="75">
        <v>2079.7399999999998</v>
      </c>
      <c r="E99" s="75">
        <v>2051.89</v>
      </c>
      <c r="F99" s="75">
        <v>54265.65</v>
      </c>
      <c r="G99" s="75">
        <v>41870.379999999997</v>
      </c>
      <c r="H99" s="75">
        <v>91305.9</v>
      </c>
      <c r="I99" s="75">
        <v>22585.81</v>
      </c>
      <c r="J99" s="75">
        <v>110560.81</v>
      </c>
      <c r="K99" s="75">
        <v>52466.400000000001</v>
      </c>
      <c r="L99" s="75">
        <v>54569.74</v>
      </c>
      <c r="M99" s="75">
        <v>11657.439999999999</v>
      </c>
      <c r="N99" s="75">
        <v>13931.210000000001</v>
      </c>
    </row>
    <row r="100" spans="1:14" s="35" customFormat="1" ht="15" customHeight="1">
      <c r="A100" s="62" t="s">
        <v>35</v>
      </c>
      <c r="B100" s="57">
        <f>SUM(C100:N100)</f>
        <v>133419.81</v>
      </c>
      <c r="C100" s="75">
        <v>0</v>
      </c>
      <c r="D100" s="75">
        <v>0</v>
      </c>
      <c r="E100" s="75">
        <v>0</v>
      </c>
      <c r="F100" s="75">
        <v>0</v>
      </c>
      <c r="G100" s="75">
        <v>2180</v>
      </c>
      <c r="H100" s="75">
        <v>63961.01</v>
      </c>
      <c r="I100" s="75">
        <v>27796.480000000003</v>
      </c>
      <c r="J100" s="75">
        <v>0</v>
      </c>
      <c r="K100" s="75">
        <v>0</v>
      </c>
      <c r="L100" s="75">
        <v>39482.319999999992</v>
      </c>
      <c r="M100" s="75">
        <v>0</v>
      </c>
      <c r="N100" s="75">
        <v>0</v>
      </c>
    </row>
    <row r="101" spans="1:14" ht="15" customHeight="1">
      <c r="A101" s="62" t="s">
        <v>36</v>
      </c>
      <c r="B101" s="57">
        <f>SUM(C101:N101)</f>
        <v>81440.05</v>
      </c>
      <c r="C101" s="75">
        <v>0</v>
      </c>
      <c r="D101" s="75">
        <v>0</v>
      </c>
      <c r="E101" s="75">
        <v>0</v>
      </c>
      <c r="F101" s="75">
        <v>225</v>
      </c>
      <c r="G101" s="75">
        <v>44121.72</v>
      </c>
      <c r="H101" s="75">
        <v>0</v>
      </c>
      <c r="I101" s="75">
        <v>0</v>
      </c>
      <c r="J101" s="75">
        <v>0</v>
      </c>
      <c r="K101" s="75">
        <v>37093.33</v>
      </c>
      <c r="L101" s="75">
        <v>0</v>
      </c>
      <c r="M101" s="75">
        <v>0</v>
      </c>
      <c r="N101" s="75">
        <v>0</v>
      </c>
    </row>
    <row r="102" spans="1:14" ht="15" customHeight="1">
      <c r="A102" s="62" t="s">
        <v>67</v>
      </c>
      <c r="B102" s="57">
        <f t="shared" si="21"/>
        <v>135260.4</v>
      </c>
      <c r="C102" s="75">
        <v>0</v>
      </c>
      <c r="D102" s="75">
        <v>10790.97</v>
      </c>
      <c r="E102" s="75">
        <v>87380</v>
      </c>
      <c r="F102" s="75">
        <v>20254</v>
      </c>
      <c r="G102" s="75">
        <v>1901.16</v>
      </c>
      <c r="H102" s="75">
        <v>1571.82</v>
      </c>
      <c r="I102" s="75">
        <v>247.98</v>
      </c>
      <c r="J102" s="75">
        <v>1670.26</v>
      </c>
      <c r="K102" s="75">
        <v>1301.52</v>
      </c>
      <c r="L102" s="75">
        <v>9679.69</v>
      </c>
      <c r="M102" s="75">
        <v>0</v>
      </c>
      <c r="N102" s="75">
        <v>463</v>
      </c>
    </row>
    <row r="103" spans="1:14" s="35" customFormat="1" ht="15" customHeight="1">
      <c r="A103" s="64" t="s">
        <v>47</v>
      </c>
      <c r="B103" s="72">
        <f t="shared" si="21"/>
        <v>373267.98000000004</v>
      </c>
      <c r="C103" s="76">
        <v>963.26</v>
      </c>
      <c r="D103" s="76">
        <v>0</v>
      </c>
      <c r="E103" s="76">
        <v>4868</v>
      </c>
      <c r="F103" s="76">
        <v>52382.9</v>
      </c>
      <c r="G103" s="76">
        <v>142576.06</v>
      </c>
      <c r="H103" s="76">
        <v>0</v>
      </c>
      <c r="I103" s="76">
        <v>0</v>
      </c>
      <c r="J103" s="76">
        <v>35123.29</v>
      </c>
      <c r="K103" s="76">
        <v>6356.26</v>
      </c>
      <c r="L103" s="76">
        <v>81002.210000000006</v>
      </c>
      <c r="M103" s="76">
        <v>0</v>
      </c>
      <c r="N103" s="76">
        <v>49996</v>
      </c>
    </row>
    <row r="104" spans="1:14">
      <c r="A104" s="39" t="s">
        <v>97</v>
      </c>
      <c r="B104" s="56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4">
      <c r="A105" s="39" t="s">
        <v>159</v>
      </c>
    </row>
    <row r="106" spans="1:14">
      <c r="A106" s="39" t="s">
        <v>196</v>
      </c>
      <c r="B106" s="56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4">
      <c r="A107" s="39" t="s">
        <v>160</v>
      </c>
      <c r="B107" s="56"/>
    </row>
    <row r="108" spans="1:14">
      <c r="A108" s="39" t="s">
        <v>99</v>
      </c>
      <c r="B108" s="56"/>
      <c r="C108" s="37"/>
      <c r="D108" s="37"/>
      <c r="E108" s="37"/>
      <c r="F108" s="37"/>
      <c r="G108" s="37"/>
      <c r="H108" s="37"/>
      <c r="I108" s="37"/>
      <c r="J108" s="37"/>
      <c r="K108" s="37"/>
    </row>
  </sheetData>
  <mergeCells count="2">
    <mergeCell ref="A3:K3"/>
    <mergeCell ref="A4:K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506"/>
  <sheetViews>
    <sheetView workbookViewId="0">
      <selection activeCell="A101" sqref="A101"/>
    </sheetView>
  </sheetViews>
  <sheetFormatPr baseColWidth="10" defaultColWidth="11.42578125" defaultRowHeight="12"/>
  <cols>
    <col min="1" max="1" width="25.85546875" style="36" customWidth="1"/>
    <col min="2" max="2" width="13.42578125" style="35" customWidth="1"/>
    <col min="3" max="3" width="12" style="34" customWidth="1"/>
    <col min="4" max="5" width="12.7109375" style="34" customWidth="1"/>
    <col min="6" max="10" width="11.5703125" style="34" bestFit="1" customWidth="1"/>
    <col min="11" max="11" width="13.28515625" style="34" bestFit="1" customWidth="1"/>
    <col min="12" max="16384" width="11.42578125" style="34"/>
  </cols>
  <sheetData>
    <row r="3" spans="1:15" ht="15.75" customHeight="1">
      <c r="A3" s="87" t="s">
        <v>184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5" ht="14.25">
      <c r="A4" s="86" t="s">
        <v>201</v>
      </c>
      <c r="B4" s="86"/>
      <c r="C4" s="86"/>
      <c r="D4" s="86"/>
      <c r="E4" s="86"/>
    </row>
    <row r="5" spans="1:15">
      <c r="B5" s="55"/>
      <c r="C5" s="55"/>
      <c r="D5" s="55"/>
      <c r="E5" s="55"/>
    </row>
    <row r="6" spans="1:15" s="32" customFormat="1">
      <c r="A6" s="31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46</v>
      </c>
      <c r="G6" s="14" t="s">
        <v>52</v>
      </c>
      <c r="H6" s="14" t="s">
        <v>53</v>
      </c>
      <c r="I6" s="14" t="s">
        <v>167</v>
      </c>
      <c r="J6" s="14" t="s">
        <v>168</v>
      </c>
      <c r="K6" s="14" t="s">
        <v>59</v>
      </c>
      <c r="L6" s="14" t="s">
        <v>60</v>
      </c>
      <c r="M6" s="14" t="s">
        <v>61</v>
      </c>
      <c r="N6" s="14" t="s">
        <v>62</v>
      </c>
    </row>
    <row r="7" spans="1:15" ht="15" customHeight="1">
      <c r="A7" s="54" t="s">
        <v>4</v>
      </c>
      <c r="B7" s="58">
        <f>SUM(B8,B10,B14,B16,B19,B21,B25,B29,B32,B35,B39,B42,B45,B49,B52,B55,B60,B63,B67,B70,B78,B80,B82,B85,B88)</f>
        <v>5450262.7359999996</v>
      </c>
      <c r="C7" s="58">
        <f t="shared" ref="C7:N7" si="0">SUM(C8,C10,C14,C16,C19,C21,C25,C29,C32,C35,C39,C42,C45,C49,C52,C55,C60,C63,C67,C70,C78,C80,C82,C85,C88)</f>
        <v>260655.67000000004</v>
      </c>
      <c r="D7" s="58">
        <f t="shared" si="0"/>
        <v>223527.98599999998</v>
      </c>
      <c r="E7" s="58">
        <f t="shared" si="0"/>
        <v>279928.69</v>
      </c>
      <c r="F7" s="58">
        <f t="shared" si="0"/>
        <v>359593.75</v>
      </c>
      <c r="G7" s="58">
        <f t="shared" si="0"/>
        <v>368307.46</v>
      </c>
      <c r="H7" s="58">
        <f t="shared" si="0"/>
        <v>414742.84</v>
      </c>
      <c r="I7" s="58">
        <f t="shared" si="0"/>
        <v>350459.31999999995</v>
      </c>
      <c r="J7" s="58">
        <f t="shared" si="0"/>
        <v>495696.39000000007</v>
      </c>
      <c r="K7" s="58">
        <f t="shared" si="0"/>
        <v>955334.66999999993</v>
      </c>
      <c r="L7" s="58">
        <f t="shared" si="0"/>
        <v>278430.93999999994</v>
      </c>
      <c r="M7" s="58">
        <f t="shared" si="0"/>
        <v>848382.7</v>
      </c>
      <c r="N7" s="58">
        <f t="shared" si="0"/>
        <v>615202.32000000007</v>
      </c>
      <c r="O7" s="66"/>
    </row>
    <row r="8" spans="1:15" s="35" customFormat="1" ht="15" customHeight="1">
      <c r="A8" s="65" t="s">
        <v>8</v>
      </c>
      <c r="B8" s="67">
        <f>SUM(C8:N8)</f>
        <v>904638</v>
      </c>
      <c r="C8" s="58">
        <v>36509.78</v>
      </c>
      <c r="D8" s="58">
        <v>32123.569999999996</v>
      </c>
      <c r="E8" s="58">
        <v>81418.419999999984</v>
      </c>
      <c r="F8" s="58">
        <v>26993.79</v>
      </c>
      <c r="G8" s="58">
        <v>59801.09</v>
      </c>
      <c r="H8" s="58">
        <v>67396.75</v>
      </c>
      <c r="I8" s="58">
        <v>159114.65999999997</v>
      </c>
      <c r="J8" s="58">
        <v>95586.460000000021</v>
      </c>
      <c r="K8" s="58">
        <v>153920.25999999998</v>
      </c>
      <c r="L8" s="58">
        <v>37798.11</v>
      </c>
      <c r="M8" s="58">
        <v>101884.31999999999</v>
      </c>
      <c r="N8" s="58">
        <v>52090.789999999994</v>
      </c>
      <c r="O8" s="66"/>
    </row>
    <row r="9" spans="1:15" ht="15" customHeight="1">
      <c r="A9" s="62" t="s">
        <v>9</v>
      </c>
      <c r="B9" s="67">
        <f>SUM(C9:N9)</f>
        <v>904638</v>
      </c>
      <c r="C9" s="61">
        <v>36509.78</v>
      </c>
      <c r="D9" s="61">
        <v>32123.569999999996</v>
      </c>
      <c r="E9" s="61">
        <v>81418.419999999984</v>
      </c>
      <c r="F9" s="61">
        <v>26993.79</v>
      </c>
      <c r="G9" s="61">
        <v>59801.09</v>
      </c>
      <c r="H9" s="61">
        <v>67396.75</v>
      </c>
      <c r="I9" s="61">
        <v>159114.65999999997</v>
      </c>
      <c r="J9" s="61">
        <v>95586.460000000021</v>
      </c>
      <c r="K9" s="61">
        <v>153920.25999999998</v>
      </c>
      <c r="L9" s="61">
        <v>37798.11</v>
      </c>
      <c r="M9" s="61">
        <v>101884.31999999999</v>
      </c>
      <c r="N9" s="61">
        <v>52090.789999999994</v>
      </c>
      <c r="O9" s="66"/>
    </row>
    <row r="10" spans="1:15" s="35" customFormat="1" ht="15" customHeight="1">
      <c r="A10" s="35" t="s">
        <v>5</v>
      </c>
      <c r="B10" s="67">
        <f>SUM(C10:N10)</f>
        <v>1843.2</v>
      </c>
      <c r="C10" s="58">
        <v>0</v>
      </c>
      <c r="D10" s="58">
        <v>0</v>
      </c>
      <c r="E10" s="58">
        <v>0</v>
      </c>
      <c r="F10" s="58">
        <v>447.32</v>
      </c>
      <c r="G10" s="58">
        <v>0</v>
      </c>
      <c r="H10" s="58">
        <v>0</v>
      </c>
      <c r="I10" s="58">
        <v>946.36</v>
      </c>
      <c r="J10" s="58">
        <v>0</v>
      </c>
      <c r="K10" s="58">
        <v>0</v>
      </c>
      <c r="L10" s="58">
        <v>0</v>
      </c>
      <c r="M10" s="58">
        <v>449.52</v>
      </c>
      <c r="N10" s="58">
        <v>0</v>
      </c>
      <c r="O10" s="66"/>
    </row>
    <row r="11" spans="1:15" ht="15" customHeight="1">
      <c r="A11" s="36" t="s">
        <v>5</v>
      </c>
      <c r="B11" s="67">
        <f t="shared" ref="B11:B13" si="1">SUM(C11:N11)</f>
        <v>449.52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449.52</v>
      </c>
      <c r="N11" s="61">
        <v>0</v>
      </c>
      <c r="O11" s="66"/>
    </row>
    <row r="12" spans="1:15" ht="15" customHeight="1">
      <c r="A12" s="36" t="s">
        <v>163</v>
      </c>
      <c r="B12" s="67">
        <f t="shared" si="1"/>
        <v>946.36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946.36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6"/>
    </row>
    <row r="13" spans="1:15" ht="15" customHeight="1">
      <c r="A13" s="36" t="s">
        <v>101</v>
      </c>
      <c r="B13" s="67">
        <f t="shared" si="1"/>
        <v>447.32</v>
      </c>
      <c r="C13" s="61">
        <v>0</v>
      </c>
      <c r="D13" s="61">
        <v>0</v>
      </c>
      <c r="E13" s="61">
        <v>0</v>
      </c>
      <c r="F13" s="61">
        <v>447.32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6"/>
    </row>
    <row r="14" spans="1:15" s="35" customFormat="1" ht="15" customHeight="1">
      <c r="A14" s="65" t="s">
        <v>70</v>
      </c>
      <c r="B14" s="67">
        <f t="shared" ref="B14:B21" si="2">SUM(C14:N14)</f>
        <v>231.26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231.26</v>
      </c>
      <c r="K14" s="58">
        <v>0</v>
      </c>
      <c r="L14" s="58">
        <v>0</v>
      </c>
      <c r="M14" s="58">
        <v>0</v>
      </c>
      <c r="N14" s="58">
        <v>0</v>
      </c>
      <c r="O14" s="66"/>
    </row>
    <row r="15" spans="1:15" ht="15" customHeight="1">
      <c r="A15" s="36" t="s">
        <v>71</v>
      </c>
      <c r="B15" s="67">
        <f t="shared" si="2"/>
        <v>231.26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231.26</v>
      </c>
      <c r="K15" s="61">
        <v>0</v>
      </c>
      <c r="L15" s="61">
        <v>0</v>
      </c>
      <c r="M15" s="61">
        <v>0</v>
      </c>
      <c r="N15" s="61">
        <v>0</v>
      </c>
      <c r="O15" s="66"/>
    </row>
    <row r="16" spans="1:15" s="35" customFormat="1" ht="15" customHeight="1">
      <c r="A16" s="35" t="s">
        <v>6</v>
      </c>
      <c r="B16" s="67">
        <f t="shared" si="2"/>
        <v>4154.6000000000004</v>
      </c>
      <c r="C16" s="58">
        <v>0</v>
      </c>
      <c r="D16" s="58">
        <v>0</v>
      </c>
      <c r="E16" s="58">
        <v>0</v>
      </c>
      <c r="F16" s="58">
        <v>315.86</v>
      </c>
      <c r="G16" s="58">
        <v>0</v>
      </c>
      <c r="H16" s="58">
        <v>0</v>
      </c>
      <c r="I16" s="58">
        <v>1404</v>
      </c>
      <c r="J16" s="58">
        <v>1575</v>
      </c>
      <c r="K16" s="58">
        <v>0</v>
      </c>
      <c r="L16" s="58">
        <v>859.74</v>
      </c>
      <c r="M16" s="58">
        <v>0</v>
      </c>
      <c r="N16" s="58">
        <v>0</v>
      </c>
      <c r="O16" s="66"/>
    </row>
    <row r="17" spans="1:15" ht="15" customHeight="1">
      <c r="A17" s="36" t="s">
        <v>6</v>
      </c>
      <c r="B17" s="67">
        <f t="shared" si="2"/>
        <v>3838.74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1404</v>
      </c>
      <c r="J17" s="61">
        <v>1575</v>
      </c>
      <c r="K17" s="61">
        <v>0</v>
      </c>
      <c r="L17" s="61">
        <v>859.74</v>
      </c>
      <c r="M17" s="61">
        <v>0</v>
      </c>
      <c r="N17" s="61">
        <v>0</v>
      </c>
      <c r="O17" s="66"/>
    </row>
    <row r="18" spans="1:15" ht="15" customHeight="1">
      <c r="A18" s="36" t="s">
        <v>7</v>
      </c>
      <c r="B18" s="67">
        <f t="shared" si="2"/>
        <v>315.86</v>
      </c>
      <c r="C18" s="61">
        <v>0</v>
      </c>
      <c r="D18" s="61">
        <v>0</v>
      </c>
      <c r="E18" s="61">
        <v>0</v>
      </c>
      <c r="F18" s="61">
        <v>315.86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6"/>
    </row>
    <row r="19" spans="1:15" s="35" customFormat="1" ht="15" customHeight="1">
      <c r="A19" s="35" t="s">
        <v>172</v>
      </c>
      <c r="B19" s="67">
        <f t="shared" si="2"/>
        <v>206.12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206.12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66"/>
    </row>
    <row r="20" spans="1:15" ht="15" customHeight="1">
      <c r="A20" s="36" t="s">
        <v>172</v>
      </c>
      <c r="B20" s="67">
        <f t="shared" si="2"/>
        <v>206.12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206.12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6"/>
    </row>
    <row r="21" spans="1:15" s="35" customFormat="1" ht="15" customHeight="1">
      <c r="A21" s="35" t="s">
        <v>10</v>
      </c>
      <c r="B21" s="67">
        <f t="shared" si="2"/>
        <v>23374.25</v>
      </c>
      <c r="C21" s="58">
        <f>SUM(C22:C24)</f>
        <v>1400.4</v>
      </c>
      <c r="D21" s="58">
        <f t="shared" ref="D21:N21" si="3">SUM(D22:D24)</f>
        <v>2569.6999999999998</v>
      </c>
      <c r="E21" s="58">
        <f t="shared" si="3"/>
        <v>4558.5300000000007</v>
      </c>
      <c r="F21" s="58">
        <f t="shared" si="3"/>
        <v>1807.06</v>
      </c>
      <c r="G21" s="58">
        <f t="shared" si="3"/>
        <v>3430.4</v>
      </c>
      <c r="H21" s="58">
        <f t="shared" si="3"/>
        <v>998</v>
      </c>
      <c r="I21" s="58">
        <f t="shared" si="3"/>
        <v>0</v>
      </c>
      <c r="J21" s="58">
        <f t="shared" si="3"/>
        <v>990.52</v>
      </c>
      <c r="K21" s="58">
        <f t="shared" si="3"/>
        <v>1013.63</v>
      </c>
      <c r="L21" s="58">
        <f t="shared" si="3"/>
        <v>2189.21</v>
      </c>
      <c r="M21" s="58">
        <f t="shared" si="3"/>
        <v>2645</v>
      </c>
      <c r="N21" s="58">
        <f t="shared" si="3"/>
        <v>1771.8000000000002</v>
      </c>
      <c r="O21" s="66"/>
    </row>
    <row r="22" spans="1:15" ht="15" customHeight="1">
      <c r="A22" s="36" t="s">
        <v>11</v>
      </c>
      <c r="B22" s="67">
        <f t="shared" ref="B22:B24" si="4">SUM(C22:N22)</f>
        <v>22401.35</v>
      </c>
      <c r="C22" s="61">
        <v>1400.4</v>
      </c>
      <c r="D22" s="61">
        <v>2569.6999999999998</v>
      </c>
      <c r="E22" s="61">
        <v>4558.5300000000007</v>
      </c>
      <c r="F22" s="61">
        <v>1191.68</v>
      </c>
      <c r="G22" s="61">
        <v>3430.4</v>
      </c>
      <c r="H22" s="61">
        <v>998</v>
      </c>
      <c r="I22" s="61">
        <v>0</v>
      </c>
      <c r="J22" s="61">
        <v>633</v>
      </c>
      <c r="K22" s="61">
        <v>1013.63</v>
      </c>
      <c r="L22" s="61">
        <v>2189.21</v>
      </c>
      <c r="M22" s="61">
        <v>2645</v>
      </c>
      <c r="N22" s="61">
        <v>1771.8000000000002</v>
      </c>
      <c r="O22" s="66"/>
    </row>
    <row r="23" spans="1:15" ht="15" customHeight="1">
      <c r="A23" s="36" t="s">
        <v>63</v>
      </c>
      <c r="B23" s="67">
        <f t="shared" si="4"/>
        <v>615.38</v>
      </c>
      <c r="C23" s="61">
        <v>0</v>
      </c>
      <c r="D23" s="61">
        <v>0</v>
      </c>
      <c r="E23" s="61">
        <v>0</v>
      </c>
      <c r="F23" s="61">
        <v>615.38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6"/>
    </row>
    <row r="24" spans="1:15" ht="15" customHeight="1">
      <c r="A24" s="36" t="s">
        <v>74</v>
      </c>
      <c r="B24" s="67">
        <f t="shared" si="4"/>
        <v>357.52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357.52</v>
      </c>
      <c r="K24" s="61">
        <v>0</v>
      </c>
      <c r="L24" s="61">
        <v>0</v>
      </c>
      <c r="M24" s="61">
        <v>0</v>
      </c>
      <c r="N24" s="61">
        <v>0</v>
      </c>
      <c r="O24" s="66"/>
    </row>
    <row r="25" spans="1:15" s="35" customFormat="1" ht="15" customHeight="1">
      <c r="A25" s="35" t="s">
        <v>12</v>
      </c>
      <c r="B25" s="67">
        <f t="shared" ref="B25:B30" si="5">SUM(C25:N25)</f>
        <v>33969.11</v>
      </c>
      <c r="C25" s="58">
        <f>SUM(C26:C28)</f>
        <v>0</v>
      </c>
      <c r="D25" s="58">
        <f t="shared" ref="D25:N25" si="6">SUM(D26:D28)</f>
        <v>5780.23</v>
      </c>
      <c r="E25" s="58">
        <f t="shared" si="6"/>
        <v>1176</v>
      </c>
      <c r="F25" s="58">
        <f t="shared" si="6"/>
        <v>10232.67</v>
      </c>
      <c r="G25" s="58">
        <f t="shared" si="6"/>
        <v>391.7</v>
      </c>
      <c r="H25" s="58">
        <f t="shared" si="6"/>
        <v>6758.3300000000008</v>
      </c>
      <c r="I25" s="58">
        <f t="shared" si="6"/>
        <v>961.69</v>
      </c>
      <c r="J25" s="58">
        <f t="shared" si="6"/>
        <v>690.98</v>
      </c>
      <c r="K25" s="58">
        <f t="shared" si="6"/>
        <v>876.8</v>
      </c>
      <c r="L25" s="58">
        <f t="shared" si="6"/>
        <v>1169.19</v>
      </c>
      <c r="M25" s="58">
        <f t="shared" si="6"/>
        <v>1573.3000000000002</v>
      </c>
      <c r="N25" s="58">
        <f t="shared" si="6"/>
        <v>4358.2199999999993</v>
      </c>
      <c r="O25" s="66"/>
    </row>
    <row r="26" spans="1:15" ht="15" customHeight="1">
      <c r="A26" s="36" t="s">
        <v>13</v>
      </c>
      <c r="B26" s="67">
        <f t="shared" si="5"/>
        <v>32067.619999999995</v>
      </c>
      <c r="C26" s="61">
        <v>0</v>
      </c>
      <c r="D26" s="61">
        <v>5111.62</v>
      </c>
      <c r="E26" s="61">
        <v>1176</v>
      </c>
      <c r="F26" s="61">
        <v>10232.67</v>
      </c>
      <c r="G26" s="61">
        <v>391.7</v>
      </c>
      <c r="H26" s="61">
        <v>5525.4500000000007</v>
      </c>
      <c r="I26" s="61">
        <v>961.69</v>
      </c>
      <c r="J26" s="61">
        <v>690.98</v>
      </c>
      <c r="K26" s="61">
        <v>876.8</v>
      </c>
      <c r="L26" s="61">
        <v>1169.19</v>
      </c>
      <c r="M26" s="61">
        <v>1573.3000000000002</v>
      </c>
      <c r="N26" s="61">
        <v>4358.2199999999993</v>
      </c>
      <c r="O26" s="66"/>
    </row>
    <row r="27" spans="1:15" s="35" customFormat="1" ht="15" customHeight="1">
      <c r="A27" s="36" t="s">
        <v>107</v>
      </c>
      <c r="B27" s="67">
        <f t="shared" si="5"/>
        <v>1232.8800000000001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1232.8800000000001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6"/>
    </row>
    <row r="28" spans="1:15" ht="15" customHeight="1">
      <c r="A28" s="36" t="s">
        <v>155</v>
      </c>
      <c r="B28" s="67">
        <f t="shared" si="5"/>
        <v>668.61</v>
      </c>
      <c r="C28" s="61">
        <v>0</v>
      </c>
      <c r="D28" s="61">
        <v>668.61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6"/>
    </row>
    <row r="29" spans="1:15" s="35" customFormat="1" ht="15" customHeight="1">
      <c r="A29" s="35" t="s">
        <v>16</v>
      </c>
      <c r="B29" s="67">
        <f t="shared" si="5"/>
        <v>879879.96</v>
      </c>
      <c r="C29" s="58">
        <f>SUM(C30:C31)</f>
        <v>4826.8999999999996</v>
      </c>
      <c r="D29" s="58">
        <f t="shared" ref="D29:N29" si="7">SUM(D30:D31)</f>
        <v>42774.009999999995</v>
      </c>
      <c r="E29" s="58">
        <f t="shared" si="7"/>
        <v>10044.32</v>
      </c>
      <c r="F29" s="58">
        <f t="shared" si="7"/>
        <v>196701.26</v>
      </c>
      <c r="G29" s="58">
        <f t="shared" si="7"/>
        <v>17810.809999999998</v>
      </c>
      <c r="H29" s="58">
        <f t="shared" si="7"/>
        <v>122348.09000000001</v>
      </c>
      <c r="I29" s="58">
        <f t="shared" si="7"/>
        <v>55292.44</v>
      </c>
      <c r="J29" s="58">
        <f t="shared" si="7"/>
        <v>131147.69</v>
      </c>
      <c r="K29" s="58">
        <f t="shared" si="7"/>
        <v>81055.45</v>
      </c>
      <c r="L29" s="58">
        <f t="shared" si="7"/>
        <v>36075.72</v>
      </c>
      <c r="M29" s="58">
        <f t="shared" si="7"/>
        <v>44047.83</v>
      </c>
      <c r="N29" s="58">
        <f t="shared" si="7"/>
        <v>137755.44</v>
      </c>
      <c r="O29" s="66"/>
    </row>
    <row r="30" spans="1:15" ht="15" customHeight="1">
      <c r="A30" s="36" t="s">
        <v>76</v>
      </c>
      <c r="B30" s="67">
        <f t="shared" si="5"/>
        <v>873581.8</v>
      </c>
      <c r="C30" s="61">
        <v>4826.8999999999996</v>
      </c>
      <c r="D30" s="61">
        <v>42774.009999999995</v>
      </c>
      <c r="E30" s="61">
        <v>10044.32</v>
      </c>
      <c r="F30" s="61">
        <v>196701.26</v>
      </c>
      <c r="G30" s="61">
        <v>17810.809999999998</v>
      </c>
      <c r="H30" s="61">
        <v>122348.09000000001</v>
      </c>
      <c r="I30" s="61">
        <v>55292.44</v>
      </c>
      <c r="J30" s="61">
        <v>131147.69</v>
      </c>
      <c r="K30" s="61">
        <v>74757.289999999994</v>
      </c>
      <c r="L30" s="61">
        <v>36075.72</v>
      </c>
      <c r="M30" s="61">
        <v>44047.83</v>
      </c>
      <c r="N30" s="61">
        <v>137755.44</v>
      </c>
      <c r="O30" s="66"/>
    </row>
    <row r="31" spans="1:15" ht="15" customHeight="1">
      <c r="A31" s="36" t="s">
        <v>169</v>
      </c>
      <c r="B31" s="67">
        <f t="shared" ref="B31" si="8">SUM(C31:N31)</f>
        <v>6298.16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6298.16</v>
      </c>
      <c r="L31" s="61">
        <v>0</v>
      </c>
      <c r="M31" s="61">
        <v>0</v>
      </c>
      <c r="N31" s="61">
        <v>0</v>
      </c>
      <c r="O31" s="66"/>
    </row>
    <row r="32" spans="1:15" s="35" customFormat="1" ht="15" customHeight="1">
      <c r="A32" s="35" t="s">
        <v>17</v>
      </c>
      <c r="B32" s="67">
        <f>SUM(C32:N32)</f>
        <v>59957.649999999994</v>
      </c>
      <c r="C32" s="58">
        <f>SUM(C33:C34)</f>
        <v>10376.280000000001</v>
      </c>
      <c r="D32" s="58">
        <f t="shared" ref="D32:N32" si="9">SUM(D33:D34)</f>
        <v>0</v>
      </c>
      <c r="E32" s="58">
        <f t="shared" si="9"/>
        <v>0</v>
      </c>
      <c r="F32" s="58">
        <f t="shared" si="9"/>
        <v>7540</v>
      </c>
      <c r="G32" s="58">
        <f t="shared" si="9"/>
        <v>12307</v>
      </c>
      <c r="H32" s="58">
        <f t="shared" si="9"/>
        <v>737.88</v>
      </c>
      <c r="I32" s="58">
        <f t="shared" si="9"/>
        <v>0</v>
      </c>
      <c r="J32" s="58">
        <f t="shared" si="9"/>
        <v>0</v>
      </c>
      <c r="K32" s="58">
        <f t="shared" si="9"/>
        <v>24448.1</v>
      </c>
      <c r="L32" s="58">
        <f t="shared" si="9"/>
        <v>4548.3899999999994</v>
      </c>
      <c r="M32" s="58">
        <f t="shared" si="9"/>
        <v>0</v>
      </c>
      <c r="N32" s="58">
        <f t="shared" si="9"/>
        <v>0</v>
      </c>
      <c r="O32" s="66"/>
    </row>
    <row r="33" spans="1:15" s="35" customFormat="1" ht="15" customHeight="1">
      <c r="A33" s="36" t="s">
        <v>17</v>
      </c>
      <c r="B33" s="67">
        <f>SUM(C33:N33)</f>
        <v>49281.4</v>
      </c>
      <c r="C33" s="61">
        <v>2032.58</v>
      </c>
      <c r="D33" s="61">
        <v>0</v>
      </c>
      <c r="E33" s="61">
        <v>0</v>
      </c>
      <c r="F33" s="61">
        <v>7148</v>
      </c>
      <c r="G33" s="61">
        <v>12307</v>
      </c>
      <c r="H33" s="61">
        <v>305</v>
      </c>
      <c r="I33" s="61">
        <v>0</v>
      </c>
      <c r="J33" s="61">
        <v>0</v>
      </c>
      <c r="K33" s="61">
        <v>24448.1</v>
      </c>
      <c r="L33" s="61">
        <v>3040.72</v>
      </c>
      <c r="M33" s="61">
        <v>0</v>
      </c>
      <c r="N33" s="61">
        <v>0</v>
      </c>
      <c r="O33" s="66"/>
    </row>
    <row r="34" spans="1:15" ht="15" customHeight="1">
      <c r="A34" s="36" t="s">
        <v>48</v>
      </c>
      <c r="B34" s="67">
        <f>SUM(C34:N34)</f>
        <v>10676.25</v>
      </c>
      <c r="C34" s="61">
        <v>8343.7000000000007</v>
      </c>
      <c r="D34" s="61">
        <v>0</v>
      </c>
      <c r="E34" s="61">
        <v>0</v>
      </c>
      <c r="F34" s="61">
        <v>392</v>
      </c>
      <c r="G34" s="61">
        <v>0</v>
      </c>
      <c r="H34" s="61">
        <v>432.88</v>
      </c>
      <c r="I34" s="61">
        <v>0</v>
      </c>
      <c r="J34" s="61">
        <v>0</v>
      </c>
      <c r="K34" s="61">
        <v>0</v>
      </c>
      <c r="L34" s="61">
        <v>1507.67</v>
      </c>
      <c r="M34" s="61">
        <v>0</v>
      </c>
      <c r="N34" s="61">
        <v>0</v>
      </c>
      <c r="O34" s="66"/>
    </row>
    <row r="35" spans="1:15" s="35" customFormat="1" ht="15" customHeight="1">
      <c r="A35" s="35" t="s">
        <v>18</v>
      </c>
      <c r="B35" s="67">
        <f>SUM(C35:N35)</f>
        <v>83623.89999999998</v>
      </c>
      <c r="C35" s="58">
        <f>SUM(C36:C38)</f>
        <v>4007.62</v>
      </c>
      <c r="D35" s="58">
        <f t="shared" ref="D35:N35" si="10">SUM(D36:D38)</f>
        <v>3409.62</v>
      </c>
      <c r="E35" s="58">
        <f t="shared" si="10"/>
        <v>353.8</v>
      </c>
      <c r="F35" s="58">
        <f t="shared" si="10"/>
        <v>5207</v>
      </c>
      <c r="G35" s="58">
        <f t="shared" si="10"/>
        <v>4884</v>
      </c>
      <c r="H35" s="58">
        <f t="shared" si="10"/>
        <v>36965.409999999996</v>
      </c>
      <c r="I35" s="58">
        <f t="shared" si="10"/>
        <v>20005.62</v>
      </c>
      <c r="J35" s="58">
        <f t="shared" si="10"/>
        <v>1932.68</v>
      </c>
      <c r="K35" s="58">
        <f t="shared" si="10"/>
        <v>2222.31</v>
      </c>
      <c r="L35" s="58">
        <f t="shared" si="10"/>
        <v>1331.37</v>
      </c>
      <c r="M35" s="58">
        <f t="shared" si="10"/>
        <v>2379.94</v>
      </c>
      <c r="N35" s="58">
        <f t="shared" si="10"/>
        <v>924.53</v>
      </c>
      <c r="O35" s="66"/>
    </row>
    <row r="36" spans="1:15" s="35" customFormat="1" ht="15" customHeight="1">
      <c r="A36" s="36" t="s">
        <v>18</v>
      </c>
      <c r="B36" s="67">
        <f t="shared" ref="B36:B38" si="11">SUM(C36:N36)</f>
        <v>81038.179999999978</v>
      </c>
      <c r="C36" s="61">
        <v>4007.62</v>
      </c>
      <c r="D36" s="61">
        <v>3409.62</v>
      </c>
      <c r="E36" s="61">
        <v>353.8</v>
      </c>
      <c r="F36" s="61">
        <v>5207</v>
      </c>
      <c r="G36" s="61">
        <v>4884</v>
      </c>
      <c r="H36" s="61">
        <v>36965.409999999996</v>
      </c>
      <c r="I36" s="61">
        <v>20005.62</v>
      </c>
      <c r="J36" s="61">
        <v>1932.68</v>
      </c>
      <c r="K36" s="61">
        <v>0</v>
      </c>
      <c r="L36" s="61">
        <v>1331.37</v>
      </c>
      <c r="M36" s="61">
        <v>2016.5300000000002</v>
      </c>
      <c r="N36" s="61">
        <v>924.53</v>
      </c>
      <c r="O36" s="66"/>
    </row>
    <row r="37" spans="1:15" s="35" customFormat="1" ht="15" customHeight="1">
      <c r="A37" s="36" t="s">
        <v>174</v>
      </c>
      <c r="B37" s="67">
        <f t="shared" si="11"/>
        <v>363.41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363.41</v>
      </c>
      <c r="N37" s="61">
        <v>0</v>
      </c>
      <c r="O37" s="66"/>
    </row>
    <row r="38" spans="1:15" s="35" customFormat="1" ht="15" customHeight="1">
      <c r="A38" s="36" t="s">
        <v>142</v>
      </c>
      <c r="B38" s="67">
        <f t="shared" si="11"/>
        <v>2222.31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2222.31</v>
      </c>
      <c r="L38" s="61">
        <v>0</v>
      </c>
      <c r="M38" s="61">
        <v>0</v>
      </c>
      <c r="N38" s="61">
        <v>0</v>
      </c>
      <c r="O38" s="66"/>
    </row>
    <row r="39" spans="1:15" s="35" customFormat="1" ht="15" customHeight="1">
      <c r="A39" s="35" t="s">
        <v>20</v>
      </c>
      <c r="B39" s="67">
        <f t="shared" ref="B39:B42" si="12">SUM(C39:N39)</f>
        <v>2325.16</v>
      </c>
      <c r="C39" s="58">
        <v>159</v>
      </c>
      <c r="D39" s="58">
        <v>0</v>
      </c>
      <c r="E39" s="58">
        <v>706.37</v>
      </c>
      <c r="F39" s="58">
        <v>0</v>
      </c>
      <c r="G39" s="58">
        <v>0</v>
      </c>
      <c r="H39" s="58">
        <v>370</v>
      </c>
      <c r="I39" s="58">
        <v>0</v>
      </c>
      <c r="J39" s="58">
        <v>0</v>
      </c>
      <c r="K39" s="58">
        <v>0</v>
      </c>
      <c r="L39" s="58">
        <v>1089.79</v>
      </c>
      <c r="M39" s="58">
        <v>0</v>
      </c>
      <c r="N39" s="58">
        <v>0</v>
      </c>
      <c r="O39" s="66"/>
    </row>
    <row r="40" spans="1:15" s="35" customFormat="1" ht="15" customHeight="1">
      <c r="A40" s="36" t="s">
        <v>66</v>
      </c>
      <c r="B40" s="67">
        <f t="shared" si="12"/>
        <v>370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370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6"/>
    </row>
    <row r="41" spans="1:15" ht="15" customHeight="1">
      <c r="A41" s="36" t="s">
        <v>156</v>
      </c>
      <c r="B41" s="67">
        <f t="shared" si="12"/>
        <v>1955.1599999999999</v>
      </c>
      <c r="C41" s="61">
        <v>159</v>
      </c>
      <c r="D41" s="61">
        <v>0</v>
      </c>
      <c r="E41" s="61">
        <v>706.37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1089.79</v>
      </c>
      <c r="M41" s="61">
        <v>0</v>
      </c>
      <c r="N41" s="61">
        <v>0</v>
      </c>
      <c r="O41" s="66"/>
    </row>
    <row r="42" spans="1:15" s="35" customFormat="1" ht="15" customHeight="1">
      <c r="A42" s="35" t="s">
        <v>118</v>
      </c>
      <c r="B42" s="67">
        <f t="shared" si="12"/>
        <v>25935.489999999998</v>
      </c>
      <c r="C42" s="58">
        <f>SUM(C43:C44)</f>
        <v>0</v>
      </c>
      <c r="D42" s="58">
        <f t="shared" ref="D42:N42" si="13">SUM(D43:D44)</f>
        <v>1547.02</v>
      </c>
      <c r="E42" s="58">
        <f t="shared" si="13"/>
        <v>0</v>
      </c>
      <c r="F42" s="58">
        <f t="shared" si="13"/>
        <v>4170.5200000000004</v>
      </c>
      <c r="G42" s="58">
        <f t="shared" si="13"/>
        <v>915</v>
      </c>
      <c r="H42" s="58">
        <f t="shared" si="13"/>
        <v>0</v>
      </c>
      <c r="I42" s="58">
        <f t="shared" si="13"/>
        <v>18527.599999999999</v>
      </c>
      <c r="J42" s="58">
        <f t="shared" si="13"/>
        <v>775.35</v>
      </c>
      <c r="K42" s="58">
        <f t="shared" si="13"/>
        <v>0</v>
      </c>
      <c r="L42" s="58">
        <f t="shared" si="13"/>
        <v>0</v>
      </c>
      <c r="M42" s="58">
        <f t="shared" si="13"/>
        <v>0</v>
      </c>
      <c r="N42" s="58">
        <f t="shared" si="13"/>
        <v>0</v>
      </c>
      <c r="O42" s="66"/>
    </row>
    <row r="43" spans="1:15" s="35" customFormat="1" ht="15" customHeight="1">
      <c r="A43" s="36" t="s">
        <v>22</v>
      </c>
      <c r="B43" s="67">
        <f t="shared" ref="B43:B44" si="14">SUM(C43:N43)</f>
        <v>23332.04</v>
      </c>
      <c r="C43" s="61">
        <v>0</v>
      </c>
      <c r="D43" s="61">
        <v>1547.02</v>
      </c>
      <c r="E43" s="61">
        <v>0</v>
      </c>
      <c r="F43" s="61">
        <v>4170.5200000000004</v>
      </c>
      <c r="G43" s="61">
        <v>915</v>
      </c>
      <c r="H43" s="61">
        <v>0</v>
      </c>
      <c r="I43" s="61">
        <v>15924.15</v>
      </c>
      <c r="J43" s="61">
        <v>775.35</v>
      </c>
      <c r="K43" s="61">
        <v>0</v>
      </c>
      <c r="L43" s="61">
        <v>0</v>
      </c>
      <c r="M43" s="61">
        <v>0</v>
      </c>
      <c r="N43" s="61">
        <v>0</v>
      </c>
      <c r="O43" s="66"/>
    </row>
    <row r="44" spans="1:15" ht="15" customHeight="1">
      <c r="A44" s="36" t="s">
        <v>82</v>
      </c>
      <c r="B44" s="67">
        <f t="shared" si="14"/>
        <v>2603.4499999999998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2603.4499999999998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6"/>
    </row>
    <row r="45" spans="1:15" s="35" customFormat="1" ht="15" customHeight="1">
      <c r="A45" s="53" t="s">
        <v>23</v>
      </c>
      <c r="B45" s="67">
        <f t="shared" ref="B45:B70" si="15">SUM(C45:N45)</f>
        <v>126142.94</v>
      </c>
      <c r="C45" s="58">
        <f>SUM(C46:C48)</f>
        <v>518.73</v>
      </c>
      <c r="D45" s="58">
        <f t="shared" ref="D45:N45" si="16">SUM(D46:D48)</f>
        <v>22392.620000000003</v>
      </c>
      <c r="E45" s="58">
        <f t="shared" si="16"/>
        <v>6539.57</v>
      </c>
      <c r="F45" s="58">
        <f t="shared" si="16"/>
        <v>10893.49</v>
      </c>
      <c r="G45" s="58">
        <f t="shared" si="16"/>
        <v>25668.33</v>
      </c>
      <c r="H45" s="58">
        <f t="shared" si="16"/>
        <v>5360</v>
      </c>
      <c r="I45" s="58">
        <f t="shared" si="16"/>
        <v>1113.45</v>
      </c>
      <c r="J45" s="58">
        <f t="shared" si="16"/>
        <v>49005.67</v>
      </c>
      <c r="K45" s="58">
        <f t="shared" si="16"/>
        <v>1975.01</v>
      </c>
      <c r="L45" s="58">
        <f t="shared" si="16"/>
        <v>0</v>
      </c>
      <c r="M45" s="58">
        <f t="shared" si="16"/>
        <v>501.88</v>
      </c>
      <c r="N45" s="58">
        <f t="shared" si="16"/>
        <v>2174.19</v>
      </c>
      <c r="O45" s="66"/>
    </row>
    <row r="46" spans="1:15" s="35" customFormat="1" ht="15" customHeight="1">
      <c r="A46" s="36" t="s">
        <v>23</v>
      </c>
      <c r="B46" s="67">
        <f t="shared" si="15"/>
        <v>81727.88</v>
      </c>
      <c r="C46" s="61">
        <v>518.73</v>
      </c>
      <c r="D46" s="61">
        <v>19965.77</v>
      </c>
      <c r="E46" s="61">
        <v>0</v>
      </c>
      <c r="F46" s="61">
        <v>9105.15</v>
      </c>
      <c r="G46" s="61">
        <v>690.83</v>
      </c>
      <c r="H46" s="61">
        <v>0</v>
      </c>
      <c r="I46" s="61">
        <v>0</v>
      </c>
      <c r="J46" s="61">
        <v>48680</v>
      </c>
      <c r="K46" s="61">
        <v>1975.01</v>
      </c>
      <c r="L46" s="61">
        <v>0</v>
      </c>
      <c r="M46" s="61">
        <v>0</v>
      </c>
      <c r="N46" s="61">
        <v>792.39</v>
      </c>
      <c r="O46" s="66"/>
    </row>
    <row r="47" spans="1:15" ht="15" customHeight="1">
      <c r="A47" s="36" t="s">
        <v>44</v>
      </c>
      <c r="B47" s="67">
        <f t="shared" si="15"/>
        <v>34162.270000000004</v>
      </c>
      <c r="C47" s="61">
        <v>0</v>
      </c>
      <c r="D47" s="61">
        <v>2426.8500000000004</v>
      </c>
      <c r="E47" s="61">
        <v>2652</v>
      </c>
      <c r="F47" s="61">
        <v>783.12</v>
      </c>
      <c r="G47" s="61">
        <v>24977.5</v>
      </c>
      <c r="H47" s="61">
        <v>0</v>
      </c>
      <c r="I47" s="61">
        <v>1113.45</v>
      </c>
      <c r="J47" s="61">
        <v>325.67</v>
      </c>
      <c r="K47" s="61">
        <v>0</v>
      </c>
      <c r="L47" s="61">
        <v>0</v>
      </c>
      <c r="M47" s="61">
        <v>501.88</v>
      </c>
      <c r="N47" s="61">
        <v>1381.8</v>
      </c>
      <c r="O47" s="66"/>
    </row>
    <row r="48" spans="1:15" ht="15" customHeight="1">
      <c r="A48" s="36" t="s">
        <v>145</v>
      </c>
      <c r="B48" s="67">
        <f t="shared" si="15"/>
        <v>10252.790000000001</v>
      </c>
      <c r="C48" s="61">
        <v>0</v>
      </c>
      <c r="D48" s="61">
        <v>0</v>
      </c>
      <c r="E48" s="61">
        <v>3887.57</v>
      </c>
      <c r="F48" s="61">
        <v>1005.22</v>
      </c>
      <c r="G48" s="61">
        <v>0</v>
      </c>
      <c r="H48" s="61">
        <v>5360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6"/>
    </row>
    <row r="49" spans="1:15" s="35" customFormat="1" ht="15" customHeight="1">
      <c r="A49" s="35" t="s">
        <v>14</v>
      </c>
      <c r="B49" s="67">
        <f t="shared" si="15"/>
        <v>3533.1099999999997</v>
      </c>
      <c r="C49" s="58">
        <f>SUM(C50:C51)</f>
        <v>0</v>
      </c>
      <c r="D49" s="58">
        <f t="shared" ref="D49:N49" si="17">SUM(D50:D51)</f>
        <v>0</v>
      </c>
      <c r="E49" s="58">
        <f t="shared" si="17"/>
        <v>1029.5999999999999</v>
      </c>
      <c r="F49" s="58">
        <f t="shared" si="17"/>
        <v>0</v>
      </c>
      <c r="G49" s="58">
        <f t="shared" si="17"/>
        <v>0</v>
      </c>
      <c r="H49" s="58">
        <f t="shared" si="17"/>
        <v>0</v>
      </c>
      <c r="I49" s="58">
        <f t="shared" si="17"/>
        <v>0</v>
      </c>
      <c r="J49" s="58">
        <f t="shared" si="17"/>
        <v>1954.51</v>
      </c>
      <c r="K49" s="58">
        <f t="shared" si="17"/>
        <v>0</v>
      </c>
      <c r="L49" s="58">
        <f t="shared" si="17"/>
        <v>0</v>
      </c>
      <c r="M49" s="58">
        <f t="shared" si="17"/>
        <v>549</v>
      </c>
      <c r="N49" s="58">
        <f t="shared" si="17"/>
        <v>0</v>
      </c>
      <c r="O49" s="66"/>
    </row>
    <row r="50" spans="1:15" s="35" customFormat="1" ht="15" customHeight="1">
      <c r="A50" s="36" t="s">
        <v>65</v>
      </c>
      <c r="B50" s="67">
        <f t="shared" si="15"/>
        <v>1578.6</v>
      </c>
      <c r="C50" s="61">
        <v>0</v>
      </c>
      <c r="D50" s="61">
        <v>0</v>
      </c>
      <c r="E50" s="61">
        <v>1029.5999999999999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549</v>
      </c>
      <c r="N50" s="61">
        <v>0</v>
      </c>
      <c r="O50" s="66"/>
    </row>
    <row r="51" spans="1:15" s="35" customFormat="1" ht="15" customHeight="1">
      <c r="A51" s="36" t="s">
        <v>15</v>
      </c>
      <c r="B51" s="67">
        <f t="shared" si="15"/>
        <v>1954.51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1954.51</v>
      </c>
      <c r="K51" s="61">
        <v>0</v>
      </c>
      <c r="L51" s="61">
        <v>0</v>
      </c>
      <c r="M51" s="61">
        <v>0</v>
      </c>
      <c r="N51" s="61">
        <v>0</v>
      </c>
      <c r="O51" s="66"/>
    </row>
    <row r="52" spans="1:15" s="35" customFormat="1" ht="15" customHeight="1">
      <c r="A52" s="35" t="s">
        <v>24</v>
      </c>
      <c r="B52" s="67">
        <f t="shared" si="15"/>
        <v>35158.340000000004</v>
      </c>
      <c r="C52" s="58">
        <f>SUM(C53:C54)</f>
        <v>2175.71</v>
      </c>
      <c r="D52" s="58">
        <f t="shared" ref="D52:N52" si="18">SUM(D53:D54)</f>
        <v>7906.46</v>
      </c>
      <c r="E52" s="58">
        <f t="shared" si="18"/>
        <v>4647.8100000000004</v>
      </c>
      <c r="F52" s="58">
        <f t="shared" si="18"/>
        <v>1174</v>
      </c>
      <c r="G52" s="58">
        <f t="shared" si="18"/>
        <v>3979</v>
      </c>
      <c r="H52" s="58">
        <f t="shared" si="18"/>
        <v>3178.7200000000003</v>
      </c>
      <c r="I52" s="58">
        <f t="shared" si="18"/>
        <v>3801.92</v>
      </c>
      <c r="J52" s="58">
        <f t="shared" si="18"/>
        <v>1460.62</v>
      </c>
      <c r="K52" s="58">
        <f t="shared" si="18"/>
        <v>884</v>
      </c>
      <c r="L52" s="58">
        <f t="shared" si="18"/>
        <v>0</v>
      </c>
      <c r="M52" s="58">
        <f t="shared" si="18"/>
        <v>5950.0999999999995</v>
      </c>
      <c r="N52" s="58">
        <f t="shared" si="18"/>
        <v>0</v>
      </c>
      <c r="O52" s="66"/>
    </row>
    <row r="53" spans="1:15" s="35" customFormat="1" ht="15" customHeight="1">
      <c r="A53" s="36" t="s">
        <v>24</v>
      </c>
      <c r="B53" s="67">
        <f t="shared" si="15"/>
        <v>7303.58</v>
      </c>
      <c r="C53" s="61">
        <v>0</v>
      </c>
      <c r="D53" s="61">
        <v>4623.58</v>
      </c>
      <c r="E53" s="61">
        <v>0</v>
      </c>
      <c r="F53" s="61">
        <v>0</v>
      </c>
      <c r="G53" s="61">
        <v>2680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6"/>
    </row>
    <row r="54" spans="1:15" s="35" customFormat="1" ht="15" customHeight="1">
      <c r="A54" s="36" t="s">
        <v>25</v>
      </c>
      <c r="B54" s="67">
        <f t="shared" si="15"/>
        <v>27854.76</v>
      </c>
      <c r="C54" s="61">
        <v>2175.71</v>
      </c>
      <c r="D54" s="61">
        <v>3282.88</v>
      </c>
      <c r="E54" s="61">
        <v>4647.8100000000004</v>
      </c>
      <c r="F54" s="61">
        <v>1174</v>
      </c>
      <c r="G54" s="61">
        <v>1299</v>
      </c>
      <c r="H54" s="61">
        <v>3178.7200000000003</v>
      </c>
      <c r="I54" s="61">
        <v>3801.92</v>
      </c>
      <c r="J54" s="61">
        <v>1460.62</v>
      </c>
      <c r="K54" s="61">
        <v>884</v>
      </c>
      <c r="L54" s="61">
        <v>0</v>
      </c>
      <c r="M54" s="61">
        <v>5950.0999999999995</v>
      </c>
      <c r="N54" s="61">
        <v>0</v>
      </c>
      <c r="O54" s="66"/>
    </row>
    <row r="55" spans="1:15" s="35" customFormat="1" ht="15" customHeight="1">
      <c r="A55" s="35" t="s">
        <v>26</v>
      </c>
      <c r="B55" s="67">
        <f t="shared" si="15"/>
        <v>86601.18</v>
      </c>
      <c r="C55" s="58">
        <f>SUM(C56:C59)</f>
        <v>0</v>
      </c>
      <c r="D55" s="58">
        <f t="shared" ref="D55:N55" si="19">SUM(D56:D59)</f>
        <v>11093.02</v>
      </c>
      <c r="E55" s="58">
        <f t="shared" si="19"/>
        <v>0</v>
      </c>
      <c r="F55" s="58">
        <f t="shared" si="19"/>
        <v>0</v>
      </c>
      <c r="G55" s="58">
        <f t="shared" si="19"/>
        <v>0</v>
      </c>
      <c r="H55" s="58">
        <f t="shared" si="19"/>
        <v>0</v>
      </c>
      <c r="I55" s="58">
        <f t="shared" si="19"/>
        <v>6121.97</v>
      </c>
      <c r="J55" s="58">
        <f t="shared" si="19"/>
        <v>2225</v>
      </c>
      <c r="K55" s="58">
        <f t="shared" si="19"/>
        <v>1471.7</v>
      </c>
      <c r="L55" s="58">
        <f t="shared" si="19"/>
        <v>2094.0300000000002</v>
      </c>
      <c r="M55" s="58">
        <f t="shared" si="19"/>
        <v>63595.46</v>
      </c>
      <c r="N55" s="58">
        <f t="shared" si="19"/>
        <v>0</v>
      </c>
      <c r="O55" s="66"/>
    </row>
    <row r="56" spans="1:15" s="35" customFormat="1" ht="15" customHeight="1">
      <c r="A56" s="36" t="s">
        <v>26</v>
      </c>
      <c r="B56" s="67">
        <f t="shared" si="15"/>
        <v>17254.7</v>
      </c>
      <c r="C56" s="61">
        <v>0</v>
      </c>
      <c r="D56" s="61">
        <v>10268.51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2225</v>
      </c>
      <c r="K56" s="61">
        <v>1471.7</v>
      </c>
      <c r="L56" s="61">
        <v>2094.0300000000002</v>
      </c>
      <c r="M56" s="61">
        <v>1195.46</v>
      </c>
      <c r="N56" s="61">
        <v>0</v>
      </c>
      <c r="O56" s="66"/>
    </row>
    <row r="57" spans="1:15" s="35" customFormat="1" ht="15" customHeight="1">
      <c r="A57" s="36" t="s">
        <v>124</v>
      </c>
      <c r="B57" s="67">
        <f t="shared" si="15"/>
        <v>6121.97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6121.97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6"/>
    </row>
    <row r="58" spans="1:15" s="35" customFormat="1" ht="15" customHeight="1">
      <c r="A58" s="36" t="s">
        <v>125</v>
      </c>
      <c r="B58" s="67">
        <f t="shared" si="15"/>
        <v>824.51</v>
      </c>
      <c r="C58" s="61">
        <v>0</v>
      </c>
      <c r="D58" s="61">
        <v>824.51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6"/>
    </row>
    <row r="59" spans="1:15" s="35" customFormat="1" ht="15" customHeight="1">
      <c r="A59" s="36" t="s">
        <v>173</v>
      </c>
      <c r="B59" s="67">
        <f t="shared" si="15"/>
        <v>62400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62400</v>
      </c>
      <c r="N59" s="61">
        <v>0</v>
      </c>
      <c r="O59" s="66"/>
    </row>
    <row r="60" spans="1:15" s="35" customFormat="1" ht="15" customHeight="1">
      <c r="A60" s="35" t="s">
        <v>27</v>
      </c>
      <c r="B60" s="67">
        <f t="shared" si="15"/>
        <v>6086.82</v>
      </c>
      <c r="C60" s="58">
        <v>3855.14</v>
      </c>
      <c r="D60" s="58">
        <v>0</v>
      </c>
      <c r="E60" s="58">
        <v>911.98</v>
      </c>
      <c r="F60" s="58">
        <v>0</v>
      </c>
      <c r="G60" s="58">
        <v>0</v>
      </c>
      <c r="H60" s="58">
        <v>0</v>
      </c>
      <c r="I60" s="58">
        <v>0</v>
      </c>
      <c r="J60" s="58">
        <v>522</v>
      </c>
      <c r="K60" s="58">
        <v>0</v>
      </c>
      <c r="L60" s="58">
        <v>193.36</v>
      </c>
      <c r="M60" s="58">
        <v>604.34</v>
      </c>
      <c r="N60" s="58">
        <v>0</v>
      </c>
      <c r="O60" s="66"/>
    </row>
    <row r="61" spans="1:15" s="35" customFormat="1" ht="15" customHeight="1">
      <c r="A61" s="36" t="s">
        <v>27</v>
      </c>
      <c r="B61" s="67">
        <f t="shared" si="15"/>
        <v>2804.65</v>
      </c>
      <c r="C61" s="61">
        <v>766.33</v>
      </c>
      <c r="D61" s="61">
        <v>0</v>
      </c>
      <c r="E61" s="61">
        <v>911.98</v>
      </c>
      <c r="F61" s="61">
        <v>0</v>
      </c>
      <c r="G61" s="61">
        <v>0</v>
      </c>
      <c r="H61" s="61">
        <v>0</v>
      </c>
      <c r="I61" s="61">
        <v>0</v>
      </c>
      <c r="J61" s="61">
        <v>522</v>
      </c>
      <c r="K61" s="61">
        <v>0</v>
      </c>
      <c r="L61" s="61">
        <v>0</v>
      </c>
      <c r="M61" s="61">
        <v>604.34</v>
      </c>
      <c r="N61" s="61">
        <v>0</v>
      </c>
      <c r="O61" s="66"/>
    </row>
    <row r="62" spans="1:15" s="35" customFormat="1" ht="15" customHeight="1">
      <c r="A62" s="36" t="s">
        <v>164</v>
      </c>
      <c r="B62" s="67">
        <f t="shared" si="15"/>
        <v>3282.17</v>
      </c>
      <c r="C62" s="61">
        <v>3088.81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193.36</v>
      </c>
      <c r="M62" s="61">
        <v>0</v>
      </c>
      <c r="N62" s="61">
        <v>0</v>
      </c>
      <c r="O62" s="66"/>
    </row>
    <row r="63" spans="1:15" s="35" customFormat="1" ht="15" customHeight="1">
      <c r="A63" s="53" t="s">
        <v>28</v>
      </c>
      <c r="B63" s="67">
        <f t="shared" si="15"/>
        <v>84474.959999999992</v>
      </c>
      <c r="C63" s="58">
        <v>968.55</v>
      </c>
      <c r="D63" s="58">
        <v>0</v>
      </c>
      <c r="E63" s="58">
        <v>10251.68</v>
      </c>
      <c r="F63" s="58">
        <v>2475.4899999999998</v>
      </c>
      <c r="G63" s="58">
        <v>857.08999999999992</v>
      </c>
      <c r="H63" s="58">
        <v>2631.22</v>
      </c>
      <c r="I63" s="58">
        <v>960</v>
      </c>
      <c r="J63" s="58">
        <v>47030</v>
      </c>
      <c r="K63" s="58">
        <v>613.92999999999995</v>
      </c>
      <c r="L63" s="58">
        <v>5132.7299999999996</v>
      </c>
      <c r="M63" s="58">
        <v>100.8</v>
      </c>
      <c r="N63" s="58">
        <v>13453.47</v>
      </c>
      <c r="O63" s="66"/>
    </row>
    <row r="64" spans="1:15" s="35" customFormat="1" ht="15" customHeight="1">
      <c r="A64" s="36" t="s">
        <v>28</v>
      </c>
      <c r="B64" s="67">
        <f t="shared" si="15"/>
        <v>57484.19</v>
      </c>
      <c r="C64" s="61">
        <v>368.55</v>
      </c>
      <c r="D64" s="61">
        <v>0</v>
      </c>
      <c r="E64" s="61">
        <v>5230</v>
      </c>
      <c r="F64" s="61">
        <v>0</v>
      </c>
      <c r="G64" s="61">
        <v>857.08999999999992</v>
      </c>
      <c r="H64" s="61">
        <v>0</v>
      </c>
      <c r="I64" s="61">
        <v>960</v>
      </c>
      <c r="J64" s="61">
        <v>47030</v>
      </c>
      <c r="K64" s="61">
        <v>613.92999999999995</v>
      </c>
      <c r="L64" s="61">
        <v>2424.62</v>
      </c>
      <c r="M64" s="61">
        <v>0</v>
      </c>
      <c r="N64" s="61">
        <v>0</v>
      </c>
      <c r="O64" s="66"/>
    </row>
    <row r="65" spans="1:15" s="35" customFormat="1" ht="15" customHeight="1">
      <c r="A65" s="36" t="s">
        <v>30</v>
      </c>
      <c r="B65" s="67">
        <f t="shared" si="15"/>
        <v>7227.62</v>
      </c>
      <c r="C65" s="61">
        <v>600</v>
      </c>
      <c r="D65" s="61">
        <v>0</v>
      </c>
      <c r="E65" s="61">
        <v>1343.22</v>
      </c>
      <c r="F65" s="61">
        <v>2475.4899999999998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2708.11</v>
      </c>
      <c r="M65" s="61">
        <v>100.8</v>
      </c>
      <c r="N65" s="61">
        <v>0</v>
      </c>
      <c r="O65" s="66"/>
    </row>
    <row r="66" spans="1:15" s="35" customFormat="1" ht="15" customHeight="1">
      <c r="A66" s="36" t="s">
        <v>29</v>
      </c>
      <c r="B66" s="67">
        <f t="shared" si="15"/>
        <v>19763.150000000001</v>
      </c>
      <c r="C66" s="61">
        <v>0</v>
      </c>
      <c r="D66" s="61">
        <v>0</v>
      </c>
      <c r="E66" s="61">
        <v>3678.46</v>
      </c>
      <c r="F66" s="61">
        <v>0</v>
      </c>
      <c r="G66" s="61">
        <v>0</v>
      </c>
      <c r="H66" s="61">
        <v>2631.22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13453.47</v>
      </c>
      <c r="O66" s="66"/>
    </row>
    <row r="67" spans="1:15" s="35" customFormat="1" ht="15" customHeight="1">
      <c r="A67" s="35" t="s">
        <v>31</v>
      </c>
      <c r="B67" s="67">
        <f t="shared" si="15"/>
        <v>12618.779999999999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3081.64</v>
      </c>
      <c r="K67" s="58">
        <v>0</v>
      </c>
      <c r="L67" s="58">
        <v>6819.35</v>
      </c>
      <c r="M67" s="58">
        <v>2717.79</v>
      </c>
      <c r="N67" s="58">
        <v>0</v>
      </c>
      <c r="O67" s="66"/>
    </row>
    <row r="68" spans="1:15" ht="15" customHeight="1">
      <c r="A68" s="36" t="s">
        <v>32</v>
      </c>
      <c r="B68" s="67">
        <f t="shared" si="15"/>
        <v>9900.99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3081.64</v>
      </c>
      <c r="K68" s="61">
        <v>0</v>
      </c>
      <c r="L68" s="61">
        <v>6819.35</v>
      </c>
      <c r="M68" s="61">
        <v>0</v>
      </c>
      <c r="N68" s="61">
        <v>0</v>
      </c>
      <c r="O68" s="66"/>
    </row>
    <row r="69" spans="1:15" ht="15" customHeight="1">
      <c r="A69" s="36" t="s">
        <v>170</v>
      </c>
      <c r="B69" s="67">
        <f t="shared" si="15"/>
        <v>2717.79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2717.79</v>
      </c>
      <c r="N69" s="61">
        <v>0</v>
      </c>
      <c r="O69" s="66"/>
    </row>
    <row r="70" spans="1:15" s="35" customFormat="1" ht="15" customHeight="1">
      <c r="A70" s="35" t="s">
        <v>33</v>
      </c>
      <c r="B70" s="67">
        <f t="shared" si="15"/>
        <v>683564.2159999999</v>
      </c>
      <c r="C70" s="58">
        <f>SUM(C71:C77)</f>
        <v>51489.270000000004</v>
      </c>
      <c r="D70" s="58">
        <f t="shared" ref="D70:N70" si="20">SUM(D71:D77)</f>
        <v>40834.305999999997</v>
      </c>
      <c r="E70" s="58">
        <f t="shared" si="20"/>
        <v>96152.31</v>
      </c>
      <c r="F70" s="58">
        <f t="shared" si="20"/>
        <v>52707.630000000005</v>
      </c>
      <c r="G70" s="58">
        <f t="shared" si="20"/>
        <v>67222.55</v>
      </c>
      <c r="H70" s="58">
        <f t="shared" si="20"/>
        <v>35531.760000000002</v>
      </c>
      <c r="I70" s="58">
        <f t="shared" si="20"/>
        <v>19179.91</v>
      </c>
      <c r="J70" s="58">
        <f t="shared" si="20"/>
        <v>44031.130000000012</v>
      </c>
      <c r="K70" s="58">
        <f t="shared" si="20"/>
        <v>65378.639999999992</v>
      </c>
      <c r="L70" s="58">
        <f t="shared" si="20"/>
        <v>42084.28</v>
      </c>
      <c r="M70" s="58">
        <f t="shared" si="20"/>
        <v>55047.199999999997</v>
      </c>
      <c r="N70" s="58">
        <f t="shared" si="20"/>
        <v>113905.23000000001</v>
      </c>
      <c r="O70" s="66"/>
    </row>
    <row r="71" spans="1:15" s="35" customFormat="1" ht="15" customHeight="1">
      <c r="A71" s="36" t="s">
        <v>33</v>
      </c>
      <c r="B71" s="67">
        <f t="shared" ref="B71:B77" si="21">SUM(C71:N71)</f>
        <v>363592.78</v>
      </c>
      <c r="C71" s="61">
        <v>36511.79</v>
      </c>
      <c r="D71" s="61">
        <v>11282.4</v>
      </c>
      <c r="E71" s="61">
        <v>25986.679999999993</v>
      </c>
      <c r="F71" s="61">
        <v>22211.11</v>
      </c>
      <c r="G71" s="61">
        <v>64992.920000000006</v>
      </c>
      <c r="H71" s="61">
        <v>16457.440000000002</v>
      </c>
      <c r="I71" s="61">
        <v>14212.7</v>
      </c>
      <c r="J71" s="61">
        <v>38835.500000000007</v>
      </c>
      <c r="K71" s="61">
        <v>50618.789999999994</v>
      </c>
      <c r="L71" s="61">
        <v>31806.859999999997</v>
      </c>
      <c r="M71" s="61">
        <v>38403.579999999994</v>
      </c>
      <c r="N71" s="61">
        <v>12273.01</v>
      </c>
      <c r="O71" s="66"/>
    </row>
    <row r="72" spans="1:15" s="35" customFormat="1" ht="15" customHeight="1">
      <c r="A72" s="36" t="s">
        <v>50</v>
      </c>
      <c r="B72" s="67">
        <f t="shared" si="21"/>
        <v>2362.37</v>
      </c>
      <c r="C72" s="61">
        <v>0</v>
      </c>
      <c r="D72" s="61">
        <v>0</v>
      </c>
      <c r="E72" s="61">
        <v>2362.37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6"/>
    </row>
    <row r="73" spans="1:15" s="35" customFormat="1" ht="15" customHeight="1">
      <c r="A73" s="36" t="s">
        <v>57</v>
      </c>
      <c r="B73" s="67">
        <f t="shared" si="21"/>
        <v>77540.489999999991</v>
      </c>
      <c r="C73" s="61">
        <v>0</v>
      </c>
      <c r="D73" s="61">
        <v>0</v>
      </c>
      <c r="E73" s="61">
        <v>58370.07</v>
      </c>
      <c r="F73" s="61">
        <v>789.84</v>
      </c>
      <c r="G73" s="61">
        <v>0</v>
      </c>
      <c r="H73" s="61">
        <v>1305.0999999999999</v>
      </c>
      <c r="I73" s="61">
        <v>0</v>
      </c>
      <c r="J73" s="61">
        <v>0</v>
      </c>
      <c r="K73" s="61">
        <v>0</v>
      </c>
      <c r="L73" s="61">
        <v>0</v>
      </c>
      <c r="M73" s="61">
        <v>3025.48</v>
      </c>
      <c r="N73" s="61">
        <v>14050</v>
      </c>
      <c r="O73" s="66"/>
    </row>
    <row r="74" spans="1:15" s="35" customFormat="1" ht="15" customHeight="1">
      <c r="A74" s="36" t="s">
        <v>165</v>
      </c>
      <c r="B74" s="67">
        <f t="shared" si="21"/>
        <v>14719.16</v>
      </c>
      <c r="C74" s="61">
        <v>0</v>
      </c>
      <c r="D74" s="61">
        <v>9825.52</v>
      </c>
      <c r="E74" s="61">
        <v>4458.96</v>
      </c>
      <c r="F74" s="61">
        <v>434.68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6"/>
    </row>
    <row r="75" spans="1:15" s="35" customFormat="1" ht="15" customHeight="1">
      <c r="A75" s="36" t="s">
        <v>51</v>
      </c>
      <c r="B75" s="67">
        <f t="shared" si="21"/>
        <v>85598.77</v>
      </c>
      <c r="C75" s="61">
        <v>6565.68</v>
      </c>
      <c r="D75" s="61">
        <v>0</v>
      </c>
      <c r="E75" s="61">
        <v>4974.2300000000005</v>
      </c>
      <c r="F75" s="61">
        <v>0</v>
      </c>
      <c r="G75" s="61">
        <v>1243.3499999999999</v>
      </c>
      <c r="H75" s="61">
        <v>0</v>
      </c>
      <c r="I75" s="61">
        <v>0</v>
      </c>
      <c r="J75" s="61">
        <v>692.16</v>
      </c>
      <c r="K75" s="61">
        <v>0</v>
      </c>
      <c r="L75" s="61">
        <v>0</v>
      </c>
      <c r="M75" s="61">
        <v>5276.2199999999993</v>
      </c>
      <c r="N75" s="61">
        <v>66847.13</v>
      </c>
      <c r="O75" s="66"/>
    </row>
    <row r="76" spans="1:15" s="35" customFormat="1" ht="15" customHeight="1">
      <c r="A76" s="36" t="s">
        <v>54</v>
      </c>
      <c r="B76" s="67">
        <f t="shared" si="21"/>
        <v>515.09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515.09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6"/>
    </row>
    <row r="77" spans="1:15" s="35" customFormat="1" ht="15" customHeight="1">
      <c r="A77" s="36" t="s">
        <v>87</v>
      </c>
      <c r="B77" s="67">
        <f t="shared" si="21"/>
        <v>139235.55599999998</v>
      </c>
      <c r="C77" s="61">
        <v>8411.7999999999993</v>
      </c>
      <c r="D77" s="61">
        <v>19726.385999999999</v>
      </c>
      <c r="E77" s="61">
        <v>0</v>
      </c>
      <c r="F77" s="61">
        <v>29272</v>
      </c>
      <c r="G77" s="61">
        <v>986.28</v>
      </c>
      <c r="H77" s="61">
        <v>17769.22</v>
      </c>
      <c r="I77" s="61">
        <v>4452.12</v>
      </c>
      <c r="J77" s="61">
        <v>4503.47</v>
      </c>
      <c r="K77" s="61">
        <v>14759.849999999999</v>
      </c>
      <c r="L77" s="61">
        <v>10277.42</v>
      </c>
      <c r="M77" s="61">
        <v>8341.92</v>
      </c>
      <c r="N77" s="61">
        <v>20735.09</v>
      </c>
      <c r="O77" s="66"/>
    </row>
    <row r="78" spans="1:15" s="35" customFormat="1" ht="15" customHeight="1">
      <c r="A78" s="35" t="s">
        <v>88</v>
      </c>
      <c r="B78" s="67">
        <f>SUM(C78:N78)</f>
        <v>10642.279999999999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10642.279999999999</v>
      </c>
      <c r="L78" s="58">
        <v>0</v>
      </c>
      <c r="M78" s="58">
        <v>0</v>
      </c>
      <c r="N78" s="58">
        <v>0</v>
      </c>
      <c r="O78" s="66"/>
    </row>
    <row r="79" spans="1:15" s="35" customFormat="1" ht="15" customHeight="1">
      <c r="A79" s="36" t="s">
        <v>171</v>
      </c>
      <c r="B79" s="67">
        <f>SUM(C79:N79)</f>
        <v>10642.279999999999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10642.279999999999</v>
      </c>
      <c r="L79" s="61">
        <v>0</v>
      </c>
      <c r="M79" s="61">
        <v>0</v>
      </c>
      <c r="N79" s="61">
        <v>0</v>
      </c>
      <c r="O79" s="66"/>
    </row>
    <row r="80" spans="1:15" s="35" customFormat="1" ht="15" customHeight="1">
      <c r="A80" s="53" t="s">
        <v>39</v>
      </c>
      <c r="B80" s="67">
        <f>SUM(C80:N80)</f>
        <v>1133.93</v>
      </c>
      <c r="C80" s="58">
        <v>0</v>
      </c>
      <c r="D80" s="58">
        <v>0</v>
      </c>
      <c r="E80" s="58">
        <v>296.23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837.7</v>
      </c>
      <c r="L80" s="58">
        <v>0</v>
      </c>
      <c r="M80" s="58">
        <v>0</v>
      </c>
      <c r="N80" s="58">
        <v>0</v>
      </c>
      <c r="O80" s="66"/>
    </row>
    <row r="81" spans="1:15" s="35" customFormat="1" ht="15" customHeight="1">
      <c r="A81" s="36" t="s">
        <v>40</v>
      </c>
      <c r="B81" s="67">
        <f>SUM(C81:N81)</f>
        <v>1133.93</v>
      </c>
      <c r="C81" s="61">
        <v>0</v>
      </c>
      <c r="D81" s="61">
        <v>0</v>
      </c>
      <c r="E81" s="61">
        <v>296.23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837.7</v>
      </c>
      <c r="L81" s="61">
        <v>0</v>
      </c>
      <c r="M81" s="61">
        <v>0</v>
      </c>
      <c r="N81" s="61">
        <v>0</v>
      </c>
      <c r="O81" s="66"/>
    </row>
    <row r="82" spans="1:15" s="35" customFormat="1" ht="15" customHeight="1">
      <c r="A82" s="53" t="s">
        <v>42</v>
      </c>
      <c r="B82" s="67">
        <f>SUM(C82:N82)</f>
        <v>59202.3</v>
      </c>
      <c r="C82" s="58">
        <v>646.82000000000005</v>
      </c>
      <c r="D82" s="58">
        <v>0</v>
      </c>
      <c r="E82" s="58">
        <v>0</v>
      </c>
      <c r="F82" s="58">
        <v>0</v>
      </c>
      <c r="G82" s="58">
        <v>0</v>
      </c>
      <c r="H82" s="58">
        <v>471.43</v>
      </c>
      <c r="I82" s="58">
        <v>3308.92</v>
      </c>
      <c r="J82" s="58">
        <v>1116.49</v>
      </c>
      <c r="K82" s="58">
        <v>3437.4800000000005</v>
      </c>
      <c r="L82" s="58">
        <v>0</v>
      </c>
      <c r="M82" s="58">
        <v>50221.16</v>
      </c>
      <c r="N82" s="58">
        <v>0</v>
      </c>
      <c r="O82" s="66"/>
    </row>
    <row r="83" spans="1:15" s="35" customFormat="1" ht="15" customHeight="1">
      <c r="A83" s="36" t="s">
        <v>43</v>
      </c>
      <c r="B83" s="67">
        <f t="shared" ref="B83:B84" si="22">SUM(C83:N83)</f>
        <v>58730.87</v>
      </c>
      <c r="C83" s="61">
        <v>646.82000000000005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3308.92</v>
      </c>
      <c r="J83" s="61">
        <v>1116.49</v>
      </c>
      <c r="K83" s="61">
        <v>3437.4800000000005</v>
      </c>
      <c r="L83" s="61">
        <v>0</v>
      </c>
      <c r="M83" s="61">
        <v>50221.16</v>
      </c>
      <c r="N83" s="61">
        <v>0</v>
      </c>
      <c r="O83" s="66"/>
    </row>
    <row r="84" spans="1:15" s="35" customFormat="1" ht="15" customHeight="1">
      <c r="A84" s="36" t="s">
        <v>117</v>
      </c>
      <c r="B84" s="67">
        <f t="shared" si="22"/>
        <v>471.43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471.43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6"/>
    </row>
    <row r="85" spans="1:15" s="35" customFormat="1" ht="15" customHeight="1">
      <c r="A85" s="35" t="s">
        <v>92</v>
      </c>
      <c r="B85" s="67">
        <f>SUM(C85:N85)</f>
        <v>5369.06</v>
      </c>
      <c r="C85" s="58">
        <v>0</v>
      </c>
      <c r="D85" s="58">
        <v>0</v>
      </c>
      <c r="E85" s="58">
        <v>489.06</v>
      </c>
      <c r="F85" s="58">
        <v>0</v>
      </c>
      <c r="G85" s="58">
        <v>4390</v>
      </c>
      <c r="H85" s="58">
        <v>490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66"/>
    </row>
    <row r="86" spans="1:15" s="35" customFormat="1" ht="15" customHeight="1">
      <c r="A86" s="36" t="s">
        <v>92</v>
      </c>
      <c r="B86" s="67">
        <f t="shared" ref="B86:B87" si="23">SUM(C86:N86)</f>
        <v>979.06</v>
      </c>
      <c r="C86" s="61">
        <v>0</v>
      </c>
      <c r="D86" s="61">
        <v>0</v>
      </c>
      <c r="E86" s="61">
        <v>489.06</v>
      </c>
      <c r="F86" s="61">
        <v>0</v>
      </c>
      <c r="G86" s="61">
        <v>0</v>
      </c>
      <c r="H86" s="61">
        <v>490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6"/>
    </row>
    <row r="87" spans="1:15" s="35" customFormat="1" ht="15" customHeight="1">
      <c r="A87" s="36" t="s">
        <v>166</v>
      </c>
      <c r="B87" s="67">
        <f t="shared" si="23"/>
        <v>4390</v>
      </c>
      <c r="C87" s="61">
        <v>0</v>
      </c>
      <c r="D87" s="61">
        <v>0</v>
      </c>
      <c r="E87" s="61">
        <v>0</v>
      </c>
      <c r="F87" s="61">
        <v>0</v>
      </c>
      <c r="G87" s="61">
        <v>4390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6"/>
    </row>
    <row r="88" spans="1:15" s="35" customFormat="1" ht="15" customHeight="1">
      <c r="A88" s="35" t="s">
        <v>34</v>
      </c>
      <c r="B88" s="67">
        <f>SUM(C88:N88)</f>
        <v>2315596.12</v>
      </c>
      <c r="C88" s="58">
        <f>SUM(C89:C95)</f>
        <v>143721.47000000003</v>
      </c>
      <c r="D88" s="58">
        <f t="shared" ref="D88:N88" si="24">SUM(D89:D95)</f>
        <v>53097.43</v>
      </c>
      <c r="E88" s="58">
        <f t="shared" si="24"/>
        <v>61353.01</v>
      </c>
      <c r="F88" s="58">
        <f t="shared" si="24"/>
        <v>38927.659999999996</v>
      </c>
      <c r="G88" s="58">
        <f t="shared" si="24"/>
        <v>166650.49000000002</v>
      </c>
      <c r="H88" s="58">
        <f t="shared" si="24"/>
        <v>131505.25</v>
      </c>
      <c r="I88" s="58">
        <f t="shared" si="24"/>
        <v>59514.66</v>
      </c>
      <c r="J88" s="58">
        <f t="shared" si="24"/>
        <v>112339.39000000001</v>
      </c>
      <c r="K88" s="58">
        <f t="shared" si="24"/>
        <v>606557.38</v>
      </c>
      <c r="L88" s="58">
        <f t="shared" si="24"/>
        <v>137045.66999999998</v>
      </c>
      <c r="M88" s="58">
        <f t="shared" si="24"/>
        <v>516115.05999999994</v>
      </c>
      <c r="N88" s="58">
        <f t="shared" si="24"/>
        <v>288768.65000000008</v>
      </c>
      <c r="O88" s="66"/>
    </row>
    <row r="89" spans="1:15" s="35" customFormat="1" ht="15" customHeight="1">
      <c r="A89" s="36" t="s">
        <v>37</v>
      </c>
      <c r="B89" s="67">
        <f t="shared" ref="B89:B95" si="25">SUM(C89:N89)</f>
        <v>1718224.44</v>
      </c>
      <c r="C89" s="61">
        <v>126727.97000000002</v>
      </c>
      <c r="D89" s="61">
        <v>13790.26</v>
      </c>
      <c r="E89" s="61">
        <v>28707.29</v>
      </c>
      <c r="F89" s="61">
        <v>31395.62</v>
      </c>
      <c r="G89" s="61">
        <v>155968.94</v>
      </c>
      <c r="H89" s="61">
        <v>11068.06</v>
      </c>
      <c r="I89" s="61">
        <v>51667.23</v>
      </c>
      <c r="J89" s="61">
        <v>14977.630000000001</v>
      </c>
      <c r="K89" s="61">
        <v>542962.29</v>
      </c>
      <c r="L89" s="61">
        <v>21063.23</v>
      </c>
      <c r="M89" s="61">
        <v>440431.81999999995</v>
      </c>
      <c r="N89" s="61">
        <v>279464.10000000009</v>
      </c>
      <c r="O89" s="66"/>
    </row>
    <row r="90" spans="1:15" s="35" customFormat="1" ht="15" customHeight="1">
      <c r="A90" s="36" t="s">
        <v>95</v>
      </c>
      <c r="B90" s="67">
        <f t="shared" si="25"/>
        <v>161528.75</v>
      </c>
      <c r="C90" s="61">
        <v>2423.34</v>
      </c>
      <c r="D90" s="61">
        <v>7747.5499999999993</v>
      </c>
      <c r="E90" s="61">
        <v>6581.95</v>
      </c>
      <c r="F90" s="61">
        <v>3353.98</v>
      </c>
      <c r="G90" s="61">
        <v>7917.1399999999994</v>
      </c>
      <c r="H90" s="61">
        <v>39116.339999999997</v>
      </c>
      <c r="I90" s="61">
        <v>2331.38</v>
      </c>
      <c r="J90" s="61">
        <v>18736.059999999998</v>
      </c>
      <c r="K90" s="61">
        <v>46939.83</v>
      </c>
      <c r="L90" s="61">
        <v>923.74</v>
      </c>
      <c r="M90" s="61">
        <v>20662.14</v>
      </c>
      <c r="N90" s="61">
        <v>4795.3</v>
      </c>
      <c r="O90" s="66"/>
    </row>
    <row r="91" spans="1:15" s="35" customFormat="1" ht="15" customHeight="1">
      <c r="A91" s="36" t="s">
        <v>38</v>
      </c>
      <c r="B91" s="67">
        <f t="shared" si="25"/>
        <v>173412.47</v>
      </c>
      <c r="C91" s="61">
        <v>4604.68</v>
      </c>
      <c r="D91" s="61">
        <v>1904.32</v>
      </c>
      <c r="E91" s="61">
        <v>6546.23</v>
      </c>
      <c r="F91" s="61">
        <v>3560.5400000000004</v>
      </c>
      <c r="G91" s="61">
        <v>2764.41</v>
      </c>
      <c r="H91" s="61">
        <v>0</v>
      </c>
      <c r="I91" s="61">
        <v>5275.47</v>
      </c>
      <c r="J91" s="61">
        <v>32620.1</v>
      </c>
      <c r="K91" s="61">
        <v>1220.26</v>
      </c>
      <c r="L91" s="61">
        <v>65778.36</v>
      </c>
      <c r="M91" s="61">
        <v>48633.06</v>
      </c>
      <c r="N91" s="61">
        <v>505.04</v>
      </c>
      <c r="O91" s="66"/>
    </row>
    <row r="92" spans="1:15" s="35" customFormat="1" ht="15" customHeight="1">
      <c r="A92" s="36" t="s">
        <v>35</v>
      </c>
      <c r="B92" s="67">
        <f t="shared" si="25"/>
        <v>34644.340000000004</v>
      </c>
      <c r="C92" s="61">
        <v>0</v>
      </c>
      <c r="D92" s="61">
        <v>0</v>
      </c>
      <c r="E92" s="61">
        <v>8242.94</v>
      </c>
      <c r="F92" s="61">
        <v>0</v>
      </c>
      <c r="G92" s="61">
        <v>0</v>
      </c>
      <c r="H92" s="61">
        <v>0</v>
      </c>
      <c r="I92" s="61">
        <v>0</v>
      </c>
      <c r="J92" s="61">
        <v>12687</v>
      </c>
      <c r="K92" s="61">
        <v>0</v>
      </c>
      <c r="L92" s="61">
        <v>13407.04</v>
      </c>
      <c r="M92" s="61">
        <v>307.36</v>
      </c>
      <c r="N92" s="61">
        <v>0</v>
      </c>
      <c r="O92" s="66"/>
    </row>
    <row r="93" spans="1:15" s="35" customFormat="1" ht="15" customHeight="1">
      <c r="A93" s="36" t="s">
        <v>36</v>
      </c>
      <c r="B93" s="67">
        <f t="shared" si="25"/>
        <v>4232.1499999999996</v>
      </c>
      <c r="C93" s="61">
        <v>0</v>
      </c>
      <c r="D93" s="61">
        <v>4232.1499999999996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6"/>
    </row>
    <row r="94" spans="1:15" s="35" customFormat="1" ht="15" customHeight="1">
      <c r="A94" s="36" t="s">
        <v>67</v>
      </c>
      <c r="B94" s="67">
        <f t="shared" si="25"/>
        <v>63904.67</v>
      </c>
      <c r="C94" s="61">
        <v>9965.48</v>
      </c>
      <c r="D94" s="61">
        <v>0</v>
      </c>
      <c r="E94" s="61">
        <v>11274.6</v>
      </c>
      <c r="F94" s="61">
        <v>617.52</v>
      </c>
      <c r="G94" s="61">
        <v>0</v>
      </c>
      <c r="H94" s="61">
        <v>0</v>
      </c>
      <c r="I94" s="61">
        <v>240.58</v>
      </c>
      <c r="J94" s="61">
        <v>18238.599999999999</v>
      </c>
      <c r="K94" s="61">
        <v>15435</v>
      </c>
      <c r="L94" s="61">
        <v>2500</v>
      </c>
      <c r="M94" s="61">
        <v>1628.68</v>
      </c>
      <c r="N94" s="61">
        <v>4004.21</v>
      </c>
      <c r="O94" s="66"/>
    </row>
    <row r="95" spans="1:15" s="35" customFormat="1" ht="15" customHeight="1">
      <c r="A95" s="38" t="s">
        <v>47</v>
      </c>
      <c r="B95" s="70">
        <f t="shared" si="25"/>
        <v>159649.29999999999</v>
      </c>
      <c r="C95" s="68">
        <v>0</v>
      </c>
      <c r="D95" s="68">
        <v>25423.15</v>
      </c>
      <c r="E95" s="68">
        <v>0</v>
      </c>
      <c r="F95" s="68">
        <v>0</v>
      </c>
      <c r="G95" s="68">
        <v>0</v>
      </c>
      <c r="H95" s="68">
        <v>81320.850000000006</v>
      </c>
      <c r="I95" s="68">
        <v>0</v>
      </c>
      <c r="J95" s="68">
        <v>15080</v>
      </c>
      <c r="K95" s="68">
        <v>0</v>
      </c>
      <c r="L95" s="68">
        <v>33373.300000000003</v>
      </c>
      <c r="M95" s="68">
        <v>4452</v>
      </c>
      <c r="N95" s="68">
        <v>0</v>
      </c>
      <c r="O95" s="66"/>
    </row>
    <row r="96" spans="1:15">
      <c r="A96" s="39" t="s">
        <v>97</v>
      </c>
      <c r="B96" s="69"/>
      <c r="C96" s="41"/>
      <c r="D96" s="41"/>
      <c r="E96" s="41"/>
      <c r="F96" s="40"/>
      <c r="G96" s="40"/>
      <c r="H96" s="40"/>
      <c r="I96" s="40"/>
      <c r="J96" s="40"/>
      <c r="K96" s="40"/>
    </row>
    <row r="97" spans="1:14">
      <c r="A97" s="39" t="s">
        <v>202</v>
      </c>
      <c r="B97" s="69"/>
      <c r="C97" s="41"/>
      <c r="D97" s="41"/>
      <c r="E97" s="41"/>
      <c r="F97" s="40"/>
      <c r="G97" s="40"/>
      <c r="H97" s="40"/>
      <c r="I97" s="40"/>
      <c r="J97" s="40"/>
      <c r="K97" s="40"/>
    </row>
    <row r="98" spans="1:14">
      <c r="A98" s="39" t="s">
        <v>196</v>
      </c>
      <c r="B98" s="69"/>
      <c r="C98" s="41"/>
      <c r="D98" s="41"/>
      <c r="E98" s="41"/>
      <c r="F98" s="40"/>
      <c r="G98" s="40"/>
      <c r="H98" s="40"/>
      <c r="I98" s="40"/>
      <c r="J98" s="40"/>
      <c r="K98" s="40"/>
    </row>
    <row r="99" spans="1:14">
      <c r="A99" s="39" t="s">
        <v>160</v>
      </c>
      <c r="B99" s="69"/>
      <c r="C99" s="40"/>
      <c r="D99" s="40"/>
      <c r="E99" s="40"/>
      <c r="F99" s="40"/>
      <c r="G99" s="40"/>
      <c r="H99" s="40"/>
      <c r="I99" s="40"/>
      <c r="J99" s="40"/>
      <c r="K99" s="40"/>
    </row>
    <row r="100" spans="1:14">
      <c r="A100" s="39" t="s">
        <v>99</v>
      </c>
      <c r="B100" s="69"/>
      <c r="C100" s="41"/>
      <c r="D100" s="41"/>
      <c r="E100" s="41"/>
      <c r="F100" s="40"/>
      <c r="G100" s="40"/>
      <c r="H100" s="40"/>
      <c r="I100" s="40"/>
      <c r="J100" s="40"/>
      <c r="K100" s="40"/>
    </row>
    <row r="102" spans="1:14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</row>
    <row r="103" spans="1:14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</row>
    <row r="104" spans="1:14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</row>
    <row r="105" spans="1:14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</row>
    <row r="106" spans="1:14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</row>
    <row r="107" spans="1:14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</row>
    <row r="108" spans="1:14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</row>
    <row r="109" spans="1:14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</row>
    <row r="110" spans="1:14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</row>
    <row r="111" spans="1:14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1:14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</row>
    <row r="113" spans="2:14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</row>
    <row r="114" spans="2:14"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</row>
    <row r="115" spans="2:14"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</row>
    <row r="116" spans="2:14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</row>
    <row r="117" spans="2:14"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18" spans="2:14"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</row>
    <row r="119" spans="2:14"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</row>
    <row r="120" spans="2:14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</row>
    <row r="121" spans="2:14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</row>
    <row r="122" spans="2:14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</row>
    <row r="123" spans="2:14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2:14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  <row r="125" spans="2:14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</row>
    <row r="126" spans="2:14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</row>
    <row r="127" spans="2:14"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</row>
    <row r="128" spans="2:14"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</row>
    <row r="129" spans="2:14"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</row>
    <row r="130" spans="2:14"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2:14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</row>
    <row r="132" spans="2:14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</row>
    <row r="133" spans="2:14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</row>
    <row r="134" spans="2:14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</row>
    <row r="135" spans="2:14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2:14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2:14"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2:14"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</row>
    <row r="139" spans="2:14"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</row>
    <row r="140" spans="2:14"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</row>
    <row r="141" spans="2:14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</row>
    <row r="142" spans="2:14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</row>
    <row r="143" spans="2:14"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</row>
    <row r="144" spans="2:14"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</row>
    <row r="145" spans="2:14"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</row>
    <row r="146" spans="2:14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</row>
    <row r="147" spans="2:14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</row>
    <row r="148" spans="2:14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</row>
    <row r="149" spans="2:14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</row>
    <row r="150" spans="2:14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</row>
    <row r="151" spans="2:14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</row>
    <row r="152" spans="2:14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</row>
    <row r="153" spans="2:14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2:14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2:14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  <row r="156" spans="2:14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</row>
    <row r="157" spans="2:14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</row>
    <row r="158" spans="2:14"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</row>
    <row r="159" spans="2:14"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</row>
    <row r="160" spans="2:14"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</row>
    <row r="161" spans="2:14"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</row>
    <row r="162" spans="2:14"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</row>
    <row r="163" spans="2:14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</row>
    <row r="164" spans="2:14"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</row>
    <row r="165" spans="2:14"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</row>
    <row r="166" spans="2:14"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</row>
    <row r="167" spans="2:14"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</row>
    <row r="168" spans="2:14"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</row>
    <row r="169" spans="2:14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</row>
    <row r="170" spans="2:14"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</row>
    <row r="171" spans="2:14"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</row>
    <row r="172" spans="2:14"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</row>
    <row r="173" spans="2:14"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</row>
    <row r="174" spans="2:14"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</row>
    <row r="175" spans="2:14"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</row>
    <row r="176" spans="2:14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</row>
    <row r="177" spans="2:14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</row>
    <row r="178" spans="2:14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</row>
    <row r="179" spans="2:14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</row>
    <row r="180" spans="2:14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</row>
    <row r="181" spans="2:14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</row>
    <row r="182" spans="2:14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</row>
    <row r="183" spans="2:14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</row>
    <row r="184" spans="2:14"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</row>
    <row r="185" spans="2:14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</row>
    <row r="186" spans="2:14"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</row>
    <row r="187" spans="2:14"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</row>
    <row r="188" spans="2:14"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</row>
    <row r="189" spans="2:14"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</row>
    <row r="190" spans="2:14"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</row>
    <row r="191" spans="2:14"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</row>
    <row r="192" spans="2:14"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</row>
    <row r="193" spans="2:14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</row>
    <row r="194" spans="2:14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</row>
    <row r="195" spans="2:14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</row>
    <row r="196" spans="2:14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</row>
    <row r="197" spans="2:14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</row>
    <row r="198" spans="2:14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</row>
    <row r="199" spans="2:14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</row>
    <row r="200" spans="2:14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</row>
    <row r="201" spans="2:14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</row>
    <row r="202" spans="2:14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</row>
    <row r="203" spans="2:14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</row>
    <row r="204" spans="2:14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</row>
    <row r="205" spans="2:14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</row>
    <row r="206" spans="2:14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</row>
    <row r="207" spans="2:14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</row>
    <row r="208" spans="2:14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</row>
    <row r="209" spans="2:14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</row>
    <row r="210" spans="2:14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</row>
    <row r="211" spans="2:14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</row>
    <row r="212" spans="2:14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</row>
    <row r="213" spans="2:14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</row>
    <row r="214" spans="2:14"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</row>
    <row r="215" spans="2:14"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</row>
    <row r="216" spans="2:14"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</row>
    <row r="217" spans="2:14"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</row>
    <row r="218" spans="2:14"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</row>
    <row r="219" spans="2:14"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</row>
    <row r="220" spans="2:14"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</row>
    <row r="221" spans="2:14"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</row>
    <row r="222" spans="2:14"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</row>
    <row r="223" spans="2:14"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</row>
    <row r="224" spans="2:14"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</row>
    <row r="225" spans="2:14"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</row>
    <row r="226" spans="2:14"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</row>
    <row r="227" spans="2:14"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</row>
    <row r="228" spans="2:14"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</row>
    <row r="229" spans="2:14"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</row>
    <row r="230" spans="2:14"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</row>
    <row r="231" spans="2:14"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</row>
    <row r="232" spans="2:14"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</row>
    <row r="233" spans="2:14"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</row>
    <row r="234" spans="2:14"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</row>
    <row r="235" spans="2:14"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</row>
    <row r="236" spans="2:14"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</row>
    <row r="237" spans="2:14"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</row>
    <row r="238" spans="2:14"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</row>
    <row r="239" spans="2:14"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</row>
    <row r="240" spans="2:14"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</row>
    <row r="241" spans="2:14"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</row>
    <row r="242" spans="2:14"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</row>
    <row r="243" spans="2:14"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</row>
    <row r="244" spans="2:14"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</row>
    <row r="245" spans="2:14"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</row>
    <row r="246" spans="2:14"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</row>
    <row r="247" spans="2:14"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</row>
    <row r="248" spans="2:14"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</row>
    <row r="249" spans="2:14"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</row>
    <row r="250" spans="2:14"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</row>
    <row r="251" spans="2:14"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</row>
    <row r="252" spans="2:14"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</row>
    <row r="253" spans="2:14"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</row>
    <row r="254" spans="2:14"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</row>
    <row r="255" spans="2:14"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</row>
    <row r="256" spans="2:14"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</row>
    <row r="257" spans="2:14"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</row>
    <row r="258" spans="2:14"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</row>
    <row r="259" spans="2:14"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</row>
    <row r="260" spans="2:14"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</row>
    <row r="261" spans="2:14"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</row>
    <row r="262" spans="2:14"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</row>
    <row r="263" spans="2:14"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</row>
    <row r="264" spans="2:14"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</row>
    <row r="265" spans="2:14"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</row>
    <row r="266" spans="2:14"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</row>
    <row r="267" spans="2:14"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</row>
    <row r="268" spans="2:14"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</row>
    <row r="269" spans="2:14"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</row>
    <row r="270" spans="2:14"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</row>
    <row r="271" spans="2:14"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</row>
    <row r="272" spans="2:14"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</row>
    <row r="273" spans="2:14"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</row>
    <row r="274" spans="2:14"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</row>
    <row r="275" spans="2:14"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</row>
    <row r="276" spans="2:14"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</row>
    <row r="277" spans="2:14"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</row>
    <row r="278" spans="2:14"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</row>
    <row r="279" spans="2:14"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</row>
    <row r="280" spans="2:14"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</row>
    <row r="281" spans="2:14"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</row>
    <row r="282" spans="2:14"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</row>
    <row r="283" spans="2:14"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</row>
    <row r="284" spans="2:14"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</row>
    <row r="285" spans="2:14"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</row>
    <row r="286" spans="2:14"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</row>
    <row r="287" spans="2:14"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</row>
    <row r="288" spans="2:14"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</row>
    <row r="289" spans="2:14"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</row>
    <row r="290" spans="2:14"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</row>
    <row r="291" spans="2:14"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</row>
    <row r="292" spans="2:14"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</row>
    <row r="293" spans="2:14"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</row>
    <row r="294" spans="2:14"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</row>
    <row r="295" spans="2:14"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</row>
    <row r="296" spans="2:14"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</row>
    <row r="297" spans="2:14"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</row>
    <row r="298" spans="2:14"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</row>
    <row r="299" spans="2:14"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</row>
    <row r="300" spans="2:14"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</row>
    <row r="301" spans="2:14"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</row>
    <row r="302" spans="2:14"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</row>
    <row r="303" spans="2:14"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</row>
    <row r="304" spans="2:14"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</row>
    <row r="305" spans="2:14"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</row>
    <row r="306" spans="2:14"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</row>
    <row r="307" spans="2:14"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</row>
    <row r="308" spans="2:14"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</row>
    <row r="309" spans="2:14"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</row>
    <row r="310" spans="2:14"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</row>
    <row r="311" spans="2:14"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</row>
    <row r="312" spans="2:14"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</row>
    <row r="313" spans="2:14"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</row>
    <row r="314" spans="2:14"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</row>
    <row r="315" spans="2:14"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</row>
    <row r="316" spans="2:14"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</row>
    <row r="317" spans="2:14"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</row>
    <row r="318" spans="2:14"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</row>
    <row r="319" spans="2:14"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</row>
    <row r="320" spans="2:14"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</row>
    <row r="321" spans="2:14"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</row>
    <row r="322" spans="2:14"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</row>
    <row r="323" spans="2:14"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</row>
    <row r="324" spans="2:14"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</row>
    <row r="325" spans="2:14"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</row>
    <row r="326" spans="2:14"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</row>
    <row r="327" spans="2:14"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</row>
    <row r="328" spans="2:14"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</row>
    <row r="329" spans="2:14"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</row>
    <row r="330" spans="2:14"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</row>
    <row r="331" spans="2:14"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</row>
    <row r="332" spans="2:14"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</row>
    <row r="333" spans="2:14"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</row>
    <row r="334" spans="2:14"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</row>
    <row r="335" spans="2:14"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</row>
    <row r="336" spans="2:14"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</row>
    <row r="337" spans="2:14"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</row>
    <row r="338" spans="2:14"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</row>
    <row r="339" spans="2:14"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</row>
    <row r="340" spans="2:14"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</row>
    <row r="341" spans="2:14"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</row>
    <row r="342" spans="2:14"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</row>
    <row r="343" spans="2:14"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</row>
    <row r="344" spans="2:14"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</row>
    <row r="345" spans="2:14"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</row>
    <row r="346" spans="2:14"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</row>
    <row r="347" spans="2:14"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</row>
    <row r="348" spans="2:14"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</row>
    <row r="349" spans="2:14"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</row>
    <row r="350" spans="2:14"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</row>
    <row r="351" spans="2:14"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</row>
    <row r="352" spans="2:14"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</row>
    <row r="353" spans="2:14"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</row>
    <row r="354" spans="2:14"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</row>
    <row r="355" spans="2:14"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</row>
    <row r="356" spans="2:14"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</row>
    <row r="357" spans="2:14"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</row>
    <row r="358" spans="2:14"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</row>
    <row r="359" spans="2:14"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</row>
    <row r="360" spans="2:14"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</row>
    <row r="361" spans="2:14"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</row>
    <row r="362" spans="2:14"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</row>
    <row r="363" spans="2:14"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</row>
    <row r="364" spans="2:14"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</row>
    <row r="365" spans="2:14"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</row>
    <row r="366" spans="2:14"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</row>
    <row r="367" spans="2:14"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</row>
    <row r="368" spans="2:14"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</row>
    <row r="369" spans="2:14"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</row>
    <row r="370" spans="2:14"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</row>
    <row r="371" spans="2:14"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</row>
    <row r="372" spans="2:14"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</row>
    <row r="373" spans="2:14"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</row>
    <row r="374" spans="2:14"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</row>
    <row r="375" spans="2:14"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</row>
    <row r="376" spans="2:14"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</row>
    <row r="377" spans="2:14"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</row>
    <row r="378" spans="2:14"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</row>
    <row r="379" spans="2:14"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</row>
    <row r="380" spans="2:14"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</row>
    <row r="381" spans="2:14"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</row>
    <row r="382" spans="2:14"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</row>
    <row r="383" spans="2:14"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</row>
    <row r="384" spans="2:14"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</row>
    <row r="385" spans="2:14"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</row>
    <row r="386" spans="2:14"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</row>
    <row r="387" spans="2:14"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</row>
    <row r="388" spans="2:14"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</row>
    <row r="389" spans="2:14"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</row>
    <row r="390" spans="2:14"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</row>
    <row r="391" spans="2:14"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</row>
    <row r="392" spans="2:14"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</row>
    <row r="393" spans="2:14"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</row>
    <row r="394" spans="2:14"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</row>
    <row r="395" spans="2:14"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</row>
    <row r="396" spans="2:14"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</row>
    <row r="397" spans="2:14"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</row>
    <row r="398" spans="2:14"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</row>
    <row r="399" spans="2:14"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</row>
    <row r="400" spans="2:14"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</row>
    <row r="401" spans="2:14"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</row>
    <row r="402" spans="2:14"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</row>
    <row r="403" spans="2:14"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</row>
    <row r="404" spans="2:14"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</row>
    <row r="405" spans="2:14"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</row>
    <row r="406" spans="2:14"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</row>
    <row r="407" spans="2:14"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</row>
    <row r="408" spans="2:14"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</row>
    <row r="409" spans="2:14"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</row>
    <row r="410" spans="2:14"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</row>
    <row r="411" spans="2:14"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</row>
    <row r="412" spans="2:14"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</row>
    <row r="413" spans="2:14"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</row>
    <row r="414" spans="2:14"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</row>
    <row r="415" spans="2:14"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</row>
    <row r="416" spans="2:14"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</row>
    <row r="417" spans="2:14"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</row>
    <row r="418" spans="2:14"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</row>
    <row r="419" spans="2:14"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</row>
    <row r="420" spans="2:14"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</row>
    <row r="421" spans="2:14"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</row>
    <row r="422" spans="2:14"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</row>
    <row r="423" spans="2:14"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</row>
    <row r="424" spans="2:14"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</row>
    <row r="425" spans="2:14"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</row>
    <row r="426" spans="2:14"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</row>
    <row r="427" spans="2:14"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</row>
    <row r="428" spans="2:14"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</row>
    <row r="429" spans="2:14"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</row>
    <row r="430" spans="2:14"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</row>
    <row r="431" spans="2:14"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</row>
    <row r="432" spans="2:14"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</row>
    <row r="433" spans="2:14"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</row>
    <row r="434" spans="2:14"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</row>
    <row r="435" spans="2:14"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</row>
    <row r="436" spans="2:14"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</row>
    <row r="437" spans="2:14"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</row>
    <row r="438" spans="2:14"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</row>
    <row r="439" spans="2:14"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</row>
    <row r="440" spans="2:14"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</row>
    <row r="441" spans="2:14"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</row>
    <row r="442" spans="2:14"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</row>
    <row r="443" spans="2:14"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</row>
    <row r="444" spans="2:14"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</row>
    <row r="445" spans="2:14"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</row>
    <row r="446" spans="2:14"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</row>
    <row r="447" spans="2:14"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</row>
    <row r="448" spans="2:14"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</row>
    <row r="449" spans="2:14"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</row>
    <row r="450" spans="2:14"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</row>
    <row r="451" spans="2:14"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</row>
    <row r="452" spans="2:14"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</row>
    <row r="453" spans="2:14"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</row>
    <row r="454" spans="2:14"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</row>
    <row r="455" spans="2:14"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</row>
    <row r="456" spans="2:14"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</row>
    <row r="457" spans="2:14"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</row>
    <row r="458" spans="2:14"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</row>
    <row r="459" spans="2:14"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</row>
    <row r="460" spans="2:14"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</row>
    <row r="461" spans="2:14"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</row>
    <row r="462" spans="2:14"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</row>
    <row r="463" spans="2:14"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</row>
    <row r="464" spans="2:14"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</row>
    <row r="465" spans="2:14"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</row>
    <row r="466" spans="2:14"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</row>
    <row r="467" spans="2:14"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</row>
    <row r="468" spans="2:14"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</row>
    <row r="469" spans="2:14"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</row>
    <row r="470" spans="2:14"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</row>
    <row r="471" spans="2:14"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</row>
    <row r="472" spans="2:14"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</row>
    <row r="473" spans="2:14"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</row>
    <row r="474" spans="2:14"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</row>
    <row r="475" spans="2:14"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</row>
    <row r="476" spans="2:14"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</row>
    <row r="477" spans="2:14"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</row>
    <row r="478" spans="2:14"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</row>
    <row r="479" spans="2:14"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</row>
    <row r="480" spans="2:14"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</row>
    <row r="481" spans="2:14"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</row>
    <row r="482" spans="2:14"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</row>
    <row r="483" spans="2:14"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</row>
    <row r="484" spans="2:14"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</row>
    <row r="485" spans="2:14"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</row>
    <row r="486" spans="2:14"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</row>
    <row r="487" spans="2:14"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</row>
    <row r="488" spans="2:14"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</row>
    <row r="489" spans="2:14"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</row>
    <row r="490" spans="2:14"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</row>
    <row r="491" spans="2:14"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</row>
    <row r="492" spans="2:14"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</row>
    <row r="493" spans="2:14"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</row>
    <row r="494" spans="2:14"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</row>
    <row r="495" spans="2:14"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</row>
    <row r="496" spans="2:14"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</row>
    <row r="497" spans="2:14"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</row>
    <row r="498" spans="2:14"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</row>
    <row r="499" spans="2:14"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</row>
    <row r="500" spans="2:14"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</row>
    <row r="501" spans="2:14"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</row>
    <row r="502" spans="2:14"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</row>
    <row r="503" spans="2:14"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</row>
    <row r="504" spans="2:14"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</row>
    <row r="505" spans="2:14"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</row>
    <row r="506" spans="2:14"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</row>
  </sheetData>
  <mergeCells count="2">
    <mergeCell ref="A4:E4"/>
    <mergeCell ref="A3:N3"/>
  </mergeCells>
  <phoneticPr fontId="95" type="noConversion"/>
  <pageMargins left="0.7" right="0.7" top="0.75" bottom="0.75" header="0.3" footer="0.3"/>
  <pageSetup paperSize="9" orientation="portrait" r:id="rId1"/>
  <ignoredErrors>
    <ignoredError sqref="C21:N21 C25:N25 C29:N29 C32:N32 C35:N35 C42:N42 C45:N45 C49:N49 C52:N52 C55:N55 C70:N7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9C46-F9B2-4957-87C4-829760CFEA88}">
  <dimension ref="A3:N510"/>
  <sheetViews>
    <sheetView workbookViewId="0">
      <selection activeCell="A105" sqref="A105"/>
    </sheetView>
  </sheetViews>
  <sheetFormatPr baseColWidth="10" defaultColWidth="11.42578125" defaultRowHeight="12"/>
  <cols>
    <col min="1" max="1" width="25.85546875" style="36" customWidth="1"/>
    <col min="2" max="2" width="13.42578125" style="35" customWidth="1"/>
    <col min="3" max="3" width="12" style="34" customWidth="1"/>
    <col min="4" max="5" width="12.7109375" style="34" customWidth="1"/>
    <col min="6" max="10" width="11.5703125" style="34" bestFit="1" customWidth="1"/>
    <col min="11" max="11" width="13.28515625" style="34" bestFit="1" customWidth="1"/>
    <col min="12" max="16384" width="11.42578125" style="34"/>
  </cols>
  <sheetData>
    <row r="3" spans="1:14" ht="15.75" customHeight="1">
      <c r="A3" s="87" t="s">
        <v>183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4.25">
      <c r="A4" s="86" t="s">
        <v>197</v>
      </c>
      <c r="B4" s="86"/>
      <c r="C4" s="86"/>
      <c r="D4" s="86"/>
      <c r="E4" s="86"/>
    </row>
    <row r="5" spans="1:14" ht="8.1" customHeight="1">
      <c r="B5" s="55"/>
      <c r="C5" s="55"/>
      <c r="D5" s="55"/>
      <c r="E5" s="55"/>
    </row>
    <row r="6" spans="1:14" s="32" customFormat="1">
      <c r="A6" s="31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46</v>
      </c>
      <c r="G6" s="14" t="s">
        <v>52</v>
      </c>
      <c r="H6" s="14" t="s">
        <v>53</v>
      </c>
      <c r="I6" s="14" t="s">
        <v>167</v>
      </c>
      <c r="J6" s="14" t="s">
        <v>168</v>
      </c>
      <c r="K6" s="14" t="s">
        <v>59</v>
      </c>
      <c r="L6" s="14" t="s">
        <v>60</v>
      </c>
      <c r="M6" s="14" t="s">
        <v>61</v>
      </c>
      <c r="N6" s="14" t="s">
        <v>62</v>
      </c>
    </row>
    <row r="7" spans="1:14" ht="15" customHeight="1">
      <c r="A7" s="54" t="s">
        <v>4</v>
      </c>
      <c r="B7" s="58">
        <f>SUM(B8,B10,B13,B16,B19,B21,B25,B27,B30,B34,B38,B42,B44,B46,B50,B52,B55,B60,B64,B68,B70,B78,B80,B82,B85,B87,B89,B92)</f>
        <v>5356758.3560000006</v>
      </c>
      <c r="C7" s="58">
        <f>SUM(C8,C10,C13,C16,C19,C21,C25,C27,C30,C34,C38,C42,C44,C46,C50,C52,C55,C60,C64,C68,C70,C78,C80,C82,C85,C87,C89,C92)</f>
        <v>311959.83999999997</v>
      </c>
      <c r="D7" s="58">
        <f t="shared" ref="D7:N7" si="0">SUM(D8,D10,D13,D16,D19,D21,D25,D27,D30,D34,D38,D42,D44,D46,D50,D52,D55,D60,D64,D68,D70,D78,D80,D82,D85,D87,D89,D92)</f>
        <v>992076.65999999992</v>
      </c>
      <c r="E7" s="58">
        <f t="shared" si="0"/>
        <v>306543.30000000005</v>
      </c>
      <c r="F7" s="58">
        <f t="shared" si="0"/>
        <v>324119.41000000003</v>
      </c>
      <c r="G7" s="58">
        <f t="shared" si="0"/>
        <v>656787.77</v>
      </c>
      <c r="H7" s="58">
        <f t="shared" si="0"/>
        <v>444048.46</v>
      </c>
      <c r="I7" s="58">
        <f t="shared" si="0"/>
        <v>351686.26</v>
      </c>
      <c r="J7" s="58">
        <f t="shared" si="0"/>
        <v>569340.37</v>
      </c>
      <c r="K7" s="58">
        <f t="shared" si="0"/>
        <v>490772.01999999996</v>
      </c>
      <c r="L7" s="58">
        <f t="shared" si="0"/>
        <v>385603.26999999996</v>
      </c>
      <c r="M7" s="58">
        <f t="shared" si="0"/>
        <v>364725.44600000005</v>
      </c>
      <c r="N7" s="58">
        <f t="shared" si="0"/>
        <v>159095.55000000002</v>
      </c>
    </row>
    <row r="8" spans="1:14" s="35" customFormat="1" ht="15" customHeight="1">
      <c r="A8" s="35" t="s">
        <v>8</v>
      </c>
      <c r="B8" s="67">
        <f t="shared" ref="B8:B15" si="1">SUM(C8:N8)</f>
        <v>928857.02</v>
      </c>
      <c r="C8" s="44">
        <v>97499.650000000009</v>
      </c>
      <c r="D8" s="44">
        <v>88195.659999999989</v>
      </c>
      <c r="E8" s="44">
        <v>60096.39</v>
      </c>
      <c r="F8" s="44">
        <v>41107.97</v>
      </c>
      <c r="G8" s="44">
        <v>83284.400000000009</v>
      </c>
      <c r="H8" s="44">
        <v>45728.36</v>
      </c>
      <c r="I8" s="44">
        <v>103031.9</v>
      </c>
      <c r="J8" s="44">
        <v>93062.13</v>
      </c>
      <c r="K8" s="44">
        <v>86971.579999999987</v>
      </c>
      <c r="L8" s="44">
        <v>71730.929999999993</v>
      </c>
      <c r="M8" s="44">
        <v>86545.12999999999</v>
      </c>
      <c r="N8" s="44">
        <v>71602.92</v>
      </c>
    </row>
    <row r="9" spans="1:14" ht="15" customHeight="1">
      <c r="A9" s="36" t="s">
        <v>9</v>
      </c>
      <c r="B9" s="67">
        <f t="shared" si="1"/>
        <v>928857.02</v>
      </c>
      <c r="C9" s="45">
        <v>97499.650000000009</v>
      </c>
      <c r="D9" s="45">
        <v>88195.659999999989</v>
      </c>
      <c r="E9" s="45">
        <v>60096.39</v>
      </c>
      <c r="F9" s="45">
        <v>41107.97</v>
      </c>
      <c r="G9" s="45">
        <v>83284.400000000009</v>
      </c>
      <c r="H9" s="45">
        <v>45728.36</v>
      </c>
      <c r="I9" s="45">
        <v>103031.9</v>
      </c>
      <c r="J9" s="45">
        <v>93062.13</v>
      </c>
      <c r="K9" s="45">
        <v>86971.579999999987</v>
      </c>
      <c r="L9" s="45">
        <v>71730.929999999993</v>
      </c>
      <c r="M9" s="45">
        <v>86545.12999999999</v>
      </c>
      <c r="N9" s="45">
        <v>71602.92</v>
      </c>
    </row>
    <row r="10" spans="1:14" s="35" customFormat="1" ht="15" customHeight="1">
      <c r="A10" s="35" t="s">
        <v>5</v>
      </c>
      <c r="B10" s="67">
        <f t="shared" si="1"/>
        <v>20299.150000000001</v>
      </c>
      <c r="C10" s="44">
        <v>0</v>
      </c>
      <c r="D10" s="44">
        <v>421.76</v>
      </c>
      <c r="E10" s="44">
        <v>0</v>
      </c>
      <c r="F10" s="44">
        <v>0</v>
      </c>
      <c r="G10" s="44">
        <v>0</v>
      </c>
      <c r="H10" s="44">
        <v>9774</v>
      </c>
      <c r="I10" s="44">
        <v>0</v>
      </c>
      <c r="J10" s="44">
        <v>8383.39</v>
      </c>
      <c r="K10" s="44">
        <v>1720</v>
      </c>
      <c r="L10" s="44">
        <v>0</v>
      </c>
      <c r="M10" s="44">
        <v>0</v>
      </c>
      <c r="N10" s="44">
        <v>0</v>
      </c>
    </row>
    <row r="11" spans="1:14" ht="15" customHeight="1">
      <c r="A11" s="36" t="s">
        <v>5</v>
      </c>
      <c r="B11" s="67">
        <f t="shared" si="1"/>
        <v>10103.39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8383.39</v>
      </c>
      <c r="K11" s="45">
        <v>1720</v>
      </c>
      <c r="L11" s="45">
        <v>0</v>
      </c>
      <c r="M11" s="45">
        <v>0</v>
      </c>
      <c r="N11" s="45">
        <v>0</v>
      </c>
    </row>
    <row r="12" spans="1:14" ht="15" customHeight="1">
      <c r="A12" s="36" t="s">
        <v>175</v>
      </c>
      <c r="B12" s="67">
        <f t="shared" si="1"/>
        <v>10195.76</v>
      </c>
      <c r="C12" s="45">
        <v>0</v>
      </c>
      <c r="D12" s="45">
        <v>421.76</v>
      </c>
      <c r="E12" s="45">
        <v>0</v>
      </c>
      <c r="F12" s="45">
        <v>0</v>
      </c>
      <c r="G12" s="45">
        <v>0</v>
      </c>
      <c r="H12" s="45">
        <v>9774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</row>
    <row r="13" spans="1:14" s="35" customFormat="1" ht="15" customHeight="1">
      <c r="A13" s="35" t="s">
        <v>6</v>
      </c>
      <c r="B13" s="67">
        <f t="shared" si="1"/>
        <v>7242.9</v>
      </c>
      <c r="C13" s="44">
        <v>0</v>
      </c>
      <c r="D13" s="44">
        <v>0</v>
      </c>
      <c r="E13" s="44">
        <v>0</v>
      </c>
      <c r="F13" s="44">
        <v>6394.4</v>
      </c>
      <c r="G13" s="44">
        <v>0</v>
      </c>
      <c r="H13" s="44">
        <v>0</v>
      </c>
      <c r="I13" s="44">
        <v>452.25</v>
      </c>
      <c r="J13" s="44">
        <v>0</v>
      </c>
      <c r="K13" s="44">
        <v>0</v>
      </c>
      <c r="L13" s="44">
        <v>396.25</v>
      </c>
      <c r="M13" s="44">
        <v>0</v>
      </c>
      <c r="N13" s="44">
        <v>0</v>
      </c>
    </row>
    <row r="14" spans="1:14" s="35" customFormat="1" ht="15" customHeight="1">
      <c r="A14" s="36" t="s">
        <v>6</v>
      </c>
      <c r="B14" s="67">
        <f t="shared" si="1"/>
        <v>6790.65</v>
      </c>
      <c r="C14" s="45">
        <v>0</v>
      </c>
      <c r="D14" s="45">
        <v>0</v>
      </c>
      <c r="E14" s="45">
        <v>0</v>
      </c>
      <c r="F14" s="45">
        <v>6394.4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396.25</v>
      </c>
      <c r="M14" s="45">
        <v>0</v>
      </c>
      <c r="N14" s="45">
        <v>0</v>
      </c>
    </row>
    <row r="15" spans="1:14" ht="15" customHeight="1">
      <c r="A15" s="36" t="s">
        <v>72</v>
      </c>
      <c r="B15" s="67">
        <f t="shared" si="1"/>
        <v>452.25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452.25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</row>
    <row r="16" spans="1:14" s="35" customFormat="1" ht="15" customHeight="1">
      <c r="A16" s="65" t="s">
        <v>10</v>
      </c>
      <c r="B16" s="67">
        <v>81296.810000000012</v>
      </c>
      <c r="C16" s="44">
        <v>2848.3</v>
      </c>
      <c r="D16" s="44">
        <v>1470</v>
      </c>
      <c r="E16" s="44">
        <v>648.42999999999995</v>
      </c>
      <c r="F16" s="44">
        <v>2316.37</v>
      </c>
      <c r="G16" s="44">
        <v>1130.75</v>
      </c>
      <c r="H16" s="44">
        <v>3163.5</v>
      </c>
      <c r="I16" s="44">
        <v>412.94</v>
      </c>
      <c r="J16" s="44">
        <v>8950.75</v>
      </c>
      <c r="K16" s="44">
        <v>1035.9000000000001</v>
      </c>
      <c r="L16" s="44">
        <v>49143.08</v>
      </c>
      <c r="M16" s="44">
        <v>7690.47</v>
      </c>
      <c r="N16" s="44">
        <v>2486.3200000000002</v>
      </c>
    </row>
    <row r="17" spans="1:14" ht="15" customHeight="1">
      <c r="A17" s="36" t="s">
        <v>141</v>
      </c>
      <c r="B17" s="67">
        <f>SUM(C17:N17)</f>
        <v>80304.110000000015</v>
      </c>
      <c r="C17" s="45">
        <v>2848.3</v>
      </c>
      <c r="D17" s="45">
        <v>1470</v>
      </c>
      <c r="E17" s="45">
        <v>648.42999999999995</v>
      </c>
      <c r="F17" s="45">
        <v>2316.37</v>
      </c>
      <c r="G17" s="45">
        <v>1130.75</v>
      </c>
      <c r="H17" s="45">
        <v>3163.5</v>
      </c>
      <c r="I17" s="45">
        <v>412.94</v>
      </c>
      <c r="J17" s="45">
        <v>8950.75</v>
      </c>
      <c r="K17" s="45">
        <v>1035.9000000000001</v>
      </c>
      <c r="L17" s="45">
        <v>49143.08</v>
      </c>
      <c r="M17" s="45">
        <v>6697.77</v>
      </c>
      <c r="N17" s="45">
        <v>2486.3200000000002</v>
      </c>
    </row>
    <row r="18" spans="1:14" ht="15" customHeight="1">
      <c r="A18" s="36" t="s">
        <v>63</v>
      </c>
      <c r="B18" s="67">
        <f>SUM(C18:N18)</f>
        <v>992.7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992.7</v>
      </c>
      <c r="N18" s="45">
        <v>0</v>
      </c>
    </row>
    <row r="19" spans="1:14" s="35" customFormat="1" ht="15" customHeight="1">
      <c r="A19" s="65" t="s">
        <v>56</v>
      </c>
      <c r="B19" s="67">
        <f xml:space="preserve"> SUM(C19:N19)</f>
        <v>535.37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535.37</v>
      </c>
      <c r="N19" s="44">
        <v>0</v>
      </c>
    </row>
    <row r="20" spans="1:14" ht="15" customHeight="1">
      <c r="A20" s="36" t="s">
        <v>56</v>
      </c>
      <c r="B20" s="67">
        <f xml:space="preserve"> SUM(C20:N20)</f>
        <v>535.37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535.37</v>
      </c>
      <c r="N20" s="45">
        <v>0</v>
      </c>
    </row>
    <row r="21" spans="1:14" s="35" customFormat="1" ht="15" customHeight="1">
      <c r="A21" s="35" t="s">
        <v>12</v>
      </c>
      <c r="B21" s="67">
        <f>SUM(C21:N21)</f>
        <v>29300.28</v>
      </c>
      <c r="C21" s="44">
        <v>3436.45</v>
      </c>
      <c r="D21" s="44">
        <v>3306.19</v>
      </c>
      <c r="E21" s="44">
        <v>1014.55</v>
      </c>
      <c r="F21" s="44">
        <v>1630.05</v>
      </c>
      <c r="G21" s="44">
        <v>4357.5599999999995</v>
      </c>
      <c r="H21" s="44">
        <v>4082.77</v>
      </c>
      <c r="I21" s="44">
        <v>954.17000000000007</v>
      </c>
      <c r="J21" s="44">
        <v>0</v>
      </c>
      <c r="K21" s="44">
        <v>2158.46</v>
      </c>
      <c r="L21" s="44">
        <v>7677.3700000000008</v>
      </c>
      <c r="M21" s="44">
        <v>682.71</v>
      </c>
      <c r="N21" s="44">
        <v>0</v>
      </c>
    </row>
    <row r="22" spans="1:14" s="35" customFormat="1" ht="15" customHeight="1">
      <c r="A22" s="36" t="s">
        <v>13</v>
      </c>
      <c r="B22" s="67">
        <f t="shared" ref="B22:B24" si="2">SUM(C22:N22)</f>
        <v>27608.199999999997</v>
      </c>
      <c r="C22" s="45">
        <v>2484.37</v>
      </c>
      <c r="D22" s="45">
        <v>2566.19</v>
      </c>
      <c r="E22" s="45">
        <v>1014.55</v>
      </c>
      <c r="F22" s="45">
        <v>1630.05</v>
      </c>
      <c r="G22" s="45">
        <v>4357.5599999999995</v>
      </c>
      <c r="H22" s="45">
        <v>4082.77</v>
      </c>
      <c r="I22" s="45">
        <v>954.17000000000007</v>
      </c>
      <c r="J22" s="45">
        <v>0</v>
      </c>
      <c r="K22" s="45">
        <v>2158.46</v>
      </c>
      <c r="L22" s="45">
        <v>7677.3700000000008</v>
      </c>
      <c r="M22" s="45">
        <v>682.71</v>
      </c>
      <c r="N22" s="45">
        <v>0</v>
      </c>
    </row>
    <row r="23" spans="1:14" ht="15" customHeight="1">
      <c r="A23" s="36" t="s">
        <v>107</v>
      </c>
      <c r="B23" s="67">
        <f t="shared" si="2"/>
        <v>952.08</v>
      </c>
      <c r="C23" s="45">
        <v>952.08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</row>
    <row r="24" spans="1:14" s="35" customFormat="1" ht="15" customHeight="1">
      <c r="A24" s="36" t="s">
        <v>64</v>
      </c>
      <c r="B24" s="67">
        <f t="shared" si="2"/>
        <v>740</v>
      </c>
      <c r="C24" s="45">
        <v>0</v>
      </c>
      <c r="D24" s="45">
        <v>740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</row>
    <row r="25" spans="1:14" s="35" customFormat="1" ht="15" customHeight="1">
      <c r="A25" s="35" t="s">
        <v>176</v>
      </c>
      <c r="B25" s="67">
        <f>SUM(C25:N25)</f>
        <v>1297.3699999999999</v>
      </c>
      <c r="C25" s="44">
        <v>0</v>
      </c>
      <c r="D25" s="44">
        <v>0</v>
      </c>
      <c r="E25" s="44">
        <v>0</v>
      </c>
      <c r="F25" s="44">
        <v>887</v>
      </c>
      <c r="G25" s="44">
        <v>410.37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1:14" ht="15" customHeight="1">
      <c r="A26" s="36" t="s">
        <v>177</v>
      </c>
      <c r="B26" s="67">
        <f>SUM(C26:N26)</f>
        <v>1297.3699999999999</v>
      </c>
      <c r="C26" s="45">
        <v>0</v>
      </c>
      <c r="D26" s="45">
        <v>0</v>
      </c>
      <c r="E26" s="45">
        <v>0</v>
      </c>
      <c r="F26" s="45">
        <v>887</v>
      </c>
      <c r="G26" s="45">
        <v>410.37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</row>
    <row r="27" spans="1:14" s="35" customFormat="1" ht="15" customHeight="1">
      <c r="A27" s="35" t="s">
        <v>16</v>
      </c>
      <c r="B27" s="67">
        <f>SUM(C27:N27)</f>
        <v>1002392.3200000001</v>
      </c>
      <c r="C27" s="44">
        <v>39462.210000000006</v>
      </c>
      <c r="D27" s="44">
        <v>162380.66999999998</v>
      </c>
      <c r="E27" s="44">
        <v>70804.83</v>
      </c>
      <c r="F27" s="44">
        <v>77467.38</v>
      </c>
      <c r="G27" s="44">
        <v>96346.260000000009</v>
      </c>
      <c r="H27" s="44">
        <v>72498.570000000007</v>
      </c>
      <c r="I27" s="44">
        <v>100306.95000000001</v>
      </c>
      <c r="J27" s="44">
        <v>112069.44000000002</v>
      </c>
      <c r="K27" s="44">
        <v>87335.679999999993</v>
      </c>
      <c r="L27" s="44">
        <v>58984.939999999995</v>
      </c>
      <c r="M27" s="44">
        <v>103816.68</v>
      </c>
      <c r="N27" s="44">
        <v>20918.71</v>
      </c>
    </row>
    <row r="28" spans="1:14" s="35" customFormat="1" ht="15" customHeight="1">
      <c r="A28" s="36" t="s">
        <v>76</v>
      </c>
      <c r="B28" s="67">
        <f t="shared" ref="B28:B29" si="3">SUM(C28:N28)</f>
        <v>998833.16999999993</v>
      </c>
      <c r="C28" s="45">
        <v>39462.210000000006</v>
      </c>
      <c r="D28" s="45">
        <v>162380.66999999998</v>
      </c>
      <c r="E28" s="45">
        <v>70804.83</v>
      </c>
      <c r="F28" s="45">
        <v>77259.240000000005</v>
      </c>
      <c r="G28" s="45">
        <v>96346.260000000009</v>
      </c>
      <c r="H28" s="45">
        <v>69147.560000000012</v>
      </c>
      <c r="I28" s="45">
        <v>100306.95000000001</v>
      </c>
      <c r="J28" s="45">
        <v>112069.44000000002</v>
      </c>
      <c r="K28" s="45">
        <v>87335.679999999993</v>
      </c>
      <c r="L28" s="45">
        <v>58984.939999999995</v>
      </c>
      <c r="M28" s="45">
        <v>103816.68</v>
      </c>
      <c r="N28" s="45">
        <v>20918.71</v>
      </c>
    </row>
    <row r="29" spans="1:14" s="35" customFormat="1" ht="15" customHeight="1">
      <c r="A29" s="36" t="s">
        <v>77</v>
      </c>
      <c r="B29" s="67">
        <f t="shared" si="3"/>
        <v>3559.15</v>
      </c>
      <c r="C29" s="45">
        <v>0</v>
      </c>
      <c r="D29" s="45">
        <v>0</v>
      </c>
      <c r="E29" s="45">
        <v>0</v>
      </c>
      <c r="F29" s="45">
        <v>208.14</v>
      </c>
      <c r="G29" s="45">
        <v>0</v>
      </c>
      <c r="H29" s="45">
        <v>3351.01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</row>
    <row r="30" spans="1:14" s="35" customFormat="1" ht="15" customHeight="1">
      <c r="A30" s="35" t="s">
        <v>17</v>
      </c>
      <c r="B30" s="67">
        <f>SUM(C30:N30)</f>
        <v>29101.58</v>
      </c>
      <c r="C30" s="44">
        <v>0</v>
      </c>
      <c r="D30" s="44">
        <v>0</v>
      </c>
      <c r="E30" s="44">
        <v>1712.21</v>
      </c>
      <c r="F30" s="44">
        <v>1041.54</v>
      </c>
      <c r="G30" s="44">
        <v>0</v>
      </c>
      <c r="H30" s="44">
        <v>0</v>
      </c>
      <c r="I30" s="44">
        <v>537.09</v>
      </c>
      <c r="J30" s="44">
        <v>7611.59</v>
      </c>
      <c r="K30" s="44">
        <v>10164.959999999999</v>
      </c>
      <c r="L30" s="44">
        <v>170.52</v>
      </c>
      <c r="M30" s="44">
        <v>7863.67</v>
      </c>
      <c r="N30" s="44">
        <v>0</v>
      </c>
    </row>
    <row r="31" spans="1:14" ht="15" customHeight="1">
      <c r="A31" s="36" t="s">
        <v>17</v>
      </c>
      <c r="B31" s="67">
        <f t="shared" ref="B31:B33" si="4">SUM(C31:N31)</f>
        <v>12614.29</v>
      </c>
      <c r="C31" s="45">
        <v>0</v>
      </c>
      <c r="D31" s="45">
        <v>0</v>
      </c>
      <c r="E31" s="45">
        <v>1712.21</v>
      </c>
      <c r="F31" s="45">
        <v>1041.54</v>
      </c>
      <c r="G31" s="45">
        <v>0</v>
      </c>
      <c r="H31" s="45">
        <v>0</v>
      </c>
      <c r="I31" s="45">
        <v>0</v>
      </c>
      <c r="J31" s="45">
        <v>1210.1300000000001</v>
      </c>
      <c r="K31" s="45">
        <v>786.74</v>
      </c>
      <c r="L31" s="45">
        <v>0</v>
      </c>
      <c r="M31" s="45">
        <v>7863.67</v>
      </c>
      <c r="N31" s="45">
        <v>0</v>
      </c>
    </row>
    <row r="32" spans="1:14" s="35" customFormat="1" ht="15" customHeight="1">
      <c r="A32" s="36" t="s">
        <v>178</v>
      </c>
      <c r="B32" s="67">
        <f t="shared" si="4"/>
        <v>707.61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537.09</v>
      </c>
      <c r="J32" s="45">
        <v>0</v>
      </c>
      <c r="K32" s="45">
        <v>0</v>
      </c>
      <c r="L32" s="45">
        <v>170.52</v>
      </c>
      <c r="M32" s="45">
        <v>0</v>
      </c>
      <c r="N32" s="45">
        <v>0</v>
      </c>
    </row>
    <row r="33" spans="1:14" ht="15" customHeight="1">
      <c r="A33" s="36" t="s">
        <v>48</v>
      </c>
      <c r="B33" s="67">
        <f t="shared" si="4"/>
        <v>15779.68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6401.46</v>
      </c>
      <c r="K33" s="45">
        <v>9378.2199999999993</v>
      </c>
      <c r="L33" s="45">
        <v>0</v>
      </c>
      <c r="M33" s="45">
        <v>0</v>
      </c>
      <c r="N33" s="45">
        <v>0</v>
      </c>
    </row>
    <row r="34" spans="1:14" s="35" customFormat="1" ht="15" customHeight="1">
      <c r="A34" s="35" t="s">
        <v>18</v>
      </c>
      <c r="B34" s="67">
        <f>SUM(C34:N34)</f>
        <v>93648.71</v>
      </c>
      <c r="C34" s="44">
        <v>1448.3000000000002</v>
      </c>
      <c r="D34" s="44">
        <v>4755.8999999999996</v>
      </c>
      <c r="E34" s="44">
        <v>2062.7599999999998</v>
      </c>
      <c r="F34" s="44">
        <v>8111.86</v>
      </c>
      <c r="G34" s="44">
        <v>3092.1099999999997</v>
      </c>
      <c r="H34" s="44">
        <v>1125.8600000000001</v>
      </c>
      <c r="I34" s="44">
        <v>9100.02</v>
      </c>
      <c r="J34" s="44">
        <v>28274.81</v>
      </c>
      <c r="K34" s="44">
        <v>15556.69</v>
      </c>
      <c r="L34" s="44">
        <v>8388.1999999999989</v>
      </c>
      <c r="M34" s="44">
        <v>6431.6</v>
      </c>
      <c r="N34" s="44">
        <v>5300.5999999999995</v>
      </c>
    </row>
    <row r="35" spans="1:14" ht="15" customHeight="1">
      <c r="A35" s="36" t="s">
        <v>18</v>
      </c>
      <c r="B35" s="67">
        <f t="shared" ref="B35:B37" si="5">SUM(C35:N35)</f>
        <v>75620.330000000016</v>
      </c>
      <c r="C35" s="45">
        <v>1448.3000000000002</v>
      </c>
      <c r="D35" s="45">
        <v>4755.8999999999996</v>
      </c>
      <c r="E35" s="45">
        <v>2062.7599999999998</v>
      </c>
      <c r="F35" s="45">
        <v>7642.66</v>
      </c>
      <c r="G35" s="45">
        <v>3092.1099999999997</v>
      </c>
      <c r="H35" s="45">
        <v>1125.8600000000001</v>
      </c>
      <c r="I35" s="45">
        <v>9100.02</v>
      </c>
      <c r="J35" s="45">
        <v>13463.930000000002</v>
      </c>
      <c r="K35" s="45">
        <v>15556.69</v>
      </c>
      <c r="L35" s="45">
        <v>5639.9</v>
      </c>
      <c r="M35" s="45">
        <v>6431.6</v>
      </c>
      <c r="N35" s="45">
        <v>5300.5999999999995</v>
      </c>
    </row>
    <row r="36" spans="1:14" ht="15" customHeight="1">
      <c r="A36" s="36" t="s">
        <v>174</v>
      </c>
      <c r="B36" s="67">
        <f t="shared" si="5"/>
        <v>1407.4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1407.4</v>
      </c>
      <c r="M36" s="45">
        <v>0</v>
      </c>
      <c r="N36" s="45">
        <v>0</v>
      </c>
    </row>
    <row r="37" spans="1:14" ht="15" customHeight="1">
      <c r="A37" s="36" t="s">
        <v>19</v>
      </c>
      <c r="B37" s="67">
        <f t="shared" si="5"/>
        <v>16620.98</v>
      </c>
      <c r="C37" s="45">
        <v>0</v>
      </c>
      <c r="D37" s="45">
        <v>0</v>
      </c>
      <c r="E37" s="45">
        <v>0</v>
      </c>
      <c r="F37" s="45">
        <v>469.2</v>
      </c>
      <c r="G37" s="45">
        <v>0</v>
      </c>
      <c r="H37" s="45">
        <v>0</v>
      </c>
      <c r="I37" s="45">
        <v>0</v>
      </c>
      <c r="J37" s="45">
        <v>14810.88</v>
      </c>
      <c r="K37" s="45">
        <v>0</v>
      </c>
      <c r="L37" s="45">
        <v>1340.9</v>
      </c>
      <c r="M37" s="45">
        <v>0</v>
      </c>
      <c r="N37" s="45">
        <v>0</v>
      </c>
    </row>
    <row r="38" spans="1:14" s="35" customFormat="1" ht="15" customHeight="1">
      <c r="A38" s="35" t="s">
        <v>20</v>
      </c>
      <c r="B38" s="67">
        <f>SUM(C38:N38)</f>
        <v>8475.4500000000007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5307.7</v>
      </c>
      <c r="I38" s="44">
        <v>0</v>
      </c>
      <c r="J38" s="44">
        <v>886.55</v>
      </c>
      <c r="K38" s="44">
        <v>0</v>
      </c>
      <c r="L38" s="44">
        <v>1199.17</v>
      </c>
      <c r="M38" s="44">
        <v>0</v>
      </c>
      <c r="N38" s="44">
        <v>1082.03</v>
      </c>
    </row>
    <row r="39" spans="1:14" s="35" customFormat="1" ht="15" customHeight="1">
      <c r="A39" s="36" t="s">
        <v>21</v>
      </c>
      <c r="B39" s="67">
        <f t="shared" ref="B39:B41" si="6">SUM(C39:N39)</f>
        <v>886.55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886.55</v>
      </c>
      <c r="K39" s="45">
        <v>0</v>
      </c>
      <c r="L39" s="45">
        <v>0</v>
      </c>
      <c r="M39" s="45">
        <v>0</v>
      </c>
      <c r="N39" s="45">
        <v>0</v>
      </c>
    </row>
    <row r="40" spans="1:14" s="35" customFormat="1" ht="15" customHeight="1">
      <c r="A40" s="36" t="s">
        <v>66</v>
      </c>
      <c r="B40" s="67">
        <f t="shared" si="6"/>
        <v>5307.7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5307.7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</row>
    <row r="41" spans="1:14" s="35" customFormat="1" ht="15" customHeight="1">
      <c r="A41" s="36" t="s">
        <v>156</v>
      </c>
      <c r="B41" s="67">
        <f t="shared" si="6"/>
        <v>2281.1999999999998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1199.17</v>
      </c>
      <c r="M41" s="45">
        <v>0</v>
      </c>
      <c r="N41" s="45">
        <v>1082.03</v>
      </c>
    </row>
    <row r="42" spans="1:14" s="35" customFormat="1" ht="15" customHeight="1">
      <c r="A42" s="35" t="s">
        <v>49</v>
      </c>
      <c r="B42" s="67">
        <f>SUM(C42:N42)</f>
        <v>540.82000000000005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540.82000000000005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</row>
    <row r="43" spans="1:14" s="35" customFormat="1" ht="15" customHeight="1">
      <c r="A43" s="36" t="s">
        <v>49</v>
      </c>
      <c r="B43" s="67">
        <v>540.82000000000005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540.82000000000005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</row>
    <row r="44" spans="1:14" s="35" customFormat="1" ht="15" customHeight="1">
      <c r="A44" s="35" t="s">
        <v>118</v>
      </c>
      <c r="B44" s="67">
        <f>SUM(C44:N44)</f>
        <v>6829.63</v>
      </c>
      <c r="C44" s="44">
        <v>467.99</v>
      </c>
      <c r="D44" s="44">
        <v>0</v>
      </c>
      <c r="E44" s="44">
        <v>0</v>
      </c>
      <c r="F44" s="44">
        <v>0</v>
      </c>
      <c r="G44" s="44">
        <v>5165.25</v>
      </c>
      <c r="H44" s="44">
        <v>0</v>
      </c>
      <c r="I44" s="44">
        <v>1196.3900000000001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</row>
    <row r="45" spans="1:14" s="35" customFormat="1" ht="15" customHeight="1">
      <c r="A45" s="36" t="s">
        <v>22</v>
      </c>
      <c r="B45" s="67">
        <f>SUM(C45:N45)</f>
        <v>6829.63</v>
      </c>
      <c r="C45" s="45">
        <v>467.99</v>
      </c>
      <c r="D45" s="45">
        <v>0</v>
      </c>
      <c r="E45" s="45">
        <v>0</v>
      </c>
      <c r="F45" s="45">
        <v>0</v>
      </c>
      <c r="G45" s="45">
        <v>5165.25</v>
      </c>
      <c r="H45" s="45">
        <v>0</v>
      </c>
      <c r="I45" s="45">
        <v>1196.3900000000001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</row>
    <row r="46" spans="1:14" s="35" customFormat="1" ht="15" customHeight="1">
      <c r="A46" s="35" t="s">
        <v>23</v>
      </c>
      <c r="B46" s="67">
        <f>SUM(C46:N46)</f>
        <v>71911.08</v>
      </c>
      <c r="C46" s="44">
        <v>5423.05</v>
      </c>
      <c r="D46" s="44">
        <v>1252.8200000000002</v>
      </c>
      <c r="E46" s="44">
        <v>3578.98</v>
      </c>
      <c r="F46" s="44">
        <v>1903.93</v>
      </c>
      <c r="G46" s="44">
        <v>13014.21</v>
      </c>
      <c r="H46" s="44">
        <v>3809.33</v>
      </c>
      <c r="I46" s="44">
        <v>435.12</v>
      </c>
      <c r="J46" s="44">
        <v>0</v>
      </c>
      <c r="K46" s="44">
        <v>0</v>
      </c>
      <c r="L46" s="44">
        <v>33419.83</v>
      </c>
      <c r="M46" s="44">
        <v>9073.81</v>
      </c>
      <c r="N46" s="44">
        <v>0</v>
      </c>
    </row>
    <row r="47" spans="1:14" s="35" customFormat="1" ht="15" customHeight="1">
      <c r="A47" s="36" t="s">
        <v>23</v>
      </c>
      <c r="B47" s="67">
        <f t="shared" ref="B47:B49" si="7">SUM(C47:N47)</f>
        <v>55661.979999999996</v>
      </c>
      <c r="C47" s="45">
        <v>1097.55</v>
      </c>
      <c r="D47" s="45">
        <v>1252.8200000000002</v>
      </c>
      <c r="E47" s="45">
        <v>729.19</v>
      </c>
      <c r="F47" s="45">
        <v>1903.93</v>
      </c>
      <c r="G47" s="45">
        <v>13014.21</v>
      </c>
      <c r="H47" s="45">
        <v>3809.33</v>
      </c>
      <c r="I47" s="45">
        <v>435.12</v>
      </c>
      <c r="J47" s="45">
        <v>0</v>
      </c>
      <c r="K47" s="45">
        <v>0</v>
      </c>
      <c r="L47" s="45">
        <v>33419.83</v>
      </c>
      <c r="M47" s="45">
        <v>0</v>
      </c>
      <c r="N47" s="45">
        <v>0</v>
      </c>
    </row>
    <row r="48" spans="1:14" s="35" customFormat="1" ht="15" customHeight="1">
      <c r="A48" s="36" t="s">
        <v>44</v>
      </c>
      <c r="B48" s="67">
        <f t="shared" si="7"/>
        <v>15614.529999999999</v>
      </c>
      <c r="C48" s="45">
        <v>4325.5</v>
      </c>
      <c r="D48" s="45">
        <v>0</v>
      </c>
      <c r="E48" s="45">
        <v>2849.79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8439.24</v>
      </c>
      <c r="N48" s="45">
        <v>0</v>
      </c>
    </row>
    <row r="49" spans="1:14" s="35" customFormat="1" ht="15" customHeight="1">
      <c r="A49" s="36" t="s">
        <v>145</v>
      </c>
      <c r="B49" s="67">
        <f t="shared" si="7"/>
        <v>634.57000000000005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634.57000000000005</v>
      </c>
      <c r="N49" s="45">
        <v>0</v>
      </c>
    </row>
    <row r="50" spans="1:14" s="35" customFormat="1" ht="15" customHeight="1">
      <c r="A50" s="35" t="s">
        <v>14</v>
      </c>
      <c r="B50" s="67">
        <f>SUM(C50:N50)</f>
        <v>799.5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426</v>
      </c>
      <c r="I50" s="44">
        <v>0</v>
      </c>
      <c r="J50" s="44">
        <v>373.5</v>
      </c>
      <c r="K50" s="44">
        <v>0</v>
      </c>
      <c r="L50" s="44">
        <v>0</v>
      </c>
      <c r="M50" s="44">
        <v>0</v>
      </c>
      <c r="N50" s="44">
        <v>0</v>
      </c>
    </row>
    <row r="51" spans="1:14" s="35" customFormat="1" ht="15" customHeight="1">
      <c r="A51" s="36" t="s">
        <v>41</v>
      </c>
      <c r="B51" s="67">
        <f>SUM(C51:N51)</f>
        <v>799.5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426</v>
      </c>
      <c r="I51" s="45">
        <v>0</v>
      </c>
      <c r="J51" s="45">
        <v>373.5</v>
      </c>
      <c r="K51" s="45">
        <v>0</v>
      </c>
      <c r="L51" s="45">
        <v>0</v>
      </c>
      <c r="M51" s="45">
        <v>0</v>
      </c>
      <c r="N51" s="45">
        <v>0</v>
      </c>
    </row>
    <row r="52" spans="1:14" s="35" customFormat="1" ht="15" customHeight="1">
      <c r="A52" s="35" t="s">
        <v>24</v>
      </c>
      <c r="B52" s="67">
        <f>SUM(C52:N52)</f>
        <v>122177.72</v>
      </c>
      <c r="C52" s="44">
        <v>11141.88</v>
      </c>
      <c r="D52" s="44">
        <v>13814.84</v>
      </c>
      <c r="E52" s="44">
        <v>4714</v>
      </c>
      <c r="F52" s="44">
        <v>1753.21</v>
      </c>
      <c r="G52" s="44">
        <v>26102.02</v>
      </c>
      <c r="H52" s="44">
        <v>4842.6900000000005</v>
      </c>
      <c r="I52" s="44">
        <v>1270.3</v>
      </c>
      <c r="J52" s="44">
        <v>11104.18</v>
      </c>
      <c r="K52" s="44">
        <v>2280</v>
      </c>
      <c r="L52" s="44">
        <v>29300.57</v>
      </c>
      <c r="M52" s="44">
        <v>8816.6299999999992</v>
      </c>
      <c r="N52" s="44">
        <v>7037.4</v>
      </c>
    </row>
    <row r="53" spans="1:14" s="35" customFormat="1" ht="15" customHeight="1">
      <c r="A53" s="36" t="s">
        <v>24</v>
      </c>
      <c r="B53" s="67">
        <f t="shared" ref="B53:B54" si="8">SUM(C53:N53)</f>
        <v>8554</v>
      </c>
      <c r="C53" s="45">
        <v>0</v>
      </c>
      <c r="D53" s="45">
        <v>0</v>
      </c>
      <c r="E53" s="45">
        <v>0</v>
      </c>
      <c r="F53" s="45">
        <v>0</v>
      </c>
      <c r="G53" s="45">
        <v>8554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</row>
    <row r="54" spans="1:14" s="35" customFormat="1" ht="15" customHeight="1">
      <c r="A54" s="36" t="s">
        <v>25</v>
      </c>
      <c r="B54" s="67">
        <f t="shared" si="8"/>
        <v>113623.72</v>
      </c>
      <c r="C54" s="45">
        <v>11141.88</v>
      </c>
      <c r="D54" s="45">
        <v>13814.84</v>
      </c>
      <c r="E54" s="45">
        <v>4714</v>
      </c>
      <c r="F54" s="45">
        <v>1753.21</v>
      </c>
      <c r="G54" s="45">
        <v>17548.02</v>
      </c>
      <c r="H54" s="45">
        <v>4842.6900000000005</v>
      </c>
      <c r="I54" s="45">
        <v>1270.3</v>
      </c>
      <c r="J54" s="45">
        <v>11104.18</v>
      </c>
      <c r="K54" s="45">
        <v>2280</v>
      </c>
      <c r="L54" s="45">
        <v>29300.57</v>
      </c>
      <c r="M54" s="45">
        <v>8816.6299999999992</v>
      </c>
      <c r="N54" s="45">
        <v>7037.4</v>
      </c>
    </row>
    <row r="55" spans="1:14" s="35" customFormat="1" ht="15" customHeight="1">
      <c r="A55" s="35" t="s">
        <v>26</v>
      </c>
      <c r="B55" s="67">
        <f>SUM(C55:N55)</f>
        <v>19249.629999999997</v>
      </c>
      <c r="C55" s="44">
        <v>2574</v>
      </c>
      <c r="D55" s="44">
        <v>347.33</v>
      </c>
      <c r="E55" s="44">
        <v>0</v>
      </c>
      <c r="F55" s="44">
        <v>1664</v>
      </c>
      <c r="G55" s="44">
        <v>0</v>
      </c>
      <c r="H55" s="44">
        <v>8777.24</v>
      </c>
      <c r="I55" s="44">
        <v>750</v>
      </c>
      <c r="J55" s="44">
        <v>334.88</v>
      </c>
      <c r="K55" s="44">
        <v>3736.18</v>
      </c>
      <c r="L55" s="44">
        <v>1066</v>
      </c>
      <c r="M55" s="44">
        <v>0</v>
      </c>
      <c r="N55" s="44">
        <v>0</v>
      </c>
    </row>
    <row r="56" spans="1:14" s="35" customFormat="1" ht="15" customHeight="1">
      <c r="A56" s="36" t="s">
        <v>26</v>
      </c>
      <c r="B56" s="67">
        <f t="shared" ref="B56:B59" si="9">SUM(C56:N56)</f>
        <v>12860.75</v>
      </c>
      <c r="C56" s="45">
        <v>0</v>
      </c>
      <c r="D56" s="45">
        <v>347.33</v>
      </c>
      <c r="E56" s="45">
        <v>0</v>
      </c>
      <c r="F56" s="45">
        <v>0</v>
      </c>
      <c r="G56" s="45">
        <v>0</v>
      </c>
      <c r="H56" s="45">
        <v>8777.24</v>
      </c>
      <c r="I56" s="45">
        <v>0</v>
      </c>
      <c r="J56" s="45">
        <v>0</v>
      </c>
      <c r="K56" s="45">
        <v>3736.18</v>
      </c>
      <c r="L56" s="45">
        <v>0</v>
      </c>
      <c r="M56" s="45">
        <v>0</v>
      </c>
      <c r="N56" s="45">
        <v>0</v>
      </c>
    </row>
    <row r="57" spans="1:14" s="35" customFormat="1" ht="15" customHeight="1">
      <c r="A57" s="36" t="s">
        <v>180</v>
      </c>
      <c r="B57" s="67">
        <f t="shared" si="9"/>
        <v>1066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1066</v>
      </c>
      <c r="M57" s="45">
        <v>0</v>
      </c>
      <c r="N57" s="45">
        <v>0</v>
      </c>
    </row>
    <row r="58" spans="1:14" s="35" customFormat="1" ht="15" customHeight="1">
      <c r="A58" s="36" t="s">
        <v>83</v>
      </c>
      <c r="B58" s="67">
        <f t="shared" si="9"/>
        <v>1664</v>
      </c>
      <c r="C58" s="45">
        <v>0</v>
      </c>
      <c r="D58" s="45">
        <v>0</v>
      </c>
      <c r="E58" s="45">
        <v>0</v>
      </c>
      <c r="F58" s="45">
        <v>1664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</row>
    <row r="59" spans="1:14" ht="15" customHeight="1">
      <c r="A59" s="36" t="s">
        <v>193</v>
      </c>
      <c r="B59" s="67">
        <f t="shared" si="9"/>
        <v>3658.88</v>
      </c>
      <c r="C59" s="45">
        <v>2574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750</v>
      </c>
      <c r="J59" s="45">
        <v>334.88</v>
      </c>
      <c r="K59" s="45">
        <v>0</v>
      </c>
      <c r="L59" s="45">
        <v>0</v>
      </c>
      <c r="M59" s="45">
        <v>0</v>
      </c>
      <c r="N59" s="45">
        <v>0</v>
      </c>
    </row>
    <row r="60" spans="1:14" s="35" customFormat="1" ht="15" customHeight="1">
      <c r="A60" s="35" t="s">
        <v>27</v>
      </c>
      <c r="B60" s="67">
        <f>SUM(C60:N60)</f>
        <v>6625.6</v>
      </c>
      <c r="C60" s="44">
        <v>0</v>
      </c>
      <c r="D60" s="44">
        <v>0</v>
      </c>
      <c r="E60" s="44">
        <v>2670.02</v>
      </c>
      <c r="F60" s="44">
        <v>0</v>
      </c>
      <c r="G60" s="44">
        <v>0</v>
      </c>
      <c r="H60" s="44">
        <v>0</v>
      </c>
      <c r="I60" s="44">
        <v>2287.42</v>
      </c>
      <c r="J60" s="44">
        <v>1384.98</v>
      </c>
      <c r="K60" s="44">
        <v>283.18</v>
      </c>
      <c r="L60" s="44">
        <v>0</v>
      </c>
      <c r="M60" s="44">
        <v>0</v>
      </c>
      <c r="N60" s="44">
        <v>0</v>
      </c>
    </row>
    <row r="61" spans="1:14" s="35" customFormat="1" ht="15" customHeight="1">
      <c r="A61" s="36" t="s">
        <v>27</v>
      </c>
      <c r="B61" s="67">
        <f t="shared" ref="B61:B63" si="10">SUM(C61:N61)</f>
        <v>4055</v>
      </c>
      <c r="C61" s="45">
        <v>0</v>
      </c>
      <c r="D61" s="45">
        <v>0</v>
      </c>
      <c r="E61" s="45">
        <v>2670.02</v>
      </c>
      <c r="F61" s="45">
        <v>0</v>
      </c>
      <c r="G61" s="45">
        <v>0</v>
      </c>
      <c r="H61" s="45">
        <v>0</v>
      </c>
      <c r="I61" s="45">
        <v>0</v>
      </c>
      <c r="J61" s="45">
        <v>1384.98</v>
      </c>
      <c r="K61" s="45">
        <v>0</v>
      </c>
      <c r="L61" s="45">
        <v>0</v>
      </c>
      <c r="M61" s="45">
        <v>0</v>
      </c>
      <c r="N61" s="45">
        <v>0</v>
      </c>
    </row>
    <row r="62" spans="1:14" s="35" customFormat="1" ht="15" customHeight="1">
      <c r="A62" s="36" t="s">
        <v>179</v>
      </c>
      <c r="B62" s="67">
        <f t="shared" si="10"/>
        <v>283.18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283.18</v>
      </c>
      <c r="L62" s="45">
        <v>0</v>
      </c>
      <c r="M62" s="45">
        <v>0</v>
      </c>
      <c r="N62" s="45">
        <v>0</v>
      </c>
    </row>
    <row r="63" spans="1:14" s="35" customFormat="1" ht="15" customHeight="1">
      <c r="A63" s="36" t="s">
        <v>164</v>
      </c>
      <c r="B63" s="67">
        <f t="shared" si="10"/>
        <v>2287.42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2287.42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</row>
    <row r="64" spans="1:14" s="35" customFormat="1" ht="15" customHeight="1">
      <c r="A64" s="35" t="s">
        <v>28</v>
      </c>
      <c r="B64" s="67">
        <f>SUM(C64:N64)</f>
        <v>53519.519999999997</v>
      </c>
      <c r="C64" s="44">
        <v>446.28</v>
      </c>
      <c r="D64" s="44">
        <v>17124.739999999998</v>
      </c>
      <c r="E64" s="44">
        <v>617.13</v>
      </c>
      <c r="F64" s="44">
        <v>2834.1</v>
      </c>
      <c r="G64" s="44">
        <v>9504.35</v>
      </c>
      <c r="H64" s="44">
        <v>5010.7</v>
      </c>
      <c r="I64" s="44">
        <v>751.52</v>
      </c>
      <c r="J64" s="44">
        <v>8819.98</v>
      </c>
      <c r="K64" s="44">
        <v>2659.3</v>
      </c>
      <c r="L64" s="44">
        <v>3450.72</v>
      </c>
      <c r="M64" s="44">
        <v>294.73</v>
      </c>
      <c r="N64" s="44">
        <v>2005.9699999999998</v>
      </c>
    </row>
    <row r="65" spans="1:14" s="35" customFormat="1" ht="15" customHeight="1">
      <c r="A65" s="36" t="s">
        <v>28</v>
      </c>
      <c r="B65" s="67">
        <f t="shared" ref="B65:B67" si="11">SUM(C65:N65)</f>
        <v>5046.49</v>
      </c>
      <c r="C65" s="45">
        <v>446.28</v>
      </c>
      <c r="D65" s="45">
        <v>0</v>
      </c>
      <c r="E65" s="45">
        <v>0</v>
      </c>
      <c r="F65" s="45">
        <v>623.1</v>
      </c>
      <c r="G65" s="45">
        <v>0</v>
      </c>
      <c r="H65" s="45">
        <v>2441.1799999999998</v>
      </c>
      <c r="I65" s="45">
        <v>751.52</v>
      </c>
      <c r="J65" s="45">
        <v>0</v>
      </c>
      <c r="K65" s="45">
        <v>0</v>
      </c>
      <c r="L65" s="45">
        <v>0</v>
      </c>
      <c r="M65" s="45">
        <v>0</v>
      </c>
      <c r="N65" s="45">
        <v>784.41</v>
      </c>
    </row>
    <row r="66" spans="1:14" s="35" customFormat="1" ht="15" customHeight="1">
      <c r="A66" s="36" t="s">
        <v>30</v>
      </c>
      <c r="B66" s="67">
        <f t="shared" si="11"/>
        <v>11135.320000000002</v>
      </c>
      <c r="C66" s="45">
        <v>0</v>
      </c>
      <c r="D66" s="45">
        <v>0</v>
      </c>
      <c r="E66" s="45">
        <v>617.13</v>
      </c>
      <c r="F66" s="45">
        <v>210</v>
      </c>
      <c r="G66" s="45">
        <v>5701.27</v>
      </c>
      <c r="H66" s="45">
        <v>717.52</v>
      </c>
      <c r="I66" s="45">
        <v>0</v>
      </c>
      <c r="J66" s="45">
        <v>0</v>
      </c>
      <c r="K66" s="45">
        <v>2659.3</v>
      </c>
      <c r="L66" s="45">
        <v>935.37</v>
      </c>
      <c r="M66" s="45">
        <v>294.73</v>
      </c>
      <c r="N66" s="45">
        <v>0</v>
      </c>
    </row>
    <row r="67" spans="1:14" s="35" customFormat="1" ht="15" customHeight="1">
      <c r="A67" s="36" t="s">
        <v>29</v>
      </c>
      <c r="B67" s="67">
        <f t="shared" si="11"/>
        <v>37337.71</v>
      </c>
      <c r="C67" s="45">
        <v>0</v>
      </c>
      <c r="D67" s="45">
        <v>17124.739999999998</v>
      </c>
      <c r="E67" s="45">
        <v>0</v>
      </c>
      <c r="F67" s="45">
        <v>2001</v>
      </c>
      <c r="G67" s="45">
        <v>3803.08</v>
      </c>
      <c r="H67" s="45">
        <v>1852</v>
      </c>
      <c r="I67" s="45">
        <v>0</v>
      </c>
      <c r="J67" s="45">
        <v>8819.98</v>
      </c>
      <c r="K67" s="45">
        <v>0</v>
      </c>
      <c r="L67" s="45">
        <v>2515.35</v>
      </c>
      <c r="M67" s="45">
        <v>0</v>
      </c>
      <c r="N67" s="45">
        <v>1221.56</v>
      </c>
    </row>
    <row r="68" spans="1:14" s="35" customFormat="1" ht="15" customHeight="1">
      <c r="A68" s="35" t="s">
        <v>31</v>
      </c>
      <c r="B68" s="67">
        <f>SUM(C68:N68)</f>
        <v>106093.25</v>
      </c>
      <c r="C68" s="44">
        <v>0</v>
      </c>
      <c r="D68" s="44">
        <v>0</v>
      </c>
      <c r="E68" s="44">
        <v>0</v>
      </c>
      <c r="F68" s="44">
        <v>0</v>
      </c>
      <c r="G68" s="44">
        <v>97987.83</v>
      </c>
      <c r="H68" s="44">
        <v>0</v>
      </c>
      <c r="I68" s="44">
        <v>0</v>
      </c>
      <c r="J68" s="44">
        <v>0</v>
      </c>
      <c r="K68" s="44">
        <v>5570</v>
      </c>
      <c r="L68" s="44">
        <v>254.49</v>
      </c>
      <c r="M68" s="44">
        <v>2280.9299999999998</v>
      </c>
      <c r="N68" s="44">
        <v>0</v>
      </c>
    </row>
    <row r="69" spans="1:14" s="35" customFormat="1" ht="15" customHeight="1">
      <c r="A69" s="36" t="s">
        <v>32</v>
      </c>
      <c r="B69" s="67">
        <f>SUM(C69:N69)</f>
        <v>106093.25</v>
      </c>
      <c r="C69" s="45">
        <v>0</v>
      </c>
      <c r="D69" s="45">
        <v>0</v>
      </c>
      <c r="E69" s="45">
        <v>0</v>
      </c>
      <c r="F69" s="45">
        <v>0</v>
      </c>
      <c r="G69" s="45">
        <v>97987.83</v>
      </c>
      <c r="H69" s="45">
        <v>0</v>
      </c>
      <c r="I69" s="45">
        <v>0</v>
      </c>
      <c r="J69" s="45">
        <v>0</v>
      </c>
      <c r="K69" s="45">
        <v>5570</v>
      </c>
      <c r="L69" s="45">
        <v>254.49</v>
      </c>
      <c r="M69" s="45">
        <v>2280.9299999999998</v>
      </c>
      <c r="N69" s="45">
        <v>0</v>
      </c>
    </row>
    <row r="70" spans="1:14" s="35" customFormat="1" ht="15" customHeight="1">
      <c r="A70" s="35" t="s">
        <v>33</v>
      </c>
      <c r="B70" s="67">
        <f>SUM(C70:N70)</f>
        <v>625600.02599999995</v>
      </c>
      <c r="C70" s="44">
        <v>64592.04</v>
      </c>
      <c r="D70" s="44">
        <v>30472.97</v>
      </c>
      <c r="E70" s="44">
        <v>23278.129999999997</v>
      </c>
      <c r="F70" s="44">
        <v>56986.560000000005</v>
      </c>
      <c r="G70" s="44">
        <v>38492</v>
      </c>
      <c r="H70" s="44">
        <v>41354.5</v>
      </c>
      <c r="I70" s="44">
        <v>54716.54</v>
      </c>
      <c r="J70" s="44">
        <v>136327.50999999998</v>
      </c>
      <c r="K70" s="44">
        <v>27779.180000000004</v>
      </c>
      <c r="L70" s="44">
        <v>45063.369999999995</v>
      </c>
      <c r="M70" s="44">
        <v>78990.725999999995</v>
      </c>
      <c r="N70" s="44">
        <v>27546.5</v>
      </c>
    </row>
    <row r="71" spans="1:14" s="35" customFormat="1" ht="15" customHeight="1">
      <c r="A71" s="36" t="s">
        <v>33</v>
      </c>
      <c r="B71" s="67">
        <f t="shared" ref="B71:B77" si="12">SUM(C71:N71)</f>
        <v>388522.90600000002</v>
      </c>
      <c r="C71" s="45">
        <v>29811.49</v>
      </c>
      <c r="D71" s="45">
        <v>13863.500000000002</v>
      </c>
      <c r="E71" s="45">
        <v>13606.55</v>
      </c>
      <c r="F71" s="45">
        <v>45094.15</v>
      </c>
      <c r="G71" s="45">
        <v>18008.82</v>
      </c>
      <c r="H71" s="45">
        <v>30564.879999999997</v>
      </c>
      <c r="I71" s="45">
        <v>45176.89</v>
      </c>
      <c r="J71" s="45">
        <v>65434.359999999986</v>
      </c>
      <c r="K71" s="45">
        <v>24258.580000000005</v>
      </c>
      <c r="L71" s="45">
        <v>15725.86</v>
      </c>
      <c r="M71" s="45">
        <v>64776.286</v>
      </c>
      <c r="N71" s="45">
        <v>22201.54</v>
      </c>
    </row>
    <row r="72" spans="1:14" s="35" customFormat="1" ht="15" customHeight="1">
      <c r="A72" s="36" t="s">
        <v>50</v>
      </c>
      <c r="B72" s="67">
        <f t="shared" si="12"/>
        <v>14542.06</v>
      </c>
      <c r="C72" s="45">
        <v>2174.56</v>
      </c>
      <c r="D72" s="45">
        <v>0</v>
      </c>
      <c r="E72" s="45">
        <v>0</v>
      </c>
      <c r="F72" s="45">
        <v>5372.29</v>
      </c>
      <c r="G72" s="45">
        <v>0</v>
      </c>
      <c r="H72" s="45">
        <v>0</v>
      </c>
      <c r="I72" s="45">
        <v>0</v>
      </c>
      <c r="J72" s="45">
        <v>5631.48</v>
      </c>
      <c r="K72" s="45">
        <v>0</v>
      </c>
      <c r="L72" s="45">
        <v>1363.73</v>
      </c>
      <c r="M72" s="45">
        <v>0</v>
      </c>
      <c r="N72" s="45">
        <v>0</v>
      </c>
    </row>
    <row r="73" spans="1:14" s="35" customFormat="1" ht="15" customHeight="1">
      <c r="A73" s="36" t="s">
        <v>151</v>
      </c>
      <c r="B73" s="67">
        <f t="shared" si="12"/>
        <v>31892.239999999998</v>
      </c>
      <c r="C73" s="45">
        <v>0</v>
      </c>
      <c r="D73" s="45">
        <v>217.44</v>
      </c>
      <c r="E73" s="45">
        <v>0</v>
      </c>
      <c r="F73" s="45">
        <v>0</v>
      </c>
      <c r="G73" s="45">
        <v>0</v>
      </c>
      <c r="H73" s="45">
        <v>0</v>
      </c>
      <c r="I73" s="45">
        <v>506</v>
      </c>
      <c r="J73" s="45">
        <v>26313.8</v>
      </c>
      <c r="K73" s="45">
        <v>0</v>
      </c>
      <c r="L73" s="45">
        <v>0</v>
      </c>
      <c r="M73" s="45">
        <v>4855</v>
      </c>
      <c r="N73" s="45">
        <v>0</v>
      </c>
    </row>
    <row r="74" spans="1:14" s="35" customFormat="1" ht="15" customHeight="1">
      <c r="A74" s="36" t="s">
        <v>165</v>
      </c>
      <c r="B74" s="67">
        <f t="shared" si="12"/>
        <v>586.48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586.48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</row>
    <row r="75" spans="1:14" s="35" customFormat="1" ht="15" customHeight="1">
      <c r="A75" s="36" t="s">
        <v>51</v>
      </c>
      <c r="B75" s="67">
        <f t="shared" si="12"/>
        <v>8839.630000000001</v>
      </c>
      <c r="C75" s="45">
        <v>0</v>
      </c>
      <c r="D75" s="45">
        <v>0</v>
      </c>
      <c r="E75" s="45">
        <v>476.52</v>
      </c>
      <c r="F75" s="45">
        <v>457.68</v>
      </c>
      <c r="G75" s="45">
        <v>0</v>
      </c>
      <c r="H75" s="45">
        <v>968.64</v>
      </c>
      <c r="I75" s="45">
        <v>0</v>
      </c>
      <c r="J75" s="45">
        <v>0</v>
      </c>
      <c r="K75" s="45">
        <v>3520.6</v>
      </c>
      <c r="L75" s="45">
        <v>0</v>
      </c>
      <c r="M75" s="45">
        <v>3416.19</v>
      </c>
      <c r="N75" s="45">
        <v>0</v>
      </c>
    </row>
    <row r="76" spans="1:14" s="35" customFormat="1" ht="15" customHeight="1">
      <c r="A76" s="36" t="s">
        <v>54</v>
      </c>
      <c r="B76" s="67">
        <f t="shared" si="12"/>
        <v>1193.08</v>
      </c>
      <c r="C76" s="45">
        <v>0</v>
      </c>
      <c r="D76" s="45">
        <v>0</v>
      </c>
      <c r="E76" s="45">
        <v>327.60000000000002</v>
      </c>
      <c r="F76" s="45">
        <v>0</v>
      </c>
      <c r="G76" s="45">
        <v>865.48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</row>
    <row r="77" spans="1:14" s="35" customFormat="1" ht="15" customHeight="1">
      <c r="A77" s="36" t="s">
        <v>87</v>
      </c>
      <c r="B77" s="67">
        <f t="shared" si="12"/>
        <v>180023.62999999998</v>
      </c>
      <c r="C77" s="45">
        <v>32605.989999999998</v>
      </c>
      <c r="D77" s="45">
        <v>16392.03</v>
      </c>
      <c r="E77" s="45">
        <v>8867.4599999999991</v>
      </c>
      <c r="F77" s="45">
        <v>6062.4400000000005</v>
      </c>
      <c r="G77" s="45">
        <v>19617.7</v>
      </c>
      <c r="H77" s="45">
        <v>9234.5</v>
      </c>
      <c r="I77" s="45">
        <v>9033.6500000000015</v>
      </c>
      <c r="J77" s="45">
        <v>38947.869999999995</v>
      </c>
      <c r="K77" s="45">
        <v>0</v>
      </c>
      <c r="L77" s="45">
        <v>27973.78</v>
      </c>
      <c r="M77" s="45">
        <v>5943.25</v>
      </c>
      <c r="N77" s="45">
        <v>5344.96</v>
      </c>
    </row>
    <row r="78" spans="1:14" s="35" customFormat="1" ht="15" customHeight="1">
      <c r="A78" s="35" t="s">
        <v>88</v>
      </c>
      <c r="B78" s="67">
        <f>SUM(C78:N78)</f>
        <v>1282.83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348.28</v>
      </c>
      <c r="I78" s="44">
        <v>0</v>
      </c>
      <c r="J78" s="44">
        <v>0</v>
      </c>
      <c r="K78" s="44">
        <v>317.67</v>
      </c>
      <c r="L78" s="44">
        <v>0</v>
      </c>
      <c r="M78" s="44">
        <v>616.88</v>
      </c>
      <c r="N78" s="44">
        <v>0</v>
      </c>
    </row>
    <row r="79" spans="1:14" s="35" customFormat="1" ht="15" customHeight="1">
      <c r="A79" s="36" t="s">
        <v>171</v>
      </c>
      <c r="B79" s="67">
        <f>SUM(C79:N79)</f>
        <v>1282.83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348.28</v>
      </c>
      <c r="I79" s="45">
        <v>0</v>
      </c>
      <c r="J79" s="45">
        <v>0</v>
      </c>
      <c r="K79" s="45">
        <v>317.67</v>
      </c>
      <c r="L79" s="45">
        <v>0</v>
      </c>
      <c r="M79" s="45">
        <v>616.88</v>
      </c>
      <c r="N79" s="45">
        <v>0</v>
      </c>
    </row>
    <row r="80" spans="1:14" s="35" customFormat="1" ht="15" customHeight="1">
      <c r="A80" s="35" t="s">
        <v>39</v>
      </c>
      <c r="B80" s="67">
        <f>SUM(C80:N80)</f>
        <v>11842.160000000002</v>
      </c>
      <c r="C80" s="44">
        <v>0</v>
      </c>
      <c r="D80" s="44">
        <v>1345.26</v>
      </c>
      <c r="E80" s="44">
        <v>0</v>
      </c>
      <c r="F80" s="44">
        <v>514.48</v>
      </c>
      <c r="G80" s="44">
        <v>0</v>
      </c>
      <c r="H80" s="44">
        <v>0</v>
      </c>
      <c r="I80" s="44">
        <v>0</v>
      </c>
      <c r="J80" s="44">
        <v>376.12</v>
      </c>
      <c r="K80" s="44">
        <v>0</v>
      </c>
      <c r="L80" s="44">
        <v>9606.3000000000011</v>
      </c>
      <c r="M80" s="44">
        <v>0</v>
      </c>
      <c r="N80" s="44">
        <v>0</v>
      </c>
    </row>
    <row r="81" spans="1:14" ht="15" customHeight="1">
      <c r="A81" s="36" t="s">
        <v>40</v>
      </c>
      <c r="B81" s="67">
        <f>SUM(C81:N81)</f>
        <v>11842.160000000002</v>
      </c>
      <c r="C81" s="45">
        <v>0</v>
      </c>
      <c r="D81" s="45">
        <v>1345.26</v>
      </c>
      <c r="E81" s="45">
        <v>0</v>
      </c>
      <c r="F81" s="45">
        <v>514.48</v>
      </c>
      <c r="G81" s="45">
        <v>0</v>
      </c>
      <c r="H81" s="45">
        <v>0</v>
      </c>
      <c r="I81" s="45">
        <v>0</v>
      </c>
      <c r="J81" s="45">
        <v>376.12</v>
      </c>
      <c r="K81" s="45">
        <v>0</v>
      </c>
      <c r="L81" s="45">
        <v>9606.3000000000011</v>
      </c>
      <c r="M81" s="45">
        <v>0</v>
      </c>
      <c r="N81" s="45">
        <v>0</v>
      </c>
    </row>
    <row r="82" spans="1:14" s="35" customFormat="1" ht="15" customHeight="1">
      <c r="A82" s="35" t="s">
        <v>42</v>
      </c>
      <c r="B82" s="67">
        <f>SUM(C82:N82)</f>
        <v>14603.1</v>
      </c>
      <c r="C82" s="44">
        <v>427.67</v>
      </c>
      <c r="D82" s="44">
        <v>3734.68</v>
      </c>
      <c r="E82" s="44">
        <v>1151.2</v>
      </c>
      <c r="F82" s="44">
        <v>0</v>
      </c>
      <c r="G82" s="44">
        <v>1499.72</v>
      </c>
      <c r="H82" s="44">
        <v>568.51</v>
      </c>
      <c r="I82" s="44">
        <v>1299.81</v>
      </c>
      <c r="J82" s="44">
        <v>2358.33</v>
      </c>
      <c r="K82" s="44">
        <v>1538.9099999999999</v>
      </c>
      <c r="L82" s="44">
        <v>1333.74</v>
      </c>
      <c r="M82" s="44">
        <v>0</v>
      </c>
      <c r="N82" s="44">
        <v>690.53</v>
      </c>
    </row>
    <row r="83" spans="1:14" s="35" customFormat="1" ht="15" customHeight="1">
      <c r="A83" s="36" t="s">
        <v>43</v>
      </c>
      <c r="B83" s="67">
        <f t="shared" ref="B83:B84" si="13">SUM(C83:N83)</f>
        <v>13507.310000000001</v>
      </c>
      <c r="C83" s="45">
        <v>0</v>
      </c>
      <c r="D83" s="45">
        <v>3734.68</v>
      </c>
      <c r="E83" s="45">
        <v>1151.2</v>
      </c>
      <c r="F83" s="45">
        <v>0</v>
      </c>
      <c r="G83" s="45">
        <v>831.6</v>
      </c>
      <c r="H83" s="45">
        <v>568.51</v>
      </c>
      <c r="I83" s="45">
        <v>1299.81</v>
      </c>
      <c r="J83" s="45">
        <v>2358.33</v>
      </c>
      <c r="K83" s="45">
        <v>1538.9099999999999</v>
      </c>
      <c r="L83" s="45">
        <v>1333.74</v>
      </c>
      <c r="M83" s="45">
        <v>0</v>
      </c>
      <c r="N83" s="45">
        <v>690.53</v>
      </c>
    </row>
    <row r="84" spans="1:14" s="35" customFormat="1" ht="15" customHeight="1">
      <c r="A84" s="36" t="s">
        <v>117</v>
      </c>
      <c r="B84" s="67">
        <f t="shared" si="13"/>
        <v>1095.79</v>
      </c>
      <c r="C84" s="45">
        <v>427.67</v>
      </c>
      <c r="D84" s="45">
        <v>0</v>
      </c>
      <c r="E84" s="45">
        <v>0</v>
      </c>
      <c r="F84" s="45">
        <v>0</v>
      </c>
      <c r="G84" s="45">
        <v>668.12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</row>
    <row r="85" spans="1:14" s="35" customFormat="1" ht="15" customHeight="1">
      <c r="A85" s="35" t="s">
        <v>92</v>
      </c>
      <c r="B85" s="67">
        <f>SUM(C85:N85)</f>
        <v>304.64999999999998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304.64999999999998</v>
      </c>
      <c r="N85" s="44">
        <v>0</v>
      </c>
    </row>
    <row r="86" spans="1:14" s="35" customFormat="1" ht="15" customHeight="1">
      <c r="A86" s="36" t="s">
        <v>92</v>
      </c>
      <c r="B86" s="67">
        <f>SUM(C86:N86)</f>
        <v>304.64999999999998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304.64999999999998</v>
      </c>
      <c r="N86" s="45">
        <v>0</v>
      </c>
    </row>
    <row r="87" spans="1:14" s="35" customFormat="1" ht="15" customHeight="1">
      <c r="A87" s="35" t="s">
        <v>109</v>
      </c>
      <c r="B87" s="67">
        <f>SUM(C87:N87)</f>
        <v>11387.02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416.19</v>
      </c>
      <c r="I87" s="44">
        <v>0</v>
      </c>
      <c r="J87" s="44">
        <v>0</v>
      </c>
      <c r="K87" s="44">
        <v>0</v>
      </c>
      <c r="L87" s="44">
        <v>10970.83</v>
      </c>
      <c r="M87" s="44">
        <v>0</v>
      </c>
      <c r="N87" s="44">
        <v>0</v>
      </c>
    </row>
    <row r="88" spans="1:14" s="35" customFormat="1" ht="15" customHeight="1">
      <c r="A88" s="36" t="s">
        <v>109</v>
      </c>
      <c r="B88" s="67">
        <f>SUM(C88:N88)</f>
        <v>11387.02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416.19</v>
      </c>
      <c r="I88" s="45">
        <v>0</v>
      </c>
      <c r="J88" s="45">
        <v>0</v>
      </c>
      <c r="K88" s="45">
        <v>0</v>
      </c>
      <c r="L88" s="45">
        <v>10970.83</v>
      </c>
      <c r="M88" s="45">
        <v>0</v>
      </c>
      <c r="N88" s="45">
        <v>0</v>
      </c>
    </row>
    <row r="89" spans="1:14" s="35" customFormat="1" ht="15" customHeight="1">
      <c r="A89" s="35" t="s">
        <v>126</v>
      </c>
      <c r="B89" s="67">
        <f>SUM(C89:N89)</f>
        <v>4725.97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3673.02</v>
      </c>
      <c r="I89" s="44">
        <v>0</v>
      </c>
      <c r="J89" s="44">
        <v>524</v>
      </c>
      <c r="K89" s="44">
        <v>0</v>
      </c>
      <c r="L89" s="44">
        <v>0</v>
      </c>
      <c r="M89" s="44">
        <v>528.95000000000005</v>
      </c>
      <c r="N89" s="44">
        <v>0</v>
      </c>
    </row>
    <row r="90" spans="1:14" s="35" customFormat="1" ht="15" customHeight="1">
      <c r="A90" s="36" t="s">
        <v>126</v>
      </c>
      <c r="B90" s="67">
        <f t="shared" ref="B90:B91" si="14">SUM(C90:N90)</f>
        <v>4197.0200000000004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3673.02</v>
      </c>
      <c r="I90" s="45">
        <v>0</v>
      </c>
      <c r="J90" s="45">
        <v>524</v>
      </c>
      <c r="K90" s="45">
        <v>0</v>
      </c>
      <c r="L90" s="45">
        <v>0</v>
      </c>
      <c r="M90" s="45">
        <v>0</v>
      </c>
      <c r="N90" s="45">
        <v>0</v>
      </c>
    </row>
    <row r="91" spans="1:14" s="35" customFormat="1" ht="15" customHeight="1">
      <c r="A91" s="36" t="s">
        <v>181</v>
      </c>
      <c r="B91" s="67">
        <f t="shared" si="14"/>
        <v>528.95000000000005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528.95000000000005</v>
      </c>
      <c r="N91" s="45">
        <v>0</v>
      </c>
    </row>
    <row r="92" spans="1:14" s="35" customFormat="1" ht="15" customHeight="1">
      <c r="A92" s="35" t="s">
        <v>34</v>
      </c>
      <c r="B92" s="67">
        <f>SUM(C92:N92)</f>
        <v>2096818.8900000001</v>
      </c>
      <c r="C92" s="44">
        <v>82192.01999999999</v>
      </c>
      <c r="D92" s="44">
        <v>663453.84</v>
      </c>
      <c r="E92" s="44">
        <v>134194.67000000001</v>
      </c>
      <c r="F92" s="44">
        <v>119506.56000000001</v>
      </c>
      <c r="G92" s="44">
        <v>276400.94</v>
      </c>
      <c r="H92" s="44">
        <v>232600.42</v>
      </c>
      <c r="I92" s="44">
        <v>74183.839999999997</v>
      </c>
      <c r="J92" s="44">
        <v>148498.23000000001</v>
      </c>
      <c r="K92" s="44">
        <v>241664.33</v>
      </c>
      <c r="L92" s="44">
        <v>53446.96</v>
      </c>
      <c r="M92" s="44">
        <v>50252.509999999995</v>
      </c>
      <c r="N92" s="44">
        <v>20424.57</v>
      </c>
    </row>
    <row r="93" spans="1:14" s="35" customFormat="1" ht="15" customHeight="1">
      <c r="A93" s="36" t="s">
        <v>37</v>
      </c>
      <c r="B93" s="67">
        <f t="shared" ref="B93:B99" si="15">SUM(C93:N93)</f>
        <v>1267209.4700000002</v>
      </c>
      <c r="C93" s="45">
        <v>73634.739999999991</v>
      </c>
      <c r="D93" s="45">
        <v>637677.23</v>
      </c>
      <c r="E93" s="45">
        <v>58639.28</v>
      </c>
      <c r="F93" s="45">
        <v>93094.58</v>
      </c>
      <c r="G93" s="45">
        <v>39395.879999999997</v>
      </c>
      <c r="H93" s="45">
        <v>203685.14</v>
      </c>
      <c r="I93" s="45">
        <v>34864.479999999996</v>
      </c>
      <c r="J93" s="45">
        <v>23719.7</v>
      </c>
      <c r="K93" s="45">
        <v>28177.019999999997</v>
      </c>
      <c r="L93" s="45">
        <v>24085.79</v>
      </c>
      <c r="M93" s="45">
        <v>41502.78</v>
      </c>
      <c r="N93" s="45">
        <v>8732.85</v>
      </c>
    </row>
    <row r="94" spans="1:14" s="35" customFormat="1" ht="15" customHeight="1">
      <c r="A94" s="36" t="s">
        <v>95</v>
      </c>
      <c r="B94" s="67">
        <f t="shared" si="15"/>
        <v>206307.43000000005</v>
      </c>
      <c r="C94" s="45">
        <v>0</v>
      </c>
      <c r="D94" s="45">
        <v>4195.2299999999996</v>
      </c>
      <c r="E94" s="45">
        <v>11818.02</v>
      </c>
      <c r="F94" s="45">
        <v>5874.85</v>
      </c>
      <c r="G94" s="45">
        <v>37979.079999999994</v>
      </c>
      <c r="H94" s="45">
        <v>28915.279999999999</v>
      </c>
      <c r="I94" s="45">
        <v>8310.41</v>
      </c>
      <c r="J94" s="45">
        <v>92413.030000000013</v>
      </c>
      <c r="K94" s="45">
        <v>1153.3800000000001</v>
      </c>
      <c r="L94" s="45">
        <v>8979.39</v>
      </c>
      <c r="M94" s="45">
        <v>2138.34</v>
      </c>
      <c r="N94" s="45">
        <v>4530.42</v>
      </c>
    </row>
    <row r="95" spans="1:14" s="35" customFormat="1" ht="15" customHeight="1">
      <c r="A95" s="36" t="s">
        <v>38</v>
      </c>
      <c r="B95" s="67">
        <f t="shared" si="15"/>
        <v>258328.59</v>
      </c>
      <c r="C95" s="45">
        <v>8557.2799999999988</v>
      </c>
      <c r="D95" s="45">
        <v>16558.830000000002</v>
      </c>
      <c r="E95" s="45">
        <v>48730.65</v>
      </c>
      <c r="F95" s="45">
        <v>6952.41</v>
      </c>
      <c r="G95" s="45">
        <v>119364.2</v>
      </c>
      <c r="H95" s="45">
        <v>0</v>
      </c>
      <c r="I95" s="45">
        <v>23876.550000000003</v>
      </c>
      <c r="J95" s="45">
        <v>1914.67</v>
      </c>
      <c r="K95" s="45">
        <v>12516.189999999999</v>
      </c>
      <c r="L95" s="45">
        <v>8745.82</v>
      </c>
      <c r="M95" s="45">
        <v>3950.69</v>
      </c>
      <c r="N95" s="45">
        <v>7161.2999999999993</v>
      </c>
    </row>
    <row r="96" spans="1:14" s="35" customFormat="1" ht="15" customHeight="1">
      <c r="A96" s="36" t="s">
        <v>35</v>
      </c>
      <c r="B96" s="67">
        <f t="shared" si="15"/>
        <v>222122.8</v>
      </c>
      <c r="C96" s="45">
        <v>0</v>
      </c>
      <c r="D96" s="45">
        <v>0</v>
      </c>
      <c r="E96" s="45">
        <v>11014.53</v>
      </c>
      <c r="F96" s="45">
        <v>0</v>
      </c>
      <c r="G96" s="45">
        <v>11060.56</v>
      </c>
      <c r="H96" s="45">
        <v>0</v>
      </c>
      <c r="I96" s="45">
        <v>1328</v>
      </c>
      <c r="J96" s="45">
        <v>0</v>
      </c>
      <c r="K96" s="45">
        <v>195823.72</v>
      </c>
      <c r="L96" s="45">
        <v>716.99</v>
      </c>
      <c r="M96" s="45">
        <v>2179</v>
      </c>
      <c r="N96" s="45">
        <v>0</v>
      </c>
    </row>
    <row r="97" spans="1:14" s="35" customFormat="1" ht="15" customHeight="1">
      <c r="A97" s="36" t="s">
        <v>36</v>
      </c>
      <c r="B97" s="67">
        <f t="shared" si="15"/>
        <v>89906.14</v>
      </c>
      <c r="C97" s="45">
        <v>0</v>
      </c>
      <c r="D97" s="45">
        <v>0</v>
      </c>
      <c r="E97" s="45">
        <v>0</v>
      </c>
      <c r="F97" s="45">
        <v>0</v>
      </c>
      <c r="G97" s="45">
        <v>67510.02</v>
      </c>
      <c r="H97" s="45">
        <v>0</v>
      </c>
      <c r="I97" s="45">
        <v>0</v>
      </c>
      <c r="J97" s="45">
        <v>19240</v>
      </c>
      <c r="K97" s="45">
        <v>3156.12</v>
      </c>
      <c r="L97" s="45">
        <v>0</v>
      </c>
      <c r="M97" s="45">
        <v>0</v>
      </c>
      <c r="N97" s="45">
        <v>0</v>
      </c>
    </row>
    <row r="98" spans="1:14" s="35" customFormat="1" ht="15" customHeight="1">
      <c r="A98" s="36" t="s">
        <v>67</v>
      </c>
      <c r="B98" s="67">
        <f t="shared" si="15"/>
        <v>36650.17</v>
      </c>
      <c r="C98" s="45">
        <v>0</v>
      </c>
      <c r="D98" s="45">
        <v>2708.16</v>
      </c>
      <c r="E98" s="45">
        <v>394.31</v>
      </c>
      <c r="F98" s="45">
        <v>7021</v>
      </c>
      <c r="G98" s="45">
        <v>0</v>
      </c>
      <c r="H98" s="45">
        <v>0</v>
      </c>
      <c r="I98" s="45">
        <v>3559</v>
      </c>
      <c r="J98" s="45">
        <v>11210.83</v>
      </c>
      <c r="K98" s="45">
        <v>837.9</v>
      </c>
      <c r="L98" s="45">
        <v>10918.97</v>
      </c>
      <c r="M98" s="45">
        <v>0</v>
      </c>
      <c r="N98" s="45">
        <v>0</v>
      </c>
    </row>
    <row r="99" spans="1:14" s="35" customFormat="1" ht="15" customHeight="1">
      <c r="A99" s="38" t="s">
        <v>47</v>
      </c>
      <c r="B99" s="70">
        <f t="shared" si="15"/>
        <v>16294.290000000003</v>
      </c>
      <c r="C99" s="46">
        <v>0</v>
      </c>
      <c r="D99" s="46">
        <v>2314.3900000000003</v>
      </c>
      <c r="E99" s="46">
        <v>3597.88</v>
      </c>
      <c r="F99" s="46">
        <v>6563.72</v>
      </c>
      <c r="G99" s="46">
        <v>1091.2</v>
      </c>
      <c r="H99" s="46">
        <v>0</v>
      </c>
      <c r="I99" s="46">
        <v>2245.4</v>
      </c>
      <c r="J99" s="46">
        <v>0</v>
      </c>
      <c r="K99" s="46">
        <v>0</v>
      </c>
      <c r="L99" s="46">
        <v>0</v>
      </c>
      <c r="M99" s="46">
        <v>481.7</v>
      </c>
      <c r="N99" s="46">
        <v>0</v>
      </c>
    </row>
    <row r="100" spans="1:14">
      <c r="A100" s="39" t="s">
        <v>97</v>
      </c>
      <c r="B100" s="69"/>
      <c r="C100" s="41"/>
      <c r="D100" s="41"/>
      <c r="E100" s="41"/>
      <c r="F100" s="40"/>
      <c r="G100" s="40"/>
      <c r="H100" s="40"/>
      <c r="I100" s="40"/>
      <c r="J100" s="40"/>
      <c r="K100" s="40"/>
    </row>
    <row r="101" spans="1:14">
      <c r="A101" s="39" t="s">
        <v>202</v>
      </c>
      <c r="B101" s="69"/>
      <c r="C101" s="41"/>
      <c r="D101" s="41"/>
      <c r="E101" s="41"/>
      <c r="F101" s="40"/>
      <c r="G101" s="40"/>
      <c r="H101" s="40"/>
      <c r="I101" s="40"/>
      <c r="J101" s="40"/>
      <c r="K101" s="40"/>
    </row>
    <row r="102" spans="1:14">
      <c r="A102" s="39" t="s">
        <v>196</v>
      </c>
      <c r="B102" s="69"/>
      <c r="C102" s="41"/>
      <c r="D102" s="41"/>
      <c r="E102" s="41"/>
      <c r="F102" s="40"/>
      <c r="G102" s="40"/>
      <c r="H102" s="40"/>
      <c r="I102" s="40"/>
      <c r="J102" s="40"/>
      <c r="K102" s="40"/>
    </row>
    <row r="103" spans="1:14">
      <c r="A103" s="39" t="s">
        <v>160</v>
      </c>
      <c r="B103" s="69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1:14">
      <c r="A104" s="39" t="s">
        <v>99</v>
      </c>
      <c r="B104" s="69"/>
      <c r="C104" s="41"/>
      <c r="D104" s="41"/>
      <c r="E104" s="41"/>
      <c r="F104" s="40"/>
      <c r="G104" s="40"/>
      <c r="H104" s="40"/>
      <c r="I104" s="40"/>
      <c r="J104" s="40"/>
      <c r="K104" s="40"/>
    </row>
    <row r="106" spans="1:14">
      <c r="B106" s="66"/>
      <c r="C106" s="66"/>
      <c r="D106" s="66"/>
      <c r="E106" s="66"/>
      <c r="F106" s="66"/>
      <c r="G106" s="66"/>
      <c r="H106" s="66"/>
      <c r="I106" s="66"/>
      <c r="J106" s="66"/>
      <c r="K106" s="66"/>
    </row>
    <row r="107" spans="1:14">
      <c r="B107" s="66"/>
      <c r="C107" s="66"/>
      <c r="D107" s="66"/>
      <c r="E107" s="66"/>
      <c r="F107" s="66"/>
      <c r="G107" s="66"/>
      <c r="H107" s="66"/>
      <c r="I107" s="66"/>
      <c r="J107" s="66"/>
      <c r="K107" s="66"/>
    </row>
    <row r="108" spans="1:14">
      <c r="B108" s="66"/>
      <c r="C108" s="66"/>
      <c r="D108" s="66"/>
      <c r="E108" s="66"/>
      <c r="F108" s="66"/>
      <c r="G108" s="66"/>
      <c r="H108" s="66"/>
      <c r="I108" s="66"/>
      <c r="J108" s="66"/>
      <c r="K108" s="66"/>
    </row>
    <row r="109" spans="1:14">
      <c r="B109" s="66"/>
      <c r="C109" s="66"/>
      <c r="D109" s="66"/>
      <c r="E109" s="66"/>
      <c r="F109" s="66"/>
      <c r="G109" s="66"/>
      <c r="H109" s="66"/>
      <c r="I109" s="66"/>
      <c r="J109" s="66"/>
      <c r="K109" s="66"/>
    </row>
    <row r="110" spans="1:14">
      <c r="B110" s="66"/>
      <c r="C110" s="66"/>
      <c r="D110" s="66"/>
      <c r="E110" s="66"/>
      <c r="F110" s="66"/>
      <c r="G110" s="66"/>
      <c r="H110" s="66"/>
      <c r="I110" s="66"/>
      <c r="J110" s="66"/>
      <c r="K110" s="66"/>
    </row>
    <row r="111" spans="1:14">
      <c r="B111" s="66"/>
      <c r="C111" s="66"/>
      <c r="D111" s="66"/>
      <c r="E111" s="66"/>
      <c r="F111" s="66"/>
      <c r="G111" s="66"/>
      <c r="H111" s="66"/>
      <c r="I111" s="66"/>
      <c r="J111" s="66"/>
      <c r="K111" s="66"/>
    </row>
    <row r="112" spans="1:14">
      <c r="B112" s="66"/>
      <c r="C112" s="66"/>
      <c r="D112" s="66"/>
      <c r="E112" s="66"/>
      <c r="F112" s="66"/>
      <c r="G112" s="66"/>
      <c r="H112" s="66"/>
      <c r="I112" s="66"/>
      <c r="J112" s="66"/>
      <c r="K112" s="66"/>
    </row>
    <row r="113" spans="2:11">
      <c r="B113" s="66"/>
      <c r="C113" s="66"/>
      <c r="D113" s="66"/>
      <c r="E113" s="66"/>
      <c r="F113" s="66"/>
      <c r="G113" s="66"/>
      <c r="H113" s="66"/>
      <c r="I113" s="66"/>
      <c r="J113" s="66"/>
      <c r="K113" s="66"/>
    </row>
    <row r="114" spans="2:11">
      <c r="B114" s="66"/>
      <c r="C114" s="66"/>
      <c r="D114" s="66"/>
      <c r="E114" s="66"/>
      <c r="F114" s="66"/>
      <c r="G114" s="66"/>
      <c r="H114" s="66"/>
      <c r="I114" s="66"/>
      <c r="J114" s="66"/>
      <c r="K114" s="66"/>
    </row>
    <row r="115" spans="2:11">
      <c r="B115" s="66"/>
      <c r="C115" s="66"/>
      <c r="D115" s="66"/>
      <c r="E115" s="66"/>
      <c r="F115" s="66"/>
      <c r="G115" s="66"/>
      <c r="H115" s="66"/>
      <c r="I115" s="66"/>
      <c r="J115" s="66"/>
      <c r="K115" s="66"/>
    </row>
    <row r="116" spans="2:11">
      <c r="B116" s="66"/>
      <c r="C116" s="66"/>
      <c r="D116" s="66"/>
      <c r="E116" s="66"/>
      <c r="F116" s="66"/>
      <c r="G116" s="66"/>
      <c r="H116" s="66"/>
      <c r="I116" s="66"/>
      <c r="J116" s="66"/>
      <c r="K116" s="66"/>
    </row>
    <row r="117" spans="2:11">
      <c r="B117" s="66"/>
      <c r="C117" s="66"/>
      <c r="D117" s="66"/>
      <c r="E117" s="66"/>
      <c r="F117" s="66"/>
      <c r="G117" s="66"/>
      <c r="H117" s="66"/>
      <c r="I117" s="66"/>
      <c r="J117" s="66"/>
      <c r="K117" s="66"/>
    </row>
    <row r="118" spans="2:11">
      <c r="B118" s="66"/>
      <c r="C118" s="66"/>
      <c r="D118" s="66"/>
      <c r="E118" s="66"/>
      <c r="F118" s="66"/>
      <c r="G118" s="66"/>
      <c r="H118" s="66"/>
      <c r="I118" s="66"/>
      <c r="J118" s="66"/>
      <c r="K118" s="66"/>
    </row>
    <row r="119" spans="2:11">
      <c r="B119" s="66"/>
      <c r="C119" s="66"/>
      <c r="D119" s="66"/>
      <c r="E119" s="66"/>
      <c r="F119" s="66"/>
      <c r="G119" s="66"/>
      <c r="H119" s="66"/>
      <c r="I119" s="66"/>
      <c r="J119" s="66"/>
      <c r="K119" s="66"/>
    </row>
    <row r="120" spans="2:11">
      <c r="B120" s="66"/>
      <c r="C120" s="66"/>
      <c r="D120" s="66"/>
      <c r="E120" s="66"/>
      <c r="F120" s="66"/>
      <c r="G120" s="66"/>
      <c r="H120" s="66"/>
      <c r="I120" s="66"/>
      <c r="J120" s="66"/>
      <c r="K120" s="66"/>
    </row>
    <row r="121" spans="2:11">
      <c r="B121" s="66"/>
      <c r="C121" s="66"/>
      <c r="D121" s="66"/>
      <c r="E121" s="66"/>
      <c r="F121" s="66"/>
      <c r="G121" s="66"/>
      <c r="H121" s="66"/>
      <c r="I121" s="66"/>
      <c r="J121" s="66"/>
      <c r="K121" s="66"/>
    </row>
    <row r="122" spans="2:11">
      <c r="B122" s="66"/>
      <c r="C122" s="66"/>
      <c r="D122" s="66"/>
      <c r="E122" s="66"/>
      <c r="F122" s="66"/>
      <c r="G122" s="66"/>
      <c r="H122" s="66"/>
      <c r="I122" s="66"/>
      <c r="J122" s="66"/>
      <c r="K122" s="66"/>
    </row>
    <row r="123" spans="2:11">
      <c r="B123" s="66"/>
      <c r="C123" s="66"/>
      <c r="D123" s="66"/>
      <c r="E123" s="66"/>
      <c r="F123" s="66"/>
      <c r="G123" s="66"/>
      <c r="H123" s="66"/>
      <c r="I123" s="66"/>
      <c r="J123" s="66"/>
      <c r="K123" s="66"/>
    </row>
    <row r="124" spans="2:11">
      <c r="B124" s="66"/>
      <c r="C124" s="66"/>
      <c r="D124" s="66"/>
      <c r="E124" s="66"/>
      <c r="F124" s="66"/>
      <c r="G124" s="66"/>
      <c r="H124" s="66"/>
      <c r="I124" s="66"/>
      <c r="J124" s="66"/>
      <c r="K124" s="66"/>
    </row>
    <row r="125" spans="2:11">
      <c r="B125" s="66"/>
      <c r="C125" s="66"/>
      <c r="D125" s="66"/>
      <c r="E125" s="66"/>
      <c r="F125" s="66"/>
      <c r="G125" s="66"/>
      <c r="H125" s="66"/>
      <c r="I125" s="66"/>
      <c r="J125" s="66"/>
      <c r="K125" s="66"/>
    </row>
    <row r="126" spans="2:11">
      <c r="B126" s="66"/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>
      <c r="B127" s="66"/>
      <c r="C127" s="66"/>
      <c r="D127" s="66"/>
      <c r="E127" s="66"/>
      <c r="F127" s="66"/>
      <c r="G127" s="66"/>
      <c r="H127" s="66"/>
      <c r="I127" s="66"/>
      <c r="J127" s="66"/>
      <c r="K127" s="66"/>
    </row>
    <row r="128" spans="2:11">
      <c r="B128" s="66"/>
      <c r="C128" s="66"/>
      <c r="D128" s="66"/>
      <c r="E128" s="66"/>
      <c r="F128" s="66"/>
      <c r="G128" s="66"/>
      <c r="H128" s="66"/>
      <c r="I128" s="66"/>
      <c r="J128" s="66"/>
      <c r="K128" s="66"/>
    </row>
    <row r="129" spans="2:11">
      <c r="B129" s="66"/>
      <c r="C129" s="66"/>
      <c r="D129" s="66"/>
      <c r="E129" s="66"/>
      <c r="F129" s="66"/>
      <c r="G129" s="66"/>
      <c r="H129" s="66"/>
      <c r="I129" s="66"/>
      <c r="J129" s="66"/>
      <c r="K129" s="66"/>
    </row>
    <row r="130" spans="2:11">
      <c r="B130" s="66"/>
      <c r="C130" s="66"/>
      <c r="D130" s="66"/>
      <c r="E130" s="66"/>
      <c r="F130" s="66"/>
      <c r="G130" s="66"/>
      <c r="H130" s="66"/>
      <c r="I130" s="66"/>
      <c r="J130" s="66"/>
      <c r="K130" s="66"/>
    </row>
    <row r="131" spans="2:11">
      <c r="B131" s="66"/>
      <c r="C131" s="66"/>
      <c r="D131" s="66"/>
      <c r="E131" s="66"/>
      <c r="F131" s="66"/>
      <c r="G131" s="66"/>
      <c r="H131" s="66"/>
      <c r="I131" s="66"/>
      <c r="J131" s="66"/>
      <c r="K131" s="66"/>
    </row>
    <row r="132" spans="2:11">
      <c r="B132" s="66"/>
      <c r="C132" s="66"/>
      <c r="D132" s="66"/>
      <c r="E132" s="66"/>
      <c r="F132" s="66"/>
      <c r="G132" s="66"/>
      <c r="H132" s="66"/>
      <c r="I132" s="66"/>
      <c r="J132" s="66"/>
      <c r="K132" s="66"/>
    </row>
    <row r="133" spans="2:11">
      <c r="B133" s="66"/>
      <c r="C133" s="66"/>
      <c r="D133" s="66"/>
      <c r="E133" s="66"/>
      <c r="F133" s="66"/>
      <c r="G133" s="66"/>
      <c r="H133" s="66"/>
      <c r="I133" s="66"/>
      <c r="J133" s="66"/>
      <c r="K133" s="66"/>
    </row>
    <row r="134" spans="2:11">
      <c r="B134" s="66"/>
      <c r="C134" s="66"/>
      <c r="D134" s="66"/>
      <c r="E134" s="66"/>
      <c r="F134" s="66"/>
      <c r="G134" s="66"/>
      <c r="H134" s="66"/>
      <c r="I134" s="66"/>
      <c r="J134" s="66"/>
      <c r="K134" s="66"/>
    </row>
    <row r="135" spans="2:11">
      <c r="B135" s="66"/>
      <c r="C135" s="66"/>
      <c r="D135" s="66"/>
      <c r="E135" s="66"/>
      <c r="F135" s="66"/>
      <c r="G135" s="66"/>
      <c r="H135" s="66"/>
      <c r="I135" s="66"/>
      <c r="J135" s="66"/>
      <c r="K135" s="66"/>
    </row>
    <row r="136" spans="2:11">
      <c r="B136" s="66"/>
      <c r="C136" s="66"/>
      <c r="D136" s="66"/>
      <c r="E136" s="66"/>
      <c r="F136" s="66"/>
      <c r="G136" s="66"/>
      <c r="H136" s="66"/>
      <c r="I136" s="66"/>
      <c r="J136" s="66"/>
      <c r="K136" s="66"/>
    </row>
    <row r="137" spans="2:11">
      <c r="B137" s="66"/>
      <c r="C137" s="66"/>
      <c r="D137" s="66"/>
      <c r="E137" s="66"/>
      <c r="F137" s="66"/>
      <c r="G137" s="66"/>
      <c r="H137" s="66"/>
      <c r="I137" s="66"/>
      <c r="J137" s="66"/>
      <c r="K137" s="66"/>
    </row>
    <row r="138" spans="2:11">
      <c r="B138" s="66"/>
      <c r="C138" s="66"/>
      <c r="D138" s="66"/>
      <c r="E138" s="66"/>
      <c r="F138" s="66"/>
      <c r="G138" s="66"/>
      <c r="H138" s="66"/>
      <c r="I138" s="66"/>
      <c r="J138" s="66"/>
      <c r="K138" s="66"/>
    </row>
    <row r="139" spans="2:11">
      <c r="B139" s="66"/>
      <c r="C139" s="66"/>
      <c r="D139" s="66"/>
      <c r="E139" s="66"/>
      <c r="F139" s="66"/>
      <c r="G139" s="66"/>
      <c r="H139" s="66"/>
      <c r="I139" s="66"/>
      <c r="J139" s="66"/>
      <c r="K139" s="66"/>
    </row>
    <row r="140" spans="2:11">
      <c r="B140" s="66"/>
      <c r="C140" s="66"/>
      <c r="D140" s="66"/>
      <c r="E140" s="66"/>
      <c r="F140" s="66"/>
      <c r="G140" s="66"/>
      <c r="H140" s="66"/>
      <c r="I140" s="66"/>
      <c r="J140" s="66"/>
      <c r="K140" s="66"/>
    </row>
    <row r="141" spans="2:11">
      <c r="B141" s="66"/>
      <c r="C141" s="66"/>
      <c r="D141" s="66"/>
      <c r="E141" s="66"/>
      <c r="F141" s="66"/>
      <c r="G141" s="66"/>
      <c r="H141" s="66"/>
      <c r="I141" s="66"/>
      <c r="J141" s="66"/>
      <c r="K141" s="66"/>
    </row>
    <row r="142" spans="2:11">
      <c r="B142" s="66"/>
      <c r="C142" s="66"/>
      <c r="D142" s="66"/>
      <c r="E142" s="66"/>
      <c r="F142" s="66"/>
      <c r="G142" s="66"/>
      <c r="H142" s="66"/>
      <c r="I142" s="66"/>
      <c r="J142" s="66"/>
      <c r="K142" s="66"/>
    </row>
    <row r="143" spans="2:11">
      <c r="B143" s="66"/>
      <c r="C143" s="66"/>
      <c r="D143" s="66"/>
      <c r="E143" s="66"/>
      <c r="F143" s="66"/>
      <c r="G143" s="66"/>
      <c r="H143" s="66"/>
      <c r="I143" s="66"/>
      <c r="J143" s="66"/>
      <c r="K143" s="66"/>
    </row>
    <row r="144" spans="2:11">
      <c r="B144" s="66"/>
      <c r="C144" s="66"/>
      <c r="D144" s="66"/>
      <c r="E144" s="66"/>
      <c r="F144" s="66"/>
      <c r="G144" s="66"/>
      <c r="H144" s="66"/>
      <c r="I144" s="66"/>
      <c r="J144" s="66"/>
      <c r="K144" s="66"/>
    </row>
    <row r="145" spans="2:11">
      <c r="B145" s="66"/>
      <c r="C145" s="66"/>
      <c r="D145" s="66"/>
      <c r="E145" s="66"/>
      <c r="F145" s="66"/>
      <c r="G145" s="66"/>
      <c r="H145" s="66"/>
      <c r="I145" s="66"/>
      <c r="J145" s="66"/>
      <c r="K145" s="66"/>
    </row>
    <row r="146" spans="2:11">
      <c r="B146" s="66"/>
      <c r="C146" s="66"/>
      <c r="D146" s="66"/>
      <c r="E146" s="66"/>
      <c r="F146" s="66"/>
      <c r="G146" s="66"/>
      <c r="H146" s="66"/>
      <c r="I146" s="66"/>
      <c r="J146" s="66"/>
      <c r="K146" s="66"/>
    </row>
    <row r="147" spans="2:11">
      <c r="B147" s="66"/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1">
      <c r="B148" s="66"/>
      <c r="C148" s="66"/>
      <c r="D148" s="66"/>
      <c r="E148" s="66"/>
      <c r="F148" s="66"/>
      <c r="G148" s="66"/>
      <c r="H148" s="66"/>
      <c r="I148" s="66"/>
      <c r="J148" s="66"/>
      <c r="K148" s="66"/>
    </row>
    <row r="149" spans="2:11">
      <c r="B149" s="66"/>
      <c r="C149" s="66"/>
      <c r="D149" s="66"/>
      <c r="E149" s="66"/>
      <c r="F149" s="66"/>
      <c r="G149" s="66"/>
      <c r="H149" s="66"/>
      <c r="I149" s="66"/>
      <c r="J149" s="66"/>
      <c r="K149" s="66"/>
    </row>
    <row r="150" spans="2:11">
      <c r="B150" s="66"/>
      <c r="C150" s="66"/>
      <c r="D150" s="66"/>
      <c r="E150" s="66"/>
      <c r="F150" s="66"/>
      <c r="G150" s="66"/>
      <c r="H150" s="66"/>
      <c r="I150" s="66"/>
      <c r="J150" s="66"/>
      <c r="K150" s="66"/>
    </row>
    <row r="151" spans="2:11">
      <c r="B151" s="66"/>
      <c r="C151" s="66"/>
      <c r="D151" s="66"/>
      <c r="E151" s="66"/>
      <c r="F151" s="66"/>
      <c r="G151" s="66"/>
      <c r="H151" s="66"/>
      <c r="I151" s="66"/>
      <c r="J151" s="66"/>
      <c r="K151" s="66"/>
    </row>
    <row r="152" spans="2:11">
      <c r="B152" s="66"/>
      <c r="C152" s="66"/>
      <c r="D152" s="66"/>
      <c r="E152" s="66"/>
      <c r="F152" s="66"/>
      <c r="G152" s="66"/>
      <c r="H152" s="66"/>
      <c r="I152" s="66"/>
      <c r="J152" s="66"/>
      <c r="K152" s="66"/>
    </row>
    <row r="153" spans="2:11">
      <c r="B153" s="66"/>
      <c r="C153" s="66"/>
      <c r="D153" s="66"/>
      <c r="E153" s="66"/>
      <c r="F153" s="66"/>
      <c r="G153" s="66"/>
      <c r="H153" s="66"/>
      <c r="I153" s="66"/>
      <c r="J153" s="66"/>
      <c r="K153" s="66"/>
    </row>
    <row r="154" spans="2:11">
      <c r="B154" s="66"/>
      <c r="C154" s="66"/>
      <c r="D154" s="66"/>
      <c r="E154" s="66"/>
      <c r="F154" s="66"/>
      <c r="G154" s="66"/>
      <c r="H154" s="66"/>
      <c r="I154" s="66"/>
      <c r="J154" s="66"/>
      <c r="K154" s="66"/>
    </row>
    <row r="155" spans="2:11">
      <c r="B155" s="66"/>
      <c r="C155" s="66"/>
      <c r="D155" s="66"/>
      <c r="E155" s="66"/>
      <c r="F155" s="66"/>
      <c r="G155" s="66"/>
      <c r="H155" s="66"/>
      <c r="I155" s="66"/>
      <c r="J155" s="66"/>
      <c r="K155" s="66"/>
    </row>
    <row r="156" spans="2:11">
      <c r="B156" s="66"/>
      <c r="C156" s="66"/>
      <c r="D156" s="66"/>
      <c r="E156" s="66"/>
      <c r="F156" s="66"/>
      <c r="G156" s="66"/>
      <c r="H156" s="66"/>
      <c r="I156" s="66"/>
      <c r="J156" s="66"/>
      <c r="K156" s="66"/>
    </row>
    <row r="157" spans="2:11">
      <c r="B157" s="66"/>
      <c r="C157" s="66"/>
      <c r="D157" s="66"/>
      <c r="E157" s="66"/>
      <c r="F157" s="66"/>
      <c r="G157" s="66"/>
      <c r="H157" s="66"/>
      <c r="I157" s="66"/>
      <c r="J157" s="66"/>
      <c r="K157" s="66"/>
    </row>
    <row r="158" spans="2:11">
      <c r="B158" s="66"/>
      <c r="C158" s="66"/>
      <c r="D158" s="66"/>
      <c r="E158" s="66"/>
      <c r="F158" s="66"/>
      <c r="G158" s="66"/>
      <c r="H158" s="66"/>
      <c r="I158" s="66"/>
      <c r="J158" s="66"/>
      <c r="K158" s="66"/>
    </row>
    <row r="159" spans="2:11">
      <c r="B159" s="66"/>
      <c r="C159" s="66"/>
      <c r="D159" s="66"/>
      <c r="E159" s="66"/>
      <c r="F159" s="66"/>
      <c r="G159" s="66"/>
      <c r="H159" s="66"/>
      <c r="I159" s="66"/>
      <c r="J159" s="66"/>
      <c r="K159" s="66"/>
    </row>
    <row r="160" spans="2:11">
      <c r="B160" s="66"/>
      <c r="C160" s="66"/>
      <c r="D160" s="66"/>
      <c r="E160" s="66"/>
      <c r="F160" s="66"/>
      <c r="G160" s="66"/>
      <c r="H160" s="66"/>
      <c r="I160" s="66"/>
      <c r="J160" s="66"/>
      <c r="K160" s="66"/>
    </row>
    <row r="161" spans="2:11">
      <c r="B161" s="66"/>
      <c r="C161" s="66"/>
      <c r="D161" s="66"/>
      <c r="E161" s="66"/>
      <c r="F161" s="66"/>
      <c r="G161" s="66"/>
      <c r="H161" s="66"/>
      <c r="I161" s="66"/>
      <c r="J161" s="66"/>
      <c r="K161" s="66"/>
    </row>
    <row r="162" spans="2:11">
      <c r="B162" s="66"/>
      <c r="C162" s="66"/>
      <c r="D162" s="66"/>
      <c r="E162" s="66"/>
      <c r="F162" s="66"/>
      <c r="G162" s="66"/>
      <c r="H162" s="66"/>
      <c r="I162" s="66"/>
      <c r="J162" s="66"/>
      <c r="K162" s="66"/>
    </row>
    <row r="163" spans="2:11">
      <c r="B163" s="66"/>
      <c r="C163" s="66"/>
      <c r="D163" s="66"/>
      <c r="E163" s="66"/>
      <c r="F163" s="66"/>
      <c r="G163" s="66"/>
      <c r="H163" s="66"/>
      <c r="I163" s="66"/>
      <c r="J163" s="66"/>
      <c r="K163" s="66"/>
    </row>
    <row r="164" spans="2:11">
      <c r="B164" s="66"/>
      <c r="C164" s="66"/>
      <c r="D164" s="66"/>
      <c r="E164" s="66"/>
      <c r="F164" s="66"/>
      <c r="G164" s="66"/>
      <c r="H164" s="66"/>
      <c r="I164" s="66"/>
      <c r="J164" s="66"/>
      <c r="K164" s="66"/>
    </row>
    <row r="165" spans="2:11">
      <c r="B165" s="66"/>
      <c r="C165" s="66"/>
      <c r="D165" s="66"/>
      <c r="E165" s="66"/>
      <c r="F165" s="66"/>
      <c r="G165" s="66"/>
      <c r="H165" s="66"/>
      <c r="I165" s="66"/>
      <c r="J165" s="66"/>
      <c r="K165" s="66"/>
    </row>
    <row r="166" spans="2:11">
      <c r="B166" s="66"/>
      <c r="C166" s="66"/>
      <c r="D166" s="66"/>
      <c r="E166" s="66"/>
      <c r="F166" s="66"/>
      <c r="G166" s="66"/>
      <c r="H166" s="66"/>
      <c r="I166" s="66"/>
      <c r="J166" s="66"/>
      <c r="K166" s="66"/>
    </row>
    <row r="167" spans="2:11">
      <c r="B167" s="66"/>
      <c r="C167" s="66"/>
      <c r="D167" s="66"/>
      <c r="E167" s="66"/>
      <c r="F167" s="66"/>
      <c r="G167" s="66"/>
      <c r="H167" s="66"/>
      <c r="I167" s="66"/>
      <c r="J167" s="66"/>
      <c r="K167" s="66"/>
    </row>
    <row r="168" spans="2:11">
      <c r="B168" s="66"/>
      <c r="C168" s="66"/>
      <c r="D168" s="66"/>
      <c r="E168" s="66"/>
      <c r="F168" s="66"/>
      <c r="G168" s="66"/>
      <c r="H168" s="66"/>
      <c r="I168" s="66"/>
      <c r="J168" s="66"/>
      <c r="K168" s="66"/>
    </row>
    <row r="169" spans="2:11">
      <c r="B169" s="66"/>
      <c r="C169" s="66"/>
      <c r="D169" s="66"/>
      <c r="E169" s="66"/>
      <c r="F169" s="66"/>
      <c r="G169" s="66"/>
      <c r="H169" s="66"/>
      <c r="I169" s="66"/>
      <c r="J169" s="66"/>
      <c r="K169" s="66"/>
    </row>
    <row r="170" spans="2:11">
      <c r="B170" s="66"/>
      <c r="C170" s="66"/>
      <c r="D170" s="66"/>
      <c r="E170" s="66"/>
      <c r="F170" s="66"/>
      <c r="G170" s="66"/>
      <c r="H170" s="66"/>
      <c r="I170" s="66"/>
      <c r="J170" s="66"/>
      <c r="K170" s="66"/>
    </row>
    <row r="171" spans="2:11">
      <c r="B171" s="66"/>
      <c r="C171" s="66"/>
      <c r="D171" s="66"/>
      <c r="E171" s="66"/>
      <c r="F171" s="66"/>
      <c r="G171" s="66"/>
      <c r="H171" s="66"/>
      <c r="I171" s="66"/>
      <c r="J171" s="66"/>
      <c r="K171" s="66"/>
    </row>
    <row r="172" spans="2:11">
      <c r="B172" s="66"/>
      <c r="C172" s="66"/>
      <c r="D172" s="66"/>
      <c r="E172" s="66"/>
      <c r="F172" s="66"/>
      <c r="G172" s="66"/>
      <c r="H172" s="66"/>
      <c r="I172" s="66"/>
      <c r="J172" s="66"/>
      <c r="K172" s="66"/>
    </row>
    <row r="173" spans="2:11">
      <c r="B173" s="66"/>
      <c r="C173" s="66"/>
      <c r="D173" s="66"/>
      <c r="E173" s="66"/>
      <c r="F173" s="66"/>
      <c r="G173" s="66"/>
      <c r="H173" s="66"/>
      <c r="I173" s="66"/>
      <c r="J173" s="66"/>
      <c r="K173" s="66"/>
    </row>
    <row r="174" spans="2:11">
      <c r="B174" s="66"/>
      <c r="C174" s="66"/>
      <c r="D174" s="66"/>
      <c r="E174" s="66"/>
      <c r="F174" s="66"/>
      <c r="G174" s="66"/>
      <c r="H174" s="66"/>
      <c r="I174" s="66"/>
      <c r="J174" s="66"/>
      <c r="K174" s="66"/>
    </row>
    <row r="175" spans="2:11">
      <c r="B175" s="66"/>
      <c r="C175" s="66"/>
      <c r="D175" s="66"/>
      <c r="E175" s="66"/>
      <c r="F175" s="66"/>
      <c r="G175" s="66"/>
      <c r="H175" s="66"/>
      <c r="I175" s="66"/>
      <c r="J175" s="66"/>
      <c r="K175" s="66"/>
    </row>
    <row r="176" spans="2:11">
      <c r="B176" s="66"/>
      <c r="C176" s="66"/>
      <c r="D176" s="66"/>
      <c r="E176" s="66"/>
      <c r="F176" s="66"/>
      <c r="G176" s="66"/>
      <c r="H176" s="66"/>
      <c r="I176" s="66"/>
      <c r="J176" s="66"/>
      <c r="K176" s="66"/>
    </row>
    <row r="177" spans="2:11">
      <c r="B177" s="66"/>
      <c r="C177" s="66"/>
      <c r="D177" s="66"/>
      <c r="E177" s="66"/>
      <c r="F177" s="66"/>
      <c r="G177" s="66"/>
      <c r="H177" s="66"/>
      <c r="I177" s="66"/>
      <c r="J177" s="66"/>
      <c r="K177" s="66"/>
    </row>
    <row r="178" spans="2:11">
      <c r="B178" s="66"/>
      <c r="C178" s="66"/>
      <c r="D178" s="66"/>
      <c r="E178" s="66"/>
      <c r="F178" s="66"/>
      <c r="G178" s="66"/>
      <c r="H178" s="66"/>
      <c r="I178" s="66"/>
      <c r="J178" s="66"/>
      <c r="K178" s="66"/>
    </row>
    <row r="179" spans="2:11">
      <c r="B179" s="66"/>
      <c r="C179" s="66"/>
      <c r="D179" s="66"/>
      <c r="E179" s="66"/>
      <c r="F179" s="66"/>
      <c r="G179" s="66"/>
      <c r="H179" s="66"/>
      <c r="I179" s="66"/>
      <c r="J179" s="66"/>
      <c r="K179" s="66"/>
    </row>
    <row r="180" spans="2:11">
      <c r="B180" s="66"/>
      <c r="C180" s="66"/>
      <c r="D180" s="66"/>
      <c r="E180" s="66"/>
      <c r="F180" s="66"/>
      <c r="G180" s="66"/>
      <c r="H180" s="66"/>
      <c r="I180" s="66"/>
      <c r="J180" s="66"/>
      <c r="K180" s="66"/>
    </row>
    <row r="181" spans="2:11">
      <c r="B181" s="66"/>
      <c r="C181" s="66"/>
      <c r="D181" s="66"/>
      <c r="E181" s="66"/>
      <c r="F181" s="66"/>
      <c r="G181" s="66"/>
      <c r="H181" s="66"/>
      <c r="I181" s="66"/>
      <c r="J181" s="66"/>
      <c r="K181" s="66"/>
    </row>
    <row r="182" spans="2:11">
      <c r="B182" s="66"/>
      <c r="C182" s="66"/>
      <c r="D182" s="66"/>
      <c r="E182" s="66"/>
      <c r="F182" s="66"/>
      <c r="G182" s="66"/>
      <c r="H182" s="66"/>
      <c r="I182" s="66"/>
      <c r="J182" s="66"/>
      <c r="K182" s="66"/>
    </row>
    <row r="183" spans="2:11">
      <c r="B183" s="66"/>
      <c r="C183" s="66"/>
      <c r="D183" s="66"/>
      <c r="E183" s="66"/>
      <c r="F183" s="66"/>
      <c r="G183" s="66"/>
      <c r="H183" s="66"/>
      <c r="I183" s="66"/>
      <c r="J183" s="66"/>
      <c r="K183" s="66"/>
    </row>
    <row r="184" spans="2:11">
      <c r="B184" s="66"/>
      <c r="C184" s="66"/>
      <c r="D184" s="66"/>
      <c r="E184" s="66"/>
      <c r="F184" s="66"/>
      <c r="G184" s="66"/>
      <c r="H184" s="66"/>
      <c r="I184" s="66"/>
      <c r="J184" s="66"/>
      <c r="K184" s="66"/>
    </row>
    <row r="185" spans="2:11">
      <c r="B185" s="66"/>
      <c r="C185" s="66"/>
      <c r="D185" s="66"/>
      <c r="E185" s="66"/>
      <c r="F185" s="66"/>
      <c r="G185" s="66"/>
      <c r="H185" s="66"/>
      <c r="I185" s="66"/>
      <c r="J185" s="66"/>
      <c r="K185" s="66"/>
    </row>
    <row r="186" spans="2:11">
      <c r="B186" s="66"/>
      <c r="C186" s="66"/>
      <c r="D186" s="66"/>
      <c r="E186" s="66"/>
      <c r="F186" s="66"/>
      <c r="G186" s="66"/>
      <c r="H186" s="66"/>
      <c r="I186" s="66"/>
      <c r="J186" s="66"/>
      <c r="K186" s="66"/>
    </row>
    <row r="187" spans="2:11">
      <c r="B187" s="66"/>
      <c r="C187" s="66"/>
      <c r="D187" s="66"/>
      <c r="E187" s="66"/>
      <c r="F187" s="66"/>
      <c r="G187" s="66"/>
      <c r="H187" s="66"/>
      <c r="I187" s="66"/>
      <c r="J187" s="66"/>
      <c r="K187" s="66"/>
    </row>
    <row r="188" spans="2:11">
      <c r="B188" s="66"/>
      <c r="C188" s="66"/>
      <c r="D188" s="66"/>
      <c r="E188" s="66"/>
      <c r="F188" s="66"/>
      <c r="G188" s="66"/>
      <c r="H188" s="66"/>
      <c r="I188" s="66"/>
      <c r="J188" s="66"/>
      <c r="K188" s="66"/>
    </row>
    <row r="189" spans="2:11">
      <c r="B189" s="66"/>
      <c r="C189" s="66"/>
      <c r="D189" s="66"/>
      <c r="E189" s="66"/>
      <c r="F189" s="66"/>
      <c r="G189" s="66"/>
      <c r="H189" s="66"/>
      <c r="I189" s="66"/>
      <c r="J189" s="66"/>
      <c r="K189" s="66"/>
    </row>
    <row r="190" spans="2:11">
      <c r="B190" s="66"/>
      <c r="C190" s="66"/>
      <c r="D190" s="66"/>
      <c r="E190" s="66"/>
      <c r="F190" s="66"/>
      <c r="G190" s="66"/>
      <c r="H190" s="66"/>
      <c r="I190" s="66"/>
      <c r="J190" s="66"/>
      <c r="K190" s="66"/>
    </row>
    <row r="191" spans="2:11">
      <c r="B191" s="66"/>
      <c r="C191" s="66"/>
      <c r="D191" s="66"/>
      <c r="E191" s="66"/>
      <c r="F191" s="66"/>
      <c r="G191" s="66"/>
      <c r="H191" s="66"/>
      <c r="I191" s="66"/>
      <c r="J191" s="66"/>
      <c r="K191" s="66"/>
    </row>
    <row r="192" spans="2:11">
      <c r="B192" s="66"/>
      <c r="C192" s="66"/>
      <c r="D192" s="66"/>
      <c r="E192" s="66"/>
      <c r="F192" s="66"/>
      <c r="G192" s="66"/>
      <c r="H192" s="66"/>
      <c r="I192" s="66"/>
      <c r="J192" s="66"/>
      <c r="K192" s="66"/>
    </row>
    <row r="193" spans="2:11">
      <c r="B193" s="66"/>
      <c r="C193" s="66"/>
      <c r="D193" s="66"/>
      <c r="E193" s="66"/>
      <c r="F193" s="66"/>
      <c r="G193" s="66"/>
      <c r="H193" s="66"/>
      <c r="I193" s="66"/>
      <c r="J193" s="66"/>
      <c r="K193" s="66"/>
    </row>
    <row r="194" spans="2:11">
      <c r="B194" s="66"/>
      <c r="C194" s="66"/>
      <c r="D194" s="66"/>
      <c r="E194" s="66"/>
      <c r="F194" s="66"/>
      <c r="G194" s="66"/>
      <c r="H194" s="66"/>
      <c r="I194" s="66"/>
      <c r="J194" s="66"/>
      <c r="K194" s="66"/>
    </row>
    <row r="195" spans="2:11">
      <c r="B195" s="66"/>
      <c r="C195" s="66"/>
      <c r="D195" s="66"/>
      <c r="E195" s="66"/>
      <c r="F195" s="66"/>
      <c r="G195" s="66"/>
      <c r="H195" s="66"/>
      <c r="I195" s="66"/>
      <c r="J195" s="66"/>
      <c r="K195" s="66"/>
    </row>
    <row r="196" spans="2:11">
      <c r="B196" s="66"/>
      <c r="C196" s="66"/>
      <c r="D196" s="66"/>
      <c r="E196" s="66"/>
      <c r="F196" s="66"/>
      <c r="G196" s="66"/>
      <c r="H196" s="66"/>
      <c r="I196" s="66"/>
      <c r="J196" s="66"/>
      <c r="K196" s="66"/>
    </row>
    <row r="197" spans="2:11">
      <c r="B197" s="66"/>
      <c r="C197" s="66"/>
      <c r="D197" s="66"/>
      <c r="E197" s="66"/>
      <c r="F197" s="66"/>
      <c r="G197" s="66"/>
      <c r="H197" s="66"/>
      <c r="I197" s="66"/>
      <c r="J197" s="66"/>
      <c r="K197" s="66"/>
    </row>
    <row r="198" spans="2:11">
      <c r="B198" s="66"/>
      <c r="C198" s="66"/>
      <c r="D198" s="66"/>
      <c r="E198" s="66"/>
      <c r="F198" s="66"/>
      <c r="G198" s="66"/>
      <c r="H198" s="66"/>
      <c r="I198" s="66"/>
      <c r="J198" s="66"/>
      <c r="K198" s="66"/>
    </row>
    <row r="199" spans="2:11">
      <c r="B199" s="66"/>
      <c r="C199" s="66"/>
      <c r="D199" s="66"/>
      <c r="E199" s="66"/>
      <c r="F199" s="66"/>
      <c r="G199" s="66"/>
      <c r="H199" s="66"/>
      <c r="I199" s="66"/>
      <c r="J199" s="66"/>
      <c r="K199" s="66"/>
    </row>
    <row r="200" spans="2:11">
      <c r="B200" s="66"/>
      <c r="C200" s="66"/>
      <c r="D200" s="66"/>
      <c r="E200" s="66"/>
      <c r="F200" s="66"/>
      <c r="G200" s="66"/>
      <c r="H200" s="66"/>
      <c r="I200" s="66"/>
      <c r="J200" s="66"/>
      <c r="K200" s="66"/>
    </row>
    <row r="201" spans="2:11">
      <c r="B201" s="66"/>
      <c r="C201" s="66"/>
      <c r="D201" s="66"/>
      <c r="E201" s="66"/>
      <c r="F201" s="66"/>
      <c r="G201" s="66"/>
      <c r="H201" s="66"/>
      <c r="I201" s="66"/>
      <c r="J201" s="66"/>
      <c r="K201" s="66"/>
    </row>
    <row r="202" spans="2:11">
      <c r="B202" s="66"/>
      <c r="C202" s="66"/>
      <c r="D202" s="66"/>
      <c r="E202" s="66"/>
      <c r="F202" s="66"/>
      <c r="G202" s="66"/>
      <c r="H202" s="66"/>
      <c r="I202" s="66"/>
      <c r="J202" s="66"/>
      <c r="K202" s="66"/>
    </row>
    <row r="203" spans="2:11">
      <c r="B203" s="66"/>
      <c r="C203" s="66"/>
      <c r="D203" s="66"/>
      <c r="E203" s="66"/>
      <c r="F203" s="66"/>
      <c r="G203" s="66"/>
      <c r="H203" s="66"/>
      <c r="I203" s="66"/>
      <c r="J203" s="66"/>
      <c r="K203" s="66"/>
    </row>
    <row r="204" spans="2:11">
      <c r="B204" s="66"/>
      <c r="C204" s="66"/>
      <c r="D204" s="66"/>
      <c r="E204" s="66"/>
      <c r="F204" s="66"/>
      <c r="G204" s="66"/>
      <c r="H204" s="66"/>
      <c r="I204" s="66"/>
      <c r="J204" s="66"/>
      <c r="K204" s="66"/>
    </row>
    <row r="205" spans="2:11">
      <c r="B205" s="66"/>
      <c r="C205" s="66"/>
      <c r="D205" s="66"/>
      <c r="E205" s="66"/>
      <c r="F205" s="66"/>
      <c r="G205" s="66"/>
      <c r="H205" s="66"/>
      <c r="I205" s="66"/>
      <c r="J205" s="66"/>
      <c r="K205" s="66"/>
    </row>
    <row r="206" spans="2:11">
      <c r="B206" s="66"/>
      <c r="C206" s="66"/>
      <c r="D206" s="66"/>
      <c r="E206" s="66"/>
      <c r="F206" s="66"/>
      <c r="G206" s="66"/>
      <c r="H206" s="66"/>
      <c r="I206" s="66"/>
      <c r="J206" s="66"/>
      <c r="K206" s="66"/>
    </row>
    <row r="207" spans="2:11">
      <c r="B207" s="66"/>
      <c r="C207" s="66"/>
      <c r="D207" s="66"/>
      <c r="E207" s="66"/>
      <c r="F207" s="66"/>
      <c r="G207" s="66"/>
      <c r="H207" s="66"/>
      <c r="I207" s="66"/>
      <c r="J207" s="66"/>
      <c r="K207" s="66"/>
    </row>
    <row r="208" spans="2:11">
      <c r="B208" s="66"/>
      <c r="C208" s="66"/>
      <c r="D208" s="66"/>
      <c r="E208" s="66"/>
      <c r="F208" s="66"/>
      <c r="G208" s="66"/>
      <c r="H208" s="66"/>
      <c r="I208" s="66"/>
      <c r="J208" s="66"/>
      <c r="K208" s="66"/>
    </row>
    <row r="209" spans="2:11">
      <c r="B209" s="66"/>
      <c r="C209" s="66"/>
      <c r="D209" s="66"/>
      <c r="E209" s="66"/>
      <c r="F209" s="66"/>
      <c r="G209" s="66"/>
      <c r="H209" s="66"/>
      <c r="I209" s="66"/>
      <c r="J209" s="66"/>
      <c r="K209" s="66"/>
    </row>
    <row r="210" spans="2:11">
      <c r="B210" s="66"/>
      <c r="C210" s="66"/>
      <c r="D210" s="66"/>
      <c r="E210" s="66"/>
      <c r="F210" s="66"/>
      <c r="G210" s="66"/>
      <c r="H210" s="66"/>
      <c r="I210" s="66"/>
      <c r="J210" s="66"/>
      <c r="K210" s="66"/>
    </row>
    <row r="211" spans="2:11">
      <c r="B211" s="66"/>
      <c r="C211" s="66"/>
      <c r="D211" s="66"/>
      <c r="E211" s="66"/>
      <c r="F211" s="66"/>
      <c r="G211" s="66"/>
      <c r="H211" s="66"/>
      <c r="I211" s="66"/>
      <c r="J211" s="66"/>
      <c r="K211" s="66"/>
    </row>
    <row r="212" spans="2:11">
      <c r="B212" s="66"/>
      <c r="C212" s="66"/>
      <c r="D212" s="66"/>
      <c r="E212" s="66"/>
      <c r="F212" s="66"/>
      <c r="G212" s="66"/>
      <c r="H212" s="66"/>
      <c r="I212" s="66"/>
      <c r="J212" s="66"/>
      <c r="K212" s="66"/>
    </row>
    <row r="213" spans="2:11">
      <c r="B213" s="66"/>
      <c r="C213" s="66"/>
      <c r="D213" s="66"/>
      <c r="E213" s="66"/>
      <c r="F213" s="66"/>
      <c r="G213" s="66"/>
      <c r="H213" s="66"/>
      <c r="I213" s="66"/>
      <c r="J213" s="66"/>
      <c r="K213" s="66"/>
    </row>
    <row r="214" spans="2:11">
      <c r="B214" s="66"/>
      <c r="C214" s="66"/>
      <c r="D214" s="66"/>
      <c r="E214" s="66"/>
      <c r="F214" s="66"/>
      <c r="G214" s="66"/>
      <c r="H214" s="66"/>
      <c r="I214" s="66"/>
      <c r="J214" s="66"/>
      <c r="K214" s="66"/>
    </row>
    <row r="215" spans="2:11">
      <c r="B215" s="66"/>
      <c r="C215" s="66"/>
      <c r="D215" s="66"/>
      <c r="E215" s="66"/>
      <c r="F215" s="66"/>
      <c r="G215" s="66"/>
      <c r="H215" s="66"/>
      <c r="I215" s="66"/>
      <c r="J215" s="66"/>
      <c r="K215" s="66"/>
    </row>
    <row r="216" spans="2:11">
      <c r="B216" s="66"/>
      <c r="C216" s="66"/>
      <c r="D216" s="66"/>
      <c r="E216" s="66"/>
      <c r="F216" s="66"/>
      <c r="G216" s="66"/>
      <c r="H216" s="66"/>
      <c r="I216" s="66"/>
      <c r="J216" s="66"/>
      <c r="K216" s="66"/>
    </row>
    <row r="217" spans="2:11">
      <c r="B217" s="66"/>
      <c r="C217" s="66"/>
      <c r="D217" s="66"/>
      <c r="E217" s="66"/>
      <c r="F217" s="66"/>
      <c r="G217" s="66"/>
      <c r="H217" s="66"/>
      <c r="I217" s="66"/>
      <c r="J217" s="66"/>
      <c r="K217" s="66"/>
    </row>
    <row r="218" spans="2:11">
      <c r="B218" s="66"/>
      <c r="C218" s="66"/>
      <c r="D218" s="66"/>
      <c r="E218" s="66"/>
      <c r="F218" s="66"/>
      <c r="G218" s="66"/>
      <c r="H218" s="66"/>
      <c r="I218" s="66"/>
      <c r="J218" s="66"/>
      <c r="K218" s="66"/>
    </row>
    <row r="219" spans="2:11">
      <c r="B219" s="66"/>
      <c r="C219" s="66"/>
      <c r="D219" s="66"/>
      <c r="E219" s="66"/>
      <c r="F219" s="66"/>
      <c r="G219" s="66"/>
      <c r="H219" s="66"/>
      <c r="I219" s="66"/>
      <c r="J219" s="66"/>
      <c r="K219" s="66"/>
    </row>
    <row r="220" spans="2:11">
      <c r="B220" s="66"/>
      <c r="C220" s="66"/>
      <c r="D220" s="66"/>
      <c r="E220" s="66"/>
      <c r="F220" s="66"/>
      <c r="G220" s="66"/>
      <c r="H220" s="66"/>
      <c r="I220" s="66"/>
      <c r="J220" s="66"/>
      <c r="K220" s="66"/>
    </row>
    <row r="221" spans="2:11">
      <c r="B221" s="66"/>
      <c r="C221" s="66"/>
      <c r="D221" s="66"/>
      <c r="E221" s="66"/>
      <c r="F221" s="66"/>
      <c r="G221" s="66"/>
      <c r="H221" s="66"/>
      <c r="I221" s="66"/>
      <c r="J221" s="66"/>
      <c r="K221" s="66"/>
    </row>
    <row r="222" spans="2:11">
      <c r="B222" s="66"/>
      <c r="C222" s="66"/>
      <c r="D222" s="66"/>
      <c r="E222" s="66"/>
      <c r="F222" s="66"/>
      <c r="G222" s="66"/>
      <c r="H222" s="66"/>
      <c r="I222" s="66"/>
      <c r="J222" s="66"/>
      <c r="K222" s="66"/>
    </row>
    <row r="223" spans="2:11">
      <c r="B223" s="66"/>
      <c r="C223" s="66"/>
      <c r="D223" s="66"/>
      <c r="E223" s="66"/>
      <c r="F223" s="66"/>
      <c r="G223" s="66"/>
      <c r="H223" s="66"/>
      <c r="I223" s="66"/>
      <c r="J223" s="66"/>
      <c r="K223" s="66"/>
    </row>
    <row r="224" spans="2:11">
      <c r="B224" s="66"/>
      <c r="C224" s="66"/>
      <c r="D224" s="66"/>
      <c r="E224" s="66"/>
      <c r="F224" s="66"/>
      <c r="G224" s="66"/>
      <c r="H224" s="66"/>
      <c r="I224" s="66"/>
      <c r="J224" s="66"/>
      <c r="K224" s="66"/>
    </row>
    <row r="225" spans="2:11">
      <c r="B225" s="66"/>
      <c r="C225" s="66"/>
      <c r="D225" s="66"/>
      <c r="E225" s="66"/>
      <c r="F225" s="66"/>
      <c r="G225" s="66"/>
      <c r="H225" s="66"/>
      <c r="I225" s="66"/>
      <c r="J225" s="66"/>
      <c r="K225" s="66"/>
    </row>
    <row r="226" spans="2:11">
      <c r="B226" s="66"/>
      <c r="C226" s="66"/>
      <c r="D226" s="66"/>
      <c r="E226" s="66"/>
      <c r="F226" s="66"/>
      <c r="G226" s="66"/>
      <c r="H226" s="66"/>
      <c r="I226" s="66"/>
      <c r="J226" s="66"/>
      <c r="K226" s="66"/>
    </row>
    <row r="227" spans="2:11">
      <c r="B227" s="66"/>
      <c r="C227" s="66"/>
      <c r="D227" s="66"/>
      <c r="E227" s="66"/>
      <c r="F227" s="66"/>
      <c r="G227" s="66"/>
      <c r="H227" s="66"/>
      <c r="I227" s="66"/>
      <c r="J227" s="66"/>
      <c r="K227" s="66"/>
    </row>
    <row r="228" spans="2:11">
      <c r="B228" s="66"/>
      <c r="C228" s="66"/>
      <c r="D228" s="66"/>
      <c r="E228" s="66"/>
      <c r="F228" s="66"/>
      <c r="G228" s="66"/>
      <c r="H228" s="66"/>
      <c r="I228" s="66"/>
      <c r="J228" s="66"/>
      <c r="K228" s="66"/>
    </row>
    <row r="229" spans="2:11">
      <c r="B229" s="66"/>
      <c r="C229" s="66"/>
      <c r="D229" s="66"/>
      <c r="E229" s="66"/>
      <c r="F229" s="66"/>
      <c r="G229" s="66"/>
      <c r="H229" s="66"/>
      <c r="I229" s="66"/>
      <c r="J229" s="66"/>
      <c r="K229" s="66"/>
    </row>
    <row r="230" spans="2:11">
      <c r="B230" s="66"/>
      <c r="C230" s="66"/>
      <c r="D230" s="66"/>
      <c r="E230" s="66"/>
      <c r="F230" s="66"/>
      <c r="G230" s="66"/>
      <c r="H230" s="66"/>
      <c r="I230" s="66"/>
      <c r="J230" s="66"/>
      <c r="K230" s="66"/>
    </row>
    <row r="231" spans="2:11">
      <c r="B231" s="66"/>
      <c r="C231" s="66"/>
      <c r="D231" s="66"/>
      <c r="E231" s="66"/>
      <c r="F231" s="66"/>
      <c r="G231" s="66"/>
      <c r="H231" s="66"/>
      <c r="I231" s="66"/>
      <c r="J231" s="66"/>
      <c r="K231" s="66"/>
    </row>
    <row r="232" spans="2:11">
      <c r="B232" s="66"/>
      <c r="C232" s="66"/>
      <c r="D232" s="66"/>
      <c r="E232" s="66"/>
      <c r="F232" s="66"/>
      <c r="G232" s="66"/>
      <c r="H232" s="66"/>
      <c r="I232" s="66"/>
      <c r="J232" s="66"/>
      <c r="K232" s="66"/>
    </row>
    <row r="233" spans="2:11">
      <c r="B233" s="66"/>
      <c r="C233" s="66"/>
      <c r="D233" s="66"/>
      <c r="E233" s="66"/>
      <c r="F233" s="66"/>
      <c r="G233" s="66"/>
      <c r="H233" s="66"/>
      <c r="I233" s="66"/>
      <c r="J233" s="66"/>
      <c r="K233" s="66"/>
    </row>
    <row r="234" spans="2:11">
      <c r="B234" s="66"/>
      <c r="C234" s="66"/>
      <c r="D234" s="66"/>
      <c r="E234" s="66"/>
      <c r="F234" s="66"/>
      <c r="G234" s="66"/>
      <c r="H234" s="66"/>
      <c r="I234" s="66"/>
      <c r="J234" s="66"/>
      <c r="K234" s="66"/>
    </row>
    <row r="235" spans="2:11">
      <c r="B235" s="66"/>
      <c r="C235" s="66"/>
      <c r="D235" s="66"/>
      <c r="E235" s="66"/>
      <c r="F235" s="66"/>
      <c r="G235" s="66"/>
      <c r="H235" s="66"/>
      <c r="I235" s="66"/>
      <c r="J235" s="66"/>
      <c r="K235" s="66"/>
    </row>
    <row r="236" spans="2:11">
      <c r="B236" s="66"/>
      <c r="C236" s="66"/>
      <c r="D236" s="66"/>
      <c r="E236" s="66"/>
      <c r="F236" s="66"/>
      <c r="G236" s="66"/>
      <c r="H236" s="66"/>
      <c r="I236" s="66"/>
      <c r="J236" s="66"/>
      <c r="K236" s="66"/>
    </row>
    <row r="237" spans="2:11">
      <c r="B237" s="66"/>
      <c r="C237" s="66"/>
      <c r="D237" s="66"/>
      <c r="E237" s="66"/>
      <c r="F237" s="66"/>
      <c r="G237" s="66"/>
      <c r="H237" s="66"/>
      <c r="I237" s="66"/>
      <c r="J237" s="66"/>
      <c r="K237" s="66"/>
    </row>
    <row r="238" spans="2:11">
      <c r="B238" s="66"/>
      <c r="C238" s="66"/>
      <c r="D238" s="66"/>
      <c r="E238" s="66"/>
      <c r="F238" s="66"/>
      <c r="G238" s="66"/>
      <c r="H238" s="66"/>
      <c r="I238" s="66"/>
      <c r="J238" s="66"/>
      <c r="K238" s="66"/>
    </row>
    <row r="239" spans="2:11">
      <c r="B239" s="66"/>
      <c r="C239" s="66"/>
      <c r="D239" s="66"/>
      <c r="E239" s="66"/>
      <c r="F239" s="66"/>
      <c r="G239" s="66"/>
      <c r="H239" s="66"/>
      <c r="I239" s="66"/>
      <c r="J239" s="66"/>
      <c r="K239" s="66"/>
    </row>
    <row r="240" spans="2:11">
      <c r="B240" s="66"/>
      <c r="C240" s="66"/>
      <c r="D240" s="66"/>
      <c r="E240" s="66"/>
      <c r="F240" s="66"/>
      <c r="G240" s="66"/>
      <c r="H240" s="66"/>
      <c r="I240" s="66"/>
      <c r="J240" s="66"/>
      <c r="K240" s="66"/>
    </row>
    <row r="241" spans="2:11">
      <c r="B241" s="66"/>
      <c r="C241" s="66"/>
      <c r="D241" s="66"/>
      <c r="E241" s="66"/>
      <c r="F241" s="66"/>
      <c r="G241" s="66"/>
      <c r="H241" s="66"/>
      <c r="I241" s="66"/>
      <c r="J241" s="66"/>
      <c r="K241" s="66"/>
    </row>
    <row r="242" spans="2:11">
      <c r="B242" s="66"/>
      <c r="C242" s="66"/>
      <c r="D242" s="66"/>
      <c r="E242" s="66"/>
      <c r="F242" s="66"/>
      <c r="G242" s="66"/>
      <c r="H242" s="66"/>
      <c r="I242" s="66"/>
      <c r="J242" s="66"/>
      <c r="K242" s="66"/>
    </row>
    <row r="243" spans="2:11">
      <c r="B243" s="66"/>
      <c r="C243" s="66"/>
      <c r="D243" s="66"/>
      <c r="E243" s="66"/>
      <c r="F243" s="66"/>
      <c r="G243" s="66"/>
      <c r="H243" s="66"/>
      <c r="I243" s="66"/>
      <c r="J243" s="66"/>
      <c r="K243" s="66"/>
    </row>
    <row r="244" spans="2:11">
      <c r="B244" s="66"/>
      <c r="C244" s="66"/>
      <c r="D244" s="66"/>
      <c r="E244" s="66"/>
      <c r="F244" s="66"/>
      <c r="G244" s="66"/>
      <c r="H244" s="66"/>
      <c r="I244" s="66"/>
      <c r="J244" s="66"/>
      <c r="K244" s="66"/>
    </row>
    <row r="245" spans="2:11">
      <c r="B245" s="66"/>
      <c r="C245" s="66"/>
      <c r="D245" s="66"/>
      <c r="E245" s="66"/>
      <c r="F245" s="66"/>
      <c r="G245" s="66"/>
      <c r="H245" s="66"/>
      <c r="I245" s="66"/>
      <c r="J245" s="66"/>
      <c r="K245" s="66"/>
    </row>
    <row r="246" spans="2:11">
      <c r="B246" s="66"/>
      <c r="C246" s="66"/>
      <c r="D246" s="66"/>
      <c r="E246" s="66"/>
      <c r="F246" s="66"/>
      <c r="G246" s="66"/>
      <c r="H246" s="66"/>
      <c r="I246" s="66"/>
      <c r="J246" s="66"/>
      <c r="K246" s="66"/>
    </row>
    <row r="247" spans="2:11">
      <c r="B247" s="66"/>
      <c r="C247" s="66"/>
      <c r="D247" s="66"/>
      <c r="E247" s="66"/>
      <c r="F247" s="66"/>
      <c r="G247" s="66"/>
      <c r="H247" s="66"/>
      <c r="I247" s="66"/>
      <c r="J247" s="66"/>
      <c r="K247" s="66"/>
    </row>
    <row r="248" spans="2:11">
      <c r="B248" s="66"/>
      <c r="C248" s="66"/>
      <c r="D248" s="66"/>
      <c r="E248" s="66"/>
      <c r="F248" s="66"/>
      <c r="G248" s="66"/>
      <c r="H248" s="66"/>
      <c r="I248" s="66"/>
      <c r="J248" s="66"/>
      <c r="K248" s="66"/>
    </row>
    <row r="249" spans="2:11">
      <c r="B249" s="66"/>
      <c r="C249" s="66"/>
      <c r="D249" s="66"/>
      <c r="E249" s="66"/>
      <c r="F249" s="66"/>
      <c r="G249" s="66"/>
      <c r="H249" s="66"/>
      <c r="I249" s="66"/>
      <c r="J249" s="66"/>
      <c r="K249" s="66"/>
    </row>
    <row r="250" spans="2:11">
      <c r="B250" s="66"/>
      <c r="C250" s="66"/>
      <c r="D250" s="66"/>
      <c r="E250" s="66"/>
      <c r="F250" s="66"/>
      <c r="G250" s="66"/>
      <c r="H250" s="66"/>
      <c r="I250" s="66"/>
      <c r="J250" s="66"/>
      <c r="K250" s="66"/>
    </row>
    <row r="251" spans="2:11">
      <c r="B251" s="66"/>
      <c r="C251" s="66"/>
      <c r="D251" s="66"/>
      <c r="E251" s="66"/>
      <c r="F251" s="66"/>
      <c r="G251" s="66"/>
      <c r="H251" s="66"/>
      <c r="I251" s="66"/>
      <c r="J251" s="66"/>
      <c r="K251" s="66"/>
    </row>
    <row r="252" spans="2:11">
      <c r="B252" s="66"/>
      <c r="C252" s="66"/>
      <c r="D252" s="66"/>
      <c r="E252" s="66"/>
      <c r="F252" s="66"/>
      <c r="G252" s="66"/>
      <c r="H252" s="66"/>
      <c r="I252" s="66"/>
      <c r="J252" s="66"/>
      <c r="K252" s="66"/>
    </row>
    <row r="253" spans="2:11">
      <c r="B253" s="66"/>
      <c r="C253" s="66"/>
      <c r="D253" s="66"/>
      <c r="E253" s="66"/>
      <c r="F253" s="66"/>
      <c r="G253" s="66"/>
      <c r="H253" s="66"/>
      <c r="I253" s="66"/>
      <c r="J253" s="66"/>
      <c r="K253" s="66"/>
    </row>
    <row r="254" spans="2:11">
      <c r="B254" s="66"/>
      <c r="C254" s="66"/>
      <c r="D254" s="66"/>
      <c r="E254" s="66"/>
      <c r="F254" s="66"/>
      <c r="G254" s="66"/>
      <c r="H254" s="66"/>
      <c r="I254" s="66"/>
      <c r="J254" s="66"/>
      <c r="K254" s="66"/>
    </row>
    <row r="255" spans="2:11">
      <c r="B255" s="66"/>
      <c r="C255" s="66"/>
      <c r="D255" s="66"/>
      <c r="E255" s="66"/>
      <c r="F255" s="66"/>
      <c r="G255" s="66"/>
      <c r="H255" s="66"/>
      <c r="I255" s="66"/>
      <c r="J255" s="66"/>
      <c r="K255" s="66"/>
    </row>
    <row r="256" spans="2:11">
      <c r="B256" s="66"/>
      <c r="C256" s="66"/>
      <c r="D256" s="66"/>
      <c r="E256" s="66"/>
      <c r="F256" s="66"/>
      <c r="G256" s="66"/>
      <c r="H256" s="66"/>
      <c r="I256" s="66"/>
      <c r="J256" s="66"/>
      <c r="K256" s="66"/>
    </row>
    <row r="257" spans="2:11">
      <c r="B257" s="66"/>
      <c r="C257" s="66"/>
      <c r="D257" s="66"/>
      <c r="E257" s="66"/>
      <c r="F257" s="66"/>
      <c r="G257" s="66"/>
      <c r="H257" s="66"/>
      <c r="I257" s="66"/>
      <c r="J257" s="66"/>
      <c r="K257" s="66"/>
    </row>
    <row r="258" spans="2:11">
      <c r="B258" s="66"/>
      <c r="C258" s="66"/>
      <c r="D258" s="66"/>
      <c r="E258" s="66"/>
      <c r="F258" s="66"/>
      <c r="G258" s="66"/>
      <c r="H258" s="66"/>
      <c r="I258" s="66"/>
      <c r="J258" s="66"/>
      <c r="K258" s="66"/>
    </row>
    <row r="259" spans="2:11">
      <c r="B259" s="66"/>
      <c r="C259" s="66"/>
      <c r="D259" s="66"/>
      <c r="E259" s="66"/>
      <c r="F259" s="66"/>
      <c r="G259" s="66"/>
      <c r="H259" s="66"/>
      <c r="I259" s="66"/>
      <c r="J259" s="66"/>
      <c r="K259" s="66"/>
    </row>
    <row r="260" spans="2:11">
      <c r="B260" s="66"/>
      <c r="C260" s="66"/>
      <c r="D260" s="66"/>
      <c r="E260" s="66"/>
      <c r="F260" s="66"/>
      <c r="G260" s="66"/>
      <c r="H260" s="66"/>
      <c r="I260" s="66"/>
      <c r="J260" s="66"/>
      <c r="K260" s="66"/>
    </row>
    <row r="261" spans="2:11">
      <c r="B261" s="66"/>
      <c r="C261" s="66"/>
      <c r="D261" s="66"/>
      <c r="E261" s="66"/>
      <c r="F261" s="66"/>
      <c r="G261" s="66"/>
      <c r="H261" s="66"/>
      <c r="I261" s="66"/>
      <c r="J261" s="66"/>
      <c r="K261" s="66"/>
    </row>
    <row r="262" spans="2:11">
      <c r="B262" s="66"/>
      <c r="C262" s="66"/>
      <c r="D262" s="66"/>
      <c r="E262" s="66"/>
      <c r="F262" s="66"/>
      <c r="G262" s="66"/>
      <c r="H262" s="66"/>
      <c r="I262" s="66"/>
      <c r="J262" s="66"/>
      <c r="K262" s="66"/>
    </row>
    <row r="263" spans="2:11">
      <c r="B263" s="66"/>
      <c r="C263" s="66"/>
      <c r="D263" s="66"/>
      <c r="E263" s="66"/>
      <c r="F263" s="66"/>
      <c r="G263" s="66"/>
      <c r="H263" s="66"/>
      <c r="I263" s="66"/>
      <c r="J263" s="66"/>
      <c r="K263" s="66"/>
    </row>
    <row r="264" spans="2:11">
      <c r="B264" s="66"/>
      <c r="C264" s="66"/>
      <c r="D264" s="66"/>
      <c r="E264" s="66"/>
      <c r="F264" s="66"/>
      <c r="G264" s="66"/>
      <c r="H264" s="66"/>
      <c r="I264" s="66"/>
      <c r="J264" s="66"/>
      <c r="K264" s="66"/>
    </row>
    <row r="265" spans="2:11">
      <c r="B265" s="66"/>
      <c r="C265" s="66"/>
      <c r="D265" s="66"/>
      <c r="E265" s="66"/>
      <c r="F265" s="66"/>
      <c r="G265" s="66"/>
      <c r="H265" s="66"/>
      <c r="I265" s="66"/>
      <c r="J265" s="66"/>
      <c r="K265" s="66"/>
    </row>
    <row r="266" spans="2:11">
      <c r="B266" s="66"/>
      <c r="C266" s="66"/>
      <c r="D266" s="66"/>
      <c r="E266" s="66"/>
      <c r="F266" s="66"/>
      <c r="G266" s="66"/>
      <c r="H266" s="66"/>
      <c r="I266" s="66"/>
      <c r="J266" s="66"/>
      <c r="K266" s="66"/>
    </row>
    <row r="267" spans="2:11">
      <c r="B267" s="66"/>
      <c r="C267" s="66"/>
      <c r="D267" s="66"/>
      <c r="E267" s="66"/>
      <c r="F267" s="66"/>
      <c r="G267" s="66"/>
      <c r="H267" s="66"/>
      <c r="I267" s="66"/>
      <c r="J267" s="66"/>
      <c r="K267" s="66"/>
    </row>
    <row r="268" spans="2:11">
      <c r="B268" s="66"/>
      <c r="C268" s="66"/>
      <c r="D268" s="66"/>
      <c r="E268" s="66"/>
      <c r="F268" s="66"/>
      <c r="G268" s="66"/>
      <c r="H268" s="66"/>
      <c r="I268" s="66"/>
      <c r="J268" s="66"/>
      <c r="K268" s="66"/>
    </row>
    <row r="269" spans="2:11">
      <c r="B269" s="66"/>
      <c r="C269" s="66"/>
      <c r="D269" s="66"/>
      <c r="E269" s="66"/>
      <c r="F269" s="66"/>
      <c r="G269" s="66"/>
      <c r="H269" s="66"/>
      <c r="I269" s="66"/>
      <c r="J269" s="66"/>
      <c r="K269" s="66"/>
    </row>
    <row r="270" spans="2:11">
      <c r="B270" s="66"/>
      <c r="C270" s="66"/>
      <c r="D270" s="66"/>
      <c r="E270" s="66"/>
      <c r="F270" s="66"/>
      <c r="G270" s="66"/>
      <c r="H270" s="66"/>
      <c r="I270" s="66"/>
      <c r="J270" s="66"/>
      <c r="K270" s="66"/>
    </row>
    <row r="271" spans="2:11">
      <c r="B271" s="66"/>
      <c r="C271" s="66"/>
      <c r="D271" s="66"/>
      <c r="E271" s="66"/>
      <c r="F271" s="66"/>
      <c r="G271" s="66"/>
      <c r="H271" s="66"/>
      <c r="I271" s="66"/>
      <c r="J271" s="66"/>
      <c r="K271" s="66"/>
    </row>
    <row r="272" spans="2:11">
      <c r="B272" s="66"/>
      <c r="C272" s="66"/>
      <c r="D272" s="66"/>
      <c r="E272" s="66"/>
      <c r="F272" s="66"/>
      <c r="G272" s="66"/>
      <c r="H272" s="66"/>
      <c r="I272" s="66"/>
      <c r="J272" s="66"/>
      <c r="K272" s="66"/>
    </row>
    <row r="273" spans="2:11">
      <c r="B273" s="66"/>
      <c r="C273" s="66"/>
      <c r="D273" s="66"/>
      <c r="E273" s="66"/>
      <c r="F273" s="66"/>
      <c r="G273" s="66"/>
      <c r="H273" s="66"/>
      <c r="I273" s="66"/>
      <c r="J273" s="66"/>
      <c r="K273" s="66"/>
    </row>
    <row r="274" spans="2:11">
      <c r="B274" s="66"/>
      <c r="C274" s="66"/>
      <c r="D274" s="66"/>
      <c r="E274" s="66"/>
      <c r="F274" s="66"/>
      <c r="G274" s="66"/>
      <c r="H274" s="66"/>
      <c r="I274" s="66"/>
      <c r="J274" s="66"/>
      <c r="K274" s="66"/>
    </row>
    <row r="275" spans="2:11">
      <c r="B275" s="66"/>
      <c r="C275" s="66"/>
      <c r="D275" s="66"/>
      <c r="E275" s="66"/>
      <c r="F275" s="66"/>
      <c r="G275" s="66"/>
      <c r="H275" s="66"/>
      <c r="I275" s="66"/>
      <c r="J275" s="66"/>
      <c r="K275" s="66"/>
    </row>
    <row r="276" spans="2:11">
      <c r="B276" s="66"/>
      <c r="C276" s="66"/>
      <c r="D276" s="66"/>
      <c r="E276" s="66"/>
      <c r="F276" s="66"/>
      <c r="G276" s="66"/>
      <c r="H276" s="66"/>
      <c r="I276" s="66"/>
      <c r="J276" s="66"/>
      <c r="K276" s="66"/>
    </row>
    <row r="277" spans="2:11">
      <c r="B277" s="66"/>
      <c r="C277" s="66"/>
      <c r="D277" s="66"/>
      <c r="E277" s="66"/>
      <c r="F277" s="66"/>
      <c r="G277" s="66"/>
      <c r="H277" s="66"/>
      <c r="I277" s="66"/>
      <c r="J277" s="66"/>
      <c r="K277" s="66"/>
    </row>
    <row r="278" spans="2:11">
      <c r="B278" s="66"/>
      <c r="C278" s="66"/>
      <c r="D278" s="66"/>
      <c r="E278" s="66"/>
      <c r="F278" s="66"/>
      <c r="G278" s="66"/>
      <c r="H278" s="66"/>
      <c r="I278" s="66"/>
      <c r="J278" s="66"/>
      <c r="K278" s="66"/>
    </row>
    <row r="279" spans="2:11">
      <c r="B279" s="66"/>
      <c r="C279" s="66"/>
      <c r="D279" s="66"/>
      <c r="E279" s="66"/>
      <c r="F279" s="66"/>
      <c r="G279" s="66"/>
      <c r="H279" s="66"/>
      <c r="I279" s="66"/>
      <c r="J279" s="66"/>
      <c r="K279" s="66"/>
    </row>
    <row r="280" spans="2:11">
      <c r="B280" s="66"/>
      <c r="C280" s="66"/>
      <c r="D280" s="66"/>
      <c r="E280" s="66"/>
      <c r="F280" s="66"/>
      <c r="G280" s="66"/>
      <c r="H280" s="66"/>
      <c r="I280" s="66"/>
      <c r="J280" s="66"/>
      <c r="K280" s="66"/>
    </row>
    <row r="281" spans="2:11">
      <c r="B281" s="66"/>
      <c r="C281" s="66"/>
      <c r="D281" s="66"/>
      <c r="E281" s="66"/>
      <c r="F281" s="66"/>
      <c r="G281" s="66"/>
      <c r="H281" s="66"/>
      <c r="I281" s="66"/>
      <c r="J281" s="66"/>
      <c r="K281" s="66"/>
    </row>
    <row r="282" spans="2:11">
      <c r="B282" s="66"/>
      <c r="C282" s="66"/>
      <c r="D282" s="66"/>
      <c r="E282" s="66"/>
      <c r="F282" s="66"/>
      <c r="G282" s="66"/>
      <c r="H282" s="66"/>
      <c r="I282" s="66"/>
      <c r="J282" s="66"/>
      <c r="K282" s="66"/>
    </row>
    <row r="283" spans="2:11">
      <c r="B283" s="66"/>
      <c r="C283" s="66"/>
      <c r="D283" s="66"/>
      <c r="E283" s="66"/>
      <c r="F283" s="66"/>
      <c r="G283" s="66"/>
      <c r="H283" s="66"/>
      <c r="I283" s="66"/>
      <c r="J283" s="66"/>
      <c r="K283" s="66"/>
    </row>
    <row r="284" spans="2:11">
      <c r="B284" s="66"/>
      <c r="C284" s="66"/>
      <c r="D284" s="66"/>
      <c r="E284" s="66"/>
      <c r="F284" s="66"/>
      <c r="G284" s="66"/>
      <c r="H284" s="66"/>
      <c r="I284" s="66"/>
      <c r="J284" s="66"/>
      <c r="K284" s="66"/>
    </row>
    <row r="285" spans="2:11">
      <c r="B285" s="66"/>
      <c r="C285" s="66"/>
      <c r="D285" s="66"/>
      <c r="E285" s="66"/>
      <c r="F285" s="66"/>
      <c r="G285" s="66"/>
      <c r="H285" s="66"/>
      <c r="I285" s="66"/>
      <c r="J285" s="66"/>
      <c r="K285" s="66"/>
    </row>
    <row r="286" spans="2:11">
      <c r="B286" s="66"/>
      <c r="C286" s="66"/>
      <c r="D286" s="66"/>
      <c r="E286" s="66"/>
      <c r="F286" s="66"/>
      <c r="G286" s="66"/>
      <c r="H286" s="66"/>
      <c r="I286" s="66"/>
      <c r="J286" s="66"/>
      <c r="K286" s="66"/>
    </row>
    <row r="287" spans="2:11">
      <c r="B287" s="66"/>
      <c r="C287" s="66"/>
      <c r="D287" s="66"/>
      <c r="E287" s="66"/>
      <c r="F287" s="66"/>
      <c r="G287" s="66"/>
      <c r="H287" s="66"/>
      <c r="I287" s="66"/>
      <c r="J287" s="66"/>
      <c r="K287" s="66"/>
    </row>
    <row r="288" spans="2:11">
      <c r="B288" s="66"/>
      <c r="C288" s="66"/>
      <c r="D288" s="66"/>
      <c r="E288" s="66"/>
      <c r="F288" s="66"/>
      <c r="G288" s="66"/>
      <c r="H288" s="66"/>
      <c r="I288" s="66"/>
      <c r="J288" s="66"/>
      <c r="K288" s="66"/>
    </row>
    <row r="289" spans="2:11">
      <c r="B289" s="66"/>
      <c r="C289" s="66"/>
      <c r="D289" s="66"/>
      <c r="E289" s="66"/>
      <c r="F289" s="66"/>
      <c r="G289" s="66"/>
      <c r="H289" s="66"/>
      <c r="I289" s="66"/>
      <c r="J289" s="66"/>
      <c r="K289" s="66"/>
    </row>
    <row r="290" spans="2:11">
      <c r="B290" s="66"/>
      <c r="C290" s="66"/>
      <c r="D290" s="66"/>
      <c r="E290" s="66"/>
      <c r="F290" s="66"/>
      <c r="G290" s="66"/>
      <c r="H290" s="66"/>
      <c r="I290" s="66"/>
      <c r="J290" s="66"/>
      <c r="K290" s="66"/>
    </row>
    <row r="291" spans="2:11">
      <c r="B291" s="66"/>
      <c r="C291" s="66"/>
      <c r="D291" s="66"/>
      <c r="E291" s="66"/>
      <c r="F291" s="66"/>
      <c r="G291" s="66"/>
      <c r="H291" s="66"/>
      <c r="I291" s="66"/>
      <c r="J291" s="66"/>
      <c r="K291" s="66"/>
    </row>
    <row r="292" spans="2:11">
      <c r="B292" s="66"/>
      <c r="C292" s="66"/>
      <c r="D292" s="66"/>
      <c r="E292" s="66"/>
      <c r="F292" s="66"/>
      <c r="G292" s="66"/>
      <c r="H292" s="66"/>
      <c r="I292" s="66"/>
      <c r="J292" s="66"/>
      <c r="K292" s="66"/>
    </row>
    <row r="293" spans="2:11">
      <c r="B293" s="66"/>
      <c r="C293" s="66"/>
      <c r="D293" s="66"/>
      <c r="E293" s="66"/>
      <c r="F293" s="66"/>
      <c r="G293" s="66"/>
      <c r="H293" s="66"/>
      <c r="I293" s="66"/>
      <c r="J293" s="66"/>
      <c r="K293" s="66"/>
    </row>
    <row r="294" spans="2:11">
      <c r="B294" s="66"/>
      <c r="C294" s="66"/>
      <c r="D294" s="66"/>
      <c r="E294" s="66"/>
      <c r="F294" s="66"/>
      <c r="G294" s="66"/>
      <c r="H294" s="66"/>
      <c r="I294" s="66"/>
      <c r="J294" s="66"/>
      <c r="K294" s="66"/>
    </row>
    <row r="295" spans="2:11">
      <c r="B295" s="66"/>
      <c r="C295" s="66"/>
      <c r="D295" s="66"/>
      <c r="E295" s="66"/>
      <c r="F295" s="66"/>
      <c r="G295" s="66"/>
      <c r="H295" s="66"/>
      <c r="I295" s="66"/>
      <c r="J295" s="66"/>
      <c r="K295" s="66"/>
    </row>
    <row r="296" spans="2:11">
      <c r="B296" s="66"/>
      <c r="C296" s="66"/>
      <c r="D296" s="66"/>
      <c r="E296" s="66"/>
      <c r="F296" s="66"/>
      <c r="G296" s="66"/>
      <c r="H296" s="66"/>
      <c r="I296" s="66"/>
      <c r="J296" s="66"/>
      <c r="K296" s="66"/>
    </row>
    <row r="297" spans="2:11">
      <c r="B297" s="66"/>
      <c r="C297" s="66"/>
      <c r="D297" s="66"/>
      <c r="E297" s="66"/>
      <c r="F297" s="66"/>
      <c r="G297" s="66"/>
      <c r="H297" s="66"/>
      <c r="I297" s="66"/>
      <c r="J297" s="66"/>
      <c r="K297" s="66"/>
    </row>
    <row r="298" spans="2:11">
      <c r="B298" s="66"/>
      <c r="C298" s="66"/>
      <c r="D298" s="66"/>
      <c r="E298" s="66"/>
      <c r="F298" s="66"/>
      <c r="G298" s="66"/>
      <c r="H298" s="66"/>
      <c r="I298" s="66"/>
      <c r="J298" s="66"/>
      <c r="K298" s="66"/>
    </row>
    <row r="299" spans="2:11">
      <c r="B299" s="66"/>
      <c r="C299" s="66"/>
      <c r="D299" s="66"/>
      <c r="E299" s="66"/>
      <c r="F299" s="66"/>
      <c r="G299" s="66"/>
      <c r="H299" s="66"/>
      <c r="I299" s="66"/>
      <c r="J299" s="66"/>
      <c r="K299" s="66"/>
    </row>
    <row r="300" spans="2:11">
      <c r="B300" s="66"/>
      <c r="C300" s="66"/>
      <c r="D300" s="66"/>
      <c r="E300" s="66"/>
      <c r="F300" s="66"/>
      <c r="G300" s="66"/>
      <c r="H300" s="66"/>
      <c r="I300" s="66"/>
      <c r="J300" s="66"/>
      <c r="K300" s="66"/>
    </row>
    <row r="301" spans="2:11">
      <c r="B301" s="66"/>
      <c r="C301" s="66"/>
      <c r="D301" s="66"/>
      <c r="E301" s="66"/>
      <c r="F301" s="66"/>
      <c r="G301" s="66"/>
      <c r="H301" s="66"/>
      <c r="I301" s="66"/>
      <c r="J301" s="66"/>
      <c r="K301" s="66"/>
    </row>
    <row r="302" spans="2:11">
      <c r="B302" s="66"/>
      <c r="C302" s="66"/>
      <c r="D302" s="66"/>
      <c r="E302" s="66"/>
      <c r="F302" s="66"/>
      <c r="G302" s="66"/>
      <c r="H302" s="66"/>
      <c r="I302" s="66"/>
      <c r="J302" s="66"/>
      <c r="K302" s="66"/>
    </row>
    <row r="303" spans="2:11">
      <c r="B303" s="66"/>
      <c r="C303" s="66"/>
      <c r="D303" s="66"/>
      <c r="E303" s="66"/>
      <c r="F303" s="66"/>
      <c r="G303" s="66"/>
      <c r="H303" s="66"/>
      <c r="I303" s="66"/>
      <c r="J303" s="66"/>
      <c r="K303" s="66"/>
    </row>
    <row r="304" spans="2:11">
      <c r="B304" s="66"/>
      <c r="C304" s="66"/>
      <c r="D304" s="66"/>
      <c r="E304" s="66"/>
      <c r="F304" s="66"/>
      <c r="G304" s="66"/>
      <c r="H304" s="66"/>
      <c r="I304" s="66"/>
      <c r="J304" s="66"/>
      <c r="K304" s="66"/>
    </row>
    <row r="305" spans="2:11">
      <c r="B305" s="66"/>
      <c r="C305" s="66"/>
      <c r="D305" s="66"/>
      <c r="E305" s="66"/>
      <c r="F305" s="66"/>
      <c r="G305" s="66"/>
      <c r="H305" s="66"/>
      <c r="I305" s="66"/>
      <c r="J305" s="66"/>
      <c r="K305" s="66"/>
    </row>
    <row r="306" spans="2:11">
      <c r="B306" s="66"/>
      <c r="C306" s="66"/>
      <c r="D306" s="66"/>
      <c r="E306" s="66"/>
      <c r="F306" s="66"/>
      <c r="G306" s="66"/>
      <c r="H306" s="66"/>
      <c r="I306" s="66"/>
      <c r="J306" s="66"/>
      <c r="K306" s="66"/>
    </row>
    <row r="307" spans="2:11">
      <c r="B307" s="66"/>
      <c r="C307" s="66"/>
      <c r="D307" s="66"/>
      <c r="E307" s="66"/>
      <c r="F307" s="66"/>
      <c r="G307" s="66"/>
      <c r="H307" s="66"/>
      <c r="I307" s="66"/>
      <c r="J307" s="66"/>
      <c r="K307" s="66"/>
    </row>
    <row r="308" spans="2:11">
      <c r="B308" s="66"/>
      <c r="C308" s="66"/>
      <c r="D308" s="66"/>
      <c r="E308" s="66"/>
      <c r="F308" s="66"/>
      <c r="G308" s="66"/>
      <c r="H308" s="66"/>
      <c r="I308" s="66"/>
      <c r="J308" s="66"/>
      <c r="K308" s="66"/>
    </row>
    <row r="309" spans="2:11">
      <c r="B309" s="66"/>
      <c r="C309" s="66"/>
      <c r="D309" s="66"/>
      <c r="E309" s="66"/>
      <c r="F309" s="66"/>
      <c r="G309" s="66"/>
      <c r="H309" s="66"/>
      <c r="I309" s="66"/>
      <c r="J309" s="66"/>
      <c r="K309" s="66"/>
    </row>
    <row r="310" spans="2:11">
      <c r="B310" s="66"/>
      <c r="C310" s="66"/>
      <c r="D310" s="66"/>
      <c r="E310" s="66"/>
      <c r="F310" s="66"/>
      <c r="G310" s="66"/>
      <c r="H310" s="66"/>
      <c r="I310" s="66"/>
      <c r="J310" s="66"/>
      <c r="K310" s="66"/>
    </row>
    <row r="311" spans="2:11">
      <c r="B311" s="66"/>
      <c r="C311" s="66"/>
      <c r="D311" s="66"/>
      <c r="E311" s="66"/>
      <c r="F311" s="66"/>
      <c r="G311" s="66"/>
      <c r="H311" s="66"/>
      <c r="I311" s="66"/>
      <c r="J311" s="66"/>
      <c r="K311" s="66"/>
    </row>
    <row r="312" spans="2:11">
      <c r="B312" s="66"/>
      <c r="C312" s="66"/>
      <c r="D312" s="66"/>
      <c r="E312" s="66"/>
      <c r="F312" s="66"/>
      <c r="G312" s="66"/>
      <c r="H312" s="66"/>
      <c r="I312" s="66"/>
      <c r="J312" s="66"/>
      <c r="K312" s="66"/>
    </row>
    <row r="313" spans="2:11">
      <c r="B313" s="66"/>
      <c r="C313" s="66"/>
      <c r="D313" s="66"/>
      <c r="E313" s="66"/>
      <c r="F313" s="66"/>
      <c r="G313" s="66"/>
      <c r="H313" s="66"/>
      <c r="I313" s="66"/>
      <c r="J313" s="66"/>
      <c r="K313" s="66"/>
    </row>
    <row r="314" spans="2:11">
      <c r="B314" s="66"/>
      <c r="C314" s="66"/>
      <c r="D314" s="66"/>
      <c r="E314" s="66"/>
      <c r="F314" s="66"/>
      <c r="G314" s="66"/>
      <c r="H314" s="66"/>
      <c r="I314" s="66"/>
      <c r="J314" s="66"/>
      <c r="K314" s="66"/>
    </row>
    <row r="315" spans="2:11">
      <c r="B315" s="66"/>
      <c r="C315" s="66"/>
      <c r="D315" s="66"/>
      <c r="E315" s="66"/>
      <c r="F315" s="66"/>
      <c r="G315" s="66"/>
      <c r="H315" s="66"/>
      <c r="I315" s="66"/>
      <c r="J315" s="66"/>
      <c r="K315" s="66"/>
    </row>
    <row r="316" spans="2:11">
      <c r="B316" s="66"/>
      <c r="C316" s="66"/>
      <c r="D316" s="66"/>
      <c r="E316" s="66"/>
      <c r="F316" s="66"/>
      <c r="G316" s="66"/>
      <c r="H316" s="66"/>
      <c r="I316" s="66"/>
      <c r="J316" s="66"/>
      <c r="K316" s="66"/>
    </row>
    <row r="317" spans="2:11">
      <c r="B317" s="66"/>
      <c r="C317" s="66"/>
      <c r="D317" s="66"/>
      <c r="E317" s="66"/>
      <c r="F317" s="66"/>
      <c r="G317" s="66"/>
      <c r="H317" s="66"/>
      <c r="I317" s="66"/>
      <c r="J317" s="66"/>
      <c r="K317" s="66"/>
    </row>
    <row r="318" spans="2:11">
      <c r="B318" s="66"/>
      <c r="C318" s="66"/>
      <c r="D318" s="66"/>
      <c r="E318" s="66"/>
      <c r="F318" s="66"/>
      <c r="G318" s="66"/>
      <c r="H318" s="66"/>
      <c r="I318" s="66"/>
      <c r="J318" s="66"/>
      <c r="K318" s="66"/>
    </row>
    <row r="319" spans="2:11">
      <c r="B319" s="66"/>
      <c r="C319" s="66"/>
      <c r="D319" s="66"/>
      <c r="E319" s="66"/>
      <c r="F319" s="66"/>
      <c r="G319" s="66"/>
      <c r="H319" s="66"/>
      <c r="I319" s="66"/>
      <c r="J319" s="66"/>
      <c r="K319" s="66"/>
    </row>
    <row r="320" spans="2:11">
      <c r="B320" s="66"/>
      <c r="C320" s="66"/>
      <c r="D320" s="66"/>
      <c r="E320" s="66"/>
      <c r="F320" s="66"/>
      <c r="G320" s="66"/>
      <c r="H320" s="66"/>
      <c r="I320" s="66"/>
      <c r="J320" s="66"/>
      <c r="K320" s="66"/>
    </row>
    <row r="321" spans="2:11">
      <c r="B321" s="66"/>
      <c r="C321" s="66"/>
      <c r="D321" s="66"/>
      <c r="E321" s="66"/>
      <c r="F321" s="66"/>
      <c r="G321" s="66"/>
      <c r="H321" s="66"/>
      <c r="I321" s="66"/>
      <c r="J321" s="66"/>
      <c r="K321" s="66"/>
    </row>
    <row r="322" spans="2:11">
      <c r="B322" s="66"/>
      <c r="C322" s="66"/>
      <c r="D322" s="66"/>
      <c r="E322" s="66"/>
      <c r="F322" s="66"/>
      <c r="G322" s="66"/>
      <c r="H322" s="66"/>
      <c r="I322" s="66"/>
      <c r="J322" s="66"/>
      <c r="K322" s="66"/>
    </row>
    <row r="323" spans="2:11">
      <c r="B323" s="66"/>
      <c r="C323" s="66"/>
      <c r="D323" s="66"/>
      <c r="E323" s="66"/>
      <c r="F323" s="66"/>
      <c r="G323" s="66"/>
      <c r="H323" s="66"/>
      <c r="I323" s="66"/>
      <c r="J323" s="66"/>
      <c r="K323" s="66"/>
    </row>
    <row r="324" spans="2:11">
      <c r="B324" s="66"/>
      <c r="C324" s="66"/>
      <c r="D324" s="66"/>
      <c r="E324" s="66"/>
      <c r="F324" s="66"/>
      <c r="G324" s="66"/>
      <c r="H324" s="66"/>
      <c r="I324" s="66"/>
      <c r="J324" s="66"/>
      <c r="K324" s="66"/>
    </row>
    <row r="325" spans="2:11">
      <c r="B325" s="66"/>
      <c r="C325" s="66"/>
      <c r="D325" s="66"/>
      <c r="E325" s="66"/>
      <c r="F325" s="66"/>
      <c r="G325" s="66"/>
      <c r="H325" s="66"/>
      <c r="I325" s="66"/>
      <c r="J325" s="66"/>
      <c r="K325" s="66"/>
    </row>
    <row r="326" spans="2:11">
      <c r="B326" s="66"/>
      <c r="C326" s="66"/>
      <c r="D326" s="66"/>
      <c r="E326" s="66"/>
      <c r="F326" s="66"/>
      <c r="G326" s="66"/>
      <c r="H326" s="66"/>
      <c r="I326" s="66"/>
      <c r="J326" s="66"/>
      <c r="K326" s="66"/>
    </row>
    <row r="327" spans="2:11">
      <c r="B327" s="66"/>
      <c r="C327" s="66"/>
      <c r="D327" s="66"/>
      <c r="E327" s="66"/>
      <c r="F327" s="66"/>
      <c r="G327" s="66"/>
      <c r="H327" s="66"/>
      <c r="I327" s="66"/>
      <c r="J327" s="66"/>
      <c r="K327" s="66"/>
    </row>
    <row r="328" spans="2:11">
      <c r="B328" s="66"/>
      <c r="C328" s="66"/>
      <c r="D328" s="66"/>
      <c r="E328" s="66"/>
      <c r="F328" s="66"/>
      <c r="G328" s="66"/>
      <c r="H328" s="66"/>
      <c r="I328" s="66"/>
      <c r="J328" s="66"/>
      <c r="K328" s="66"/>
    </row>
    <row r="329" spans="2:11">
      <c r="B329" s="66"/>
      <c r="C329" s="66"/>
      <c r="D329" s="66"/>
      <c r="E329" s="66"/>
      <c r="F329" s="66"/>
      <c r="G329" s="66"/>
      <c r="H329" s="66"/>
      <c r="I329" s="66"/>
      <c r="J329" s="66"/>
      <c r="K329" s="66"/>
    </row>
    <row r="330" spans="2:11">
      <c r="B330" s="66"/>
      <c r="C330" s="66"/>
      <c r="D330" s="66"/>
      <c r="E330" s="66"/>
      <c r="F330" s="66"/>
      <c r="G330" s="66"/>
      <c r="H330" s="66"/>
      <c r="I330" s="66"/>
      <c r="J330" s="66"/>
      <c r="K330" s="66"/>
    </row>
    <row r="331" spans="2:11">
      <c r="B331" s="66"/>
      <c r="C331" s="66"/>
      <c r="D331" s="66"/>
      <c r="E331" s="66"/>
      <c r="F331" s="66"/>
      <c r="G331" s="66"/>
      <c r="H331" s="66"/>
      <c r="I331" s="66"/>
      <c r="J331" s="66"/>
      <c r="K331" s="66"/>
    </row>
    <row r="332" spans="2:11">
      <c r="B332" s="66"/>
      <c r="C332" s="66"/>
      <c r="D332" s="66"/>
      <c r="E332" s="66"/>
      <c r="F332" s="66"/>
      <c r="G332" s="66"/>
      <c r="H332" s="66"/>
      <c r="I332" s="66"/>
      <c r="J332" s="66"/>
      <c r="K332" s="66"/>
    </row>
    <row r="333" spans="2:11">
      <c r="B333" s="66"/>
      <c r="C333" s="66"/>
      <c r="D333" s="66"/>
      <c r="E333" s="66"/>
      <c r="F333" s="66"/>
      <c r="G333" s="66"/>
      <c r="H333" s="66"/>
      <c r="I333" s="66"/>
      <c r="J333" s="66"/>
      <c r="K333" s="66"/>
    </row>
    <row r="334" spans="2:11">
      <c r="B334" s="66"/>
      <c r="C334" s="66"/>
      <c r="D334" s="66"/>
      <c r="E334" s="66"/>
      <c r="F334" s="66"/>
      <c r="G334" s="66"/>
      <c r="H334" s="66"/>
      <c r="I334" s="66"/>
      <c r="J334" s="66"/>
      <c r="K334" s="66"/>
    </row>
    <row r="335" spans="2:11">
      <c r="B335" s="66"/>
      <c r="C335" s="66"/>
      <c r="D335" s="66"/>
      <c r="E335" s="66"/>
      <c r="F335" s="66"/>
      <c r="G335" s="66"/>
      <c r="H335" s="66"/>
      <c r="I335" s="66"/>
      <c r="J335" s="66"/>
      <c r="K335" s="66"/>
    </row>
    <row r="336" spans="2:11">
      <c r="B336" s="66"/>
      <c r="C336" s="66"/>
      <c r="D336" s="66"/>
      <c r="E336" s="66"/>
      <c r="F336" s="66"/>
      <c r="G336" s="66"/>
      <c r="H336" s="66"/>
      <c r="I336" s="66"/>
      <c r="J336" s="66"/>
      <c r="K336" s="66"/>
    </row>
    <row r="337" spans="2:11">
      <c r="B337" s="66"/>
      <c r="C337" s="66"/>
      <c r="D337" s="66"/>
      <c r="E337" s="66"/>
      <c r="F337" s="66"/>
      <c r="G337" s="66"/>
      <c r="H337" s="66"/>
      <c r="I337" s="66"/>
      <c r="J337" s="66"/>
      <c r="K337" s="66"/>
    </row>
    <row r="338" spans="2:11">
      <c r="B338" s="66"/>
      <c r="C338" s="66"/>
      <c r="D338" s="66"/>
      <c r="E338" s="66"/>
      <c r="F338" s="66"/>
      <c r="G338" s="66"/>
      <c r="H338" s="66"/>
      <c r="I338" s="66"/>
      <c r="J338" s="66"/>
      <c r="K338" s="66"/>
    </row>
    <row r="339" spans="2:11">
      <c r="B339" s="66"/>
      <c r="C339" s="66"/>
      <c r="D339" s="66"/>
      <c r="E339" s="66"/>
      <c r="F339" s="66"/>
      <c r="G339" s="66"/>
      <c r="H339" s="66"/>
      <c r="I339" s="66"/>
      <c r="J339" s="66"/>
      <c r="K339" s="66"/>
    </row>
    <row r="340" spans="2:11">
      <c r="B340" s="66"/>
      <c r="C340" s="66"/>
      <c r="D340" s="66"/>
      <c r="E340" s="66"/>
      <c r="F340" s="66"/>
      <c r="G340" s="66"/>
      <c r="H340" s="66"/>
      <c r="I340" s="66"/>
      <c r="J340" s="66"/>
      <c r="K340" s="66"/>
    </row>
    <row r="341" spans="2:11">
      <c r="B341" s="66"/>
      <c r="C341" s="66"/>
      <c r="D341" s="66"/>
      <c r="E341" s="66"/>
      <c r="F341" s="66"/>
      <c r="G341" s="66"/>
      <c r="H341" s="66"/>
      <c r="I341" s="66"/>
      <c r="J341" s="66"/>
      <c r="K341" s="66"/>
    </row>
    <row r="342" spans="2:11">
      <c r="B342" s="66"/>
      <c r="C342" s="66"/>
      <c r="D342" s="66"/>
      <c r="E342" s="66"/>
      <c r="F342" s="66"/>
      <c r="G342" s="66"/>
      <c r="H342" s="66"/>
      <c r="I342" s="66"/>
      <c r="J342" s="66"/>
      <c r="K342" s="66"/>
    </row>
    <row r="343" spans="2:11">
      <c r="B343" s="66"/>
      <c r="C343" s="66"/>
      <c r="D343" s="66"/>
      <c r="E343" s="66"/>
      <c r="F343" s="66"/>
      <c r="G343" s="66"/>
      <c r="H343" s="66"/>
      <c r="I343" s="66"/>
      <c r="J343" s="66"/>
      <c r="K343" s="66"/>
    </row>
    <row r="344" spans="2:11">
      <c r="B344" s="66"/>
      <c r="C344" s="66"/>
      <c r="D344" s="66"/>
      <c r="E344" s="66"/>
      <c r="F344" s="66"/>
      <c r="G344" s="66"/>
      <c r="H344" s="66"/>
      <c r="I344" s="66"/>
      <c r="J344" s="66"/>
      <c r="K344" s="66"/>
    </row>
    <row r="345" spans="2:11">
      <c r="B345" s="66"/>
      <c r="C345" s="66"/>
      <c r="D345" s="66"/>
      <c r="E345" s="66"/>
      <c r="F345" s="66"/>
      <c r="G345" s="66"/>
      <c r="H345" s="66"/>
      <c r="I345" s="66"/>
      <c r="J345" s="66"/>
      <c r="K345" s="66"/>
    </row>
    <row r="346" spans="2:11">
      <c r="B346" s="66"/>
      <c r="C346" s="66"/>
      <c r="D346" s="66"/>
      <c r="E346" s="66"/>
      <c r="F346" s="66"/>
      <c r="G346" s="66"/>
      <c r="H346" s="66"/>
      <c r="I346" s="66"/>
      <c r="J346" s="66"/>
      <c r="K346" s="66"/>
    </row>
    <row r="347" spans="2:11">
      <c r="B347" s="66"/>
      <c r="C347" s="66"/>
      <c r="D347" s="66"/>
      <c r="E347" s="66"/>
      <c r="F347" s="66"/>
      <c r="G347" s="66"/>
      <c r="H347" s="66"/>
      <c r="I347" s="66"/>
      <c r="J347" s="66"/>
      <c r="K347" s="66"/>
    </row>
    <row r="348" spans="2:11">
      <c r="B348" s="66"/>
      <c r="C348" s="66"/>
      <c r="D348" s="66"/>
      <c r="E348" s="66"/>
      <c r="F348" s="66"/>
      <c r="G348" s="66"/>
      <c r="H348" s="66"/>
      <c r="I348" s="66"/>
      <c r="J348" s="66"/>
      <c r="K348" s="66"/>
    </row>
    <row r="349" spans="2:11">
      <c r="B349" s="66"/>
      <c r="C349" s="66"/>
      <c r="D349" s="66"/>
      <c r="E349" s="66"/>
      <c r="F349" s="66"/>
      <c r="G349" s="66"/>
      <c r="H349" s="66"/>
      <c r="I349" s="66"/>
      <c r="J349" s="66"/>
      <c r="K349" s="66"/>
    </row>
    <row r="350" spans="2:11">
      <c r="B350" s="66"/>
      <c r="C350" s="66"/>
      <c r="D350" s="66"/>
      <c r="E350" s="66"/>
      <c r="F350" s="66"/>
      <c r="G350" s="66"/>
      <c r="H350" s="66"/>
      <c r="I350" s="66"/>
      <c r="J350" s="66"/>
      <c r="K350" s="66"/>
    </row>
    <row r="351" spans="2:11">
      <c r="B351" s="66"/>
      <c r="C351" s="66"/>
      <c r="D351" s="66"/>
      <c r="E351" s="66"/>
      <c r="F351" s="66"/>
      <c r="G351" s="66"/>
      <c r="H351" s="66"/>
      <c r="I351" s="66"/>
      <c r="J351" s="66"/>
      <c r="K351" s="66"/>
    </row>
    <row r="352" spans="2:11">
      <c r="B352" s="66"/>
      <c r="C352" s="66"/>
      <c r="D352" s="66"/>
      <c r="E352" s="66"/>
      <c r="F352" s="66"/>
      <c r="G352" s="66"/>
      <c r="H352" s="66"/>
      <c r="I352" s="66"/>
      <c r="J352" s="66"/>
      <c r="K352" s="66"/>
    </row>
    <row r="353" spans="2:11">
      <c r="B353" s="66"/>
      <c r="C353" s="66"/>
      <c r="D353" s="66"/>
      <c r="E353" s="66"/>
      <c r="F353" s="66"/>
      <c r="G353" s="66"/>
      <c r="H353" s="66"/>
      <c r="I353" s="66"/>
      <c r="J353" s="66"/>
      <c r="K353" s="66"/>
    </row>
    <row r="354" spans="2:11">
      <c r="B354" s="66"/>
      <c r="C354" s="66"/>
      <c r="D354" s="66"/>
      <c r="E354" s="66"/>
      <c r="F354" s="66"/>
      <c r="G354" s="66"/>
      <c r="H354" s="66"/>
      <c r="I354" s="66"/>
      <c r="J354" s="66"/>
      <c r="K354" s="66"/>
    </row>
    <row r="355" spans="2:11">
      <c r="B355" s="66"/>
      <c r="C355" s="66"/>
      <c r="D355" s="66"/>
      <c r="E355" s="66"/>
      <c r="F355" s="66"/>
      <c r="G355" s="66"/>
      <c r="H355" s="66"/>
      <c r="I355" s="66"/>
      <c r="J355" s="66"/>
      <c r="K355" s="66"/>
    </row>
    <row r="356" spans="2:11">
      <c r="B356" s="66"/>
      <c r="C356" s="66"/>
      <c r="D356" s="66"/>
      <c r="E356" s="66"/>
      <c r="F356" s="66"/>
      <c r="G356" s="66"/>
      <c r="H356" s="66"/>
      <c r="I356" s="66"/>
      <c r="J356" s="66"/>
      <c r="K356" s="66"/>
    </row>
    <row r="357" spans="2:11">
      <c r="B357" s="66"/>
      <c r="C357" s="66"/>
      <c r="D357" s="66"/>
      <c r="E357" s="66"/>
      <c r="F357" s="66"/>
      <c r="G357" s="66"/>
      <c r="H357" s="66"/>
      <c r="I357" s="66"/>
      <c r="J357" s="66"/>
      <c r="K357" s="66"/>
    </row>
    <row r="358" spans="2:11">
      <c r="B358" s="66"/>
      <c r="C358" s="66"/>
      <c r="D358" s="66"/>
      <c r="E358" s="66"/>
      <c r="F358" s="66"/>
      <c r="G358" s="66"/>
      <c r="H358" s="66"/>
      <c r="I358" s="66"/>
      <c r="J358" s="66"/>
      <c r="K358" s="66"/>
    </row>
    <row r="359" spans="2:11">
      <c r="B359" s="66"/>
      <c r="C359" s="66"/>
      <c r="D359" s="66"/>
      <c r="E359" s="66"/>
      <c r="F359" s="66"/>
      <c r="G359" s="66"/>
      <c r="H359" s="66"/>
      <c r="I359" s="66"/>
      <c r="J359" s="66"/>
      <c r="K359" s="66"/>
    </row>
    <row r="360" spans="2:11">
      <c r="B360" s="66"/>
      <c r="C360" s="66"/>
      <c r="D360" s="66"/>
      <c r="E360" s="66"/>
      <c r="F360" s="66"/>
      <c r="G360" s="66"/>
      <c r="H360" s="66"/>
      <c r="I360" s="66"/>
      <c r="J360" s="66"/>
      <c r="K360" s="66"/>
    </row>
    <row r="361" spans="2:11">
      <c r="B361" s="66"/>
      <c r="C361" s="66"/>
      <c r="D361" s="66"/>
      <c r="E361" s="66"/>
      <c r="F361" s="66"/>
      <c r="G361" s="66"/>
      <c r="H361" s="66"/>
      <c r="I361" s="66"/>
      <c r="J361" s="66"/>
      <c r="K361" s="66"/>
    </row>
    <row r="362" spans="2:11">
      <c r="B362" s="66"/>
      <c r="C362" s="66"/>
      <c r="D362" s="66"/>
      <c r="E362" s="66"/>
      <c r="F362" s="66"/>
      <c r="G362" s="66"/>
      <c r="H362" s="66"/>
      <c r="I362" s="66"/>
      <c r="J362" s="66"/>
      <c r="K362" s="66"/>
    </row>
    <row r="363" spans="2:11">
      <c r="B363" s="66"/>
      <c r="C363" s="66"/>
      <c r="D363" s="66"/>
      <c r="E363" s="66"/>
      <c r="F363" s="66"/>
      <c r="G363" s="66"/>
      <c r="H363" s="66"/>
      <c r="I363" s="66"/>
      <c r="J363" s="66"/>
      <c r="K363" s="66"/>
    </row>
    <row r="364" spans="2:11">
      <c r="B364" s="66"/>
      <c r="C364" s="66"/>
      <c r="D364" s="66"/>
      <c r="E364" s="66"/>
      <c r="F364" s="66"/>
      <c r="G364" s="66"/>
      <c r="H364" s="66"/>
      <c r="I364" s="66"/>
      <c r="J364" s="66"/>
      <c r="K364" s="66"/>
    </row>
    <row r="365" spans="2:11">
      <c r="B365" s="66"/>
      <c r="C365" s="66"/>
      <c r="D365" s="66"/>
      <c r="E365" s="66"/>
      <c r="F365" s="66"/>
      <c r="G365" s="66"/>
      <c r="H365" s="66"/>
      <c r="I365" s="66"/>
      <c r="J365" s="66"/>
      <c r="K365" s="66"/>
    </row>
    <row r="366" spans="2:11">
      <c r="B366" s="66"/>
      <c r="C366" s="66"/>
      <c r="D366" s="66"/>
      <c r="E366" s="66"/>
      <c r="F366" s="66"/>
      <c r="G366" s="66"/>
      <c r="H366" s="66"/>
      <c r="I366" s="66"/>
      <c r="J366" s="66"/>
      <c r="K366" s="66"/>
    </row>
    <row r="367" spans="2:11">
      <c r="B367" s="66"/>
      <c r="C367" s="66"/>
      <c r="D367" s="66"/>
      <c r="E367" s="66"/>
      <c r="F367" s="66"/>
      <c r="G367" s="66"/>
      <c r="H367" s="66"/>
      <c r="I367" s="66"/>
      <c r="J367" s="66"/>
      <c r="K367" s="66"/>
    </row>
    <row r="368" spans="2:11">
      <c r="B368" s="66"/>
      <c r="C368" s="66"/>
      <c r="D368" s="66"/>
      <c r="E368" s="66"/>
      <c r="F368" s="66"/>
      <c r="G368" s="66"/>
      <c r="H368" s="66"/>
      <c r="I368" s="66"/>
      <c r="J368" s="66"/>
      <c r="K368" s="66"/>
    </row>
    <row r="369" spans="2:11">
      <c r="B369" s="66"/>
      <c r="C369" s="66"/>
      <c r="D369" s="66"/>
      <c r="E369" s="66"/>
      <c r="F369" s="66"/>
      <c r="G369" s="66"/>
      <c r="H369" s="66"/>
      <c r="I369" s="66"/>
      <c r="J369" s="66"/>
      <c r="K369" s="66"/>
    </row>
    <row r="370" spans="2:11">
      <c r="B370" s="66"/>
      <c r="C370" s="66"/>
      <c r="D370" s="66"/>
      <c r="E370" s="66"/>
      <c r="F370" s="66"/>
      <c r="G370" s="66"/>
      <c r="H370" s="66"/>
      <c r="I370" s="66"/>
      <c r="J370" s="66"/>
      <c r="K370" s="66"/>
    </row>
    <row r="371" spans="2:11">
      <c r="B371" s="66"/>
      <c r="C371" s="66"/>
      <c r="D371" s="66"/>
      <c r="E371" s="66"/>
      <c r="F371" s="66"/>
      <c r="G371" s="66"/>
      <c r="H371" s="66"/>
      <c r="I371" s="66"/>
      <c r="J371" s="66"/>
      <c r="K371" s="66"/>
    </row>
    <row r="372" spans="2:11">
      <c r="B372" s="66"/>
      <c r="C372" s="66"/>
      <c r="D372" s="66"/>
      <c r="E372" s="66"/>
      <c r="F372" s="66"/>
      <c r="G372" s="66"/>
      <c r="H372" s="66"/>
      <c r="I372" s="66"/>
      <c r="J372" s="66"/>
      <c r="K372" s="66"/>
    </row>
    <row r="373" spans="2:11">
      <c r="B373" s="66"/>
      <c r="C373" s="66"/>
      <c r="D373" s="66"/>
      <c r="E373" s="66"/>
      <c r="F373" s="66"/>
      <c r="G373" s="66"/>
      <c r="H373" s="66"/>
      <c r="I373" s="66"/>
      <c r="J373" s="66"/>
      <c r="K373" s="66"/>
    </row>
    <row r="374" spans="2:11">
      <c r="B374" s="66"/>
      <c r="C374" s="66"/>
      <c r="D374" s="66"/>
      <c r="E374" s="66"/>
      <c r="F374" s="66"/>
      <c r="G374" s="66"/>
      <c r="H374" s="66"/>
      <c r="I374" s="66"/>
      <c r="J374" s="66"/>
      <c r="K374" s="66"/>
    </row>
    <row r="375" spans="2:11">
      <c r="B375" s="66"/>
      <c r="C375" s="66"/>
      <c r="D375" s="66"/>
      <c r="E375" s="66"/>
      <c r="F375" s="66"/>
      <c r="G375" s="66"/>
      <c r="H375" s="66"/>
      <c r="I375" s="66"/>
      <c r="J375" s="66"/>
      <c r="K375" s="66"/>
    </row>
    <row r="376" spans="2:11">
      <c r="B376" s="66"/>
      <c r="C376" s="66"/>
      <c r="D376" s="66"/>
      <c r="E376" s="66"/>
      <c r="F376" s="66"/>
      <c r="G376" s="66"/>
      <c r="H376" s="66"/>
      <c r="I376" s="66"/>
      <c r="J376" s="66"/>
      <c r="K376" s="66"/>
    </row>
    <row r="377" spans="2:11">
      <c r="B377" s="66"/>
      <c r="C377" s="66"/>
      <c r="D377" s="66"/>
      <c r="E377" s="66"/>
      <c r="F377" s="66"/>
      <c r="G377" s="66"/>
      <c r="H377" s="66"/>
      <c r="I377" s="66"/>
      <c r="J377" s="66"/>
      <c r="K377" s="66"/>
    </row>
    <row r="378" spans="2:11">
      <c r="B378" s="66"/>
      <c r="C378" s="66"/>
      <c r="D378" s="66"/>
      <c r="E378" s="66"/>
      <c r="F378" s="66"/>
      <c r="G378" s="66"/>
      <c r="H378" s="66"/>
      <c r="I378" s="66"/>
      <c r="J378" s="66"/>
      <c r="K378" s="66"/>
    </row>
    <row r="379" spans="2:11">
      <c r="B379" s="66"/>
      <c r="C379" s="66"/>
      <c r="D379" s="66"/>
      <c r="E379" s="66"/>
      <c r="F379" s="66"/>
      <c r="G379" s="66"/>
      <c r="H379" s="66"/>
      <c r="I379" s="66"/>
      <c r="J379" s="66"/>
      <c r="K379" s="66"/>
    </row>
    <row r="380" spans="2:11">
      <c r="B380" s="66"/>
      <c r="C380" s="66"/>
      <c r="D380" s="66"/>
      <c r="E380" s="66"/>
      <c r="F380" s="66"/>
      <c r="G380" s="66"/>
      <c r="H380" s="66"/>
      <c r="I380" s="66"/>
      <c r="J380" s="66"/>
      <c r="K380" s="66"/>
    </row>
    <row r="381" spans="2:11">
      <c r="B381" s="66"/>
      <c r="C381" s="66"/>
      <c r="D381" s="66"/>
      <c r="E381" s="66"/>
      <c r="F381" s="66"/>
      <c r="G381" s="66"/>
      <c r="H381" s="66"/>
      <c r="I381" s="66"/>
      <c r="J381" s="66"/>
      <c r="K381" s="66"/>
    </row>
    <row r="382" spans="2:11">
      <c r="B382" s="66"/>
      <c r="C382" s="66"/>
      <c r="D382" s="66"/>
      <c r="E382" s="66"/>
      <c r="F382" s="66"/>
      <c r="G382" s="66"/>
      <c r="H382" s="66"/>
      <c r="I382" s="66"/>
      <c r="J382" s="66"/>
      <c r="K382" s="66"/>
    </row>
    <row r="383" spans="2:11">
      <c r="B383" s="66"/>
      <c r="C383" s="66"/>
      <c r="D383" s="66"/>
      <c r="E383" s="66"/>
      <c r="F383" s="66"/>
      <c r="G383" s="66"/>
      <c r="H383" s="66"/>
      <c r="I383" s="66"/>
      <c r="J383" s="66"/>
      <c r="K383" s="66"/>
    </row>
    <row r="384" spans="2:11">
      <c r="B384" s="66"/>
      <c r="C384" s="66"/>
      <c r="D384" s="66"/>
      <c r="E384" s="66"/>
      <c r="F384" s="66"/>
      <c r="G384" s="66"/>
      <c r="H384" s="66"/>
      <c r="I384" s="66"/>
      <c r="J384" s="66"/>
      <c r="K384" s="66"/>
    </row>
    <row r="385" spans="2:11">
      <c r="B385" s="66"/>
      <c r="C385" s="66"/>
      <c r="D385" s="66"/>
      <c r="E385" s="66"/>
      <c r="F385" s="66"/>
      <c r="G385" s="66"/>
      <c r="H385" s="66"/>
      <c r="I385" s="66"/>
      <c r="J385" s="66"/>
      <c r="K385" s="66"/>
    </row>
    <row r="386" spans="2:11">
      <c r="B386" s="66"/>
      <c r="C386" s="66"/>
      <c r="D386" s="66"/>
      <c r="E386" s="66"/>
      <c r="F386" s="66"/>
      <c r="G386" s="66"/>
      <c r="H386" s="66"/>
      <c r="I386" s="66"/>
      <c r="J386" s="66"/>
      <c r="K386" s="66"/>
    </row>
    <row r="387" spans="2:11">
      <c r="B387" s="66"/>
      <c r="C387" s="66"/>
      <c r="D387" s="66"/>
      <c r="E387" s="66"/>
      <c r="F387" s="66"/>
      <c r="G387" s="66"/>
      <c r="H387" s="66"/>
      <c r="I387" s="66"/>
      <c r="J387" s="66"/>
      <c r="K387" s="66"/>
    </row>
    <row r="388" spans="2:11">
      <c r="B388" s="66"/>
      <c r="C388" s="66"/>
      <c r="D388" s="66"/>
      <c r="E388" s="66"/>
      <c r="F388" s="66"/>
      <c r="G388" s="66"/>
      <c r="H388" s="66"/>
      <c r="I388" s="66"/>
      <c r="J388" s="66"/>
      <c r="K388" s="66"/>
    </row>
    <row r="389" spans="2:11">
      <c r="B389" s="66"/>
      <c r="C389" s="66"/>
      <c r="D389" s="66"/>
      <c r="E389" s="66"/>
      <c r="F389" s="66"/>
      <c r="G389" s="66"/>
      <c r="H389" s="66"/>
      <c r="I389" s="66"/>
      <c r="J389" s="66"/>
      <c r="K389" s="66"/>
    </row>
    <row r="390" spans="2:11">
      <c r="B390" s="66"/>
      <c r="C390" s="66"/>
      <c r="D390" s="66"/>
      <c r="E390" s="66"/>
      <c r="F390" s="66"/>
      <c r="G390" s="66"/>
      <c r="H390" s="66"/>
      <c r="I390" s="66"/>
      <c r="J390" s="66"/>
      <c r="K390" s="66"/>
    </row>
    <row r="391" spans="2:11">
      <c r="B391" s="66"/>
      <c r="C391" s="66"/>
      <c r="D391" s="66"/>
      <c r="E391" s="66"/>
      <c r="F391" s="66"/>
      <c r="G391" s="66"/>
      <c r="H391" s="66"/>
      <c r="I391" s="66"/>
      <c r="J391" s="66"/>
      <c r="K391" s="66"/>
    </row>
    <row r="392" spans="2:11">
      <c r="B392" s="66"/>
      <c r="C392" s="66"/>
      <c r="D392" s="66"/>
      <c r="E392" s="66"/>
      <c r="F392" s="66"/>
      <c r="G392" s="66"/>
      <c r="H392" s="66"/>
      <c r="I392" s="66"/>
      <c r="J392" s="66"/>
      <c r="K392" s="66"/>
    </row>
    <row r="393" spans="2:11">
      <c r="B393" s="66"/>
      <c r="C393" s="66"/>
      <c r="D393" s="66"/>
      <c r="E393" s="66"/>
      <c r="F393" s="66"/>
      <c r="G393" s="66"/>
      <c r="H393" s="66"/>
      <c r="I393" s="66"/>
      <c r="J393" s="66"/>
      <c r="K393" s="66"/>
    </row>
    <row r="394" spans="2:11">
      <c r="B394" s="66"/>
      <c r="C394" s="66"/>
      <c r="D394" s="66"/>
      <c r="E394" s="66"/>
      <c r="F394" s="66"/>
      <c r="G394" s="66"/>
      <c r="H394" s="66"/>
      <c r="I394" s="66"/>
      <c r="J394" s="66"/>
      <c r="K394" s="66"/>
    </row>
    <row r="395" spans="2:11">
      <c r="B395" s="66"/>
      <c r="C395" s="66"/>
      <c r="D395" s="66"/>
      <c r="E395" s="66"/>
      <c r="F395" s="66"/>
      <c r="G395" s="66"/>
      <c r="H395" s="66"/>
      <c r="I395" s="66"/>
      <c r="J395" s="66"/>
      <c r="K395" s="66"/>
    </row>
    <row r="396" spans="2:11">
      <c r="B396" s="66"/>
      <c r="C396" s="66"/>
      <c r="D396" s="66"/>
      <c r="E396" s="66"/>
      <c r="F396" s="66"/>
      <c r="G396" s="66"/>
      <c r="H396" s="66"/>
      <c r="I396" s="66"/>
      <c r="J396" s="66"/>
      <c r="K396" s="66"/>
    </row>
    <row r="397" spans="2:11">
      <c r="B397" s="66"/>
      <c r="C397" s="66"/>
      <c r="D397" s="66"/>
      <c r="E397" s="66"/>
      <c r="F397" s="66"/>
      <c r="G397" s="66"/>
      <c r="H397" s="66"/>
      <c r="I397" s="66"/>
      <c r="J397" s="66"/>
      <c r="K397" s="66"/>
    </row>
    <row r="398" spans="2:11">
      <c r="B398" s="66"/>
      <c r="C398" s="66"/>
      <c r="D398" s="66"/>
      <c r="E398" s="66"/>
      <c r="F398" s="66"/>
      <c r="G398" s="66"/>
      <c r="H398" s="66"/>
      <c r="I398" s="66"/>
      <c r="J398" s="66"/>
      <c r="K398" s="66"/>
    </row>
    <row r="399" spans="2:11">
      <c r="B399" s="66"/>
      <c r="C399" s="66"/>
      <c r="D399" s="66"/>
      <c r="E399" s="66"/>
      <c r="F399" s="66"/>
      <c r="G399" s="66"/>
      <c r="H399" s="66"/>
      <c r="I399" s="66"/>
      <c r="J399" s="66"/>
      <c r="K399" s="66"/>
    </row>
    <row r="400" spans="2:11">
      <c r="B400" s="66"/>
      <c r="C400" s="66"/>
      <c r="D400" s="66"/>
      <c r="E400" s="66"/>
      <c r="F400" s="66"/>
      <c r="G400" s="66"/>
      <c r="H400" s="66"/>
      <c r="I400" s="66"/>
      <c r="J400" s="66"/>
      <c r="K400" s="66"/>
    </row>
    <row r="401" spans="2:11">
      <c r="B401" s="66"/>
      <c r="C401" s="66"/>
      <c r="D401" s="66"/>
      <c r="E401" s="66"/>
      <c r="F401" s="66"/>
      <c r="G401" s="66"/>
      <c r="H401" s="66"/>
      <c r="I401" s="66"/>
      <c r="J401" s="66"/>
      <c r="K401" s="66"/>
    </row>
    <row r="402" spans="2:11">
      <c r="B402" s="66"/>
      <c r="C402" s="66"/>
      <c r="D402" s="66"/>
      <c r="E402" s="66"/>
      <c r="F402" s="66"/>
      <c r="G402" s="66"/>
      <c r="H402" s="66"/>
      <c r="I402" s="66"/>
      <c r="J402" s="66"/>
      <c r="K402" s="66"/>
    </row>
    <row r="403" spans="2:11">
      <c r="B403" s="66"/>
      <c r="C403" s="66"/>
      <c r="D403" s="66"/>
      <c r="E403" s="66"/>
      <c r="F403" s="66"/>
      <c r="G403" s="66"/>
      <c r="H403" s="66"/>
      <c r="I403" s="66"/>
      <c r="J403" s="66"/>
      <c r="K403" s="66"/>
    </row>
    <row r="404" spans="2:11">
      <c r="B404" s="66"/>
      <c r="C404" s="66"/>
      <c r="D404" s="66"/>
      <c r="E404" s="66"/>
      <c r="F404" s="66"/>
      <c r="G404" s="66"/>
      <c r="H404" s="66"/>
      <c r="I404" s="66"/>
      <c r="J404" s="66"/>
      <c r="K404" s="66"/>
    </row>
    <row r="405" spans="2:11">
      <c r="B405" s="66"/>
      <c r="C405" s="66"/>
      <c r="D405" s="66"/>
      <c r="E405" s="66"/>
      <c r="F405" s="66"/>
      <c r="G405" s="66"/>
      <c r="H405" s="66"/>
      <c r="I405" s="66"/>
      <c r="J405" s="66"/>
      <c r="K405" s="66"/>
    </row>
    <row r="406" spans="2:11">
      <c r="B406" s="66"/>
      <c r="C406" s="66"/>
      <c r="D406" s="66"/>
      <c r="E406" s="66"/>
      <c r="F406" s="66"/>
      <c r="G406" s="66"/>
      <c r="H406" s="66"/>
      <c r="I406" s="66"/>
      <c r="J406" s="66"/>
      <c r="K406" s="66"/>
    </row>
    <row r="407" spans="2:11">
      <c r="B407" s="66"/>
      <c r="C407" s="66"/>
      <c r="D407" s="66"/>
      <c r="E407" s="66"/>
      <c r="F407" s="66"/>
      <c r="G407" s="66"/>
      <c r="H407" s="66"/>
      <c r="I407" s="66"/>
      <c r="J407" s="66"/>
      <c r="K407" s="66"/>
    </row>
    <row r="408" spans="2:11">
      <c r="B408" s="66"/>
      <c r="C408" s="66"/>
      <c r="D408" s="66"/>
      <c r="E408" s="66"/>
      <c r="F408" s="66"/>
      <c r="G408" s="66"/>
      <c r="H408" s="66"/>
      <c r="I408" s="66"/>
      <c r="J408" s="66"/>
      <c r="K408" s="66"/>
    </row>
    <row r="409" spans="2:11">
      <c r="B409" s="66"/>
      <c r="C409" s="66"/>
      <c r="D409" s="66"/>
      <c r="E409" s="66"/>
      <c r="F409" s="66"/>
      <c r="G409" s="66"/>
      <c r="H409" s="66"/>
      <c r="I409" s="66"/>
      <c r="J409" s="66"/>
      <c r="K409" s="66"/>
    </row>
    <row r="410" spans="2:11">
      <c r="B410" s="66"/>
      <c r="C410" s="66"/>
      <c r="D410" s="66"/>
      <c r="E410" s="66"/>
      <c r="F410" s="66"/>
      <c r="G410" s="66"/>
      <c r="H410" s="66"/>
      <c r="I410" s="66"/>
      <c r="J410" s="66"/>
      <c r="K410" s="66"/>
    </row>
    <row r="411" spans="2:11">
      <c r="B411" s="66"/>
      <c r="C411" s="66"/>
      <c r="D411" s="66"/>
      <c r="E411" s="66"/>
      <c r="F411" s="66"/>
      <c r="G411" s="66"/>
      <c r="H411" s="66"/>
      <c r="I411" s="66"/>
      <c r="J411" s="66"/>
      <c r="K411" s="66"/>
    </row>
    <row r="412" spans="2:11">
      <c r="B412" s="66"/>
      <c r="C412" s="66"/>
      <c r="D412" s="66"/>
      <c r="E412" s="66"/>
      <c r="F412" s="66"/>
      <c r="G412" s="66"/>
      <c r="H412" s="66"/>
      <c r="I412" s="66"/>
      <c r="J412" s="66"/>
      <c r="K412" s="66"/>
    </row>
    <row r="413" spans="2:11">
      <c r="B413" s="66"/>
      <c r="C413" s="66"/>
      <c r="D413" s="66"/>
      <c r="E413" s="66"/>
      <c r="F413" s="66"/>
      <c r="G413" s="66"/>
      <c r="H413" s="66"/>
      <c r="I413" s="66"/>
      <c r="J413" s="66"/>
      <c r="K413" s="66"/>
    </row>
    <row r="414" spans="2:11">
      <c r="B414" s="66"/>
      <c r="C414" s="66"/>
      <c r="D414" s="66"/>
      <c r="E414" s="66"/>
      <c r="F414" s="66"/>
      <c r="G414" s="66"/>
      <c r="H414" s="66"/>
      <c r="I414" s="66"/>
      <c r="J414" s="66"/>
      <c r="K414" s="66"/>
    </row>
    <row r="415" spans="2:11">
      <c r="B415" s="66"/>
      <c r="C415" s="66"/>
      <c r="D415" s="66"/>
      <c r="E415" s="66"/>
      <c r="F415" s="66"/>
      <c r="G415" s="66"/>
      <c r="H415" s="66"/>
      <c r="I415" s="66"/>
      <c r="J415" s="66"/>
      <c r="K415" s="66"/>
    </row>
    <row r="416" spans="2:11">
      <c r="B416" s="66"/>
      <c r="C416" s="66"/>
      <c r="D416" s="66"/>
      <c r="E416" s="66"/>
      <c r="F416" s="66"/>
      <c r="G416" s="66"/>
      <c r="H416" s="66"/>
      <c r="I416" s="66"/>
      <c r="J416" s="66"/>
      <c r="K416" s="66"/>
    </row>
    <row r="417" spans="2:11">
      <c r="B417" s="66"/>
      <c r="C417" s="66"/>
      <c r="D417" s="66"/>
      <c r="E417" s="66"/>
      <c r="F417" s="66"/>
      <c r="G417" s="66"/>
      <c r="H417" s="66"/>
      <c r="I417" s="66"/>
      <c r="J417" s="66"/>
      <c r="K417" s="66"/>
    </row>
    <row r="418" spans="2:11">
      <c r="B418" s="66"/>
      <c r="C418" s="66"/>
      <c r="D418" s="66"/>
      <c r="E418" s="66"/>
      <c r="F418" s="66"/>
      <c r="G418" s="66"/>
      <c r="H418" s="66"/>
      <c r="I418" s="66"/>
      <c r="J418" s="66"/>
      <c r="K418" s="66"/>
    </row>
    <row r="419" spans="2:11">
      <c r="B419" s="66"/>
      <c r="C419" s="66"/>
      <c r="D419" s="66"/>
      <c r="E419" s="66"/>
      <c r="F419" s="66"/>
      <c r="G419" s="66"/>
      <c r="H419" s="66"/>
      <c r="I419" s="66"/>
      <c r="J419" s="66"/>
      <c r="K419" s="66"/>
    </row>
    <row r="420" spans="2:11">
      <c r="B420" s="66"/>
      <c r="C420" s="66"/>
      <c r="D420" s="66"/>
      <c r="E420" s="66"/>
      <c r="F420" s="66"/>
      <c r="G420" s="66"/>
      <c r="H420" s="66"/>
      <c r="I420" s="66"/>
      <c r="J420" s="66"/>
      <c r="K420" s="66"/>
    </row>
    <row r="421" spans="2:11">
      <c r="B421" s="66"/>
      <c r="C421" s="66"/>
      <c r="D421" s="66"/>
      <c r="E421" s="66"/>
      <c r="F421" s="66"/>
      <c r="G421" s="66"/>
      <c r="H421" s="66"/>
      <c r="I421" s="66"/>
      <c r="J421" s="66"/>
      <c r="K421" s="66"/>
    </row>
    <row r="422" spans="2:11">
      <c r="B422" s="66"/>
      <c r="C422" s="66"/>
      <c r="D422" s="66"/>
      <c r="E422" s="66"/>
      <c r="F422" s="66"/>
      <c r="G422" s="66"/>
      <c r="H422" s="66"/>
      <c r="I422" s="66"/>
      <c r="J422" s="66"/>
      <c r="K422" s="66"/>
    </row>
    <row r="423" spans="2:11">
      <c r="B423" s="66"/>
      <c r="C423" s="66"/>
      <c r="D423" s="66"/>
      <c r="E423" s="66"/>
      <c r="F423" s="66"/>
      <c r="G423" s="66"/>
      <c r="H423" s="66"/>
      <c r="I423" s="66"/>
      <c r="J423" s="66"/>
      <c r="K423" s="66"/>
    </row>
    <row r="424" spans="2:11">
      <c r="B424" s="66"/>
      <c r="C424" s="66"/>
      <c r="D424" s="66"/>
      <c r="E424" s="66"/>
      <c r="F424" s="66"/>
      <c r="G424" s="66"/>
      <c r="H424" s="66"/>
      <c r="I424" s="66"/>
      <c r="J424" s="66"/>
      <c r="K424" s="66"/>
    </row>
    <row r="425" spans="2:11">
      <c r="B425" s="66"/>
      <c r="C425" s="66"/>
      <c r="D425" s="66"/>
      <c r="E425" s="66"/>
      <c r="F425" s="66"/>
      <c r="G425" s="66"/>
      <c r="H425" s="66"/>
      <c r="I425" s="66"/>
      <c r="J425" s="66"/>
      <c r="K425" s="66"/>
    </row>
    <row r="426" spans="2:11">
      <c r="B426" s="66"/>
      <c r="C426" s="66"/>
      <c r="D426" s="66"/>
      <c r="E426" s="66"/>
      <c r="F426" s="66"/>
      <c r="G426" s="66"/>
      <c r="H426" s="66"/>
      <c r="I426" s="66"/>
      <c r="J426" s="66"/>
      <c r="K426" s="66"/>
    </row>
    <row r="427" spans="2:11">
      <c r="B427" s="66"/>
      <c r="C427" s="66"/>
      <c r="D427" s="66"/>
      <c r="E427" s="66"/>
      <c r="F427" s="66"/>
      <c r="G427" s="66"/>
      <c r="H427" s="66"/>
      <c r="I427" s="66"/>
      <c r="J427" s="66"/>
      <c r="K427" s="66"/>
    </row>
    <row r="428" spans="2:11">
      <c r="B428" s="66"/>
      <c r="C428" s="66"/>
      <c r="D428" s="66"/>
      <c r="E428" s="66"/>
      <c r="F428" s="66"/>
      <c r="G428" s="66"/>
      <c r="H428" s="66"/>
      <c r="I428" s="66"/>
      <c r="J428" s="66"/>
      <c r="K428" s="66"/>
    </row>
    <row r="429" spans="2:11">
      <c r="B429" s="66"/>
      <c r="C429" s="66"/>
      <c r="D429" s="66"/>
      <c r="E429" s="66"/>
      <c r="F429" s="66"/>
      <c r="G429" s="66"/>
      <c r="H429" s="66"/>
      <c r="I429" s="66"/>
      <c r="J429" s="66"/>
      <c r="K429" s="66"/>
    </row>
    <row r="430" spans="2:11">
      <c r="B430" s="66"/>
      <c r="C430" s="66"/>
      <c r="D430" s="66"/>
      <c r="E430" s="66"/>
      <c r="F430" s="66"/>
      <c r="G430" s="66"/>
      <c r="H430" s="66"/>
      <c r="I430" s="66"/>
      <c r="J430" s="66"/>
      <c r="K430" s="66"/>
    </row>
    <row r="431" spans="2:11">
      <c r="B431" s="66"/>
      <c r="C431" s="66"/>
      <c r="D431" s="66"/>
      <c r="E431" s="66"/>
      <c r="F431" s="66"/>
      <c r="G431" s="66"/>
      <c r="H431" s="66"/>
      <c r="I431" s="66"/>
      <c r="J431" s="66"/>
      <c r="K431" s="66"/>
    </row>
    <row r="432" spans="2:11">
      <c r="B432" s="66"/>
      <c r="C432" s="66"/>
      <c r="D432" s="66"/>
      <c r="E432" s="66"/>
      <c r="F432" s="66"/>
      <c r="G432" s="66"/>
      <c r="H432" s="66"/>
      <c r="I432" s="66"/>
      <c r="J432" s="66"/>
      <c r="K432" s="66"/>
    </row>
    <row r="433" spans="2:11">
      <c r="B433" s="66"/>
      <c r="C433" s="66"/>
      <c r="D433" s="66"/>
      <c r="E433" s="66"/>
      <c r="F433" s="66"/>
      <c r="G433" s="66"/>
      <c r="H433" s="66"/>
      <c r="I433" s="66"/>
      <c r="J433" s="66"/>
      <c r="K433" s="66"/>
    </row>
    <row r="434" spans="2:11">
      <c r="B434" s="66"/>
      <c r="C434" s="66"/>
      <c r="D434" s="66"/>
      <c r="E434" s="66"/>
      <c r="F434" s="66"/>
      <c r="G434" s="66"/>
      <c r="H434" s="66"/>
      <c r="I434" s="66"/>
      <c r="J434" s="66"/>
      <c r="K434" s="66"/>
    </row>
    <row r="435" spans="2:11">
      <c r="B435" s="66"/>
      <c r="C435" s="66"/>
      <c r="D435" s="66"/>
      <c r="E435" s="66"/>
      <c r="F435" s="66"/>
      <c r="G435" s="66"/>
      <c r="H435" s="66"/>
      <c r="I435" s="66"/>
      <c r="J435" s="66"/>
      <c r="K435" s="66"/>
    </row>
    <row r="436" spans="2:11">
      <c r="B436" s="66"/>
      <c r="C436" s="66"/>
      <c r="D436" s="66"/>
      <c r="E436" s="66"/>
      <c r="F436" s="66"/>
      <c r="G436" s="66"/>
      <c r="H436" s="66"/>
      <c r="I436" s="66"/>
      <c r="J436" s="66"/>
      <c r="K436" s="66"/>
    </row>
    <row r="437" spans="2:11">
      <c r="B437" s="66"/>
      <c r="C437" s="66"/>
      <c r="D437" s="66"/>
      <c r="E437" s="66"/>
      <c r="F437" s="66"/>
      <c r="G437" s="66"/>
      <c r="H437" s="66"/>
      <c r="I437" s="66"/>
      <c r="J437" s="66"/>
      <c r="K437" s="66"/>
    </row>
    <row r="438" spans="2:11">
      <c r="B438" s="66"/>
      <c r="C438" s="66"/>
      <c r="D438" s="66"/>
      <c r="E438" s="66"/>
      <c r="F438" s="66"/>
      <c r="G438" s="66"/>
      <c r="H438" s="66"/>
      <c r="I438" s="66"/>
      <c r="J438" s="66"/>
      <c r="K438" s="66"/>
    </row>
    <row r="439" spans="2:11">
      <c r="B439" s="66"/>
      <c r="C439" s="66"/>
      <c r="D439" s="66"/>
      <c r="E439" s="66"/>
      <c r="F439" s="66"/>
      <c r="G439" s="66"/>
      <c r="H439" s="66"/>
      <c r="I439" s="66"/>
      <c r="J439" s="66"/>
      <c r="K439" s="66"/>
    </row>
    <row r="440" spans="2:11">
      <c r="B440" s="66"/>
      <c r="C440" s="66"/>
      <c r="D440" s="66"/>
      <c r="E440" s="66"/>
      <c r="F440" s="66"/>
      <c r="G440" s="66"/>
      <c r="H440" s="66"/>
      <c r="I440" s="66"/>
      <c r="J440" s="66"/>
      <c r="K440" s="66"/>
    </row>
    <row r="441" spans="2:11">
      <c r="B441" s="66"/>
      <c r="C441" s="66"/>
      <c r="D441" s="66"/>
      <c r="E441" s="66"/>
      <c r="F441" s="66"/>
      <c r="G441" s="66"/>
      <c r="H441" s="66"/>
      <c r="I441" s="66"/>
      <c r="J441" s="66"/>
      <c r="K441" s="66"/>
    </row>
    <row r="442" spans="2:11">
      <c r="B442" s="66"/>
      <c r="C442" s="66"/>
      <c r="D442" s="66"/>
      <c r="E442" s="66"/>
      <c r="F442" s="66"/>
      <c r="G442" s="66"/>
      <c r="H442" s="66"/>
      <c r="I442" s="66"/>
      <c r="J442" s="66"/>
      <c r="K442" s="66"/>
    </row>
    <row r="443" spans="2:11">
      <c r="B443" s="66"/>
      <c r="C443" s="66"/>
      <c r="D443" s="66"/>
      <c r="E443" s="66"/>
      <c r="F443" s="66"/>
      <c r="G443" s="66"/>
      <c r="H443" s="66"/>
      <c r="I443" s="66"/>
      <c r="J443" s="66"/>
      <c r="K443" s="66"/>
    </row>
    <row r="444" spans="2:11">
      <c r="B444" s="66"/>
      <c r="C444" s="66"/>
      <c r="D444" s="66"/>
      <c r="E444" s="66"/>
      <c r="F444" s="66"/>
      <c r="G444" s="66"/>
      <c r="H444" s="66"/>
      <c r="I444" s="66"/>
      <c r="J444" s="66"/>
      <c r="K444" s="66"/>
    </row>
    <row r="445" spans="2:11">
      <c r="B445" s="66"/>
      <c r="C445" s="66"/>
      <c r="D445" s="66"/>
      <c r="E445" s="66"/>
      <c r="F445" s="66"/>
      <c r="G445" s="66"/>
      <c r="H445" s="66"/>
      <c r="I445" s="66"/>
      <c r="J445" s="66"/>
      <c r="K445" s="66"/>
    </row>
    <row r="446" spans="2:11">
      <c r="B446" s="66"/>
      <c r="C446" s="66"/>
      <c r="D446" s="66"/>
      <c r="E446" s="66"/>
      <c r="F446" s="66"/>
      <c r="G446" s="66"/>
      <c r="H446" s="66"/>
      <c r="I446" s="66"/>
      <c r="J446" s="66"/>
      <c r="K446" s="66"/>
    </row>
    <row r="447" spans="2:11">
      <c r="B447" s="66"/>
      <c r="C447" s="66"/>
      <c r="D447" s="66"/>
      <c r="E447" s="66"/>
      <c r="F447" s="66"/>
      <c r="G447" s="66"/>
      <c r="H447" s="66"/>
      <c r="I447" s="66"/>
      <c r="J447" s="66"/>
      <c r="K447" s="66"/>
    </row>
    <row r="448" spans="2:11">
      <c r="B448" s="66"/>
      <c r="C448" s="66"/>
      <c r="D448" s="66"/>
      <c r="E448" s="66"/>
      <c r="F448" s="66"/>
      <c r="G448" s="66"/>
      <c r="H448" s="66"/>
      <c r="I448" s="66"/>
      <c r="J448" s="66"/>
      <c r="K448" s="66"/>
    </row>
    <row r="449" spans="2:11">
      <c r="B449" s="66"/>
      <c r="C449" s="66"/>
      <c r="D449" s="66"/>
      <c r="E449" s="66"/>
      <c r="F449" s="66"/>
      <c r="G449" s="66"/>
      <c r="H449" s="66"/>
      <c r="I449" s="66"/>
      <c r="J449" s="66"/>
      <c r="K449" s="66"/>
    </row>
    <row r="450" spans="2:11">
      <c r="B450" s="66"/>
      <c r="C450" s="66"/>
      <c r="D450" s="66"/>
      <c r="E450" s="66"/>
      <c r="F450" s="66"/>
      <c r="G450" s="66"/>
      <c r="H450" s="66"/>
      <c r="I450" s="66"/>
      <c r="J450" s="66"/>
      <c r="K450" s="66"/>
    </row>
    <row r="451" spans="2:11">
      <c r="B451" s="66"/>
      <c r="C451" s="66"/>
      <c r="D451" s="66"/>
      <c r="E451" s="66"/>
      <c r="F451" s="66"/>
      <c r="G451" s="66"/>
      <c r="H451" s="66"/>
      <c r="I451" s="66"/>
      <c r="J451" s="66"/>
      <c r="K451" s="66"/>
    </row>
    <row r="452" spans="2:11">
      <c r="B452" s="66"/>
      <c r="C452" s="66"/>
      <c r="D452" s="66"/>
      <c r="E452" s="66"/>
      <c r="F452" s="66"/>
      <c r="G452" s="66"/>
      <c r="H452" s="66"/>
      <c r="I452" s="66"/>
      <c r="J452" s="66"/>
      <c r="K452" s="66"/>
    </row>
    <row r="453" spans="2:11">
      <c r="B453" s="66"/>
      <c r="C453" s="66"/>
      <c r="D453" s="66"/>
      <c r="E453" s="66"/>
      <c r="F453" s="66"/>
      <c r="G453" s="66"/>
      <c r="H453" s="66"/>
      <c r="I453" s="66"/>
      <c r="J453" s="66"/>
      <c r="K453" s="66"/>
    </row>
    <row r="454" spans="2:11">
      <c r="B454" s="66"/>
      <c r="C454" s="66"/>
      <c r="D454" s="66"/>
      <c r="E454" s="66"/>
      <c r="F454" s="66"/>
      <c r="G454" s="66"/>
      <c r="H454" s="66"/>
      <c r="I454" s="66"/>
      <c r="J454" s="66"/>
      <c r="K454" s="66"/>
    </row>
    <row r="455" spans="2:11">
      <c r="B455" s="66"/>
      <c r="C455" s="66"/>
      <c r="D455" s="66"/>
      <c r="E455" s="66"/>
      <c r="F455" s="66"/>
      <c r="G455" s="66"/>
      <c r="H455" s="66"/>
      <c r="I455" s="66"/>
      <c r="J455" s="66"/>
      <c r="K455" s="66"/>
    </row>
    <row r="456" spans="2:11">
      <c r="B456" s="66"/>
      <c r="C456" s="66"/>
      <c r="D456" s="66"/>
      <c r="E456" s="66"/>
      <c r="F456" s="66"/>
      <c r="G456" s="66"/>
      <c r="H456" s="66"/>
      <c r="I456" s="66"/>
      <c r="J456" s="66"/>
      <c r="K456" s="66"/>
    </row>
    <row r="457" spans="2:11">
      <c r="B457" s="66"/>
      <c r="C457" s="66"/>
      <c r="D457" s="66"/>
      <c r="E457" s="66"/>
      <c r="F457" s="66"/>
      <c r="G457" s="66"/>
      <c r="H457" s="66"/>
      <c r="I457" s="66"/>
      <c r="J457" s="66"/>
      <c r="K457" s="66"/>
    </row>
    <row r="458" spans="2:11">
      <c r="B458" s="66"/>
      <c r="C458" s="66"/>
      <c r="D458" s="66"/>
      <c r="E458" s="66"/>
      <c r="F458" s="66"/>
      <c r="G458" s="66"/>
      <c r="H458" s="66"/>
      <c r="I458" s="66"/>
      <c r="J458" s="66"/>
      <c r="K458" s="66"/>
    </row>
    <row r="459" spans="2:11">
      <c r="B459" s="66"/>
      <c r="C459" s="66"/>
      <c r="D459" s="66"/>
      <c r="E459" s="66"/>
      <c r="F459" s="66"/>
      <c r="G459" s="66"/>
      <c r="H459" s="66"/>
      <c r="I459" s="66"/>
      <c r="J459" s="66"/>
      <c r="K459" s="66"/>
    </row>
    <row r="460" spans="2:11">
      <c r="B460" s="66"/>
      <c r="C460" s="66"/>
      <c r="D460" s="66"/>
      <c r="E460" s="66"/>
      <c r="F460" s="66"/>
      <c r="G460" s="66"/>
      <c r="H460" s="66"/>
      <c r="I460" s="66"/>
      <c r="J460" s="66"/>
      <c r="K460" s="66"/>
    </row>
    <row r="461" spans="2:11">
      <c r="B461" s="66"/>
      <c r="C461" s="66"/>
      <c r="D461" s="66"/>
      <c r="E461" s="66"/>
      <c r="F461" s="66"/>
      <c r="G461" s="66"/>
      <c r="H461" s="66"/>
      <c r="I461" s="66"/>
      <c r="J461" s="66"/>
      <c r="K461" s="66"/>
    </row>
    <row r="462" spans="2:11">
      <c r="B462" s="66"/>
      <c r="C462" s="66"/>
      <c r="D462" s="66"/>
      <c r="E462" s="66"/>
      <c r="F462" s="66"/>
      <c r="G462" s="66"/>
      <c r="H462" s="66"/>
      <c r="I462" s="66"/>
      <c r="J462" s="66"/>
      <c r="K462" s="66"/>
    </row>
    <row r="463" spans="2:11">
      <c r="B463" s="66"/>
      <c r="C463" s="66"/>
      <c r="D463" s="66"/>
      <c r="E463" s="66"/>
      <c r="F463" s="66"/>
      <c r="G463" s="66"/>
      <c r="H463" s="66"/>
      <c r="I463" s="66"/>
      <c r="J463" s="66"/>
      <c r="K463" s="66"/>
    </row>
    <row r="464" spans="2:11">
      <c r="B464" s="66"/>
      <c r="C464" s="66"/>
      <c r="D464" s="66"/>
      <c r="E464" s="66"/>
      <c r="F464" s="66"/>
      <c r="G464" s="66"/>
      <c r="H464" s="66"/>
      <c r="I464" s="66"/>
      <c r="J464" s="66"/>
      <c r="K464" s="66"/>
    </row>
    <row r="465" spans="2:11">
      <c r="B465" s="66"/>
      <c r="C465" s="66"/>
      <c r="D465" s="66"/>
      <c r="E465" s="66"/>
      <c r="F465" s="66"/>
      <c r="G465" s="66"/>
      <c r="H465" s="66"/>
      <c r="I465" s="66"/>
      <c r="J465" s="66"/>
      <c r="K465" s="66"/>
    </row>
    <row r="466" spans="2:11">
      <c r="B466" s="66"/>
      <c r="C466" s="66"/>
      <c r="D466" s="66"/>
      <c r="E466" s="66"/>
      <c r="F466" s="66"/>
      <c r="G466" s="66"/>
      <c r="H466" s="66"/>
      <c r="I466" s="66"/>
      <c r="J466" s="66"/>
      <c r="K466" s="66"/>
    </row>
    <row r="467" spans="2:11">
      <c r="B467" s="66"/>
      <c r="C467" s="66"/>
      <c r="D467" s="66"/>
      <c r="E467" s="66"/>
      <c r="F467" s="66"/>
      <c r="G467" s="66"/>
      <c r="H467" s="66"/>
      <c r="I467" s="66"/>
      <c r="J467" s="66"/>
      <c r="K467" s="66"/>
    </row>
    <row r="468" spans="2:11">
      <c r="B468" s="66"/>
      <c r="C468" s="66"/>
      <c r="D468" s="66"/>
      <c r="E468" s="66"/>
      <c r="F468" s="66"/>
      <c r="G468" s="66"/>
      <c r="H468" s="66"/>
      <c r="I468" s="66"/>
      <c r="J468" s="66"/>
      <c r="K468" s="66"/>
    </row>
    <row r="469" spans="2:11">
      <c r="B469" s="66"/>
      <c r="C469" s="66"/>
      <c r="D469" s="66"/>
      <c r="E469" s="66"/>
      <c r="F469" s="66"/>
      <c r="G469" s="66"/>
      <c r="H469" s="66"/>
      <c r="I469" s="66"/>
      <c r="J469" s="66"/>
      <c r="K469" s="66"/>
    </row>
    <row r="470" spans="2:11">
      <c r="B470" s="66"/>
      <c r="C470" s="66"/>
      <c r="D470" s="66"/>
      <c r="E470" s="66"/>
      <c r="F470" s="66"/>
      <c r="G470" s="66"/>
      <c r="H470" s="66"/>
      <c r="I470" s="66"/>
      <c r="J470" s="66"/>
      <c r="K470" s="66"/>
    </row>
    <row r="471" spans="2:11">
      <c r="B471" s="66"/>
      <c r="C471" s="66"/>
      <c r="D471" s="66"/>
      <c r="E471" s="66"/>
      <c r="F471" s="66"/>
      <c r="G471" s="66"/>
      <c r="H471" s="66"/>
      <c r="I471" s="66"/>
      <c r="J471" s="66"/>
      <c r="K471" s="66"/>
    </row>
    <row r="472" spans="2:11">
      <c r="B472" s="66"/>
      <c r="C472" s="66"/>
      <c r="D472" s="66"/>
      <c r="E472" s="66"/>
      <c r="F472" s="66"/>
      <c r="G472" s="66"/>
      <c r="H472" s="66"/>
      <c r="I472" s="66"/>
      <c r="J472" s="66"/>
      <c r="K472" s="66"/>
    </row>
    <row r="473" spans="2:11">
      <c r="B473" s="66"/>
      <c r="C473" s="66"/>
      <c r="D473" s="66"/>
      <c r="E473" s="66"/>
      <c r="F473" s="66"/>
      <c r="G473" s="66"/>
      <c r="H473" s="66"/>
      <c r="I473" s="66"/>
      <c r="J473" s="66"/>
      <c r="K473" s="66"/>
    </row>
    <row r="474" spans="2:11">
      <c r="B474" s="66"/>
      <c r="C474" s="66"/>
      <c r="D474" s="66"/>
      <c r="E474" s="66"/>
      <c r="F474" s="66"/>
      <c r="G474" s="66"/>
      <c r="H474" s="66"/>
      <c r="I474" s="66"/>
      <c r="J474" s="66"/>
      <c r="K474" s="66"/>
    </row>
    <row r="475" spans="2:11">
      <c r="B475" s="66"/>
      <c r="C475" s="66"/>
      <c r="D475" s="66"/>
      <c r="E475" s="66"/>
      <c r="F475" s="66"/>
      <c r="G475" s="66"/>
      <c r="H475" s="66"/>
      <c r="I475" s="66"/>
      <c r="J475" s="66"/>
      <c r="K475" s="66"/>
    </row>
    <row r="476" spans="2:11">
      <c r="B476" s="66"/>
      <c r="C476" s="66"/>
      <c r="D476" s="66"/>
      <c r="E476" s="66"/>
      <c r="F476" s="66"/>
      <c r="G476" s="66"/>
      <c r="H476" s="66"/>
      <c r="I476" s="66"/>
      <c r="J476" s="66"/>
      <c r="K476" s="66"/>
    </row>
    <row r="477" spans="2:11">
      <c r="B477" s="66"/>
      <c r="C477" s="66"/>
      <c r="D477" s="66"/>
      <c r="E477" s="66"/>
      <c r="F477" s="66"/>
      <c r="G477" s="66"/>
      <c r="H477" s="66"/>
      <c r="I477" s="66"/>
      <c r="J477" s="66"/>
      <c r="K477" s="66"/>
    </row>
    <row r="478" spans="2:11">
      <c r="B478" s="66"/>
      <c r="C478" s="66"/>
      <c r="D478" s="66"/>
      <c r="E478" s="66"/>
      <c r="F478" s="66"/>
      <c r="G478" s="66"/>
      <c r="H478" s="66"/>
      <c r="I478" s="66"/>
      <c r="J478" s="66"/>
      <c r="K478" s="66"/>
    </row>
    <row r="479" spans="2:11">
      <c r="B479" s="66"/>
      <c r="C479" s="66"/>
      <c r="D479" s="66"/>
      <c r="E479" s="66"/>
      <c r="F479" s="66"/>
      <c r="G479" s="66"/>
      <c r="H479" s="66"/>
      <c r="I479" s="66"/>
      <c r="J479" s="66"/>
      <c r="K479" s="66"/>
    </row>
    <row r="480" spans="2:11">
      <c r="B480" s="66"/>
      <c r="C480" s="66"/>
      <c r="D480" s="66"/>
      <c r="E480" s="66"/>
      <c r="F480" s="66"/>
      <c r="G480" s="66"/>
      <c r="H480" s="66"/>
      <c r="I480" s="66"/>
      <c r="J480" s="66"/>
      <c r="K480" s="66"/>
    </row>
    <row r="481" spans="2:11">
      <c r="B481" s="66"/>
      <c r="C481" s="66"/>
      <c r="D481" s="66"/>
      <c r="E481" s="66"/>
      <c r="F481" s="66"/>
      <c r="G481" s="66"/>
      <c r="H481" s="66"/>
      <c r="I481" s="66"/>
      <c r="J481" s="66"/>
      <c r="K481" s="66"/>
    </row>
    <row r="482" spans="2:11">
      <c r="B482" s="66"/>
      <c r="C482" s="66"/>
      <c r="D482" s="66"/>
      <c r="E482" s="66"/>
      <c r="F482" s="66"/>
      <c r="G482" s="66"/>
      <c r="H482" s="66"/>
      <c r="I482" s="66"/>
      <c r="J482" s="66"/>
      <c r="K482" s="66"/>
    </row>
    <row r="483" spans="2:11">
      <c r="B483" s="66"/>
      <c r="C483" s="66"/>
      <c r="D483" s="66"/>
      <c r="E483" s="66"/>
      <c r="F483" s="66"/>
      <c r="G483" s="66"/>
      <c r="H483" s="66"/>
      <c r="I483" s="66"/>
      <c r="J483" s="66"/>
      <c r="K483" s="66"/>
    </row>
    <row r="484" spans="2:11">
      <c r="B484" s="66"/>
      <c r="C484" s="66"/>
      <c r="D484" s="66"/>
      <c r="E484" s="66"/>
      <c r="F484" s="66"/>
      <c r="G484" s="66"/>
      <c r="H484" s="66"/>
      <c r="I484" s="66"/>
      <c r="J484" s="66"/>
      <c r="K484" s="66"/>
    </row>
    <row r="485" spans="2:11">
      <c r="B485" s="66"/>
      <c r="C485" s="66"/>
      <c r="D485" s="66"/>
      <c r="E485" s="66"/>
      <c r="F485" s="66"/>
      <c r="G485" s="66"/>
      <c r="H485" s="66"/>
      <c r="I485" s="66"/>
      <c r="J485" s="66"/>
      <c r="K485" s="66"/>
    </row>
    <row r="486" spans="2:11">
      <c r="B486" s="66"/>
      <c r="C486" s="66"/>
      <c r="D486" s="66"/>
      <c r="E486" s="66"/>
      <c r="F486" s="66"/>
      <c r="G486" s="66"/>
      <c r="H486" s="66"/>
      <c r="I486" s="66"/>
      <c r="J486" s="66"/>
      <c r="K486" s="66"/>
    </row>
    <row r="487" spans="2:11">
      <c r="B487" s="66"/>
      <c r="C487" s="66"/>
      <c r="D487" s="66"/>
      <c r="E487" s="66"/>
      <c r="F487" s="66"/>
      <c r="G487" s="66"/>
      <c r="H487" s="66"/>
      <c r="I487" s="66"/>
      <c r="J487" s="66"/>
      <c r="K487" s="66"/>
    </row>
    <row r="488" spans="2:11">
      <c r="B488" s="66"/>
      <c r="C488" s="66"/>
      <c r="D488" s="66"/>
      <c r="E488" s="66"/>
      <c r="F488" s="66"/>
      <c r="G488" s="66"/>
      <c r="H488" s="66"/>
      <c r="I488" s="66"/>
      <c r="J488" s="66"/>
      <c r="K488" s="66"/>
    </row>
    <row r="489" spans="2:11">
      <c r="B489" s="66"/>
      <c r="C489" s="66"/>
      <c r="D489" s="66"/>
      <c r="E489" s="66"/>
      <c r="F489" s="66"/>
      <c r="G489" s="66"/>
      <c r="H489" s="66"/>
      <c r="I489" s="66"/>
      <c r="J489" s="66"/>
      <c r="K489" s="66"/>
    </row>
    <row r="490" spans="2:11">
      <c r="B490" s="66"/>
      <c r="C490" s="66"/>
      <c r="D490" s="66"/>
      <c r="E490" s="66"/>
      <c r="F490" s="66"/>
      <c r="G490" s="66"/>
      <c r="H490" s="66"/>
      <c r="I490" s="66"/>
      <c r="J490" s="66"/>
      <c r="K490" s="66"/>
    </row>
    <row r="491" spans="2:11">
      <c r="B491" s="66"/>
      <c r="C491" s="66"/>
      <c r="D491" s="66"/>
      <c r="E491" s="66"/>
      <c r="F491" s="66"/>
      <c r="G491" s="66"/>
      <c r="H491" s="66"/>
      <c r="I491" s="66"/>
      <c r="J491" s="66"/>
      <c r="K491" s="66"/>
    </row>
    <row r="492" spans="2:11">
      <c r="B492" s="66"/>
      <c r="C492" s="66"/>
      <c r="D492" s="66"/>
      <c r="E492" s="66"/>
      <c r="F492" s="66"/>
      <c r="G492" s="66"/>
      <c r="H492" s="66"/>
      <c r="I492" s="66"/>
      <c r="J492" s="66"/>
      <c r="K492" s="66"/>
    </row>
    <row r="493" spans="2:11">
      <c r="B493" s="66"/>
      <c r="C493" s="66"/>
      <c r="D493" s="66"/>
      <c r="E493" s="66"/>
      <c r="F493" s="66"/>
      <c r="G493" s="66"/>
      <c r="H493" s="66"/>
      <c r="I493" s="66"/>
      <c r="J493" s="66"/>
      <c r="K493" s="66"/>
    </row>
    <row r="494" spans="2:11">
      <c r="B494" s="66"/>
      <c r="C494" s="66"/>
      <c r="D494" s="66"/>
      <c r="E494" s="66"/>
      <c r="F494" s="66"/>
      <c r="G494" s="66"/>
      <c r="H494" s="66"/>
      <c r="I494" s="66"/>
      <c r="J494" s="66"/>
      <c r="K494" s="66"/>
    </row>
    <row r="495" spans="2:11">
      <c r="B495" s="66"/>
      <c r="C495" s="66"/>
      <c r="D495" s="66"/>
      <c r="E495" s="66"/>
      <c r="F495" s="66"/>
      <c r="G495" s="66"/>
      <c r="H495" s="66"/>
      <c r="I495" s="66"/>
      <c r="J495" s="66"/>
      <c r="K495" s="66"/>
    </row>
    <row r="496" spans="2:11">
      <c r="B496" s="66"/>
      <c r="C496" s="66"/>
      <c r="D496" s="66"/>
      <c r="E496" s="66"/>
      <c r="F496" s="66"/>
      <c r="G496" s="66"/>
      <c r="H496" s="66"/>
      <c r="I496" s="66"/>
      <c r="J496" s="66"/>
      <c r="K496" s="66"/>
    </row>
    <row r="497" spans="2:11">
      <c r="B497" s="66"/>
      <c r="C497" s="66"/>
      <c r="D497" s="66"/>
      <c r="E497" s="66"/>
      <c r="F497" s="66"/>
      <c r="G497" s="66"/>
      <c r="H497" s="66"/>
      <c r="I497" s="66"/>
      <c r="J497" s="66"/>
      <c r="K497" s="66"/>
    </row>
    <row r="498" spans="2:11">
      <c r="B498" s="66"/>
      <c r="C498" s="66"/>
      <c r="D498" s="66"/>
      <c r="E498" s="66"/>
      <c r="F498" s="66"/>
      <c r="G498" s="66"/>
      <c r="H498" s="66"/>
      <c r="I498" s="66"/>
      <c r="J498" s="66"/>
      <c r="K498" s="66"/>
    </row>
    <row r="499" spans="2:11">
      <c r="B499" s="66"/>
      <c r="C499" s="66"/>
      <c r="D499" s="66"/>
      <c r="E499" s="66"/>
      <c r="F499" s="66"/>
      <c r="G499" s="66"/>
      <c r="H499" s="66"/>
      <c r="I499" s="66"/>
      <c r="J499" s="66"/>
      <c r="K499" s="66"/>
    </row>
    <row r="500" spans="2:11">
      <c r="B500" s="66"/>
      <c r="C500" s="66"/>
      <c r="D500" s="66"/>
      <c r="E500" s="66"/>
      <c r="F500" s="66"/>
      <c r="G500" s="66"/>
      <c r="H500" s="66"/>
      <c r="I500" s="66"/>
      <c r="J500" s="66"/>
      <c r="K500" s="66"/>
    </row>
    <row r="501" spans="2:11">
      <c r="B501" s="66"/>
      <c r="C501" s="66"/>
      <c r="D501" s="66"/>
      <c r="E501" s="66"/>
      <c r="F501" s="66"/>
      <c r="G501" s="66"/>
      <c r="H501" s="66"/>
      <c r="I501" s="66"/>
      <c r="J501" s="66"/>
      <c r="K501" s="66"/>
    </row>
    <row r="502" spans="2:11">
      <c r="B502" s="66"/>
      <c r="C502" s="66"/>
      <c r="D502" s="66"/>
      <c r="E502" s="66"/>
      <c r="F502" s="66"/>
      <c r="G502" s="66"/>
      <c r="H502" s="66"/>
      <c r="I502" s="66"/>
      <c r="J502" s="66"/>
      <c r="K502" s="66"/>
    </row>
    <row r="503" spans="2:11">
      <c r="B503" s="66"/>
      <c r="C503" s="66"/>
      <c r="D503" s="66"/>
      <c r="E503" s="66"/>
      <c r="F503" s="66"/>
      <c r="G503" s="66"/>
      <c r="H503" s="66"/>
      <c r="I503" s="66"/>
      <c r="J503" s="66"/>
      <c r="K503" s="66"/>
    </row>
    <row r="504" spans="2:11">
      <c r="B504" s="66"/>
      <c r="C504" s="66"/>
      <c r="D504" s="66"/>
      <c r="E504" s="66"/>
      <c r="F504" s="66"/>
      <c r="G504" s="66"/>
      <c r="H504" s="66"/>
      <c r="I504" s="66"/>
      <c r="J504" s="66"/>
      <c r="K504" s="66"/>
    </row>
    <row r="505" spans="2:11">
      <c r="B505" s="66"/>
      <c r="C505" s="66"/>
      <c r="D505" s="66"/>
      <c r="E505" s="66"/>
      <c r="F505" s="66"/>
      <c r="G505" s="66"/>
      <c r="H505" s="66"/>
      <c r="I505" s="66"/>
      <c r="J505" s="66"/>
      <c r="K505" s="66"/>
    </row>
    <row r="506" spans="2:11">
      <c r="B506" s="66"/>
      <c r="C506" s="66"/>
      <c r="D506" s="66"/>
      <c r="E506" s="66"/>
      <c r="F506" s="66"/>
      <c r="G506" s="66"/>
      <c r="H506" s="66"/>
      <c r="I506" s="66"/>
      <c r="J506" s="66"/>
      <c r="K506" s="66"/>
    </row>
    <row r="507" spans="2:11">
      <c r="B507" s="66"/>
      <c r="C507" s="66"/>
      <c r="D507" s="66"/>
      <c r="E507" s="66"/>
      <c r="F507" s="66"/>
      <c r="G507" s="66"/>
      <c r="H507" s="66"/>
      <c r="I507" s="66"/>
      <c r="J507" s="66"/>
      <c r="K507" s="66"/>
    </row>
    <row r="508" spans="2:11">
      <c r="B508" s="66"/>
      <c r="C508" s="66"/>
      <c r="D508" s="66"/>
      <c r="E508" s="66"/>
      <c r="F508" s="66"/>
      <c r="G508" s="66"/>
      <c r="H508" s="66"/>
      <c r="I508" s="66"/>
      <c r="J508" s="66"/>
      <c r="K508" s="66"/>
    </row>
    <row r="509" spans="2:11">
      <c r="B509" s="66"/>
      <c r="C509" s="66"/>
      <c r="D509" s="66"/>
      <c r="E509" s="66"/>
      <c r="F509" s="66"/>
      <c r="G509" s="66"/>
      <c r="H509" s="66"/>
      <c r="I509" s="66"/>
      <c r="J509" s="66"/>
      <c r="K509" s="66"/>
    </row>
    <row r="510" spans="2:11">
      <c r="B510" s="66"/>
      <c r="C510" s="66"/>
      <c r="D510" s="66"/>
      <c r="E510" s="66"/>
      <c r="F510" s="66"/>
      <c r="G510" s="66"/>
      <c r="H510" s="66"/>
      <c r="I510" s="66"/>
      <c r="J510" s="66"/>
      <c r="K510" s="66"/>
    </row>
  </sheetData>
  <mergeCells count="2">
    <mergeCell ref="A4:E4"/>
    <mergeCell ref="A3:N3"/>
  </mergeCells>
  <phoneticPr fontId="95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6A50-00EC-44FC-966E-E5E174B60948}">
  <dimension ref="A3:K505"/>
  <sheetViews>
    <sheetView tabSelected="1" workbookViewId="0">
      <selection activeCell="A100" sqref="A100"/>
    </sheetView>
  </sheetViews>
  <sheetFormatPr baseColWidth="10" defaultColWidth="11.42578125" defaultRowHeight="12"/>
  <cols>
    <col min="1" max="1" width="25.85546875" style="36" customWidth="1"/>
    <col min="2" max="2" width="13.42578125" style="35" customWidth="1"/>
    <col min="3" max="3" width="12" style="34" customWidth="1"/>
    <col min="4" max="5" width="12.7109375" style="34" customWidth="1"/>
    <col min="6" max="16384" width="11.42578125" style="34"/>
  </cols>
  <sheetData>
    <row r="3" spans="1:11" ht="21" customHeight="1">
      <c r="A3" s="87" t="s">
        <v>194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4.25">
      <c r="A4" s="86" t="s">
        <v>200</v>
      </c>
      <c r="B4" s="86"/>
      <c r="C4" s="86"/>
      <c r="D4" s="86"/>
      <c r="E4" s="86"/>
    </row>
    <row r="5" spans="1:11" ht="8.1" customHeight="1">
      <c r="B5" s="55"/>
      <c r="C5" s="55"/>
      <c r="D5" s="55"/>
      <c r="E5" s="55"/>
    </row>
    <row r="6" spans="1:11" s="32" customFormat="1">
      <c r="A6" s="31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46</v>
      </c>
      <c r="G6" s="14" t="s">
        <v>52</v>
      </c>
      <c r="H6" s="14" t="s">
        <v>53</v>
      </c>
      <c r="I6" s="14" t="s">
        <v>167</v>
      </c>
      <c r="J6" s="14" t="s">
        <v>168</v>
      </c>
      <c r="K6" s="14" t="s">
        <v>59</v>
      </c>
    </row>
    <row r="7" spans="1:11" s="35" customFormat="1" ht="15" customHeight="1">
      <c r="A7" s="54" t="s">
        <v>4</v>
      </c>
      <c r="B7" s="67">
        <f>SUM(C7:K7)</f>
        <v>3569527.5700000003</v>
      </c>
      <c r="C7" s="67">
        <f t="shared" ref="C7:K7" si="0">SUM(C8,C10,C12,C14,C17,C21,C23,C27,C30,C34,C38,C41,C43,C45,C48,C52,C55,C58,C62,C65,C69,C72,C78,C80,C82,C85,C87)</f>
        <v>620765.36</v>
      </c>
      <c r="D7" s="67">
        <f t="shared" si="0"/>
        <v>347628.54000000004</v>
      </c>
      <c r="E7" s="67">
        <f t="shared" si="0"/>
        <v>280738.90000000002</v>
      </c>
      <c r="F7" s="67">
        <f t="shared" si="0"/>
        <v>543188.80000000005</v>
      </c>
      <c r="G7" s="67">
        <f t="shared" si="0"/>
        <v>269646.41000000003</v>
      </c>
      <c r="H7" s="67">
        <f t="shared" si="0"/>
        <v>384563.52999999991</v>
      </c>
      <c r="I7" s="67">
        <f t="shared" si="0"/>
        <v>278253.97000000003</v>
      </c>
      <c r="J7" s="67">
        <f t="shared" si="0"/>
        <v>413932.06000000011</v>
      </c>
      <c r="K7" s="67">
        <f t="shared" si="0"/>
        <v>430810</v>
      </c>
    </row>
    <row r="8" spans="1:11" s="35" customFormat="1" ht="15" customHeight="1">
      <c r="A8" s="35" t="s">
        <v>8</v>
      </c>
      <c r="B8" s="67">
        <f t="shared" ref="B8:B70" si="1">SUM(C8:K8)</f>
        <v>755041.66</v>
      </c>
      <c r="C8" s="44">
        <v>121363.22</v>
      </c>
      <c r="D8" s="44">
        <v>78746.77</v>
      </c>
      <c r="E8" s="44">
        <v>33100.86</v>
      </c>
      <c r="F8" s="44">
        <v>150288.58000000002</v>
      </c>
      <c r="G8" s="44">
        <v>35670.449999999997</v>
      </c>
      <c r="H8" s="44">
        <v>76295.03</v>
      </c>
      <c r="I8" s="44">
        <v>78437.609999999986</v>
      </c>
      <c r="J8" s="44">
        <v>135670.81</v>
      </c>
      <c r="K8" s="44">
        <v>45468.330000000009</v>
      </c>
    </row>
    <row r="9" spans="1:11" ht="15" customHeight="1">
      <c r="A9" s="36" t="s">
        <v>9</v>
      </c>
      <c r="B9" s="67">
        <f t="shared" si="1"/>
        <v>755041.66</v>
      </c>
      <c r="C9" s="45">
        <v>121363.22</v>
      </c>
      <c r="D9" s="45">
        <v>78746.77</v>
      </c>
      <c r="E9" s="45">
        <v>33100.86</v>
      </c>
      <c r="F9" s="45">
        <v>150288.58000000002</v>
      </c>
      <c r="G9" s="45">
        <v>35670.449999999997</v>
      </c>
      <c r="H9" s="45">
        <v>76295.03</v>
      </c>
      <c r="I9" s="45">
        <v>78437.609999999986</v>
      </c>
      <c r="J9" s="45">
        <v>135670.81</v>
      </c>
      <c r="K9" s="45">
        <v>45468.330000000009</v>
      </c>
    </row>
    <row r="10" spans="1:11" s="35" customFormat="1" ht="15" customHeight="1">
      <c r="A10" s="35" t="s">
        <v>68</v>
      </c>
      <c r="B10" s="67">
        <f t="shared" si="1"/>
        <v>497.32</v>
      </c>
      <c r="C10" s="44">
        <v>0</v>
      </c>
      <c r="D10" s="44">
        <v>0</v>
      </c>
      <c r="E10" s="44">
        <v>0</v>
      </c>
      <c r="F10" s="44">
        <v>0</v>
      </c>
      <c r="G10" s="44">
        <v>497.32</v>
      </c>
      <c r="H10" s="44">
        <v>0</v>
      </c>
      <c r="I10" s="44">
        <v>0</v>
      </c>
      <c r="J10" s="44">
        <v>0</v>
      </c>
      <c r="K10" s="44">
        <v>0</v>
      </c>
    </row>
    <row r="11" spans="1:11" ht="15" customHeight="1">
      <c r="A11" s="36" t="s">
        <v>68</v>
      </c>
      <c r="B11" s="67">
        <f t="shared" si="1"/>
        <v>497.32</v>
      </c>
      <c r="C11" s="45">
        <v>0</v>
      </c>
      <c r="D11" s="45">
        <v>0</v>
      </c>
      <c r="E11" s="45">
        <v>0</v>
      </c>
      <c r="F11" s="45">
        <v>0</v>
      </c>
      <c r="G11" s="45">
        <v>497.32</v>
      </c>
      <c r="H11" s="45">
        <v>0</v>
      </c>
      <c r="I11" s="45">
        <v>0</v>
      </c>
      <c r="J11" s="45">
        <v>0</v>
      </c>
      <c r="K11" s="45">
        <v>0</v>
      </c>
    </row>
    <row r="12" spans="1:11" s="35" customFormat="1" ht="15" customHeight="1">
      <c r="A12" s="35" t="s">
        <v>70</v>
      </c>
      <c r="B12" s="67">
        <f t="shared" si="1"/>
        <v>10579</v>
      </c>
      <c r="C12" s="44">
        <v>0</v>
      </c>
      <c r="D12" s="44">
        <v>0</v>
      </c>
      <c r="E12" s="44">
        <v>0</v>
      </c>
      <c r="F12" s="44">
        <v>0</v>
      </c>
      <c r="G12" s="44">
        <v>10579</v>
      </c>
      <c r="H12" s="44">
        <v>0</v>
      </c>
      <c r="I12" s="44">
        <v>0</v>
      </c>
      <c r="J12" s="44">
        <v>0</v>
      </c>
      <c r="K12" s="44">
        <v>0</v>
      </c>
    </row>
    <row r="13" spans="1:11" ht="15" customHeight="1">
      <c r="A13" s="36" t="s">
        <v>71</v>
      </c>
      <c r="B13" s="67">
        <f t="shared" si="1"/>
        <v>10579</v>
      </c>
      <c r="C13" s="45">
        <v>0</v>
      </c>
      <c r="D13" s="45">
        <v>0</v>
      </c>
      <c r="E13" s="45">
        <v>0</v>
      </c>
      <c r="F13" s="45">
        <v>0</v>
      </c>
      <c r="G13" s="45">
        <v>10579</v>
      </c>
      <c r="H13" s="45">
        <v>0</v>
      </c>
      <c r="I13" s="45">
        <v>0</v>
      </c>
      <c r="J13" s="45">
        <v>0</v>
      </c>
      <c r="K13" s="45">
        <v>0</v>
      </c>
    </row>
    <row r="14" spans="1:11" s="35" customFormat="1" ht="15" customHeight="1">
      <c r="A14" s="35" t="s">
        <v>6</v>
      </c>
      <c r="B14" s="67">
        <f t="shared" si="1"/>
        <v>6508.86</v>
      </c>
      <c r="C14" s="44">
        <v>445</v>
      </c>
      <c r="D14" s="44">
        <v>1080</v>
      </c>
      <c r="E14" s="44">
        <v>551.37</v>
      </c>
      <c r="F14" s="44">
        <v>0</v>
      </c>
      <c r="G14" s="44">
        <v>618.15</v>
      </c>
      <c r="H14" s="44">
        <v>1780.68</v>
      </c>
      <c r="I14" s="44">
        <v>2033.6599999999999</v>
      </c>
      <c r="J14" s="44">
        <v>0</v>
      </c>
      <c r="K14" s="44">
        <v>0</v>
      </c>
    </row>
    <row r="15" spans="1:11" ht="15" customHeight="1">
      <c r="A15" s="36" t="s">
        <v>6</v>
      </c>
      <c r="B15" s="67">
        <f t="shared" si="1"/>
        <v>5890.71</v>
      </c>
      <c r="C15" s="45">
        <v>445</v>
      </c>
      <c r="D15" s="45">
        <v>1080</v>
      </c>
      <c r="E15" s="45">
        <v>551.37</v>
      </c>
      <c r="F15" s="45">
        <v>0</v>
      </c>
      <c r="G15" s="45">
        <v>0</v>
      </c>
      <c r="H15" s="45">
        <v>1780.68</v>
      </c>
      <c r="I15" s="45">
        <v>2033.6599999999999</v>
      </c>
      <c r="J15" s="45">
        <v>0</v>
      </c>
      <c r="K15" s="45">
        <v>0</v>
      </c>
    </row>
    <row r="16" spans="1:11" s="35" customFormat="1" ht="15" customHeight="1">
      <c r="A16" s="36" t="s">
        <v>154</v>
      </c>
      <c r="B16" s="67">
        <f t="shared" si="1"/>
        <v>618.15</v>
      </c>
      <c r="C16" s="45">
        <v>0</v>
      </c>
      <c r="D16" s="45">
        <v>0</v>
      </c>
      <c r="E16" s="45">
        <v>0</v>
      </c>
      <c r="F16" s="45">
        <v>0</v>
      </c>
      <c r="G16" s="45">
        <v>618.15</v>
      </c>
      <c r="H16" s="45">
        <v>0</v>
      </c>
      <c r="I16" s="45">
        <v>0</v>
      </c>
      <c r="J16" s="45">
        <v>0</v>
      </c>
      <c r="K16" s="45">
        <v>0</v>
      </c>
    </row>
    <row r="17" spans="1:11" s="35" customFormat="1" ht="15" customHeight="1">
      <c r="A17" s="65" t="s">
        <v>10</v>
      </c>
      <c r="B17" s="67">
        <f t="shared" si="1"/>
        <v>30709.570000000003</v>
      </c>
      <c r="C17" s="44">
        <v>3665.36</v>
      </c>
      <c r="D17" s="44">
        <v>3764.14</v>
      </c>
      <c r="E17" s="44">
        <v>616.54</v>
      </c>
      <c r="F17" s="44">
        <v>5640.78</v>
      </c>
      <c r="G17" s="44">
        <v>1896.4</v>
      </c>
      <c r="H17" s="44">
        <v>5704.75</v>
      </c>
      <c r="I17" s="44">
        <v>0</v>
      </c>
      <c r="J17" s="44">
        <v>5491.4</v>
      </c>
      <c r="K17" s="44">
        <v>3930.2</v>
      </c>
    </row>
    <row r="18" spans="1:11" ht="15" customHeight="1">
      <c r="A18" s="36" t="s">
        <v>11</v>
      </c>
      <c r="B18" s="67">
        <f t="shared" si="1"/>
        <v>29619.570000000003</v>
      </c>
      <c r="C18" s="45">
        <v>3665.36</v>
      </c>
      <c r="D18" s="45">
        <v>3764.14</v>
      </c>
      <c r="E18" s="45">
        <v>353.54</v>
      </c>
      <c r="F18" s="45">
        <v>5640.78</v>
      </c>
      <c r="G18" s="45">
        <v>1069.4000000000001</v>
      </c>
      <c r="H18" s="45">
        <v>5704.75</v>
      </c>
      <c r="I18" s="45">
        <v>0</v>
      </c>
      <c r="J18" s="45">
        <v>5491.4</v>
      </c>
      <c r="K18" s="45">
        <v>3930.2</v>
      </c>
    </row>
    <row r="19" spans="1:11" ht="15" customHeight="1">
      <c r="A19" s="36" t="s">
        <v>63</v>
      </c>
      <c r="B19" s="67">
        <f t="shared" si="1"/>
        <v>263</v>
      </c>
      <c r="C19" s="45">
        <v>0</v>
      </c>
      <c r="D19" s="45">
        <v>0</v>
      </c>
      <c r="E19" s="45">
        <v>263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1:11" ht="15" customHeight="1">
      <c r="A20" s="36" t="s">
        <v>189</v>
      </c>
      <c r="B20" s="67">
        <f t="shared" si="1"/>
        <v>827</v>
      </c>
      <c r="C20" s="45">
        <v>0</v>
      </c>
      <c r="D20" s="45">
        <v>0</v>
      </c>
      <c r="E20" s="45">
        <v>0</v>
      </c>
      <c r="F20" s="45">
        <v>0</v>
      </c>
      <c r="G20" s="45">
        <v>827</v>
      </c>
      <c r="H20" s="45">
        <v>0</v>
      </c>
      <c r="I20" s="45">
        <v>0</v>
      </c>
      <c r="J20" s="45">
        <v>0</v>
      </c>
      <c r="K20" s="45">
        <v>0</v>
      </c>
    </row>
    <row r="21" spans="1:11" s="35" customFormat="1" ht="15" customHeight="1">
      <c r="A21" s="65" t="s">
        <v>56</v>
      </c>
      <c r="B21" s="67">
        <f t="shared" si="1"/>
        <v>2974.3199999999997</v>
      </c>
      <c r="C21" s="44">
        <v>452.14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2522.1799999999998</v>
      </c>
      <c r="K21" s="44">
        <v>0</v>
      </c>
    </row>
    <row r="22" spans="1:11" ht="15" customHeight="1">
      <c r="A22" s="36" t="s">
        <v>75</v>
      </c>
      <c r="B22" s="67">
        <f t="shared" si="1"/>
        <v>2974.3199999999997</v>
      </c>
      <c r="C22" s="45">
        <v>452.14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2522.1799999999998</v>
      </c>
      <c r="K22" s="45">
        <v>0</v>
      </c>
    </row>
    <row r="23" spans="1:11" s="35" customFormat="1" ht="15" customHeight="1">
      <c r="A23" s="35" t="s">
        <v>12</v>
      </c>
      <c r="B23" s="67">
        <f t="shared" si="1"/>
        <v>16994.510000000002</v>
      </c>
      <c r="C23" s="44">
        <v>0</v>
      </c>
      <c r="D23" s="44">
        <v>3581.08</v>
      </c>
      <c r="E23" s="44">
        <v>0</v>
      </c>
      <c r="F23" s="44">
        <v>2272.25</v>
      </c>
      <c r="G23" s="44">
        <v>993.18</v>
      </c>
      <c r="H23" s="44">
        <v>5102.51</v>
      </c>
      <c r="I23" s="44">
        <v>0</v>
      </c>
      <c r="J23" s="44">
        <v>0</v>
      </c>
      <c r="K23" s="44">
        <v>5045.49</v>
      </c>
    </row>
    <row r="24" spans="1:11" ht="15" customHeight="1">
      <c r="A24" s="36" t="s">
        <v>13</v>
      </c>
      <c r="B24" s="67">
        <f t="shared" si="1"/>
        <v>15950.31</v>
      </c>
      <c r="C24" s="45">
        <v>0</v>
      </c>
      <c r="D24" s="45">
        <v>3074.88</v>
      </c>
      <c r="E24" s="45">
        <v>0</v>
      </c>
      <c r="F24" s="45">
        <v>1734.25</v>
      </c>
      <c r="G24" s="45">
        <v>993.18</v>
      </c>
      <c r="H24" s="45">
        <v>5102.51</v>
      </c>
      <c r="I24" s="45">
        <v>0</v>
      </c>
      <c r="J24" s="45">
        <v>0</v>
      </c>
      <c r="K24" s="45">
        <v>5045.49</v>
      </c>
    </row>
    <row r="25" spans="1:11" ht="15" customHeight="1">
      <c r="A25" s="36" t="s">
        <v>107</v>
      </c>
      <c r="B25" s="67">
        <f t="shared" si="1"/>
        <v>538</v>
      </c>
      <c r="C25" s="45">
        <v>0</v>
      </c>
      <c r="D25" s="45">
        <v>0</v>
      </c>
      <c r="E25" s="45">
        <v>0</v>
      </c>
      <c r="F25" s="45">
        <v>538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</row>
    <row r="26" spans="1:11" ht="15" customHeight="1">
      <c r="A26" s="36" t="s">
        <v>155</v>
      </c>
      <c r="B26" s="67">
        <f t="shared" si="1"/>
        <v>506.2</v>
      </c>
      <c r="C26" s="45">
        <v>0</v>
      </c>
      <c r="D26" s="45">
        <v>506.2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1:11" s="35" customFormat="1" ht="15" customHeight="1">
      <c r="A27" s="35" t="s">
        <v>16</v>
      </c>
      <c r="B27" s="67">
        <f t="shared" si="1"/>
        <v>1120167.83</v>
      </c>
      <c r="C27" s="44">
        <v>110416.37999999999</v>
      </c>
      <c r="D27" s="44">
        <v>26379.360000000001</v>
      </c>
      <c r="E27" s="44">
        <v>89051.310000000012</v>
      </c>
      <c r="F27" s="44">
        <v>212002.74000000002</v>
      </c>
      <c r="G27" s="44">
        <v>139245.96</v>
      </c>
      <c r="H27" s="44">
        <v>176093.07</v>
      </c>
      <c r="I27" s="44">
        <v>25659.48</v>
      </c>
      <c r="J27" s="44">
        <v>159522.49000000002</v>
      </c>
      <c r="K27" s="44">
        <v>181797.04000000004</v>
      </c>
    </row>
    <row r="28" spans="1:11" s="35" customFormat="1" ht="15" customHeight="1">
      <c r="A28" s="36" t="s">
        <v>76</v>
      </c>
      <c r="B28" s="67">
        <f t="shared" si="1"/>
        <v>1119616.96</v>
      </c>
      <c r="C28" s="45">
        <v>110416.37999999999</v>
      </c>
      <c r="D28" s="45">
        <v>26379.360000000001</v>
      </c>
      <c r="E28" s="45">
        <v>89051.310000000012</v>
      </c>
      <c r="F28" s="45">
        <v>212002.74000000002</v>
      </c>
      <c r="G28" s="45">
        <v>139245.96</v>
      </c>
      <c r="H28" s="45">
        <v>176093.07</v>
      </c>
      <c r="I28" s="45">
        <v>25108.61</v>
      </c>
      <c r="J28" s="45">
        <v>159522.49000000002</v>
      </c>
      <c r="K28" s="45">
        <v>181797.04000000004</v>
      </c>
    </row>
    <row r="29" spans="1:11" s="35" customFormat="1" ht="15" customHeight="1">
      <c r="A29" s="36" t="s">
        <v>77</v>
      </c>
      <c r="B29" s="67">
        <f t="shared" si="1"/>
        <v>550.87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550.87</v>
      </c>
      <c r="J29" s="45">
        <v>0</v>
      </c>
      <c r="K29" s="45">
        <v>0</v>
      </c>
    </row>
    <row r="30" spans="1:11" s="35" customFormat="1" ht="15" customHeight="1">
      <c r="A30" s="35" t="s">
        <v>17</v>
      </c>
      <c r="B30" s="67">
        <f t="shared" si="1"/>
        <v>48552.9</v>
      </c>
      <c r="C30" s="44">
        <v>0</v>
      </c>
      <c r="D30" s="44">
        <v>0</v>
      </c>
      <c r="E30" s="44">
        <v>8280.26</v>
      </c>
      <c r="F30" s="44">
        <v>19351.739999999998</v>
      </c>
      <c r="G30" s="44">
        <v>0</v>
      </c>
      <c r="H30" s="44">
        <v>1411.04</v>
      </c>
      <c r="I30" s="44">
        <v>3165.69</v>
      </c>
      <c r="J30" s="44">
        <v>3442.28</v>
      </c>
      <c r="K30" s="44">
        <v>12901.89</v>
      </c>
    </row>
    <row r="31" spans="1:11" ht="15" customHeight="1">
      <c r="A31" s="36" t="s">
        <v>17</v>
      </c>
      <c r="B31" s="67">
        <f t="shared" si="1"/>
        <v>30797.69</v>
      </c>
      <c r="C31" s="45">
        <v>0</v>
      </c>
      <c r="D31" s="45">
        <v>0</v>
      </c>
      <c r="E31" s="45">
        <v>8280.26</v>
      </c>
      <c r="F31" s="45">
        <v>19351.739999999998</v>
      </c>
      <c r="G31" s="45">
        <v>0</v>
      </c>
      <c r="H31" s="45">
        <v>0</v>
      </c>
      <c r="I31" s="45">
        <v>3165.69</v>
      </c>
      <c r="J31" s="45">
        <v>0</v>
      </c>
      <c r="K31" s="45">
        <v>0</v>
      </c>
    </row>
    <row r="32" spans="1:11" ht="15" customHeight="1">
      <c r="A32" s="36" t="s">
        <v>178</v>
      </c>
      <c r="B32" s="67">
        <f t="shared" si="1"/>
        <v>13022.23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120.34</v>
      </c>
      <c r="K32" s="45">
        <v>12901.89</v>
      </c>
    </row>
    <row r="33" spans="1:11" ht="15" customHeight="1">
      <c r="A33" s="36" t="s">
        <v>48</v>
      </c>
      <c r="B33" s="67">
        <f t="shared" si="1"/>
        <v>4732.9799999999996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1411.04</v>
      </c>
      <c r="I33" s="45">
        <v>0</v>
      </c>
      <c r="J33" s="45">
        <v>3321.94</v>
      </c>
      <c r="K33" s="45">
        <v>0</v>
      </c>
    </row>
    <row r="34" spans="1:11" s="35" customFormat="1" ht="15" customHeight="1">
      <c r="A34" s="35" t="s">
        <v>18</v>
      </c>
      <c r="B34" s="67">
        <f t="shared" si="1"/>
        <v>82928.08</v>
      </c>
      <c r="C34" s="44">
        <v>3234.33</v>
      </c>
      <c r="D34" s="44">
        <v>8064.23</v>
      </c>
      <c r="E34" s="44">
        <v>23950.39</v>
      </c>
      <c r="F34" s="44">
        <v>4240.62</v>
      </c>
      <c r="G34" s="44">
        <v>799.37</v>
      </c>
      <c r="H34" s="44">
        <v>918.1</v>
      </c>
      <c r="I34" s="44">
        <v>27530.02</v>
      </c>
      <c r="J34" s="44">
        <v>2070.33</v>
      </c>
      <c r="K34" s="44">
        <v>12120.69</v>
      </c>
    </row>
    <row r="35" spans="1:11" ht="15" customHeight="1">
      <c r="A35" s="36" t="s">
        <v>18</v>
      </c>
      <c r="B35" s="67">
        <f t="shared" si="1"/>
        <v>43162.92</v>
      </c>
      <c r="C35" s="45">
        <v>3234.33</v>
      </c>
      <c r="D35" s="45">
        <v>6652.58</v>
      </c>
      <c r="E35" s="45">
        <v>2684.13</v>
      </c>
      <c r="F35" s="45">
        <v>3275.98</v>
      </c>
      <c r="G35" s="45">
        <v>799.37</v>
      </c>
      <c r="H35" s="45">
        <v>918.1</v>
      </c>
      <c r="I35" s="45">
        <v>12505.73</v>
      </c>
      <c r="J35" s="45">
        <v>972.01</v>
      </c>
      <c r="K35" s="45">
        <v>12120.69</v>
      </c>
    </row>
    <row r="36" spans="1:11" ht="15" customHeight="1">
      <c r="A36" s="36" t="s">
        <v>174</v>
      </c>
      <c r="B36" s="67">
        <f t="shared" si="1"/>
        <v>16273.59</v>
      </c>
      <c r="C36" s="45">
        <v>0</v>
      </c>
      <c r="D36" s="45">
        <v>722.75</v>
      </c>
      <c r="E36" s="45">
        <v>526.54999999999995</v>
      </c>
      <c r="F36" s="45">
        <v>0</v>
      </c>
      <c r="G36" s="45">
        <v>0</v>
      </c>
      <c r="H36" s="45">
        <v>0</v>
      </c>
      <c r="I36" s="45">
        <v>15024.29</v>
      </c>
      <c r="J36" s="45">
        <v>0</v>
      </c>
      <c r="K36" s="45">
        <v>0</v>
      </c>
    </row>
    <row r="37" spans="1:11" ht="15" customHeight="1">
      <c r="A37" s="36" t="s">
        <v>19</v>
      </c>
      <c r="B37" s="67">
        <f t="shared" si="1"/>
        <v>23491.57</v>
      </c>
      <c r="C37" s="45">
        <v>0</v>
      </c>
      <c r="D37" s="45">
        <v>688.9</v>
      </c>
      <c r="E37" s="45">
        <v>20739.71</v>
      </c>
      <c r="F37" s="45">
        <v>964.64</v>
      </c>
      <c r="G37" s="45">
        <v>0</v>
      </c>
      <c r="H37" s="45">
        <v>0</v>
      </c>
      <c r="I37" s="45">
        <v>0</v>
      </c>
      <c r="J37" s="45">
        <v>1098.32</v>
      </c>
      <c r="K37" s="45">
        <v>0</v>
      </c>
    </row>
    <row r="38" spans="1:11" s="35" customFormat="1" ht="15" customHeight="1">
      <c r="A38" s="35" t="s">
        <v>20</v>
      </c>
      <c r="B38" s="67">
        <f t="shared" si="1"/>
        <v>7040.5</v>
      </c>
      <c r="C38" s="44">
        <v>1042.8</v>
      </c>
      <c r="D38" s="44">
        <v>0</v>
      </c>
      <c r="E38" s="44">
        <v>0</v>
      </c>
      <c r="F38" s="44">
        <v>0</v>
      </c>
      <c r="G38" s="44">
        <v>0</v>
      </c>
      <c r="H38" s="44">
        <v>720.42</v>
      </c>
      <c r="I38" s="44">
        <v>333.88</v>
      </c>
      <c r="J38" s="44">
        <v>4943.3999999999996</v>
      </c>
      <c r="K38" s="44">
        <v>0</v>
      </c>
    </row>
    <row r="39" spans="1:11" s="35" customFormat="1" ht="15" customHeight="1">
      <c r="A39" s="36" t="s">
        <v>66</v>
      </c>
      <c r="B39" s="67">
        <f t="shared" si="1"/>
        <v>5986.2</v>
      </c>
      <c r="C39" s="45">
        <v>1042.8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4943.3999999999996</v>
      </c>
      <c r="K39" s="45">
        <v>0</v>
      </c>
    </row>
    <row r="40" spans="1:11" s="35" customFormat="1" ht="15" customHeight="1">
      <c r="A40" s="36" t="s">
        <v>190</v>
      </c>
      <c r="B40" s="67">
        <f t="shared" si="1"/>
        <v>1054.3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720.42</v>
      </c>
      <c r="I40" s="45">
        <v>333.88</v>
      </c>
      <c r="J40" s="45">
        <v>0</v>
      </c>
      <c r="K40" s="45">
        <v>0</v>
      </c>
    </row>
    <row r="41" spans="1:11" s="35" customFormat="1" ht="15" customHeight="1">
      <c r="A41" s="35" t="s">
        <v>79</v>
      </c>
      <c r="B41" s="67">
        <f t="shared" si="1"/>
        <v>14019.44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14019.44</v>
      </c>
      <c r="I41" s="44">
        <v>0</v>
      </c>
      <c r="J41" s="44">
        <v>0</v>
      </c>
      <c r="K41" s="44">
        <v>0</v>
      </c>
    </row>
    <row r="42" spans="1:11" s="35" customFormat="1" ht="15" customHeight="1">
      <c r="A42" s="36" t="s">
        <v>191</v>
      </c>
      <c r="B42" s="67">
        <f t="shared" si="1"/>
        <v>14019.44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14019.44</v>
      </c>
      <c r="I42" s="45">
        <v>0</v>
      </c>
      <c r="J42" s="45">
        <v>0</v>
      </c>
      <c r="K42" s="45">
        <v>0</v>
      </c>
    </row>
    <row r="43" spans="1:11" s="35" customFormat="1" ht="15" customHeight="1">
      <c r="A43" s="35" t="s">
        <v>195</v>
      </c>
      <c r="B43" s="67">
        <f t="shared" si="1"/>
        <v>273.94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273.94</v>
      </c>
      <c r="J43" s="44">
        <v>0</v>
      </c>
      <c r="K43" s="44">
        <v>0</v>
      </c>
    </row>
    <row r="44" spans="1:11" s="35" customFormat="1" ht="15" customHeight="1">
      <c r="A44" s="36" t="s">
        <v>195</v>
      </c>
      <c r="B44" s="67">
        <f t="shared" si="1"/>
        <v>273.94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273.94</v>
      </c>
      <c r="J44" s="45">
        <v>0</v>
      </c>
      <c r="K44" s="45">
        <v>0</v>
      </c>
    </row>
    <row r="45" spans="1:11" s="35" customFormat="1" ht="15" customHeight="1">
      <c r="A45" s="35" t="s">
        <v>118</v>
      </c>
      <c r="B45" s="67">
        <f t="shared" si="1"/>
        <v>4676.74</v>
      </c>
      <c r="C45" s="44">
        <v>1697.32</v>
      </c>
      <c r="D45" s="44">
        <v>0</v>
      </c>
      <c r="E45" s="44">
        <v>0</v>
      </c>
      <c r="F45" s="44">
        <v>1090.72</v>
      </c>
      <c r="G45" s="44">
        <v>519.38</v>
      </c>
      <c r="H45" s="44">
        <v>962.58</v>
      </c>
      <c r="I45" s="44">
        <v>406.74</v>
      </c>
      <c r="J45" s="44">
        <v>0</v>
      </c>
      <c r="K45" s="44">
        <v>0</v>
      </c>
    </row>
    <row r="46" spans="1:11" s="35" customFormat="1" ht="15" customHeight="1">
      <c r="A46" s="36" t="s">
        <v>22</v>
      </c>
      <c r="B46" s="67">
        <f t="shared" si="1"/>
        <v>4270</v>
      </c>
      <c r="C46" s="45">
        <v>1697.32</v>
      </c>
      <c r="D46" s="45">
        <v>0</v>
      </c>
      <c r="E46" s="45">
        <v>0</v>
      </c>
      <c r="F46" s="45">
        <v>1090.72</v>
      </c>
      <c r="G46" s="45">
        <v>519.38</v>
      </c>
      <c r="H46" s="45">
        <v>962.58</v>
      </c>
      <c r="I46" s="45">
        <v>0</v>
      </c>
      <c r="J46" s="45">
        <v>0</v>
      </c>
      <c r="K46" s="45">
        <v>0</v>
      </c>
    </row>
    <row r="47" spans="1:11" s="35" customFormat="1" ht="15" customHeight="1">
      <c r="A47" s="36" t="s">
        <v>81</v>
      </c>
      <c r="B47" s="67">
        <f t="shared" si="1"/>
        <v>406.74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406.74</v>
      </c>
      <c r="J47" s="45">
        <v>0</v>
      </c>
      <c r="K47" s="45">
        <v>0</v>
      </c>
    </row>
    <row r="48" spans="1:11" s="35" customFormat="1" ht="15" customHeight="1">
      <c r="A48" s="35" t="s">
        <v>23</v>
      </c>
      <c r="B48" s="67">
        <f t="shared" si="1"/>
        <v>91582.61</v>
      </c>
      <c r="C48" s="44">
        <v>1808.41</v>
      </c>
      <c r="D48" s="44">
        <v>251.65</v>
      </c>
      <c r="E48" s="44">
        <v>0</v>
      </c>
      <c r="F48" s="44">
        <v>26320.26</v>
      </c>
      <c r="G48" s="44">
        <v>1872</v>
      </c>
      <c r="H48" s="44">
        <v>613.74</v>
      </c>
      <c r="I48" s="44">
        <v>1251.3900000000001</v>
      </c>
      <c r="J48" s="44">
        <v>0</v>
      </c>
      <c r="K48" s="44">
        <v>59465.16</v>
      </c>
    </row>
    <row r="49" spans="1:11" s="35" customFormat="1" ht="15" customHeight="1">
      <c r="A49" s="36" t="s">
        <v>23</v>
      </c>
      <c r="B49" s="67">
        <f t="shared" si="1"/>
        <v>62054.81</v>
      </c>
      <c r="C49" s="45">
        <v>975.7</v>
      </c>
      <c r="D49" s="45">
        <v>251.65</v>
      </c>
      <c r="E49" s="45">
        <v>0</v>
      </c>
      <c r="F49" s="45">
        <v>986.07</v>
      </c>
      <c r="G49" s="45">
        <v>0</v>
      </c>
      <c r="H49" s="45">
        <v>0</v>
      </c>
      <c r="I49" s="45">
        <v>1251.3900000000001</v>
      </c>
      <c r="J49" s="45">
        <v>0</v>
      </c>
      <c r="K49" s="45">
        <v>58590</v>
      </c>
    </row>
    <row r="50" spans="1:11" s="35" customFormat="1" ht="15" customHeight="1">
      <c r="A50" s="36" t="s">
        <v>144</v>
      </c>
      <c r="B50" s="67">
        <f t="shared" si="1"/>
        <v>703</v>
      </c>
      <c r="C50" s="45">
        <v>0</v>
      </c>
      <c r="D50" s="45">
        <v>0</v>
      </c>
      <c r="E50" s="45">
        <v>0</v>
      </c>
      <c r="F50" s="45">
        <v>703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</row>
    <row r="51" spans="1:11" s="35" customFormat="1" ht="15" customHeight="1">
      <c r="A51" s="36" t="s">
        <v>44</v>
      </c>
      <c r="B51" s="67">
        <f t="shared" si="1"/>
        <v>28824.799999999999</v>
      </c>
      <c r="C51" s="45">
        <v>832.71</v>
      </c>
      <c r="D51" s="45">
        <v>0</v>
      </c>
      <c r="E51" s="45">
        <v>0</v>
      </c>
      <c r="F51" s="45">
        <v>24631.19</v>
      </c>
      <c r="G51" s="45">
        <v>1872</v>
      </c>
      <c r="H51" s="45">
        <v>613.74</v>
      </c>
      <c r="I51" s="45">
        <v>0</v>
      </c>
      <c r="J51" s="45">
        <v>0</v>
      </c>
      <c r="K51" s="45">
        <v>875.16</v>
      </c>
    </row>
    <row r="52" spans="1:11" s="35" customFormat="1" ht="15" customHeight="1">
      <c r="A52" s="35" t="s">
        <v>14</v>
      </c>
      <c r="B52" s="67">
        <f t="shared" si="1"/>
        <v>2208</v>
      </c>
      <c r="C52" s="44">
        <v>1585</v>
      </c>
      <c r="D52" s="44">
        <v>0</v>
      </c>
      <c r="E52" s="44">
        <v>0</v>
      </c>
      <c r="F52" s="44">
        <v>445</v>
      </c>
      <c r="G52" s="44">
        <v>0</v>
      </c>
      <c r="H52" s="44">
        <v>0</v>
      </c>
      <c r="I52" s="44">
        <v>0</v>
      </c>
      <c r="J52" s="44">
        <v>0</v>
      </c>
      <c r="K52" s="44">
        <v>178</v>
      </c>
    </row>
    <row r="53" spans="1:11" s="35" customFormat="1" ht="15" customHeight="1">
      <c r="A53" s="36" t="s">
        <v>15</v>
      </c>
      <c r="B53" s="67">
        <f t="shared" si="1"/>
        <v>623</v>
      </c>
      <c r="C53" s="45">
        <v>0</v>
      </c>
      <c r="D53" s="45">
        <v>0</v>
      </c>
      <c r="E53" s="45">
        <v>0</v>
      </c>
      <c r="F53" s="45">
        <v>445</v>
      </c>
      <c r="G53" s="45">
        <v>0</v>
      </c>
      <c r="H53" s="45">
        <v>0</v>
      </c>
      <c r="I53" s="45">
        <v>0</v>
      </c>
      <c r="J53" s="45">
        <v>0</v>
      </c>
      <c r="K53" s="45">
        <v>178</v>
      </c>
    </row>
    <row r="54" spans="1:11" s="35" customFormat="1" ht="15" customHeight="1">
      <c r="A54" s="36" t="s">
        <v>41</v>
      </c>
      <c r="B54" s="67">
        <f t="shared" si="1"/>
        <v>1585</v>
      </c>
      <c r="C54" s="45">
        <v>1585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</row>
    <row r="55" spans="1:11" s="35" customFormat="1" ht="15" customHeight="1">
      <c r="A55" s="35" t="s">
        <v>24</v>
      </c>
      <c r="B55" s="67">
        <f t="shared" si="1"/>
        <v>44001.24</v>
      </c>
      <c r="C55" s="44">
        <v>589.95000000000005</v>
      </c>
      <c r="D55" s="44">
        <v>6604.66</v>
      </c>
      <c r="E55" s="44">
        <v>1581.8</v>
      </c>
      <c r="F55" s="44">
        <v>943.88</v>
      </c>
      <c r="G55" s="44">
        <v>9610.130000000001</v>
      </c>
      <c r="H55" s="44">
        <v>2285.5</v>
      </c>
      <c r="I55" s="44">
        <v>14370</v>
      </c>
      <c r="J55" s="44">
        <v>2117.1999999999998</v>
      </c>
      <c r="K55" s="44">
        <v>5898.1200000000008</v>
      </c>
    </row>
    <row r="56" spans="1:11" s="35" customFormat="1" ht="15" customHeight="1">
      <c r="A56" s="36" t="s">
        <v>24</v>
      </c>
      <c r="B56" s="67">
        <f t="shared" si="1"/>
        <v>7844.52</v>
      </c>
      <c r="C56" s="45">
        <v>0</v>
      </c>
      <c r="D56" s="45">
        <v>0</v>
      </c>
      <c r="E56" s="45">
        <v>1581.8</v>
      </c>
      <c r="F56" s="45">
        <v>0</v>
      </c>
      <c r="G56" s="45">
        <v>0</v>
      </c>
      <c r="H56" s="45">
        <v>1478</v>
      </c>
      <c r="I56" s="45">
        <v>0</v>
      </c>
      <c r="J56" s="45">
        <v>0</v>
      </c>
      <c r="K56" s="45">
        <v>4784.72</v>
      </c>
    </row>
    <row r="57" spans="1:11" s="35" customFormat="1" ht="15" customHeight="1">
      <c r="A57" s="36" t="s">
        <v>25</v>
      </c>
      <c r="B57" s="67">
        <f t="shared" si="1"/>
        <v>36156.720000000001</v>
      </c>
      <c r="C57" s="45">
        <v>589.95000000000005</v>
      </c>
      <c r="D57" s="45">
        <v>6604.66</v>
      </c>
      <c r="E57" s="45">
        <v>0</v>
      </c>
      <c r="F57" s="45">
        <v>943.88</v>
      </c>
      <c r="G57" s="45">
        <v>9610.130000000001</v>
      </c>
      <c r="H57" s="45">
        <v>807.5</v>
      </c>
      <c r="I57" s="45">
        <v>14370</v>
      </c>
      <c r="J57" s="45">
        <v>2117.1999999999998</v>
      </c>
      <c r="K57" s="45">
        <v>1113.4000000000001</v>
      </c>
    </row>
    <row r="58" spans="1:11" s="35" customFormat="1" ht="15" customHeight="1">
      <c r="A58" s="35" t="s">
        <v>26</v>
      </c>
      <c r="B58" s="67">
        <f t="shared" si="1"/>
        <v>51887.95</v>
      </c>
      <c r="C58" s="44">
        <v>8449.7199999999993</v>
      </c>
      <c r="D58" s="44">
        <v>0</v>
      </c>
      <c r="E58" s="44">
        <v>32310.18</v>
      </c>
      <c r="F58" s="44">
        <v>924.59</v>
      </c>
      <c r="G58" s="44">
        <v>4004.11</v>
      </c>
      <c r="H58" s="44">
        <v>5455.67</v>
      </c>
      <c r="I58" s="44">
        <v>568</v>
      </c>
      <c r="J58" s="44">
        <v>175.68</v>
      </c>
      <c r="K58" s="44">
        <v>0</v>
      </c>
    </row>
    <row r="59" spans="1:11" s="35" customFormat="1" ht="15" customHeight="1">
      <c r="A59" s="36" t="s">
        <v>26</v>
      </c>
      <c r="B59" s="67">
        <f t="shared" si="1"/>
        <v>29212.020000000004</v>
      </c>
      <c r="C59" s="45">
        <v>8449.7199999999993</v>
      </c>
      <c r="D59" s="45">
        <v>0</v>
      </c>
      <c r="E59" s="45">
        <v>10710.18</v>
      </c>
      <c r="F59" s="45">
        <v>416.66</v>
      </c>
      <c r="G59" s="45">
        <v>4004.11</v>
      </c>
      <c r="H59" s="45">
        <v>5455.67</v>
      </c>
      <c r="I59" s="45">
        <v>0</v>
      </c>
      <c r="J59" s="45">
        <v>175.68</v>
      </c>
      <c r="K59" s="45">
        <v>0</v>
      </c>
    </row>
    <row r="60" spans="1:11" s="35" customFormat="1" ht="15" customHeight="1">
      <c r="A60" s="36" t="s">
        <v>180</v>
      </c>
      <c r="B60" s="67">
        <f t="shared" si="1"/>
        <v>22107.93</v>
      </c>
      <c r="C60" s="45">
        <v>0</v>
      </c>
      <c r="D60" s="45">
        <v>0</v>
      </c>
      <c r="E60" s="45">
        <v>21600</v>
      </c>
      <c r="F60" s="45">
        <v>507.93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</row>
    <row r="61" spans="1:11" s="35" customFormat="1" ht="15" customHeight="1">
      <c r="A61" s="36" t="s">
        <v>83</v>
      </c>
      <c r="B61" s="67">
        <f t="shared" si="1"/>
        <v>568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568</v>
      </c>
      <c r="J61" s="45">
        <v>0</v>
      </c>
      <c r="K61" s="45">
        <v>0</v>
      </c>
    </row>
    <row r="62" spans="1:11" s="35" customFormat="1" ht="15" customHeight="1">
      <c r="A62" s="35" t="s">
        <v>84</v>
      </c>
      <c r="B62" s="67">
        <f t="shared" si="1"/>
        <v>6939.45</v>
      </c>
      <c r="C62" s="44">
        <v>0</v>
      </c>
      <c r="D62" s="44">
        <v>0</v>
      </c>
      <c r="E62" s="44">
        <v>0</v>
      </c>
      <c r="F62" s="44">
        <v>0</v>
      </c>
      <c r="G62" s="44">
        <v>1721.94</v>
      </c>
      <c r="H62" s="44">
        <v>4249.3100000000004</v>
      </c>
      <c r="I62" s="44">
        <v>968.2</v>
      </c>
      <c r="J62" s="44">
        <v>0</v>
      </c>
      <c r="K62" s="44">
        <v>0</v>
      </c>
    </row>
    <row r="63" spans="1:11" s="35" customFormat="1" ht="15" customHeight="1">
      <c r="A63" s="36" t="s">
        <v>84</v>
      </c>
      <c r="B63" s="67">
        <f t="shared" si="1"/>
        <v>5217.51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4249.3100000000004</v>
      </c>
      <c r="I63" s="45">
        <v>968.2</v>
      </c>
      <c r="J63" s="45">
        <v>0</v>
      </c>
      <c r="K63" s="45">
        <v>0</v>
      </c>
    </row>
    <row r="64" spans="1:11" s="35" customFormat="1" ht="15" customHeight="1">
      <c r="A64" s="36" t="s">
        <v>164</v>
      </c>
      <c r="B64" s="67">
        <f t="shared" si="1"/>
        <v>1721.94</v>
      </c>
      <c r="C64" s="45">
        <v>0</v>
      </c>
      <c r="D64" s="45">
        <v>0</v>
      </c>
      <c r="E64" s="45">
        <v>0</v>
      </c>
      <c r="F64" s="45">
        <v>0</v>
      </c>
      <c r="G64" s="45">
        <v>1721.94</v>
      </c>
      <c r="H64" s="45">
        <v>0</v>
      </c>
      <c r="I64" s="45">
        <v>0</v>
      </c>
      <c r="J64" s="45">
        <v>0</v>
      </c>
      <c r="K64" s="45">
        <v>0</v>
      </c>
    </row>
    <row r="65" spans="1:11" s="35" customFormat="1" ht="15" customHeight="1">
      <c r="A65" s="35" t="s">
        <v>28</v>
      </c>
      <c r="B65" s="67">
        <f t="shared" si="1"/>
        <v>76871.829999999987</v>
      </c>
      <c r="C65" s="44">
        <v>471.17</v>
      </c>
      <c r="D65" s="44">
        <v>0</v>
      </c>
      <c r="E65" s="44">
        <v>0</v>
      </c>
      <c r="F65" s="44">
        <v>544.73</v>
      </c>
      <c r="G65" s="44">
        <v>2476.17</v>
      </c>
      <c r="H65" s="44">
        <v>6143.46</v>
      </c>
      <c r="I65" s="44">
        <v>539.13</v>
      </c>
      <c r="J65" s="44">
        <v>51167.02</v>
      </c>
      <c r="K65" s="44">
        <v>15530.15</v>
      </c>
    </row>
    <row r="66" spans="1:11" s="35" customFormat="1" ht="15" customHeight="1">
      <c r="A66" s="36" t="s">
        <v>28</v>
      </c>
      <c r="B66" s="67">
        <f t="shared" si="1"/>
        <v>25225.300000000003</v>
      </c>
      <c r="C66" s="45">
        <v>471.17</v>
      </c>
      <c r="D66" s="45">
        <v>0</v>
      </c>
      <c r="E66" s="45">
        <v>0</v>
      </c>
      <c r="F66" s="45">
        <v>544.73</v>
      </c>
      <c r="G66" s="45">
        <v>124.65</v>
      </c>
      <c r="H66" s="45">
        <v>0</v>
      </c>
      <c r="I66" s="45">
        <v>0</v>
      </c>
      <c r="J66" s="45">
        <v>8554.6</v>
      </c>
      <c r="K66" s="45">
        <v>15530.15</v>
      </c>
    </row>
    <row r="67" spans="1:11" s="35" customFormat="1" ht="15" customHeight="1">
      <c r="A67" s="36" t="s">
        <v>30</v>
      </c>
      <c r="B67" s="67">
        <f t="shared" si="1"/>
        <v>539.13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539.13</v>
      </c>
      <c r="J67" s="45">
        <v>0</v>
      </c>
      <c r="K67" s="45">
        <v>0</v>
      </c>
    </row>
    <row r="68" spans="1:11" s="35" customFormat="1" ht="15" customHeight="1">
      <c r="A68" s="36" t="s">
        <v>29</v>
      </c>
      <c r="B68" s="67">
        <f t="shared" si="1"/>
        <v>51107.399999999994</v>
      </c>
      <c r="C68" s="45">
        <v>0</v>
      </c>
      <c r="D68" s="45">
        <v>0</v>
      </c>
      <c r="E68" s="45">
        <v>0</v>
      </c>
      <c r="F68" s="45">
        <v>0</v>
      </c>
      <c r="G68" s="45">
        <v>2351.52</v>
      </c>
      <c r="H68" s="45">
        <v>6143.46</v>
      </c>
      <c r="I68" s="45">
        <v>0</v>
      </c>
      <c r="J68" s="45">
        <v>42612.42</v>
      </c>
      <c r="K68" s="45">
        <v>0</v>
      </c>
    </row>
    <row r="69" spans="1:11" s="35" customFormat="1" ht="15" customHeight="1">
      <c r="A69" s="35" t="s">
        <v>31</v>
      </c>
      <c r="B69" s="67">
        <f t="shared" si="1"/>
        <v>42774.3</v>
      </c>
      <c r="C69" s="44">
        <v>399</v>
      </c>
      <c r="D69" s="44">
        <v>0</v>
      </c>
      <c r="E69" s="44">
        <v>38205.300000000003</v>
      </c>
      <c r="F69" s="44">
        <v>860</v>
      </c>
      <c r="G69" s="44">
        <v>552</v>
      </c>
      <c r="H69" s="44">
        <v>0</v>
      </c>
      <c r="I69" s="44">
        <v>1541</v>
      </c>
      <c r="J69" s="44">
        <v>0</v>
      </c>
      <c r="K69" s="44">
        <v>1217</v>
      </c>
    </row>
    <row r="70" spans="1:11" s="35" customFormat="1" ht="15" customHeight="1">
      <c r="A70" s="36" t="s">
        <v>32</v>
      </c>
      <c r="B70" s="67">
        <f t="shared" si="1"/>
        <v>40697.300000000003</v>
      </c>
      <c r="C70" s="45">
        <v>399</v>
      </c>
      <c r="D70" s="45">
        <v>0</v>
      </c>
      <c r="E70" s="45">
        <v>38205.300000000003</v>
      </c>
      <c r="F70" s="45">
        <v>0</v>
      </c>
      <c r="G70" s="45">
        <v>552</v>
      </c>
      <c r="H70" s="45">
        <v>0</v>
      </c>
      <c r="I70" s="45">
        <v>1541</v>
      </c>
      <c r="J70" s="45">
        <v>0</v>
      </c>
      <c r="K70" s="45">
        <v>0</v>
      </c>
    </row>
    <row r="71" spans="1:11" s="35" customFormat="1" ht="15" customHeight="1">
      <c r="A71" s="36" t="s">
        <v>192</v>
      </c>
      <c r="B71" s="67">
        <f t="shared" ref="B71:B94" si="2">SUM(C71:K71)</f>
        <v>2077</v>
      </c>
      <c r="C71" s="45">
        <v>0</v>
      </c>
      <c r="D71" s="45">
        <v>0</v>
      </c>
      <c r="E71" s="45">
        <v>0</v>
      </c>
      <c r="F71" s="45">
        <v>860</v>
      </c>
      <c r="G71" s="45">
        <v>0</v>
      </c>
      <c r="H71" s="45">
        <v>0</v>
      </c>
      <c r="I71" s="45">
        <v>0</v>
      </c>
      <c r="J71" s="45">
        <v>0</v>
      </c>
      <c r="K71" s="45">
        <v>1217</v>
      </c>
    </row>
    <row r="72" spans="1:11" s="35" customFormat="1" ht="15" customHeight="1">
      <c r="A72" s="35" t="s">
        <v>33</v>
      </c>
      <c r="B72" s="67">
        <f t="shared" si="2"/>
        <v>305771.76999999996</v>
      </c>
      <c r="C72" s="44">
        <v>30723.200000000001</v>
      </c>
      <c r="D72" s="44">
        <v>53820.5</v>
      </c>
      <c r="E72" s="44">
        <v>40965.660000000003</v>
      </c>
      <c r="F72" s="44">
        <v>39766.020000000011</v>
      </c>
      <c r="G72" s="44">
        <v>26993.14</v>
      </c>
      <c r="H72" s="44">
        <v>17993.219999999998</v>
      </c>
      <c r="I72" s="44">
        <v>30941.299999999996</v>
      </c>
      <c r="J72" s="44">
        <v>34899.56</v>
      </c>
      <c r="K72" s="44">
        <v>29669.17</v>
      </c>
    </row>
    <row r="73" spans="1:11" s="35" customFormat="1" ht="15" customHeight="1">
      <c r="A73" s="36" t="s">
        <v>33</v>
      </c>
      <c r="B73" s="67">
        <f t="shared" si="2"/>
        <v>208092.39</v>
      </c>
      <c r="C73" s="45">
        <v>23614.34</v>
      </c>
      <c r="D73" s="45">
        <v>25107.830000000005</v>
      </c>
      <c r="E73" s="45">
        <v>31186.07</v>
      </c>
      <c r="F73" s="45">
        <v>35064.30000000001</v>
      </c>
      <c r="G73" s="45">
        <v>24316.86</v>
      </c>
      <c r="H73" s="45">
        <v>5215.96</v>
      </c>
      <c r="I73" s="45">
        <v>12617.08</v>
      </c>
      <c r="J73" s="45">
        <v>32925.22</v>
      </c>
      <c r="K73" s="45">
        <v>18044.73</v>
      </c>
    </row>
    <row r="74" spans="1:11" s="35" customFormat="1" ht="15" customHeight="1">
      <c r="A74" s="36" t="s">
        <v>57</v>
      </c>
      <c r="B74" s="67">
        <f t="shared" si="2"/>
        <v>13864.31</v>
      </c>
      <c r="C74" s="45">
        <v>0</v>
      </c>
      <c r="D74" s="45">
        <v>2014.1</v>
      </c>
      <c r="E74" s="45">
        <v>424.41</v>
      </c>
      <c r="F74" s="45">
        <v>0</v>
      </c>
      <c r="G74" s="45">
        <v>0</v>
      </c>
      <c r="H74" s="45">
        <v>0</v>
      </c>
      <c r="I74" s="45">
        <v>11425.8</v>
      </c>
      <c r="J74" s="45">
        <v>0</v>
      </c>
      <c r="K74" s="45">
        <v>0</v>
      </c>
    </row>
    <row r="75" spans="1:11" s="35" customFormat="1" ht="15" customHeight="1">
      <c r="A75" s="36" t="s">
        <v>51</v>
      </c>
      <c r="B75" s="67">
        <f t="shared" si="2"/>
        <v>6707.54</v>
      </c>
      <c r="C75" s="45">
        <v>0</v>
      </c>
      <c r="D75" s="45">
        <v>3166.13</v>
      </c>
      <c r="E75" s="45">
        <v>3208.99</v>
      </c>
      <c r="F75" s="45">
        <v>0</v>
      </c>
      <c r="G75" s="45">
        <v>0</v>
      </c>
      <c r="H75" s="45">
        <v>0</v>
      </c>
      <c r="I75" s="45">
        <v>332.42</v>
      </c>
      <c r="J75" s="45">
        <v>0</v>
      </c>
      <c r="K75" s="45">
        <v>0</v>
      </c>
    </row>
    <row r="76" spans="1:11" s="35" customFormat="1" ht="15" customHeight="1">
      <c r="A76" s="36" t="s">
        <v>54</v>
      </c>
      <c r="B76" s="67">
        <f t="shared" si="2"/>
        <v>2713.1</v>
      </c>
      <c r="C76" s="45">
        <v>0</v>
      </c>
      <c r="D76" s="45">
        <v>0</v>
      </c>
      <c r="E76" s="45">
        <v>2023.96</v>
      </c>
      <c r="F76" s="45">
        <v>0</v>
      </c>
      <c r="G76" s="45">
        <v>689.14</v>
      </c>
      <c r="H76" s="45">
        <v>0</v>
      </c>
      <c r="I76" s="45">
        <v>0</v>
      </c>
      <c r="J76" s="45">
        <v>0</v>
      </c>
      <c r="K76" s="45">
        <v>0</v>
      </c>
    </row>
    <row r="77" spans="1:11" s="35" customFormat="1" ht="15" customHeight="1">
      <c r="A77" s="36" t="s">
        <v>87</v>
      </c>
      <c r="B77" s="67">
        <f t="shared" si="2"/>
        <v>74394.429999999993</v>
      </c>
      <c r="C77" s="45">
        <v>7108.8600000000006</v>
      </c>
      <c r="D77" s="45">
        <v>23532.44</v>
      </c>
      <c r="E77" s="45">
        <v>4122.2299999999996</v>
      </c>
      <c r="F77" s="45">
        <v>4701.72</v>
      </c>
      <c r="G77" s="45">
        <v>1987.1399999999999</v>
      </c>
      <c r="H77" s="45">
        <v>12777.259999999998</v>
      </c>
      <c r="I77" s="45">
        <v>6566</v>
      </c>
      <c r="J77" s="45">
        <v>1974.3400000000001</v>
      </c>
      <c r="K77" s="45">
        <v>11624.44</v>
      </c>
    </row>
    <row r="78" spans="1:11" s="35" customFormat="1" ht="15" customHeight="1">
      <c r="A78" s="35" t="s">
        <v>88</v>
      </c>
      <c r="B78" s="67">
        <f t="shared" si="2"/>
        <v>2967.83</v>
      </c>
      <c r="C78" s="44">
        <v>829.13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2138.6999999999998</v>
      </c>
    </row>
    <row r="79" spans="1:11" s="35" customFormat="1" ht="15" customHeight="1">
      <c r="A79" s="36" t="s">
        <v>171</v>
      </c>
      <c r="B79" s="67">
        <f t="shared" si="2"/>
        <v>2967.83</v>
      </c>
      <c r="C79" s="45">
        <v>829.13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2138.6999999999998</v>
      </c>
    </row>
    <row r="80" spans="1:11" s="35" customFormat="1" ht="15" customHeight="1">
      <c r="A80" s="35" t="s">
        <v>39</v>
      </c>
      <c r="B80" s="67">
        <f t="shared" si="2"/>
        <v>7624.9299999999994</v>
      </c>
      <c r="C80" s="44">
        <v>5978.87</v>
      </c>
      <c r="D80" s="44">
        <v>0</v>
      </c>
      <c r="E80" s="44">
        <v>0</v>
      </c>
      <c r="F80" s="44">
        <v>412.82</v>
      </c>
      <c r="G80" s="44">
        <v>0</v>
      </c>
      <c r="H80" s="44">
        <v>0</v>
      </c>
      <c r="I80" s="44">
        <v>0</v>
      </c>
      <c r="J80" s="44">
        <v>0</v>
      </c>
      <c r="K80" s="44">
        <v>1233.24</v>
      </c>
    </row>
    <row r="81" spans="1:11" ht="15" customHeight="1">
      <c r="A81" s="36" t="s">
        <v>40</v>
      </c>
      <c r="B81" s="67">
        <f t="shared" si="2"/>
        <v>7624.9299999999994</v>
      </c>
      <c r="C81" s="45">
        <v>5978.87</v>
      </c>
      <c r="D81" s="45">
        <v>0</v>
      </c>
      <c r="E81" s="45">
        <v>0</v>
      </c>
      <c r="F81" s="45">
        <v>412.82</v>
      </c>
      <c r="G81" s="45">
        <v>0</v>
      </c>
      <c r="H81" s="45">
        <v>0</v>
      </c>
      <c r="I81" s="45">
        <v>0</v>
      </c>
      <c r="J81" s="45">
        <v>0</v>
      </c>
      <c r="K81" s="45">
        <v>1233.24</v>
      </c>
    </row>
    <row r="82" spans="1:11" s="35" customFormat="1" ht="15" customHeight="1">
      <c r="A82" s="35" t="s">
        <v>42</v>
      </c>
      <c r="B82" s="67">
        <f t="shared" si="2"/>
        <v>10870.119999999999</v>
      </c>
      <c r="C82" s="44">
        <v>0</v>
      </c>
      <c r="D82" s="44">
        <v>0</v>
      </c>
      <c r="E82" s="44">
        <v>1446.18</v>
      </c>
      <c r="F82" s="44">
        <v>0</v>
      </c>
      <c r="G82" s="44">
        <v>4683.3599999999997</v>
      </c>
      <c r="H82" s="44">
        <v>2613.42</v>
      </c>
      <c r="I82" s="44">
        <v>0</v>
      </c>
      <c r="J82" s="44">
        <v>0</v>
      </c>
      <c r="K82" s="44">
        <v>2127.16</v>
      </c>
    </row>
    <row r="83" spans="1:11" s="35" customFormat="1" ht="15" customHeight="1">
      <c r="A83" s="36" t="s">
        <v>43</v>
      </c>
      <c r="B83" s="67">
        <f t="shared" si="2"/>
        <v>10368.379999999999</v>
      </c>
      <c r="C83" s="45">
        <v>0</v>
      </c>
      <c r="D83" s="45">
        <v>0</v>
      </c>
      <c r="E83" s="45">
        <v>1446.18</v>
      </c>
      <c r="F83" s="45">
        <v>0</v>
      </c>
      <c r="G83" s="45">
        <v>4683.3599999999997</v>
      </c>
      <c r="H83" s="45">
        <v>2613.42</v>
      </c>
      <c r="I83" s="45">
        <v>0</v>
      </c>
      <c r="J83" s="45">
        <v>0</v>
      </c>
      <c r="K83" s="45">
        <v>1625.4199999999998</v>
      </c>
    </row>
    <row r="84" spans="1:11" s="35" customFormat="1" ht="15" customHeight="1">
      <c r="A84" s="36" t="s">
        <v>91</v>
      </c>
      <c r="B84" s="67">
        <f t="shared" si="2"/>
        <v>501.74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501.74</v>
      </c>
    </row>
    <row r="85" spans="1:11" s="35" customFormat="1" ht="15" customHeight="1">
      <c r="A85" s="35" t="s">
        <v>93</v>
      </c>
      <c r="B85" s="67">
        <f t="shared" si="2"/>
        <v>2425.1</v>
      </c>
      <c r="C85" s="44">
        <v>0</v>
      </c>
      <c r="D85" s="44">
        <v>0</v>
      </c>
      <c r="E85" s="44">
        <v>0</v>
      </c>
      <c r="F85" s="44">
        <v>0</v>
      </c>
      <c r="G85" s="44">
        <v>775.1</v>
      </c>
      <c r="H85" s="44">
        <v>0</v>
      </c>
      <c r="I85" s="44">
        <v>0</v>
      </c>
      <c r="J85" s="44">
        <v>0</v>
      </c>
      <c r="K85" s="44">
        <v>1650</v>
      </c>
    </row>
    <row r="86" spans="1:11" s="35" customFormat="1" ht="15" customHeight="1">
      <c r="A86" s="36" t="s">
        <v>93</v>
      </c>
      <c r="B86" s="67">
        <f t="shared" si="2"/>
        <v>2425.1</v>
      </c>
      <c r="C86" s="45">
        <v>0</v>
      </c>
      <c r="D86" s="45">
        <v>0</v>
      </c>
      <c r="E86" s="45">
        <v>0</v>
      </c>
      <c r="F86" s="45">
        <v>0</v>
      </c>
      <c r="G86" s="45">
        <v>775.1</v>
      </c>
      <c r="H86" s="45">
        <v>0</v>
      </c>
      <c r="I86" s="45">
        <v>0</v>
      </c>
      <c r="J86" s="45">
        <v>0</v>
      </c>
      <c r="K86" s="45">
        <v>1650</v>
      </c>
    </row>
    <row r="87" spans="1:11" s="35" customFormat="1" ht="15" customHeight="1">
      <c r="A87" s="35" t="s">
        <v>34</v>
      </c>
      <c r="B87" s="67">
        <f t="shared" si="2"/>
        <v>822637.77</v>
      </c>
      <c r="C87" s="44">
        <v>327614.36</v>
      </c>
      <c r="D87" s="44">
        <v>165336.15</v>
      </c>
      <c r="E87" s="44">
        <v>10679.05</v>
      </c>
      <c r="F87" s="44">
        <v>78084.069999999992</v>
      </c>
      <c r="G87" s="44">
        <v>26139.25</v>
      </c>
      <c r="H87" s="44">
        <v>62201.590000000004</v>
      </c>
      <c r="I87" s="44">
        <v>90233.930000000008</v>
      </c>
      <c r="J87" s="44">
        <v>11909.710000000001</v>
      </c>
      <c r="K87" s="44">
        <v>50439.66</v>
      </c>
    </row>
    <row r="88" spans="1:11" s="35" customFormat="1" ht="15" customHeight="1">
      <c r="A88" s="36" t="s">
        <v>37</v>
      </c>
      <c r="B88" s="67">
        <f t="shared" si="2"/>
        <v>365353.26000000007</v>
      </c>
      <c r="C88" s="45">
        <v>18361.28</v>
      </c>
      <c r="D88" s="45">
        <v>155040.12</v>
      </c>
      <c r="E88" s="45">
        <v>5509.44</v>
      </c>
      <c r="F88" s="45">
        <v>43119.11</v>
      </c>
      <c r="G88" s="45">
        <v>7174.85</v>
      </c>
      <c r="H88" s="45">
        <v>45066.53</v>
      </c>
      <c r="I88" s="45">
        <v>43886.22</v>
      </c>
      <c r="J88" s="45">
        <v>3135.13</v>
      </c>
      <c r="K88" s="45">
        <v>44060.58</v>
      </c>
    </row>
    <row r="89" spans="1:11" s="35" customFormat="1" ht="15" customHeight="1">
      <c r="A89" s="36" t="s">
        <v>95</v>
      </c>
      <c r="B89" s="67">
        <f t="shared" si="2"/>
        <v>56400.77</v>
      </c>
      <c r="C89" s="45">
        <v>1780</v>
      </c>
      <c r="D89" s="45">
        <v>1719.15</v>
      </c>
      <c r="E89" s="45">
        <v>811.57999999999993</v>
      </c>
      <c r="F89" s="45">
        <v>2796.2799999999997</v>
      </c>
      <c r="G89" s="45">
        <v>2059.04</v>
      </c>
      <c r="H89" s="45">
        <v>6162.52</v>
      </c>
      <c r="I89" s="45">
        <v>33988.949999999997</v>
      </c>
      <c r="J89" s="45">
        <v>3757.0699999999997</v>
      </c>
      <c r="K89" s="45">
        <v>3326.18</v>
      </c>
    </row>
    <row r="90" spans="1:11" s="35" customFormat="1" ht="15" customHeight="1">
      <c r="A90" s="36" t="s">
        <v>38</v>
      </c>
      <c r="B90" s="67">
        <f t="shared" si="2"/>
        <v>339332.98</v>
      </c>
      <c r="C90" s="45">
        <v>300846.07999999996</v>
      </c>
      <c r="D90" s="45">
        <v>7946</v>
      </c>
      <c r="E90" s="45">
        <v>2680.7799999999997</v>
      </c>
      <c r="F90" s="45">
        <v>10651.42</v>
      </c>
      <c r="G90" s="45">
        <v>5039.7</v>
      </c>
      <c r="H90" s="45">
        <v>7816.42</v>
      </c>
      <c r="I90" s="45">
        <v>0</v>
      </c>
      <c r="J90" s="45">
        <v>1299.68</v>
      </c>
      <c r="K90" s="45">
        <v>3052.9</v>
      </c>
    </row>
    <row r="91" spans="1:11" s="35" customFormat="1" ht="15" customHeight="1">
      <c r="A91" s="36" t="s">
        <v>35</v>
      </c>
      <c r="B91" s="67">
        <f t="shared" si="2"/>
        <v>18270.080000000002</v>
      </c>
      <c r="C91" s="45">
        <v>0</v>
      </c>
      <c r="D91" s="45">
        <v>0</v>
      </c>
      <c r="E91" s="45">
        <v>97.25</v>
      </c>
      <c r="F91" s="45">
        <v>14745.26</v>
      </c>
      <c r="G91" s="45">
        <v>0</v>
      </c>
      <c r="H91" s="45">
        <v>0</v>
      </c>
      <c r="I91" s="45">
        <v>3427.57</v>
      </c>
      <c r="J91" s="45">
        <v>0</v>
      </c>
      <c r="K91" s="45">
        <v>0</v>
      </c>
    </row>
    <row r="92" spans="1:11" s="35" customFormat="1" ht="15" customHeight="1">
      <c r="A92" s="36" t="s">
        <v>36</v>
      </c>
      <c r="B92" s="67">
        <f t="shared" si="2"/>
        <v>3692.14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3156.12</v>
      </c>
      <c r="I92" s="45">
        <v>536.02</v>
      </c>
      <c r="J92" s="45">
        <v>0</v>
      </c>
      <c r="K92" s="45">
        <v>0</v>
      </c>
    </row>
    <row r="93" spans="1:11" s="35" customFormat="1" ht="15" customHeight="1">
      <c r="A93" s="36" t="s">
        <v>67</v>
      </c>
      <c r="B93" s="67">
        <f t="shared" si="2"/>
        <v>14645.06</v>
      </c>
      <c r="C93" s="45">
        <v>0</v>
      </c>
      <c r="D93" s="45">
        <v>630.88</v>
      </c>
      <c r="E93" s="45">
        <v>0</v>
      </c>
      <c r="F93" s="45">
        <v>0</v>
      </c>
      <c r="G93" s="45">
        <v>11865.66</v>
      </c>
      <c r="H93" s="45">
        <v>0</v>
      </c>
      <c r="I93" s="45">
        <v>1330.69</v>
      </c>
      <c r="J93" s="45">
        <v>817.83</v>
      </c>
      <c r="K93" s="45">
        <v>0</v>
      </c>
    </row>
    <row r="94" spans="1:11" s="35" customFormat="1" ht="15" customHeight="1">
      <c r="A94" s="38" t="s">
        <v>47</v>
      </c>
      <c r="B94" s="70">
        <f t="shared" si="2"/>
        <v>24943.48</v>
      </c>
      <c r="C94" s="46">
        <v>6627</v>
      </c>
      <c r="D94" s="46">
        <v>0</v>
      </c>
      <c r="E94" s="46">
        <v>1580</v>
      </c>
      <c r="F94" s="46">
        <v>6772</v>
      </c>
      <c r="G94" s="46">
        <v>0</v>
      </c>
      <c r="H94" s="46">
        <v>0</v>
      </c>
      <c r="I94" s="46">
        <v>7064.48</v>
      </c>
      <c r="J94" s="46">
        <v>2900</v>
      </c>
      <c r="K94" s="46">
        <v>0</v>
      </c>
    </row>
    <row r="95" spans="1:11">
      <c r="A95" s="39" t="s">
        <v>97</v>
      </c>
      <c r="B95" s="58"/>
      <c r="C95" s="41"/>
      <c r="D95" s="41"/>
      <c r="E95" s="41"/>
    </row>
    <row r="96" spans="1:11">
      <c r="A96" s="39" t="s">
        <v>202</v>
      </c>
      <c r="B96" s="58"/>
      <c r="C96" s="41"/>
      <c r="D96" s="41"/>
      <c r="E96" s="41"/>
    </row>
    <row r="97" spans="1:5">
      <c r="A97" s="39" t="s">
        <v>196</v>
      </c>
      <c r="B97" s="58"/>
      <c r="C97" s="41"/>
      <c r="D97" s="41"/>
      <c r="E97" s="41"/>
    </row>
    <row r="98" spans="1:5">
      <c r="A98" s="39" t="s">
        <v>160</v>
      </c>
      <c r="B98" s="58"/>
      <c r="C98" s="40"/>
      <c r="D98" s="40"/>
      <c r="E98" s="40"/>
    </row>
    <row r="99" spans="1:5">
      <c r="A99" s="39" t="s">
        <v>99</v>
      </c>
      <c r="B99" s="58"/>
      <c r="C99" s="41"/>
      <c r="D99" s="41"/>
      <c r="E99" s="41"/>
    </row>
    <row r="101" spans="1:5">
      <c r="B101" s="83"/>
      <c r="C101" s="66"/>
      <c r="D101" s="66"/>
      <c r="E101" s="66"/>
    </row>
    <row r="102" spans="1:5">
      <c r="B102" s="83"/>
      <c r="C102" s="66"/>
      <c r="D102" s="66"/>
      <c r="E102" s="66"/>
    </row>
    <row r="103" spans="1:5">
      <c r="B103" s="83"/>
      <c r="C103" s="66"/>
      <c r="D103" s="66"/>
      <c r="E103" s="66"/>
    </row>
    <row r="104" spans="1:5">
      <c r="B104" s="83"/>
      <c r="C104" s="66"/>
      <c r="D104" s="66"/>
      <c r="E104" s="66"/>
    </row>
    <row r="105" spans="1:5">
      <c r="B105" s="83"/>
      <c r="C105" s="66"/>
      <c r="D105" s="66"/>
      <c r="E105" s="66"/>
    </row>
    <row r="106" spans="1:5">
      <c r="B106" s="83"/>
      <c r="C106" s="66"/>
      <c r="D106" s="66"/>
      <c r="E106" s="66"/>
    </row>
    <row r="107" spans="1:5">
      <c r="B107" s="83"/>
      <c r="C107" s="66"/>
      <c r="D107" s="66"/>
      <c r="E107" s="66"/>
    </row>
    <row r="108" spans="1:5">
      <c r="B108" s="83"/>
      <c r="C108" s="66"/>
      <c r="D108" s="66"/>
      <c r="E108" s="66"/>
    </row>
    <row r="109" spans="1:5">
      <c r="B109" s="83"/>
      <c r="C109" s="66"/>
      <c r="D109" s="66"/>
      <c r="E109" s="66"/>
    </row>
    <row r="110" spans="1:5">
      <c r="B110" s="83"/>
      <c r="C110" s="66"/>
      <c r="D110" s="66"/>
      <c r="E110" s="66"/>
    </row>
    <row r="111" spans="1:5">
      <c r="B111" s="83"/>
      <c r="C111" s="66"/>
      <c r="D111" s="66"/>
      <c r="E111" s="66"/>
    </row>
    <row r="112" spans="1:5">
      <c r="B112" s="83"/>
      <c r="C112" s="66"/>
      <c r="D112" s="66"/>
      <c r="E112" s="66"/>
    </row>
    <row r="113" spans="2:5">
      <c r="B113" s="83"/>
      <c r="C113" s="66"/>
      <c r="D113" s="66"/>
      <c r="E113" s="66"/>
    </row>
    <row r="114" spans="2:5">
      <c r="B114" s="83"/>
      <c r="C114" s="66"/>
      <c r="D114" s="66"/>
      <c r="E114" s="66"/>
    </row>
    <row r="115" spans="2:5">
      <c r="B115" s="83"/>
      <c r="C115" s="66"/>
      <c r="D115" s="66"/>
      <c r="E115" s="66"/>
    </row>
    <row r="116" spans="2:5">
      <c r="B116" s="83"/>
      <c r="C116" s="66"/>
      <c r="D116" s="66"/>
      <c r="E116" s="66"/>
    </row>
    <row r="117" spans="2:5">
      <c r="B117" s="83"/>
      <c r="C117" s="66"/>
      <c r="D117" s="66"/>
      <c r="E117" s="66"/>
    </row>
    <row r="118" spans="2:5">
      <c r="B118" s="83"/>
      <c r="C118" s="66"/>
      <c r="D118" s="66"/>
      <c r="E118" s="66"/>
    </row>
    <row r="119" spans="2:5">
      <c r="B119" s="83"/>
      <c r="C119" s="66"/>
      <c r="D119" s="66"/>
      <c r="E119" s="66"/>
    </row>
    <row r="120" spans="2:5">
      <c r="B120" s="83"/>
      <c r="C120" s="66"/>
      <c r="D120" s="66"/>
      <c r="E120" s="66"/>
    </row>
    <row r="121" spans="2:5">
      <c r="B121" s="83"/>
      <c r="C121" s="66"/>
      <c r="D121" s="66"/>
      <c r="E121" s="66"/>
    </row>
    <row r="122" spans="2:5">
      <c r="B122" s="83"/>
      <c r="C122" s="66"/>
      <c r="D122" s="66"/>
      <c r="E122" s="66"/>
    </row>
    <row r="123" spans="2:5">
      <c r="B123" s="83"/>
      <c r="C123" s="66"/>
      <c r="D123" s="66"/>
      <c r="E123" s="66"/>
    </row>
    <row r="124" spans="2:5">
      <c r="B124" s="83"/>
      <c r="C124" s="66"/>
      <c r="D124" s="66"/>
      <c r="E124" s="66"/>
    </row>
    <row r="125" spans="2:5">
      <c r="B125" s="83"/>
      <c r="C125" s="66"/>
      <c r="D125" s="66"/>
      <c r="E125" s="66"/>
    </row>
    <row r="126" spans="2:5">
      <c r="B126" s="83"/>
      <c r="C126" s="66"/>
      <c r="D126" s="66"/>
      <c r="E126" s="66"/>
    </row>
    <row r="127" spans="2:5">
      <c r="B127" s="83"/>
      <c r="C127" s="66"/>
      <c r="D127" s="66"/>
      <c r="E127" s="66"/>
    </row>
    <row r="128" spans="2:5">
      <c r="B128" s="83"/>
      <c r="C128" s="66"/>
      <c r="D128" s="66"/>
      <c r="E128" s="66"/>
    </row>
    <row r="129" spans="2:5">
      <c r="B129" s="83"/>
      <c r="C129" s="66"/>
      <c r="D129" s="66"/>
      <c r="E129" s="66"/>
    </row>
    <row r="130" spans="2:5">
      <c r="B130" s="83"/>
      <c r="C130" s="66"/>
      <c r="D130" s="66"/>
      <c r="E130" s="66"/>
    </row>
    <row r="131" spans="2:5">
      <c r="B131" s="83"/>
      <c r="C131" s="66"/>
      <c r="D131" s="66"/>
      <c r="E131" s="66"/>
    </row>
    <row r="132" spans="2:5">
      <c r="B132" s="83"/>
      <c r="C132" s="66"/>
      <c r="D132" s="66"/>
      <c r="E132" s="66"/>
    </row>
    <row r="133" spans="2:5">
      <c r="B133" s="83"/>
      <c r="C133" s="66"/>
      <c r="D133" s="66"/>
      <c r="E133" s="66"/>
    </row>
    <row r="134" spans="2:5">
      <c r="B134" s="83"/>
      <c r="C134" s="66"/>
      <c r="D134" s="66"/>
      <c r="E134" s="66"/>
    </row>
    <row r="135" spans="2:5">
      <c r="B135" s="83"/>
      <c r="C135" s="66"/>
      <c r="D135" s="66"/>
      <c r="E135" s="66"/>
    </row>
    <row r="136" spans="2:5">
      <c r="B136" s="83"/>
      <c r="C136" s="66"/>
      <c r="D136" s="66"/>
      <c r="E136" s="66"/>
    </row>
    <row r="137" spans="2:5">
      <c r="B137" s="83"/>
      <c r="C137" s="66"/>
      <c r="D137" s="66"/>
      <c r="E137" s="66"/>
    </row>
    <row r="138" spans="2:5">
      <c r="B138" s="83"/>
      <c r="C138" s="66"/>
      <c r="D138" s="66"/>
      <c r="E138" s="66"/>
    </row>
    <row r="139" spans="2:5">
      <c r="B139" s="83"/>
      <c r="C139" s="66"/>
      <c r="D139" s="66"/>
      <c r="E139" s="66"/>
    </row>
    <row r="140" spans="2:5">
      <c r="B140" s="83"/>
      <c r="C140" s="66"/>
      <c r="D140" s="66"/>
      <c r="E140" s="66"/>
    </row>
    <row r="141" spans="2:5">
      <c r="B141" s="83"/>
      <c r="C141" s="66"/>
      <c r="D141" s="66"/>
      <c r="E141" s="66"/>
    </row>
    <row r="142" spans="2:5">
      <c r="B142" s="83"/>
      <c r="C142" s="66"/>
      <c r="D142" s="66"/>
      <c r="E142" s="66"/>
    </row>
    <row r="143" spans="2:5">
      <c r="B143" s="83"/>
      <c r="C143" s="66"/>
      <c r="D143" s="66"/>
      <c r="E143" s="66"/>
    </row>
    <row r="144" spans="2:5">
      <c r="B144" s="83"/>
      <c r="C144" s="66"/>
      <c r="D144" s="66"/>
      <c r="E144" s="66"/>
    </row>
    <row r="145" spans="2:5">
      <c r="B145" s="83"/>
      <c r="C145" s="66"/>
      <c r="D145" s="66"/>
      <c r="E145" s="66"/>
    </row>
    <row r="146" spans="2:5">
      <c r="B146" s="83"/>
      <c r="C146" s="66"/>
      <c r="D146" s="66"/>
      <c r="E146" s="66"/>
    </row>
    <row r="147" spans="2:5">
      <c r="B147" s="83"/>
      <c r="C147" s="66"/>
      <c r="D147" s="66"/>
      <c r="E147" s="66"/>
    </row>
    <row r="148" spans="2:5">
      <c r="B148" s="83"/>
      <c r="C148" s="66"/>
      <c r="D148" s="66"/>
      <c r="E148" s="66"/>
    </row>
    <row r="149" spans="2:5">
      <c r="B149" s="83"/>
      <c r="C149" s="66"/>
      <c r="D149" s="66"/>
      <c r="E149" s="66"/>
    </row>
    <row r="150" spans="2:5">
      <c r="B150" s="83"/>
      <c r="C150" s="66"/>
      <c r="D150" s="66"/>
      <c r="E150" s="66"/>
    </row>
    <row r="151" spans="2:5">
      <c r="B151" s="83"/>
      <c r="C151" s="66"/>
      <c r="D151" s="66"/>
      <c r="E151" s="66"/>
    </row>
    <row r="152" spans="2:5">
      <c r="B152" s="83"/>
      <c r="C152" s="66"/>
      <c r="D152" s="66"/>
      <c r="E152" s="66"/>
    </row>
    <row r="153" spans="2:5">
      <c r="B153" s="83"/>
      <c r="C153" s="66"/>
      <c r="D153" s="66"/>
      <c r="E153" s="66"/>
    </row>
    <row r="154" spans="2:5">
      <c r="B154" s="83"/>
      <c r="C154" s="66"/>
      <c r="D154" s="66"/>
      <c r="E154" s="66"/>
    </row>
    <row r="155" spans="2:5">
      <c r="B155" s="83"/>
      <c r="C155" s="66"/>
      <c r="D155" s="66"/>
      <c r="E155" s="66"/>
    </row>
    <row r="156" spans="2:5">
      <c r="B156" s="83"/>
      <c r="C156" s="66"/>
      <c r="D156" s="66"/>
      <c r="E156" s="66"/>
    </row>
    <row r="157" spans="2:5">
      <c r="B157" s="83"/>
      <c r="C157" s="66"/>
      <c r="D157" s="66"/>
      <c r="E157" s="66"/>
    </row>
    <row r="158" spans="2:5">
      <c r="B158" s="83"/>
      <c r="C158" s="66"/>
      <c r="D158" s="66"/>
      <c r="E158" s="66"/>
    </row>
    <row r="159" spans="2:5">
      <c r="B159" s="83"/>
      <c r="C159" s="66"/>
      <c r="D159" s="66"/>
      <c r="E159" s="66"/>
    </row>
    <row r="160" spans="2:5">
      <c r="B160" s="83"/>
      <c r="C160" s="66"/>
      <c r="D160" s="66"/>
      <c r="E160" s="66"/>
    </row>
    <row r="161" spans="2:5">
      <c r="B161" s="83"/>
      <c r="C161" s="66"/>
      <c r="D161" s="66"/>
      <c r="E161" s="66"/>
    </row>
    <row r="162" spans="2:5">
      <c r="B162" s="83"/>
      <c r="C162" s="66"/>
      <c r="D162" s="66"/>
      <c r="E162" s="66"/>
    </row>
    <row r="163" spans="2:5">
      <c r="B163" s="83"/>
      <c r="C163" s="66"/>
      <c r="D163" s="66"/>
      <c r="E163" s="66"/>
    </row>
    <row r="164" spans="2:5">
      <c r="B164" s="83"/>
      <c r="C164" s="66"/>
      <c r="D164" s="66"/>
      <c r="E164" s="66"/>
    </row>
    <row r="165" spans="2:5">
      <c r="B165" s="83"/>
      <c r="C165" s="66"/>
      <c r="D165" s="66"/>
      <c r="E165" s="66"/>
    </row>
    <row r="166" spans="2:5">
      <c r="B166" s="83"/>
      <c r="C166" s="66"/>
      <c r="D166" s="66"/>
      <c r="E166" s="66"/>
    </row>
    <row r="167" spans="2:5">
      <c r="B167" s="83"/>
      <c r="C167" s="66"/>
      <c r="D167" s="66"/>
      <c r="E167" s="66"/>
    </row>
    <row r="168" spans="2:5">
      <c r="B168" s="83"/>
      <c r="C168" s="66"/>
      <c r="D168" s="66"/>
      <c r="E168" s="66"/>
    </row>
    <row r="169" spans="2:5">
      <c r="B169" s="83"/>
      <c r="C169" s="66"/>
      <c r="D169" s="66"/>
      <c r="E169" s="66"/>
    </row>
    <row r="170" spans="2:5">
      <c r="B170" s="83"/>
      <c r="C170" s="66"/>
      <c r="D170" s="66"/>
      <c r="E170" s="66"/>
    </row>
    <row r="171" spans="2:5">
      <c r="B171" s="83"/>
      <c r="C171" s="66"/>
      <c r="D171" s="66"/>
      <c r="E171" s="66"/>
    </row>
    <row r="172" spans="2:5">
      <c r="B172" s="83"/>
      <c r="C172" s="66"/>
      <c r="D172" s="66"/>
      <c r="E172" s="66"/>
    </row>
    <row r="173" spans="2:5">
      <c r="B173" s="83"/>
      <c r="C173" s="66"/>
      <c r="D173" s="66"/>
      <c r="E173" s="66"/>
    </row>
    <row r="174" spans="2:5">
      <c r="B174" s="83"/>
      <c r="C174" s="66"/>
      <c r="D174" s="66"/>
      <c r="E174" s="66"/>
    </row>
    <row r="175" spans="2:5">
      <c r="B175" s="83"/>
      <c r="C175" s="66"/>
      <c r="D175" s="66"/>
      <c r="E175" s="66"/>
    </row>
    <row r="176" spans="2:5">
      <c r="B176" s="83"/>
      <c r="C176" s="66"/>
      <c r="D176" s="66"/>
      <c r="E176" s="66"/>
    </row>
    <row r="177" spans="2:5">
      <c r="B177" s="83"/>
      <c r="C177" s="66"/>
      <c r="D177" s="66"/>
      <c r="E177" s="66"/>
    </row>
    <row r="178" spans="2:5">
      <c r="B178" s="83"/>
      <c r="C178" s="66"/>
      <c r="D178" s="66"/>
      <c r="E178" s="66"/>
    </row>
    <row r="179" spans="2:5">
      <c r="B179" s="83"/>
      <c r="C179" s="66"/>
      <c r="D179" s="66"/>
      <c r="E179" s="66"/>
    </row>
    <row r="180" spans="2:5">
      <c r="B180" s="83"/>
      <c r="C180" s="66"/>
      <c r="D180" s="66"/>
      <c r="E180" s="66"/>
    </row>
    <row r="181" spans="2:5">
      <c r="B181" s="83"/>
      <c r="C181" s="66"/>
      <c r="D181" s="66"/>
      <c r="E181" s="66"/>
    </row>
    <row r="182" spans="2:5">
      <c r="B182" s="83"/>
      <c r="C182" s="66"/>
      <c r="D182" s="66"/>
      <c r="E182" s="66"/>
    </row>
    <row r="183" spans="2:5">
      <c r="B183" s="83"/>
      <c r="C183" s="66"/>
      <c r="D183" s="66"/>
      <c r="E183" s="66"/>
    </row>
    <row r="184" spans="2:5">
      <c r="B184" s="83"/>
      <c r="C184" s="66"/>
      <c r="D184" s="66"/>
      <c r="E184" s="66"/>
    </row>
    <row r="185" spans="2:5">
      <c r="B185" s="83"/>
      <c r="C185" s="66"/>
      <c r="D185" s="66"/>
      <c r="E185" s="66"/>
    </row>
    <row r="186" spans="2:5">
      <c r="B186" s="83"/>
      <c r="C186" s="66"/>
      <c r="D186" s="66"/>
      <c r="E186" s="66"/>
    </row>
    <row r="187" spans="2:5">
      <c r="B187" s="83"/>
      <c r="C187" s="66"/>
      <c r="D187" s="66"/>
      <c r="E187" s="66"/>
    </row>
    <row r="188" spans="2:5">
      <c r="B188" s="83"/>
      <c r="C188" s="66"/>
      <c r="D188" s="66"/>
      <c r="E188" s="66"/>
    </row>
    <row r="189" spans="2:5">
      <c r="B189" s="83"/>
      <c r="C189" s="66"/>
      <c r="D189" s="66"/>
      <c r="E189" s="66"/>
    </row>
    <row r="190" spans="2:5">
      <c r="B190" s="83"/>
      <c r="C190" s="66"/>
      <c r="D190" s="66"/>
      <c r="E190" s="66"/>
    </row>
    <row r="191" spans="2:5">
      <c r="B191" s="83"/>
      <c r="C191" s="66"/>
      <c r="D191" s="66"/>
      <c r="E191" s="66"/>
    </row>
    <row r="192" spans="2:5">
      <c r="B192" s="83"/>
      <c r="C192" s="66"/>
      <c r="D192" s="66"/>
      <c r="E192" s="66"/>
    </row>
    <row r="193" spans="2:5">
      <c r="B193" s="83"/>
      <c r="C193" s="66"/>
      <c r="D193" s="66"/>
      <c r="E193" s="66"/>
    </row>
    <row r="194" spans="2:5">
      <c r="B194" s="83"/>
      <c r="C194" s="66"/>
      <c r="D194" s="66"/>
      <c r="E194" s="66"/>
    </row>
    <row r="195" spans="2:5">
      <c r="B195" s="83"/>
      <c r="C195" s="66"/>
      <c r="D195" s="66"/>
      <c r="E195" s="66"/>
    </row>
    <row r="196" spans="2:5">
      <c r="B196" s="83"/>
      <c r="C196" s="66"/>
      <c r="D196" s="66"/>
      <c r="E196" s="66"/>
    </row>
    <row r="197" spans="2:5">
      <c r="B197" s="83"/>
      <c r="C197" s="66"/>
      <c r="D197" s="66"/>
      <c r="E197" s="66"/>
    </row>
    <row r="198" spans="2:5">
      <c r="B198" s="83"/>
      <c r="C198" s="66"/>
      <c r="D198" s="66"/>
      <c r="E198" s="66"/>
    </row>
    <row r="199" spans="2:5">
      <c r="B199" s="83"/>
      <c r="C199" s="66"/>
      <c r="D199" s="66"/>
      <c r="E199" s="66"/>
    </row>
    <row r="200" spans="2:5">
      <c r="B200" s="83"/>
      <c r="C200" s="66"/>
      <c r="D200" s="66"/>
      <c r="E200" s="66"/>
    </row>
    <row r="201" spans="2:5">
      <c r="B201" s="83"/>
      <c r="C201" s="66"/>
      <c r="D201" s="66"/>
      <c r="E201" s="66"/>
    </row>
    <row r="202" spans="2:5">
      <c r="B202" s="83"/>
      <c r="C202" s="66"/>
      <c r="D202" s="66"/>
      <c r="E202" s="66"/>
    </row>
    <row r="203" spans="2:5">
      <c r="B203" s="83"/>
      <c r="C203" s="66"/>
      <c r="D203" s="66"/>
      <c r="E203" s="66"/>
    </row>
    <row r="204" spans="2:5">
      <c r="B204" s="83"/>
      <c r="C204" s="66"/>
      <c r="D204" s="66"/>
      <c r="E204" s="66"/>
    </row>
    <row r="205" spans="2:5">
      <c r="B205" s="83"/>
      <c r="C205" s="66"/>
      <c r="D205" s="66"/>
      <c r="E205" s="66"/>
    </row>
    <row r="206" spans="2:5">
      <c r="B206" s="83"/>
      <c r="C206" s="66"/>
      <c r="D206" s="66"/>
      <c r="E206" s="66"/>
    </row>
    <row r="207" spans="2:5">
      <c r="B207" s="83"/>
      <c r="C207" s="66"/>
      <c r="D207" s="66"/>
      <c r="E207" s="66"/>
    </row>
    <row r="208" spans="2:5">
      <c r="B208" s="83"/>
      <c r="C208" s="66"/>
      <c r="D208" s="66"/>
      <c r="E208" s="66"/>
    </row>
    <row r="209" spans="2:5">
      <c r="B209" s="83"/>
      <c r="C209" s="66"/>
      <c r="D209" s="66"/>
      <c r="E209" s="66"/>
    </row>
    <row r="210" spans="2:5">
      <c r="B210" s="83"/>
      <c r="C210" s="66"/>
      <c r="D210" s="66"/>
      <c r="E210" s="66"/>
    </row>
    <row r="211" spans="2:5">
      <c r="B211" s="83"/>
      <c r="C211" s="66"/>
      <c r="D211" s="66"/>
      <c r="E211" s="66"/>
    </row>
    <row r="212" spans="2:5">
      <c r="B212" s="83"/>
      <c r="C212" s="66"/>
      <c r="D212" s="66"/>
      <c r="E212" s="66"/>
    </row>
    <row r="213" spans="2:5">
      <c r="B213" s="83"/>
      <c r="C213" s="66"/>
      <c r="D213" s="66"/>
      <c r="E213" s="66"/>
    </row>
    <row r="214" spans="2:5">
      <c r="B214" s="83"/>
      <c r="C214" s="66"/>
      <c r="D214" s="66"/>
      <c r="E214" s="66"/>
    </row>
    <row r="215" spans="2:5">
      <c r="B215" s="83"/>
      <c r="C215" s="66"/>
      <c r="D215" s="66"/>
      <c r="E215" s="66"/>
    </row>
    <row r="216" spans="2:5">
      <c r="B216" s="83"/>
      <c r="C216" s="66"/>
      <c r="D216" s="66"/>
      <c r="E216" s="66"/>
    </row>
    <row r="217" spans="2:5">
      <c r="B217" s="83"/>
      <c r="C217" s="66"/>
      <c r="D217" s="66"/>
      <c r="E217" s="66"/>
    </row>
    <row r="218" spans="2:5">
      <c r="B218" s="83"/>
      <c r="C218" s="66"/>
      <c r="D218" s="66"/>
      <c r="E218" s="66"/>
    </row>
    <row r="219" spans="2:5">
      <c r="B219" s="83"/>
      <c r="C219" s="66"/>
      <c r="D219" s="66"/>
      <c r="E219" s="66"/>
    </row>
    <row r="220" spans="2:5">
      <c r="B220" s="83"/>
      <c r="C220" s="66"/>
      <c r="D220" s="66"/>
      <c r="E220" s="66"/>
    </row>
    <row r="221" spans="2:5">
      <c r="B221" s="83"/>
      <c r="C221" s="66"/>
      <c r="D221" s="66"/>
      <c r="E221" s="66"/>
    </row>
    <row r="222" spans="2:5">
      <c r="B222" s="83"/>
      <c r="C222" s="66"/>
      <c r="D222" s="66"/>
      <c r="E222" s="66"/>
    </row>
    <row r="223" spans="2:5">
      <c r="B223" s="83"/>
      <c r="C223" s="66"/>
      <c r="D223" s="66"/>
      <c r="E223" s="66"/>
    </row>
    <row r="224" spans="2:5">
      <c r="B224" s="83"/>
      <c r="C224" s="66"/>
      <c r="D224" s="66"/>
      <c r="E224" s="66"/>
    </row>
    <row r="225" spans="2:5">
      <c r="B225" s="83"/>
      <c r="C225" s="66"/>
      <c r="D225" s="66"/>
      <c r="E225" s="66"/>
    </row>
    <row r="226" spans="2:5">
      <c r="B226" s="83"/>
      <c r="C226" s="66"/>
      <c r="D226" s="66"/>
      <c r="E226" s="66"/>
    </row>
    <row r="227" spans="2:5">
      <c r="B227" s="83"/>
      <c r="C227" s="66"/>
      <c r="D227" s="66"/>
      <c r="E227" s="66"/>
    </row>
    <row r="228" spans="2:5">
      <c r="B228" s="83"/>
      <c r="C228" s="66"/>
      <c r="D228" s="66"/>
      <c r="E228" s="66"/>
    </row>
    <row r="229" spans="2:5">
      <c r="B229" s="83"/>
      <c r="C229" s="66"/>
      <c r="D229" s="66"/>
      <c r="E229" s="66"/>
    </row>
    <row r="230" spans="2:5">
      <c r="B230" s="83"/>
      <c r="C230" s="66"/>
      <c r="D230" s="66"/>
      <c r="E230" s="66"/>
    </row>
    <row r="231" spans="2:5">
      <c r="B231" s="83"/>
      <c r="C231" s="66"/>
      <c r="D231" s="66"/>
      <c r="E231" s="66"/>
    </row>
    <row r="232" spans="2:5">
      <c r="B232" s="83"/>
      <c r="C232" s="66"/>
      <c r="D232" s="66"/>
      <c r="E232" s="66"/>
    </row>
    <row r="233" spans="2:5">
      <c r="B233" s="83"/>
      <c r="C233" s="66"/>
      <c r="D233" s="66"/>
      <c r="E233" s="66"/>
    </row>
    <row r="234" spans="2:5">
      <c r="B234" s="83"/>
      <c r="C234" s="66"/>
      <c r="D234" s="66"/>
      <c r="E234" s="66"/>
    </row>
    <row r="235" spans="2:5">
      <c r="B235" s="83"/>
      <c r="C235" s="66"/>
      <c r="D235" s="66"/>
      <c r="E235" s="66"/>
    </row>
    <row r="236" spans="2:5">
      <c r="B236" s="83"/>
      <c r="C236" s="66"/>
      <c r="D236" s="66"/>
      <c r="E236" s="66"/>
    </row>
    <row r="237" spans="2:5">
      <c r="B237" s="83"/>
      <c r="C237" s="66"/>
      <c r="D237" s="66"/>
      <c r="E237" s="66"/>
    </row>
    <row r="238" spans="2:5">
      <c r="B238" s="83"/>
      <c r="C238" s="66"/>
      <c r="D238" s="66"/>
      <c r="E238" s="66"/>
    </row>
    <row r="239" spans="2:5">
      <c r="B239" s="83"/>
      <c r="C239" s="66"/>
      <c r="D239" s="66"/>
      <c r="E239" s="66"/>
    </row>
    <row r="240" spans="2:5">
      <c r="B240" s="83"/>
      <c r="C240" s="66"/>
      <c r="D240" s="66"/>
      <c r="E240" s="66"/>
    </row>
    <row r="241" spans="2:5">
      <c r="B241" s="83"/>
      <c r="C241" s="66"/>
      <c r="D241" s="66"/>
      <c r="E241" s="66"/>
    </row>
    <row r="242" spans="2:5">
      <c r="B242" s="83"/>
      <c r="C242" s="66"/>
      <c r="D242" s="66"/>
      <c r="E242" s="66"/>
    </row>
    <row r="243" spans="2:5">
      <c r="B243" s="83"/>
      <c r="C243" s="66"/>
      <c r="D243" s="66"/>
      <c r="E243" s="66"/>
    </row>
    <row r="244" spans="2:5">
      <c r="B244" s="83"/>
      <c r="C244" s="66"/>
      <c r="D244" s="66"/>
      <c r="E244" s="66"/>
    </row>
    <row r="245" spans="2:5">
      <c r="B245" s="83"/>
      <c r="C245" s="66"/>
      <c r="D245" s="66"/>
      <c r="E245" s="66"/>
    </row>
    <row r="246" spans="2:5">
      <c r="B246" s="83"/>
      <c r="C246" s="66"/>
      <c r="D246" s="66"/>
      <c r="E246" s="66"/>
    </row>
    <row r="247" spans="2:5">
      <c r="B247" s="83"/>
      <c r="C247" s="66"/>
      <c r="D247" s="66"/>
      <c r="E247" s="66"/>
    </row>
    <row r="248" spans="2:5">
      <c r="B248" s="83"/>
      <c r="C248" s="66"/>
      <c r="D248" s="66"/>
      <c r="E248" s="66"/>
    </row>
    <row r="249" spans="2:5">
      <c r="B249" s="83"/>
      <c r="C249" s="66"/>
      <c r="D249" s="66"/>
      <c r="E249" s="66"/>
    </row>
    <row r="250" spans="2:5">
      <c r="B250" s="83"/>
      <c r="C250" s="66"/>
      <c r="D250" s="66"/>
      <c r="E250" s="66"/>
    </row>
    <row r="251" spans="2:5">
      <c r="B251" s="83"/>
      <c r="C251" s="66"/>
      <c r="D251" s="66"/>
      <c r="E251" s="66"/>
    </row>
    <row r="252" spans="2:5">
      <c r="B252" s="83"/>
      <c r="C252" s="66"/>
      <c r="D252" s="66"/>
      <c r="E252" s="66"/>
    </row>
    <row r="253" spans="2:5">
      <c r="B253" s="83"/>
      <c r="C253" s="66"/>
      <c r="D253" s="66"/>
      <c r="E253" s="66"/>
    </row>
    <row r="254" spans="2:5">
      <c r="B254" s="83"/>
      <c r="C254" s="66"/>
      <c r="D254" s="66"/>
      <c r="E254" s="66"/>
    </row>
    <row r="255" spans="2:5">
      <c r="B255" s="83"/>
      <c r="C255" s="66"/>
      <c r="D255" s="66"/>
      <c r="E255" s="66"/>
    </row>
    <row r="256" spans="2:5">
      <c r="B256" s="83"/>
      <c r="C256" s="66"/>
      <c r="D256" s="66"/>
      <c r="E256" s="66"/>
    </row>
    <row r="257" spans="2:5">
      <c r="B257" s="83"/>
      <c r="C257" s="66"/>
      <c r="D257" s="66"/>
      <c r="E257" s="66"/>
    </row>
    <row r="258" spans="2:5">
      <c r="B258" s="83"/>
      <c r="C258" s="66"/>
      <c r="D258" s="66"/>
      <c r="E258" s="66"/>
    </row>
    <row r="259" spans="2:5">
      <c r="B259" s="83"/>
      <c r="C259" s="66"/>
      <c r="D259" s="66"/>
      <c r="E259" s="66"/>
    </row>
    <row r="260" spans="2:5">
      <c r="B260" s="83"/>
      <c r="C260" s="66"/>
      <c r="D260" s="66"/>
      <c r="E260" s="66"/>
    </row>
    <row r="261" spans="2:5">
      <c r="B261" s="83"/>
      <c r="C261" s="66"/>
      <c r="D261" s="66"/>
      <c r="E261" s="66"/>
    </row>
    <row r="262" spans="2:5">
      <c r="B262" s="83"/>
      <c r="C262" s="66"/>
      <c r="D262" s="66"/>
      <c r="E262" s="66"/>
    </row>
    <row r="263" spans="2:5">
      <c r="B263" s="83"/>
      <c r="C263" s="66"/>
      <c r="D263" s="66"/>
      <c r="E263" s="66"/>
    </row>
    <row r="264" spans="2:5">
      <c r="B264" s="83"/>
      <c r="C264" s="66"/>
      <c r="D264" s="66"/>
      <c r="E264" s="66"/>
    </row>
    <row r="265" spans="2:5">
      <c r="B265" s="83"/>
      <c r="C265" s="66"/>
      <c r="D265" s="66"/>
      <c r="E265" s="66"/>
    </row>
    <row r="266" spans="2:5">
      <c r="B266" s="83"/>
      <c r="C266" s="66"/>
      <c r="D266" s="66"/>
      <c r="E266" s="66"/>
    </row>
    <row r="267" spans="2:5">
      <c r="B267" s="83"/>
      <c r="C267" s="66"/>
      <c r="D267" s="66"/>
      <c r="E267" s="66"/>
    </row>
    <row r="268" spans="2:5">
      <c r="B268" s="83"/>
      <c r="C268" s="66"/>
      <c r="D268" s="66"/>
      <c r="E268" s="66"/>
    </row>
    <row r="269" spans="2:5">
      <c r="B269" s="83"/>
      <c r="C269" s="66"/>
      <c r="D269" s="66"/>
      <c r="E269" s="66"/>
    </row>
    <row r="270" spans="2:5">
      <c r="B270" s="83"/>
      <c r="C270" s="66"/>
      <c r="D270" s="66"/>
      <c r="E270" s="66"/>
    </row>
    <row r="271" spans="2:5">
      <c r="B271" s="83"/>
      <c r="C271" s="66"/>
      <c r="D271" s="66"/>
      <c r="E271" s="66"/>
    </row>
    <row r="272" spans="2:5">
      <c r="B272" s="83"/>
      <c r="C272" s="66"/>
      <c r="D272" s="66"/>
      <c r="E272" s="66"/>
    </row>
    <row r="273" spans="2:5">
      <c r="B273" s="83"/>
      <c r="C273" s="66"/>
      <c r="D273" s="66"/>
      <c r="E273" s="66"/>
    </row>
    <row r="274" spans="2:5">
      <c r="B274" s="83"/>
      <c r="C274" s="66"/>
      <c r="D274" s="66"/>
      <c r="E274" s="66"/>
    </row>
    <row r="275" spans="2:5">
      <c r="B275" s="83"/>
      <c r="C275" s="66"/>
      <c r="D275" s="66"/>
      <c r="E275" s="66"/>
    </row>
    <row r="276" spans="2:5">
      <c r="B276" s="83"/>
      <c r="C276" s="66"/>
      <c r="D276" s="66"/>
      <c r="E276" s="66"/>
    </row>
    <row r="277" spans="2:5">
      <c r="B277" s="83"/>
      <c r="C277" s="66"/>
      <c r="D277" s="66"/>
      <c r="E277" s="66"/>
    </row>
    <row r="278" spans="2:5">
      <c r="B278" s="83"/>
      <c r="C278" s="66"/>
      <c r="D278" s="66"/>
      <c r="E278" s="66"/>
    </row>
    <row r="279" spans="2:5">
      <c r="B279" s="83"/>
      <c r="C279" s="66"/>
      <c r="D279" s="66"/>
      <c r="E279" s="66"/>
    </row>
    <row r="280" spans="2:5">
      <c r="B280" s="83"/>
      <c r="C280" s="66"/>
      <c r="D280" s="66"/>
      <c r="E280" s="66"/>
    </row>
    <row r="281" spans="2:5">
      <c r="B281" s="83"/>
      <c r="C281" s="66"/>
      <c r="D281" s="66"/>
      <c r="E281" s="66"/>
    </row>
    <row r="282" spans="2:5">
      <c r="B282" s="83"/>
      <c r="C282" s="66"/>
      <c r="D282" s="66"/>
      <c r="E282" s="66"/>
    </row>
    <row r="283" spans="2:5">
      <c r="B283" s="83"/>
      <c r="C283" s="66"/>
      <c r="D283" s="66"/>
      <c r="E283" s="66"/>
    </row>
    <row r="284" spans="2:5">
      <c r="B284" s="83"/>
      <c r="C284" s="66"/>
      <c r="D284" s="66"/>
      <c r="E284" s="66"/>
    </row>
    <row r="285" spans="2:5">
      <c r="B285" s="83"/>
      <c r="C285" s="66"/>
      <c r="D285" s="66"/>
      <c r="E285" s="66"/>
    </row>
    <row r="286" spans="2:5">
      <c r="B286" s="83"/>
      <c r="C286" s="66"/>
      <c r="D286" s="66"/>
      <c r="E286" s="66"/>
    </row>
    <row r="287" spans="2:5">
      <c r="B287" s="83"/>
      <c r="C287" s="66"/>
      <c r="D287" s="66"/>
      <c r="E287" s="66"/>
    </row>
    <row r="288" spans="2:5">
      <c r="B288" s="83"/>
      <c r="C288" s="66"/>
      <c r="D288" s="66"/>
      <c r="E288" s="66"/>
    </row>
    <row r="289" spans="2:5">
      <c r="B289" s="83"/>
      <c r="C289" s="66"/>
      <c r="D289" s="66"/>
      <c r="E289" s="66"/>
    </row>
    <row r="290" spans="2:5">
      <c r="B290" s="83"/>
      <c r="C290" s="66"/>
      <c r="D290" s="66"/>
      <c r="E290" s="66"/>
    </row>
    <row r="291" spans="2:5">
      <c r="B291" s="83"/>
      <c r="C291" s="66"/>
      <c r="D291" s="66"/>
      <c r="E291" s="66"/>
    </row>
    <row r="292" spans="2:5">
      <c r="B292" s="83"/>
      <c r="C292" s="66"/>
      <c r="D292" s="66"/>
      <c r="E292" s="66"/>
    </row>
    <row r="293" spans="2:5">
      <c r="B293" s="83"/>
      <c r="C293" s="66"/>
      <c r="D293" s="66"/>
      <c r="E293" s="66"/>
    </row>
    <row r="294" spans="2:5">
      <c r="B294" s="83"/>
      <c r="C294" s="66"/>
      <c r="D294" s="66"/>
      <c r="E294" s="66"/>
    </row>
    <row r="295" spans="2:5">
      <c r="B295" s="83"/>
      <c r="C295" s="66"/>
      <c r="D295" s="66"/>
      <c r="E295" s="66"/>
    </row>
    <row r="296" spans="2:5">
      <c r="B296" s="83"/>
      <c r="C296" s="66"/>
      <c r="D296" s="66"/>
      <c r="E296" s="66"/>
    </row>
    <row r="297" spans="2:5">
      <c r="B297" s="83"/>
      <c r="C297" s="66"/>
      <c r="D297" s="66"/>
      <c r="E297" s="66"/>
    </row>
    <row r="298" spans="2:5">
      <c r="B298" s="83"/>
      <c r="C298" s="66"/>
      <c r="D298" s="66"/>
      <c r="E298" s="66"/>
    </row>
    <row r="299" spans="2:5">
      <c r="B299" s="83"/>
      <c r="C299" s="66"/>
      <c r="D299" s="66"/>
      <c r="E299" s="66"/>
    </row>
    <row r="300" spans="2:5">
      <c r="B300" s="83"/>
      <c r="C300" s="66"/>
      <c r="D300" s="66"/>
      <c r="E300" s="66"/>
    </row>
    <row r="301" spans="2:5">
      <c r="B301" s="83"/>
      <c r="C301" s="66"/>
      <c r="D301" s="66"/>
      <c r="E301" s="66"/>
    </row>
    <row r="302" spans="2:5">
      <c r="B302" s="83"/>
      <c r="C302" s="66"/>
      <c r="D302" s="66"/>
      <c r="E302" s="66"/>
    </row>
    <row r="303" spans="2:5">
      <c r="B303" s="83"/>
      <c r="C303" s="66"/>
      <c r="D303" s="66"/>
      <c r="E303" s="66"/>
    </row>
    <row r="304" spans="2:5">
      <c r="B304" s="83"/>
      <c r="C304" s="66"/>
      <c r="D304" s="66"/>
      <c r="E304" s="66"/>
    </row>
    <row r="305" spans="2:5">
      <c r="B305" s="83"/>
      <c r="C305" s="66"/>
      <c r="D305" s="66"/>
      <c r="E305" s="66"/>
    </row>
    <row r="306" spans="2:5">
      <c r="B306" s="83"/>
      <c r="C306" s="66"/>
      <c r="D306" s="66"/>
      <c r="E306" s="66"/>
    </row>
    <row r="307" spans="2:5">
      <c r="B307" s="83"/>
      <c r="C307" s="66"/>
      <c r="D307" s="66"/>
      <c r="E307" s="66"/>
    </row>
    <row r="308" spans="2:5">
      <c r="B308" s="83"/>
      <c r="C308" s="66"/>
      <c r="D308" s="66"/>
      <c r="E308" s="66"/>
    </row>
    <row r="309" spans="2:5">
      <c r="B309" s="83"/>
      <c r="C309" s="66"/>
      <c r="D309" s="66"/>
      <c r="E309" s="66"/>
    </row>
    <row r="310" spans="2:5">
      <c r="B310" s="83"/>
      <c r="C310" s="66"/>
      <c r="D310" s="66"/>
      <c r="E310" s="66"/>
    </row>
    <row r="311" spans="2:5">
      <c r="B311" s="83"/>
      <c r="C311" s="66"/>
      <c r="D311" s="66"/>
      <c r="E311" s="66"/>
    </row>
    <row r="312" spans="2:5">
      <c r="B312" s="83"/>
      <c r="C312" s="66"/>
      <c r="D312" s="66"/>
      <c r="E312" s="66"/>
    </row>
    <row r="313" spans="2:5">
      <c r="B313" s="83"/>
      <c r="C313" s="66"/>
      <c r="D313" s="66"/>
      <c r="E313" s="66"/>
    </row>
    <row r="314" spans="2:5">
      <c r="B314" s="83"/>
      <c r="C314" s="66"/>
      <c r="D314" s="66"/>
      <c r="E314" s="66"/>
    </row>
    <row r="315" spans="2:5">
      <c r="B315" s="83"/>
      <c r="C315" s="66"/>
      <c r="D315" s="66"/>
      <c r="E315" s="66"/>
    </row>
    <row r="316" spans="2:5">
      <c r="B316" s="83"/>
      <c r="C316" s="66"/>
      <c r="D316" s="66"/>
      <c r="E316" s="66"/>
    </row>
    <row r="317" spans="2:5">
      <c r="B317" s="83"/>
      <c r="C317" s="66"/>
      <c r="D317" s="66"/>
      <c r="E317" s="66"/>
    </row>
    <row r="318" spans="2:5">
      <c r="B318" s="83"/>
      <c r="C318" s="66"/>
      <c r="D318" s="66"/>
      <c r="E318" s="66"/>
    </row>
    <row r="319" spans="2:5">
      <c r="B319" s="83"/>
      <c r="C319" s="66"/>
      <c r="D319" s="66"/>
      <c r="E319" s="66"/>
    </row>
    <row r="320" spans="2:5">
      <c r="B320" s="83"/>
      <c r="C320" s="66"/>
      <c r="D320" s="66"/>
      <c r="E320" s="66"/>
    </row>
    <row r="321" spans="2:5">
      <c r="B321" s="83"/>
      <c r="C321" s="66"/>
      <c r="D321" s="66"/>
      <c r="E321" s="66"/>
    </row>
    <row r="322" spans="2:5">
      <c r="B322" s="83"/>
      <c r="C322" s="66"/>
      <c r="D322" s="66"/>
      <c r="E322" s="66"/>
    </row>
    <row r="323" spans="2:5">
      <c r="B323" s="83"/>
      <c r="C323" s="66"/>
      <c r="D323" s="66"/>
      <c r="E323" s="66"/>
    </row>
    <row r="324" spans="2:5">
      <c r="B324" s="83"/>
      <c r="C324" s="66"/>
      <c r="D324" s="66"/>
      <c r="E324" s="66"/>
    </row>
    <row r="325" spans="2:5">
      <c r="B325" s="83"/>
      <c r="C325" s="66"/>
      <c r="D325" s="66"/>
      <c r="E325" s="66"/>
    </row>
    <row r="326" spans="2:5">
      <c r="B326" s="83"/>
      <c r="C326" s="66"/>
      <c r="D326" s="66"/>
      <c r="E326" s="66"/>
    </row>
    <row r="327" spans="2:5">
      <c r="B327" s="83"/>
      <c r="C327" s="66"/>
      <c r="D327" s="66"/>
      <c r="E327" s="66"/>
    </row>
    <row r="328" spans="2:5">
      <c r="B328" s="83"/>
      <c r="C328" s="66"/>
      <c r="D328" s="66"/>
      <c r="E328" s="66"/>
    </row>
    <row r="329" spans="2:5">
      <c r="B329" s="83"/>
      <c r="C329" s="66"/>
      <c r="D329" s="66"/>
      <c r="E329" s="66"/>
    </row>
    <row r="330" spans="2:5">
      <c r="B330" s="83"/>
      <c r="C330" s="66"/>
      <c r="D330" s="66"/>
      <c r="E330" s="66"/>
    </row>
    <row r="331" spans="2:5">
      <c r="B331" s="83"/>
      <c r="C331" s="66"/>
      <c r="D331" s="66"/>
      <c r="E331" s="66"/>
    </row>
    <row r="332" spans="2:5">
      <c r="B332" s="83"/>
      <c r="C332" s="66"/>
      <c r="D332" s="66"/>
      <c r="E332" s="66"/>
    </row>
    <row r="333" spans="2:5">
      <c r="B333" s="83"/>
      <c r="C333" s="66"/>
      <c r="D333" s="66"/>
      <c r="E333" s="66"/>
    </row>
    <row r="334" spans="2:5">
      <c r="B334" s="83"/>
      <c r="C334" s="66"/>
      <c r="D334" s="66"/>
      <c r="E334" s="66"/>
    </row>
    <row r="335" spans="2:5">
      <c r="B335" s="83"/>
      <c r="C335" s="66"/>
      <c r="D335" s="66"/>
      <c r="E335" s="66"/>
    </row>
    <row r="336" spans="2:5">
      <c r="B336" s="83"/>
      <c r="C336" s="66"/>
      <c r="D336" s="66"/>
      <c r="E336" s="66"/>
    </row>
    <row r="337" spans="2:5">
      <c r="B337" s="83"/>
      <c r="C337" s="66"/>
      <c r="D337" s="66"/>
      <c r="E337" s="66"/>
    </row>
    <row r="338" spans="2:5">
      <c r="B338" s="83"/>
      <c r="C338" s="66"/>
      <c r="D338" s="66"/>
      <c r="E338" s="66"/>
    </row>
    <row r="339" spans="2:5">
      <c r="B339" s="83"/>
      <c r="C339" s="66"/>
      <c r="D339" s="66"/>
      <c r="E339" s="66"/>
    </row>
    <row r="340" spans="2:5">
      <c r="B340" s="83"/>
      <c r="C340" s="66"/>
      <c r="D340" s="66"/>
      <c r="E340" s="66"/>
    </row>
    <row r="341" spans="2:5">
      <c r="B341" s="83"/>
      <c r="C341" s="66"/>
      <c r="D341" s="66"/>
      <c r="E341" s="66"/>
    </row>
    <row r="342" spans="2:5">
      <c r="B342" s="83"/>
      <c r="C342" s="66"/>
      <c r="D342" s="66"/>
      <c r="E342" s="66"/>
    </row>
    <row r="343" spans="2:5">
      <c r="B343" s="83"/>
      <c r="C343" s="66"/>
      <c r="D343" s="66"/>
      <c r="E343" s="66"/>
    </row>
    <row r="344" spans="2:5">
      <c r="B344" s="83"/>
      <c r="C344" s="66"/>
      <c r="D344" s="66"/>
      <c r="E344" s="66"/>
    </row>
    <row r="345" spans="2:5">
      <c r="B345" s="83"/>
      <c r="C345" s="66"/>
      <c r="D345" s="66"/>
      <c r="E345" s="66"/>
    </row>
    <row r="346" spans="2:5">
      <c r="B346" s="83"/>
      <c r="C346" s="66"/>
      <c r="D346" s="66"/>
      <c r="E346" s="66"/>
    </row>
    <row r="347" spans="2:5">
      <c r="B347" s="83"/>
      <c r="C347" s="66"/>
      <c r="D347" s="66"/>
      <c r="E347" s="66"/>
    </row>
    <row r="348" spans="2:5">
      <c r="B348" s="83"/>
      <c r="C348" s="66"/>
      <c r="D348" s="66"/>
      <c r="E348" s="66"/>
    </row>
    <row r="349" spans="2:5">
      <c r="B349" s="83"/>
      <c r="C349" s="66"/>
      <c r="D349" s="66"/>
      <c r="E349" s="66"/>
    </row>
    <row r="350" spans="2:5">
      <c r="B350" s="83"/>
      <c r="C350" s="66"/>
      <c r="D350" s="66"/>
      <c r="E350" s="66"/>
    </row>
    <row r="351" spans="2:5">
      <c r="B351" s="83"/>
      <c r="C351" s="66"/>
      <c r="D351" s="66"/>
      <c r="E351" s="66"/>
    </row>
    <row r="352" spans="2:5">
      <c r="B352" s="83"/>
      <c r="C352" s="66"/>
      <c r="D352" s="66"/>
      <c r="E352" s="66"/>
    </row>
    <row r="353" spans="2:5">
      <c r="B353" s="83"/>
      <c r="C353" s="66"/>
      <c r="D353" s="66"/>
      <c r="E353" s="66"/>
    </row>
    <row r="354" spans="2:5">
      <c r="B354" s="83"/>
      <c r="C354" s="66"/>
      <c r="D354" s="66"/>
      <c r="E354" s="66"/>
    </row>
    <row r="355" spans="2:5">
      <c r="B355" s="83"/>
      <c r="C355" s="66"/>
      <c r="D355" s="66"/>
      <c r="E355" s="66"/>
    </row>
    <row r="356" spans="2:5">
      <c r="B356" s="83"/>
      <c r="C356" s="66"/>
      <c r="D356" s="66"/>
      <c r="E356" s="66"/>
    </row>
    <row r="357" spans="2:5">
      <c r="B357" s="83"/>
      <c r="C357" s="66"/>
      <c r="D357" s="66"/>
      <c r="E357" s="66"/>
    </row>
    <row r="358" spans="2:5">
      <c r="B358" s="83"/>
      <c r="C358" s="66"/>
      <c r="D358" s="66"/>
      <c r="E358" s="66"/>
    </row>
    <row r="359" spans="2:5">
      <c r="B359" s="83"/>
      <c r="C359" s="66"/>
      <c r="D359" s="66"/>
      <c r="E359" s="66"/>
    </row>
    <row r="360" spans="2:5">
      <c r="B360" s="83"/>
      <c r="C360" s="66"/>
      <c r="D360" s="66"/>
      <c r="E360" s="66"/>
    </row>
    <row r="361" spans="2:5">
      <c r="B361" s="83"/>
      <c r="C361" s="66"/>
      <c r="D361" s="66"/>
      <c r="E361" s="66"/>
    </row>
    <row r="362" spans="2:5">
      <c r="B362" s="83"/>
      <c r="C362" s="66"/>
      <c r="D362" s="66"/>
      <c r="E362" s="66"/>
    </row>
    <row r="363" spans="2:5">
      <c r="B363" s="83"/>
      <c r="C363" s="66"/>
      <c r="D363" s="66"/>
      <c r="E363" s="66"/>
    </row>
    <row r="364" spans="2:5">
      <c r="B364" s="83"/>
      <c r="C364" s="66"/>
      <c r="D364" s="66"/>
      <c r="E364" s="66"/>
    </row>
    <row r="365" spans="2:5">
      <c r="B365" s="83"/>
      <c r="C365" s="66"/>
      <c r="D365" s="66"/>
      <c r="E365" s="66"/>
    </row>
    <row r="366" spans="2:5">
      <c r="B366" s="83"/>
      <c r="C366" s="66"/>
      <c r="D366" s="66"/>
      <c r="E366" s="66"/>
    </row>
    <row r="367" spans="2:5">
      <c r="B367" s="83"/>
      <c r="C367" s="66"/>
      <c r="D367" s="66"/>
      <c r="E367" s="66"/>
    </row>
    <row r="368" spans="2:5">
      <c r="B368" s="83"/>
      <c r="C368" s="66"/>
      <c r="D368" s="66"/>
      <c r="E368" s="66"/>
    </row>
    <row r="369" spans="2:5">
      <c r="B369" s="83"/>
      <c r="C369" s="66"/>
      <c r="D369" s="66"/>
      <c r="E369" s="66"/>
    </row>
    <row r="370" spans="2:5">
      <c r="B370" s="83"/>
      <c r="C370" s="66"/>
      <c r="D370" s="66"/>
      <c r="E370" s="66"/>
    </row>
    <row r="371" spans="2:5">
      <c r="B371" s="83"/>
      <c r="C371" s="66"/>
      <c r="D371" s="66"/>
      <c r="E371" s="66"/>
    </row>
    <row r="372" spans="2:5">
      <c r="B372" s="83"/>
      <c r="C372" s="66"/>
      <c r="D372" s="66"/>
      <c r="E372" s="66"/>
    </row>
    <row r="373" spans="2:5">
      <c r="B373" s="83"/>
      <c r="C373" s="66"/>
      <c r="D373" s="66"/>
      <c r="E373" s="66"/>
    </row>
    <row r="374" spans="2:5">
      <c r="B374" s="83"/>
      <c r="C374" s="66"/>
      <c r="D374" s="66"/>
      <c r="E374" s="66"/>
    </row>
    <row r="375" spans="2:5">
      <c r="B375" s="83"/>
      <c r="C375" s="66"/>
      <c r="D375" s="66"/>
      <c r="E375" s="66"/>
    </row>
    <row r="376" spans="2:5">
      <c r="B376" s="83"/>
      <c r="C376" s="66"/>
      <c r="D376" s="66"/>
      <c r="E376" s="66"/>
    </row>
    <row r="377" spans="2:5">
      <c r="B377" s="83"/>
      <c r="C377" s="66"/>
      <c r="D377" s="66"/>
      <c r="E377" s="66"/>
    </row>
    <row r="378" spans="2:5">
      <c r="B378" s="83"/>
      <c r="C378" s="66"/>
      <c r="D378" s="66"/>
      <c r="E378" s="66"/>
    </row>
    <row r="379" spans="2:5">
      <c r="B379" s="83"/>
      <c r="C379" s="66"/>
      <c r="D379" s="66"/>
      <c r="E379" s="66"/>
    </row>
    <row r="380" spans="2:5">
      <c r="B380" s="83"/>
      <c r="C380" s="66"/>
      <c r="D380" s="66"/>
      <c r="E380" s="66"/>
    </row>
    <row r="381" spans="2:5">
      <c r="B381" s="83"/>
      <c r="C381" s="66"/>
      <c r="D381" s="66"/>
      <c r="E381" s="66"/>
    </row>
    <row r="382" spans="2:5">
      <c r="B382" s="83"/>
      <c r="C382" s="66"/>
      <c r="D382" s="66"/>
      <c r="E382" s="66"/>
    </row>
    <row r="383" spans="2:5">
      <c r="B383" s="83"/>
      <c r="C383" s="66"/>
      <c r="D383" s="66"/>
      <c r="E383" s="66"/>
    </row>
    <row r="384" spans="2:5">
      <c r="B384" s="83"/>
      <c r="C384" s="66"/>
      <c r="D384" s="66"/>
      <c r="E384" s="66"/>
    </row>
    <row r="385" spans="2:5">
      <c r="B385" s="83"/>
      <c r="C385" s="66"/>
      <c r="D385" s="66"/>
      <c r="E385" s="66"/>
    </row>
    <row r="386" spans="2:5">
      <c r="B386" s="83"/>
      <c r="C386" s="66"/>
      <c r="D386" s="66"/>
      <c r="E386" s="66"/>
    </row>
    <row r="387" spans="2:5">
      <c r="B387" s="83"/>
      <c r="C387" s="66"/>
      <c r="D387" s="66"/>
      <c r="E387" s="66"/>
    </row>
    <row r="388" spans="2:5">
      <c r="B388" s="83"/>
      <c r="C388" s="66"/>
      <c r="D388" s="66"/>
      <c r="E388" s="66"/>
    </row>
    <row r="389" spans="2:5">
      <c r="B389" s="83"/>
      <c r="C389" s="66"/>
      <c r="D389" s="66"/>
      <c r="E389" s="66"/>
    </row>
    <row r="390" spans="2:5">
      <c r="B390" s="83"/>
      <c r="C390" s="66"/>
      <c r="D390" s="66"/>
      <c r="E390" s="66"/>
    </row>
    <row r="391" spans="2:5">
      <c r="B391" s="83"/>
      <c r="C391" s="66"/>
      <c r="D391" s="66"/>
      <c r="E391" s="66"/>
    </row>
    <row r="392" spans="2:5">
      <c r="B392" s="83"/>
      <c r="C392" s="66"/>
      <c r="D392" s="66"/>
      <c r="E392" s="66"/>
    </row>
    <row r="393" spans="2:5">
      <c r="B393" s="83"/>
      <c r="C393" s="66"/>
      <c r="D393" s="66"/>
      <c r="E393" s="66"/>
    </row>
    <row r="394" spans="2:5">
      <c r="B394" s="83"/>
      <c r="C394" s="66"/>
      <c r="D394" s="66"/>
      <c r="E394" s="66"/>
    </row>
    <row r="395" spans="2:5">
      <c r="B395" s="83"/>
      <c r="C395" s="66"/>
      <c r="D395" s="66"/>
      <c r="E395" s="66"/>
    </row>
    <row r="396" spans="2:5">
      <c r="B396" s="83"/>
      <c r="C396" s="66"/>
      <c r="D396" s="66"/>
      <c r="E396" s="66"/>
    </row>
    <row r="397" spans="2:5">
      <c r="B397" s="83"/>
      <c r="C397" s="66"/>
      <c r="D397" s="66"/>
      <c r="E397" s="66"/>
    </row>
    <row r="398" spans="2:5">
      <c r="B398" s="83"/>
      <c r="C398" s="66"/>
      <c r="D398" s="66"/>
      <c r="E398" s="66"/>
    </row>
    <row r="399" spans="2:5">
      <c r="B399" s="83"/>
      <c r="C399" s="66"/>
      <c r="D399" s="66"/>
      <c r="E399" s="66"/>
    </row>
    <row r="400" spans="2:5">
      <c r="B400" s="83"/>
      <c r="C400" s="66"/>
      <c r="D400" s="66"/>
      <c r="E400" s="66"/>
    </row>
    <row r="401" spans="2:5">
      <c r="B401" s="83"/>
      <c r="C401" s="66"/>
      <c r="D401" s="66"/>
      <c r="E401" s="66"/>
    </row>
    <row r="402" spans="2:5">
      <c r="B402" s="83"/>
      <c r="C402" s="66"/>
      <c r="D402" s="66"/>
      <c r="E402" s="66"/>
    </row>
    <row r="403" spans="2:5">
      <c r="B403" s="83"/>
      <c r="C403" s="66"/>
      <c r="D403" s="66"/>
      <c r="E403" s="66"/>
    </row>
    <row r="404" spans="2:5">
      <c r="B404" s="83"/>
      <c r="C404" s="66"/>
      <c r="D404" s="66"/>
      <c r="E404" s="66"/>
    </row>
    <row r="405" spans="2:5">
      <c r="B405" s="83"/>
      <c r="C405" s="66"/>
      <c r="D405" s="66"/>
      <c r="E405" s="66"/>
    </row>
    <row r="406" spans="2:5">
      <c r="B406" s="83"/>
      <c r="C406" s="66"/>
      <c r="D406" s="66"/>
      <c r="E406" s="66"/>
    </row>
    <row r="407" spans="2:5">
      <c r="B407" s="83"/>
      <c r="C407" s="66"/>
      <c r="D407" s="66"/>
      <c r="E407" s="66"/>
    </row>
    <row r="408" spans="2:5">
      <c r="B408" s="83"/>
      <c r="C408" s="66"/>
      <c r="D408" s="66"/>
      <c r="E408" s="66"/>
    </row>
    <row r="409" spans="2:5">
      <c r="B409" s="83"/>
      <c r="C409" s="66"/>
      <c r="D409" s="66"/>
      <c r="E409" s="66"/>
    </row>
    <row r="410" spans="2:5">
      <c r="B410" s="83"/>
      <c r="C410" s="66"/>
      <c r="D410" s="66"/>
      <c r="E410" s="66"/>
    </row>
    <row r="411" spans="2:5">
      <c r="B411" s="83"/>
      <c r="C411" s="66"/>
      <c r="D411" s="66"/>
      <c r="E411" s="66"/>
    </row>
    <row r="412" spans="2:5">
      <c r="B412" s="83"/>
      <c r="C412" s="66"/>
      <c r="D412" s="66"/>
      <c r="E412" s="66"/>
    </row>
    <row r="413" spans="2:5">
      <c r="B413" s="83"/>
      <c r="C413" s="66"/>
      <c r="D413" s="66"/>
      <c r="E413" s="66"/>
    </row>
    <row r="414" spans="2:5">
      <c r="B414" s="83"/>
      <c r="C414" s="66"/>
      <c r="D414" s="66"/>
      <c r="E414" s="66"/>
    </row>
    <row r="415" spans="2:5">
      <c r="B415" s="83"/>
      <c r="C415" s="66"/>
      <c r="D415" s="66"/>
      <c r="E415" s="66"/>
    </row>
    <row r="416" spans="2:5">
      <c r="B416" s="83"/>
      <c r="C416" s="66"/>
      <c r="D416" s="66"/>
      <c r="E416" s="66"/>
    </row>
    <row r="417" spans="2:5">
      <c r="B417" s="83"/>
      <c r="C417" s="66"/>
      <c r="D417" s="66"/>
      <c r="E417" s="66"/>
    </row>
    <row r="418" spans="2:5">
      <c r="B418" s="83"/>
      <c r="C418" s="66"/>
      <c r="D418" s="66"/>
      <c r="E418" s="66"/>
    </row>
    <row r="419" spans="2:5">
      <c r="B419" s="83"/>
      <c r="C419" s="66"/>
      <c r="D419" s="66"/>
      <c r="E419" s="66"/>
    </row>
    <row r="420" spans="2:5">
      <c r="B420" s="83"/>
      <c r="C420" s="66"/>
      <c r="D420" s="66"/>
      <c r="E420" s="66"/>
    </row>
    <row r="421" spans="2:5">
      <c r="B421" s="83"/>
      <c r="C421" s="66"/>
      <c r="D421" s="66"/>
      <c r="E421" s="66"/>
    </row>
    <row r="422" spans="2:5">
      <c r="B422" s="83"/>
      <c r="C422" s="66"/>
      <c r="D422" s="66"/>
      <c r="E422" s="66"/>
    </row>
    <row r="423" spans="2:5">
      <c r="B423" s="83"/>
      <c r="C423" s="66"/>
      <c r="D423" s="66"/>
      <c r="E423" s="66"/>
    </row>
    <row r="424" spans="2:5">
      <c r="B424" s="83"/>
      <c r="C424" s="66"/>
      <c r="D424" s="66"/>
      <c r="E424" s="66"/>
    </row>
    <row r="425" spans="2:5">
      <c r="B425" s="83"/>
      <c r="C425" s="66"/>
      <c r="D425" s="66"/>
      <c r="E425" s="66"/>
    </row>
    <row r="426" spans="2:5">
      <c r="B426" s="83"/>
      <c r="C426" s="66"/>
      <c r="D426" s="66"/>
      <c r="E426" s="66"/>
    </row>
    <row r="427" spans="2:5">
      <c r="B427" s="83"/>
      <c r="C427" s="66"/>
      <c r="D427" s="66"/>
      <c r="E427" s="66"/>
    </row>
    <row r="428" spans="2:5">
      <c r="B428" s="83"/>
      <c r="C428" s="66"/>
      <c r="D428" s="66"/>
      <c r="E428" s="66"/>
    </row>
    <row r="429" spans="2:5">
      <c r="B429" s="83"/>
      <c r="C429" s="66"/>
      <c r="D429" s="66"/>
      <c r="E429" s="66"/>
    </row>
    <row r="430" spans="2:5">
      <c r="B430" s="83"/>
      <c r="C430" s="66"/>
      <c r="D430" s="66"/>
      <c r="E430" s="66"/>
    </row>
    <row r="431" spans="2:5">
      <c r="B431" s="83"/>
      <c r="C431" s="66"/>
      <c r="D431" s="66"/>
      <c r="E431" s="66"/>
    </row>
    <row r="432" spans="2:5">
      <c r="B432" s="83"/>
      <c r="C432" s="66"/>
      <c r="D432" s="66"/>
      <c r="E432" s="66"/>
    </row>
    <row r="433" spans="2:5">
      <c r="B433" s="83"/>
      <c r="C433" s="66"/>
      <c r="D433" s="66"/>
      <c r="E433" s="66"/>
    </row>
    <row r="434" spans="2:5">
      <c r="B434" s="83"/>
      <c r="C434" s="66"/>
      <c r="D434" s="66"/>
      <c r="E434" s="66"/>
    </row>
    <row r="435" spans="2:5">
      <c r="B435" s="83"/>
      <c r="C435" s="66"/>
      <c r="D435" s="66"/>
      <c r="E435" s="66"/>
    </row>
    <row r="436" spans="2:5">
      <c r="B436" s="83"/>
      <c r="C436" s="66"/>
      <c r="D436" s="66"/>
      <c r="E436" s="66"/>
    </row>
    <row r="437" spans="2:5">
      <c r="B437" s="83"/>
      <c r="C437" s="66"/>
      <c r="D437" s="66"/>
      <c r="E437" s="66"/>
    </row>
    <row r="438" spans="2:5">
      <c r="B438" s="83"/>
      <c r="C438" s="66"/>
      <c r="D438" s="66"/>
      <c r="E438" s="66"/>
    </row>
    <row r="439" spans="2:5">
      <c r="B439" s="83"/>
      <c r="C439" s="66"/>
      <c r="D439" s="66"/>
      <c r="E439" s="66"/>
    </row>
    <row r="440" spans="2:5">
      <c r="B440" s="83"/>
      <c r="C440" s="66"/>
      <c r="D440" s="66"/>
      <c r="E440" s="66"/>
    </row>
    <row r="441" spans="2:5">
      <c r="B441" s="83"/>
      <c r="C441" s="66"/>
      <c r="D441" s="66"/>
      <c r="E441" s="66"/>
    </row>
    <row r="442" spans="2:5">
      <c r="B442" s="83"/>
      <c r="C442" s="66"/>
      <c r="D442" s="66"/>
      <c r="E442" s="66"/>
    </row>
    <row r="443" spans="2:5">
      <c r="B443" s="83"/>
      <c r="C443" s="66"/>
      <c r="D443" s="66"/>
      <c r="E443" s="66"/>
    </row>
    <row r="444" spans="2:5">
      <c r="B444" s="83"/>
      <c r="C444" s="66"/>
      <c r="D444" s="66"/>
      <c r="E444" s="66"/>
    </row>
    <row r="445" spans="2:5">
      <c r="B445" s="83"/>
      <c r="C445" s="66"/>
      <c r="D445" s="66"/>
      <c r="E445" s="66"/>
    </row>
    <row r="446" spans="2:5">
      <c r="B446" s="83"/>
      <c r="C446" s="66"/>
      <c r="D446" s="66"/>
      <c r="E446" s="66"/>
    </row>
    <row r="447" spans="2:5">
      <c r="B447" s="83"/>
      <c r="C447" s="66"/>
      <c r="D447" s="66"/>
      <c r="E447" s="66"/>
    </row>
    <row r="448" spans="2:5">
      <c r="B448" s="83"/>
      <c r="C448" s="66"/>
      <c r="D448" s="66"/>
      <c r="E448" s="66"/>
    </row>
    <row r="449" spans="2:5">
      <c r="B449" s="83"/>
      <c r="C449" s="66"/>
      <c r="D449" s="66"/>
      <c r="E449" s="66"/>
    </row>
    <row r="450" spans="2:5">
      <c r="B450" s="83"/>
      <c r="C450" s="66"/>
      <c r="D450" s="66"/>
      <c r="E450" s="66"/>
    </row>
    <row r="451" spans="2:5">
      <c r="B451" s="83"/>
      <c r="C451" s="66"/>
      <c r="D451" s="66"/>
      <c r="E451" s="66"/>
    </row>
    <row r="452" spans="2:5">
      <c r="B452" s="83"/>
      <c r="C452" s="66"/>
      <c r="D452" s="66"/>
      <c r="E452" s="66"/>
    </row>
    <row r="453" spans="2:5">
      <c r="B453" s="83"/>
      <c r="C453" s="66"/>
      <c r="D453" s="66"/>
      <c r="E453" s="66"/>
    </row>
    <row r="454" spans="2:5">
      <c r="B454" s="83"/>
      <c r="C454" s="66"/>
      <c r="D454" s="66"/>
      <c r="E454" s="66"/>
    </row>
    <row r="455" spans="2:5">
      <c r="B455" s="83"/>
      <c r="C455" s="66"/>
      <c r="D455" s="66"/>
      <c r="E455" s="66"/>
    </row>
    <row r="456" spans="2:5">
      <c r="B456" s="83"/>
      <c r="C456" s="66"/>
      <c r="D456" s="66"/>
      <c r="E456" s="66"/>
    </row>
    <row r="457" spans="2:5">
      <c r="B457" s="83"/>
      <c r="C457" s="66"/>
      <c r="D457" s="66"/>
      <c r="E457" s="66"/>
    </row>
    <row r="458" spans="2:5">
      <c r="B458" s="83"/>
      <c r="C458" s="66"/>
      <c r="D458" s="66"/>
      <c r="E458" s="66"/>
    </row>
    <row r="459" spans="2:5">
      <c r="B459" s="83"/>
      <c r="C459" s="66"/>
      <c r="D459" s="66"/>
      <c r="E459" s="66"/>
    </row>
    <row r="460" spans="2:5">
      <c r="B460" s="83"/>
      <c r="C460" s="66"/>
      <c r="D460" s="66"/>
      <c r="E460" s="66"/>
    </row>
    <row r="461" spans="2:5">
      <c r="B461" s="83"/>
      <c r="C461" s="66"/>
      <c r="D461" s="66"/>
      <c r="E461" s="66"/>
    </row>
    <row r="462" spans="2:5">
      <c r="B462" s="83"/>
      <c r="C462" s="66"/>
      <c r="D462" s="66"/>
      <c r="E462" s="66"/>
    </row>
    <row r="463" spans="2:5">
      <c r="B463" s="83"/>
      <c r="C463" s="66"/>
      <c r="D463" s="66"/>
      <c r="E463" s="66"/>
    </row>
    <row r="464" spans="2:5">
      <c r="B464" s="83"/>
      <c r="C464" s="66"/>
      <c r="D464" s="66"/>
      <c r="E464" s="66"/>
    </row>
    <row r="465" spans="2:5">
      <c r="B465" s="83"/>
      <c r="C465" s="66"/>
      <c r="D465" s="66"/>
      <c r="E465" s="66"/>
    </row>
    <row r="466" spans="2:5">
      <c r="B466" s="83"/>
      <c r="C466" s="66"/>
      <c r="D466" s="66"/>
      <c r="E466" s="66"/>
    </row>
    <row r="467" spans="2:5">
      <c r="B467" s="83"/>
      <c r="C467" s="66"/>
      <c r="D467" s="66"/>
      <c r="E467" s="66"/>
    </row>
    <row r="468" spans="2:5">
      <c r="B468" s="83"/>
      <c r="C468" s="66"/>
      <c r="D468" s="66"/>
      <c r="E468" s="66"/>
    </row>
    <row r="469" spans="2:5">
      <c r="B469" s="83"/>
      <c r="C469" s="66"/>
      <c r="D469" s="66"/>
      <c r="E469" s="66"/>
    </row>
    <row r="470" spans="2:5">
      <c r="B470" s="83"/>
      <c r="C470" s="66"/>
      <c r="D470" s="66"/>
      <c r="E470" s="66"/>
    </row>
    <row r="471" spans="2:5">
      <c r="B471" s="83"/>
      <c r="C471" s="66"/>
      <c r="D471" s="66"/>
      <c r="E471" s="66"/>
    </row>
    <row r="472" spans="2:5">
      <c r="B472" s="83"/>
      <c r="C472" s="66"/>
      <c r="D472" s="66"/>
      <c r="E472" s="66"/>
    </row>
    <row r="473" spans="2:5">
      <c r="B473" s="83"/>
      <c r="C473" s="66"/>
      <c r="D473" s="66"/>
      <c r="E473" s="66"/>
    </row>
    <row r="474" spans="2:5">
      <c r="B474" s="83"/>
      <c r="C474" s="66"/>
      <c r="D474" s="66"/>
      <c r="E474" s="66"/>
    </row>
    <row r="475" spans="2:5">
      <c r="B475" s="83"/>
      <c r="C475" s="66"/>
      <c r="D475" s="66"/>
      <c r="E475" s="66"/>
    </row>
    <row r="476" spans="2:5">
      <c r="B476" s="83"/>
      <c r="C476" s="66"/>
      <c r="D476" s="66"/>
      <c r="E476" s="66"/>
    </row>
    <row r="477" spans="2:5">
      <c r="B477" s="83"/>
      <c r="C477" s="66"/>
      <c r="D477" s="66"/>
      <c r="E477" s="66"/>
    </row>
    <row r="478" spans="2:5">
      <c r="B478" s="83"/>
      <c r="C478" s="66"/>
      <c r="D478" s="66"/>
      <c r="E478" s="66"/>
    </row>
    <row r="479" spans="2:5">
      <c r="B479" s="83"/>
      <c r="C479" s="66"/>
      <c r="D479" s="66"/>
      <c r="E479" s="66"/>
    </row>
    <row r="480" spans="2:5">
      <c r="B480" s="83"/>
      <c r="C480" s="66"/>
      <c r="D480" s="66"/>
      <c r="E480" s="66"/>
    </row>
    <row r="481" spans="2:5">
      <c r="B481" s="83"/>
      <c r="C481" s="66"/>
      <c r="D481" s="66"/>
      <c r="E481" s="66"/>
    </row>
    <row r="482" spans="2:5">
      <c r="B482" s="83"/>
      <c r="C482" s="66"/>
      <c r="D482" s="66"/>
      <c r="E482" s="66"/>
    </row>
    <row r="483" spans="2:5">
      <c r="B483" s="83"/>
      <c r="C483" s="66"/>
      <c r="D483" s="66"/>
      <c r="E483" s="66"/>
    </row>
    <row r="484" spans="2:5">
      <c r="B484" s="83"/>
      <c r="C484" s="66"/>
      <c r="D484" s="66"/>
      <c r="E484" s="66"/>
    </row>
    <row r="485" spans="2:5">
      <c r="B485" s="83"/>
      <c r="C485" s="66"/>
      <c r="D485" s="66"/>
      <c r="E485" s="66"/>
    </row>
    <row r="486" spans="2:5">
      <c r="B486" s="83"/>
      <c r="C486" s="66"/>
      <c r="D486" s="66"/>
      <c r="E486" s="66"/>
    </row>
    <row r="487" spans="2:5">
      <c r="B487" s="83"/>
      <c r="C487" s="66"/>
      <c r="D487" s="66"/>
      <c r="E487" s="66"/>
    </row>
    <row r="488" spans="2:5">
      <c r="B488" s="83"/>
      <c r="C488" s="66"/>
      <c r="D488" s="66"/>
      <c r="E488" s="66"/>
    </row>
    <row r="489" spans="2:5">
      <c r="B489" s="83"/>
      <c r="C489" s="66"/>
      <c r="D489" s="66"/>
      <c r="E489" s="66"/>
    </row>
    <row r="490" spans="2:5">
      <c r="B490" s="83"/>
      <c r="C490" s="66"/>
      <c r="D490" s="66"/>
      <c r="E490" s="66"/>
    </row>
    <row r="491" spans="2:5">
      <c r="B491" s="83"/>
      <c r="C491" s="66"/>
      <c r="D491" s="66"/>
      <c r="E491" s="66"/>
    </row>
    <row r="492" spans="2:5">
      <c r="B492" s="83"/>
      <c r="C492" s="66"/>
      <c r="D492" s="66"/>
      <c r="E492" s="66"/>
    </row>
    <row r="493" spans="2:5">
      <c r="B493" s="83"/>
      <c r="C493" s="66"/>
      <c r="D493" s="66"/>
      <c r="E493" s="66"/>
    </row>
    <row r="494" spans="2:5">
      <c r="B494" s="83"/>
      <c r="C494" s="66"/>
      <c r="D494" s="66"/>
      <c r="E494" s="66"/>
    </row>
    <row r="495" spans="2:5">
      <c r="B495" s="83"/>
      <c r="C495" s="66"/>
      <c r="D495" s="66"/>
      <c r="E495" s="66"/>
    </row>
    <row r="496" spans="2:5">
      <c r="B496" s="83"/>
      <c r="C496" s="66"/>
      <c r="D496" s="66"/>
      <c r="E496" s="66"/>
    </row>
    <row r="497" spans="2:5">
      <c r="B497" s="83"/>
      <c r="C497" s="66"/>
      <c r="D497" s="66"/>
      <c r="E497" s="66"/>
    </row>
    <row r="498" spans="2:5">
      <c r="B498" s="83"/>
      <c r="C498" s="66"/>
      <c r="D498" s="66"/>
      <c r="E498" s="66"/>
    </row>
    <row r="499" spans="2:5">
      <c r="B499" s="83"/>
      <c r="C499" s="66"/>
      <c r="D499" s="66"/>
      <c r="E499" s="66"/>
    </row>
    <row r="500" spans="2:5">
      <c r="B500" s="83"/>
      <c r="C500" s="66"/>
      <c r="D500" s="66"/>
      <c r="E500" s="66"/>
    </row>
    <row r="501" spans="2:5">
      <c r="B501" s="83"/>
      <c r="C501" s="66"/>
      <c r="D501" s="66"/>
      <c r="E501" s="66"/>
    </row>
    <row r="502" spans="2:5">
      <c r="B502" s="83"/>
      <c r="C502" s="66"/>
      <c r="D502" s="66"/>
      <c r="E502" s="66"/>
    </row>
    <row r="503" spans="2:5">
      <c r="B503" s="83"/>
      <c r="C503" s="66"/>
      <c r="D503" s="66"/>
      <c r="E503" s="66"/>
    </row>
    <row r="504" spans="2:5">
      <c r="B504" s="83"/>
      <c r="C504" s="66"/>
      <c r="D504" s="66"/>
      <c r="E504" s="66"/>
    </row>
    <row r="505" spans="2:5">
      <c r="B505" s="83"/>
      <c r="C505" s="66"/>
      <c r="D505" s="66"/>
      <c r="E505" s="66"/>
    </row>
  </sheetData>
  <mergeCells count="2">
    <mergeCell ref="A4:E4"/>
    <mergeCell ref="A3:K3"/>
  </mergeCells>
  <phoneticPr fontId="9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Yumirca Altagracia Matos Melo</cp:lastModifiedBy>
  <dcterms:created xsi:type="dcterms:W3CDTF">2019-04-15T15:00:51Z</dcterms:created>
  <dcterms:modified xsi:type="dcterms:W3CDTF">2025-11-24T14:01:38Z</dcterms:modified>
</cp:coreProperties>
</file>