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Arch-Piso-9\Proyectos ONE\DATOS CONTABLES 2025\OFICINA LIBRE ACCESO A LA INFORMACION 2025\EJECUCION PRESUPUESTARIA 2025\"/>
    </mc:Choice>
  </mc:AlternateContent>
  <xr:revisionPtr revIDLastSave="0" documentId="13_ncr:1_{5B9EEBE6-D834-433B-903B-D343DBFAE5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on MAYO2025" sheetId="8" r:id="rId1"/>
  </sheets>
  <definedNames>
    <definedName name="_xlnm.Print_Area" localSheetId="0">'Plantilla Ejecucion MAYO2025'!$B$1:$R$58</definedName>
    <definedName name="_xlnm.Print_Titles" localSheetId="0">'Plantilla Ejecucion MAYO2025'!$1:$9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1" i="8" l="1"/>
  <c r="J44" i="8"/>
  <c r="J41" i="8"/>
  <c r="I44" i="8"/>
  <c r="I41" i="8"/>
  <c r="H44" i="8"/>
  <c r="H41" i="8"/>
  <c r="H26" i="8"/>
  <c r="R44" i="8" l="1"/>
  <c r="G44" i="8" l="1"/>
  <c r="G41" i="8"/>
  <c r="G16" i="8"/>
  <c r="F44" i="8"/>
  <c r="D10" i="8"/>
  <c r="C10" i="8"/>
  <c r="R32" i="8" l="1"/>
  <c r="R29" i="8"/>
  <c r="G37" i="8" l="1"/>
  <c r="R43" i="8"/>
  <c r="R42" i="8"/>
  <c r="R40" i="8"/>
  <c r="R39" i="8"/>
  <c r="R38" i="8"/>
  <c r="R36" i="8"/>
  <c r="R34" i="8"/>
  <c r="R33" i="8"/>
  <c r="R31" i="8"/>
  <c r="R30" i="8"/>
  <c r="R28" i="8"/>
  <c r="R27" i="8"/>
  <c r="R25" i="8"/>
  <c r="R24" i="8"/>
  <c r="R23" i="8"/>
  <c r="R22" i="8"/>
  <c r="R21" i="8"/>
  <c r="R20" i="8"/>
  <c r="R19" i="8"/>
  <c r="R18" i="8"/>
  <c r="R17" i="8"/>
  <c r="R15" i="8"/>
  <c r="R14" i="8"/>
  <c r="R13" i="8"/>
  <c r="R12" i="8"/>
  <c r="R11" i="8"/>
  <c r="F37" i="8" l="1"/>
  <c r="E39" i="8"/>
  <c r="E40" i="8"/>
  <c r="E38" i="8"/>
  <c r="E36" i="8"/>
  <c r="E28" i="8"/>
  <c r="E29" i="8"/>
  <c r="E30" i="8"/>
  <c r="E31" i="8"/>
  <c r="E32" i="8"/>
  <c r="E33" i="8"/>
  <c r="E34" i="8"/>
  <c r="E27" i="8"/>
  <c r="E18" i="8"/>
  <c r="E19" i="8"/>
  <c r="E20" i="8"/>
  <c r="E21" i="8"/>
  <c r="E22" i="8"/>
  <c r="E23" i="8"/>
  <c r="E24" i="8"/>
  <c r="E25" i="8"/>
  <c r="E17" i="8"/>
  <c r="E12" i="8"/>
  <c r="E13" i="8"/>
  <c r="E14" i="8"/>
  <c r="E15" i="8"/>
  <c r="E11" i="8"/>
  <c r="F10" i="8"/>
  <c r="P26" i="8"/>
  <c r="G26" i="8"/>
  <c r="D37" i="8" l="1"/>
  <c r="D16" i="8" l="1"/>
  <c r="O16" i="8" l="1"/>
  <c r="I16" i="8" l="1"/>
  <c r="C37" i="8" l="1"/>
  <c r="C35" i="8"/>
  <c r="C26" i="8"/>
  <c r="C16" i="8"/>
  <c r="E16" i="8" s="1"/>
  <c r="E10" i="8"/>
  <c r="E37" i="8" l="1"/>
  <c r="C41" i="8"/>
  <c r="G10" i="8"/>
  <c r="H10" i="8"/>
  <c r="I10" i="8"/>
  <c r="J10" i="8"/>
  <c r="K10" i="8"/>
  <c r="L10" i="8"/>
  <c r="M10" i="8"/>
  <c r="N10" i="8"/>
  <c r="O10" i="8"/>
  <c r="P10" i="8"/>
  <c r="Q10" i="8"/>
  <c r="F16" i="8"/>
  <c r="H16" i="8"/>
  <c r="J16" i="8"/>
  <c r="K16" i="8"/>
  <c r="L16" i="8"/>
  <c r="M16" i="8"/>
  <c r="N16" i="8"/>
  <c r="P16" i="8"/>
  <c r="Q16" i="8"/>
  <c r="D26" i="8"/>
  <c r="E26" i="8" s="1"/>
  <c r="F26" i="8"/>
  <c r="I26" i="8"/>
  <c r="J26" i="8"/>
  <c r="K26" i="8"/>
  <c r="L26" i="8"/>
  <c r="M26" i="8"/>
  <c r="N26" i="8"/>
  <c r="O26" i="8"/>
  <c r="Q26" i="8"/>
  <c r="D35" i="8"/>
  <c r="F35" i="8"/>
  <c r="G35" i="8"/>
  <c r="H35" i="8"/>
  <c r="I35" i="8"/>
  <c r="J35" i="8"/>
  <c r="K35" i="8"/>
  <c r="L35" i="8"/>
  <c r="M35" i="8"/>
  <c r="N35" i="8"/>
  <c r="O35" i="8"/>
  <c r="P35" i="8"/>
  <c r="Q35" i="8"/>
  <c r="H37" i="8"/>
  <c r="I37" i="8"/>
  <c r="J37" i="8"/>
  <c r="K37" i="8"/>
  <c r="L37" i="8"/>
  <c r="M37" i="8"/>
  <c r="N37" i="8"/>
  <c r="O37" i="8"/>
  <c r="P37" i="8"/>
  <c r="Q37" i="8"/>
  <c r="F41" i="8" l="1"/>
  <c r="D41" i="8"/>
  <c r="N41" i="8"/>
  <c r="N44" i="8" s="1"/>
  <c r="R35" i="8"/>
  <c r="R10" i="8"/>
  <c r="E35" i="8"/>
  <c r="R16" i="8"/>
  <c r="R37" i="8"/>
  <c r="R26" i="8"/>
  <c r="C44" i="8"/>
  <c r="Q41" i="8"/>
  <c r="P41" i="8"/>
  <c r="K41" i="8"/>
  <c r="O41" i="8"/>
  <c r="L41" i="8"/>
  <c r="M41" i="8"/>
  <c r="E41" i="8" l="1"/>
  <c r="D44" i="8"/>
  <c r="E44" i="8" s="1"/>
  <c r="Q44" i="8"/>
  <c r="L44" i="8" l="1"/>
  <c r="P44" i="8"/>
  <c r="O44" i="8"/>
  <c r="M44" i="8"/>
  <c r="K44" i="8"/>
</calcChain>
</file>

<file path=xl/sharedStrings.xml><?xml version="1.0" encoding="utf-8"?>
<sst xmlns="http://schemas.openxmlformats.org/spreadsheetml/2006/main" count="62" uniqueCount="62">
  <si>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</si>
  <si>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</si>
  <si>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</si>
  <si>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</si>
  <si>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</si>
  <si>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</si>
  <si>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</si>
  <si>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</si>
  <si>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</si>
  <si>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</si>
  <si>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</si>
  <si>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</si>
  <si>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</si>
  <si>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</si>
  <si>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</si>
  <si>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</si>
  <si>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</si>
  <si>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</si>
  <si>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</si>
  <si>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</si>
  <si>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</si>
  <si>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</si>
  <si>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</si>
  <si>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</si>
  <si>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</si>
  <si>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</si>
  <si>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2.6.5 - MAQUINARIA, OTROS EQUIPOS Y HERRAMIENTAS</t>
  </si>
  <si>
    <t>Total Gastos</t>
  </si>
  <si>
    <t>En RD$</t>
  </si>
  <si>
    <t>2.1.3 - DIETAS Y GASTOS DE REPRESENTACIÓN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</si>
  <si>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</si>
  <si>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</si>
  <si>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</si>
  <si>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</si>
  <si>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</si>
  <si>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</si>
  <si>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</si>
  <si>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</si>
  <si>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</si>
  <si>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</si>
  <si>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</si>
  <si>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</si>
  <si>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</si>
  <si>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MINISTERIO DE ECONOMÍA, PLANIFICACIÓN Y DESARROLLO</t>
  </si>
  <si>
    <t>OFICINA NACIONAL DE ESTADISTICA (ONE)</t>
  </si>
  <si>
    <t>TOTAL GASTOS Y APLICACIONES FINANCIERAS</t>
  </si>
  <si>
    <t>2.1.4 - GRATIFICACIONES Y BONIFICACIONES</t>
  </si>
  <si>
    <t>2.3.6 - PRODUCTOS DE MINERALES, METÁLICOS Y NO METÁLICOS</t>
  </si>
  <si>
    <t>2.4 - TRANSFERENCIAS CORRIENTES</t>
  </si>
  <si>
    <t>2.4.1 - TRANSFERENCIAS CORRIENTES AL SECTOR PRIVADO</t>
  </si>
  <si>
    <t xml:space="preserve">2.2.9- OTRAS CONTRATACIONES DE SERVICIOS </t>
  </si>
  <si>
    <t xml:space="preserve"> </t>
  </si>
  <si>
    <t xml:space="preserve">       </t>
  </si>
  <si>
    <t>Presupuesto Aprobado</t>
  </si>
  <si>
    <t>Modificaciones Presupuestaria</t>
  </si>
  <si>
    <t>Gasto devengado</t>
  </si>
  <si>
    <t>Fuente: Sistema de Informacion de la Gestion Financiera (SIGEF)</t>
  </si>
  <si>
    <t>Presupuesto Vigente</t>
  </si>
  <si>
    <t>Total</t>
  </si>
  <si>
    <r>
      <rPr>
        <b/>
        <u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Presupuesto General del Estado</t>
    </r>
  </si>
  <si>
    <r>
      <rPr>
        <b/>
        <u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
</t>
    </r>
  </si>
  <si>
    <r>
      <rPr>
        <b/>
        <u/>
        <sz val="11"/>
        <color theme="1"/>
        <rFont val="Calibri"/>
        <family val="2"/>
        <scheme val="minor"/>
      </rPr>
      <t>Total Devengado: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Son los recursos financieros que surge con la obligacion de pago por la recepción de conformidad
de obras, bienes y servicios oportunmente contratados o, en los casos de gastos sin contrapretación, por haberse
cumplido los requisitos administrativos dispuestos por el reglamento de la presente Ley.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</si>
</sst>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3">
    <xf numFmtId="0" fontId="0" fillId="0" borderId="0" xfId="0"/>
    <xf numFmtId="0" fontId="1" fillId="3" borderId="2" xfId="0" applyFont="1" applyFill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43" fontId="1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164" fontId="0" fillId="0" borderId="0" xfId="0" applyNumberFormat="1" applyAlignment="1">
      <alignment vertical="center"/>
    </xf>
    <xf numFmtId="16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164" fontId="4" fillId="0" borderId="0" xfId="1" applyNumberFormat="1" applyFont="1" applyAlignment="1">
      <alignment vertical="center"/>
    </xf>
    <xf numFmtId="0" fontId="5" fillId="0" borderId="0" xfId="0" applyFont="1"/>
    <xf numFmtId="164" fontId="1" fillId="5" borderId="4" xfId="1" applyNumberFormat="1" applyFont="1" applyFill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164" fontId="1" fillId="3" borderId="2" xfId="1" applyNumberFormat="1" applyFont="1" applyFill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 indent="18"/>
    </xf>
    <xf numFmtId="0" fontId="5" fillId="0" borderId="0" xfId="0" applyFont="1" applyAlignment="1">
      <alignment horizontal="left" indent="3"/>
    </xf>
    <xf numFmtId="0" fontId="7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8" fillId="0" borderId="5" xfId="1" applyFont="1" applyBorder="1" applyAlignment="1">
      <alignment horizontal="left" vertical="center" wrapText="1"/>
    </xf>
    <xf numFmtId="164" fontId="4" fillId="0" borderId="0" xfId="1" applyNumberFormat="1" applyFont="1" applyFill="1" applyAlignment="1">
      <alignment vertical="center"/>
    </xf>
    <xf numFmtId="164" fontId="1" fillId="5" borderId="4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vertical="center"/>
    </xf>
    <xf numFmtId="164" fontId="1" fillId="4" borderId="0" xfId="1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6" borderId="4" xfId="1" applyNumberFormat="1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43" fontId="8" fillId="0" borderId="0" xfId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7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2" borderId="0" xfId="1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869576</xdr:colOff>
      <xdr:row>1</xdr:row>
      <xdr:rowOff>9524</xdr:rowOff>
    </xdr:from>
    <xdr:to>
      <xdr:col>17</xdr:col>
      <xdr:colOff>895350</xdr:colOff>
      <xdr:row>4</xdr:row>
      <xdr:rowOff>161924</xdr:rowOff>
    </xdr:to>
    <xdr:pic>
      <xdr:nvPicPr>
        <xdr:cNvPr id="2" name="Imagen 43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1326" y="247649"/>
          <a:ext cx="1102099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310629</xdr:colOff>
      <xdr:row>1</xdr:row>
      <xdr:rowOff>156882</xdr:rowOff>
    </xdr:from>
    <xdr:to>
      <xdr:col>1</xdr:col>
      <xdr:colOff>1397114</xdr:colOff>
      <xdr:row>5</xdr:row>
      <xdr:rowOff>70790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747" y="392206"/>
          <a:ext cx="1086485" cy="821584"/>
        </a:xfrm>
        <a:prstGeom prst="rect">
          <a:avLst/>
        </a:prstGeom>
      </xdr:spPr>
    </xdr:pic>
    <xdr:clientData/>
  </xdr:twoCellAnchor>
  <xdr:twoCellAnchor>
    <xdr:from>
      <xdr:col>5</xdr:col>
      <xdr:colOff>2145861</xdr:colOff>
      <xdr:row>0</xdr:row>
      <xdr:rowOff>164224</xdr:rowOff>
    </xdr:from>
    <xdr:to>
      <xdr:col>5</xdr:col>
      <xdr:colOff>3022161</xdr:colOff>
      <xdr:row>4</xdr:row>
      <xdr:rowOff>146707</xdr:rowOff>
    </xdr:to>
    <xdr:pic>
      <xdr:nvPicPr>
        <xdr:cNvPr id="4" name="Imagen 43" descr="logo oficial de la O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461" y="164224"/>
          <a:ext cx="0" cy="113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874060</xdr:colOff>
      <xdr:row>55</xdr:row>
      <xdr:rowOff>78442</xdr:rowOff>
    </xdr:from>
    <xdr:to>
      <xdr:col>5</xdr:col>
      <xdr:colOff>56676</xdr:colOff>
      <xdr:row>57</xdr:row>
      <xdr:rowOff>93638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33766" y="32866854"/>
          <a:ext cx="609685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53</xdr:row>
      <xdr:rowOff>0</xdr:rowOff>
    </xdr:from>
    <xdr:to>
      <xdr:col>1</xdr:col>
      <xdr:colOff>2571750</xdr:colOff>
      <xdr:row>56</xdr:row>
      <xdr:rowOff>85725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5906750"/>
          <a:ext cx="22955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847725</xdr:colOff>
      <xdr:row>51</xdr:row>
      <xdr:rowOff>152398</xdr:rowOff>
    </xdr:from>
    <xdr:to>
      <xdr:col>4</xdr:col>
      <xdr:colOff>1133475</xdr:colOff>
      <xdr:row>55</xdr:row>
      <xdr:rowOff>190499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05400" y="15659098"/>
          <a:ext cx="3095625" cy="876301"/>
        </a:xfrm>
        <a:prstGeom prst="rect">
          <a:avLst/>
        </a:prstGeom>
      </xdr:spPr>
    </xdr:pic>
    <xdr:clientData/>
  </xdr:twoCellAnchor>
  <xdr:twoCellAnchor editAs="oneCell">
    <xdr:from>
      <xdr:col>6</xdr:col>
      <xdr:colOff>638175</xdr:colOff>
      <xdr:row>50</xdr:row>
      <xdr:rowOff>152399</xdr:rowOff>
    </xdr:from>
    <xdr:to>
      <xdr:col>9</xdr:col>
      <xdr:colOff>963900</xdr:colOff>
      <xdr:row>55</xdr:row>
      <xdr:rowOff>180975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172700" y="15459074"/>
          <a:ext cx="3468975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AC73"/>
  <sheetViews>
    <sheetView showGridLines="0" tabSelected="1" showWhiteSpace="0" view="pageBreakPreview" topLeftCell="A37" zoomScaleNormal="100" zoomScaleSheetLayoutView="100" workbookViewId="0">
      <selection activeCell="G50" sqref="G50"/>
    </sheetView>
  </sheetViews>
  <sheetFormatPr baseColWidth="10" defaultColWidth="9.140625" defaultRowHeight="15" x14ac:dyDescent="0.25"/>
  <cols>
    <col min="2" max="2" width="54.7109375" customWidth="1"/>
    <col min="3" max="3" width="21.5703125" customWidth="1"/>
    <col min="4" max="4" width="20.5703125" customWidth="1"/>
    <col min="5" max="5" width="21.42578125" customWidth="1"/>
    <col min="6" max="6" width="15.5703125" style="5" bestFit="1" customWidth="1"/>
    <col min="7" max="7" width="15.28515625" style="5" customWidth="1"/>
    <col min="8" max="8" width="15.5703125" style="5" bestFit="1" customWidth="1"/>
    <col min="9" max="9" width="16.28515625" style="5" customWidth="1"/>
    <col min="10" max="10" width="15.7109375" style="5" customWidth="1"/>
    <col min="11" max="11" width="7.140625" style="5" hidden="1" customWidth="1"/>
    <col min="12" max="12" width="7" style="5" hidden="1" customWidth="1"/>
    <col min="13" max="13" width="9.28515625" style="5" hidden="1" customWidth="1"/>
    <col min="14" max="14" width="14.5703125" style="5" hidden="1" customWidth="1"/>
    <col min="15" max="15" width="11.140625" style="5" hidden="1" customWidth="1"/>
    <col min="16" max="16" width="14" style="5" hidden="1" customWidth="1"/>
    <col min="17" max="17" width="10.85546875" style="5" hidden="1" customWidth="1"/>
    <col min="18" max="18" width="17.5703125" customWidth="1"/>
    <col min="19" max="19" width="11.7109375" customWidth="1"/>
    <col min="20" max="20" width="16.85546875" bestFit="1" customWidth="1"/>
    <col min="21" max="21" width="14.140625" bestFit="1" customWidth="1"/>
    <col min="22" max="22" width="6.5703125" bestFit="1" customWidth="1"/>
    <col min="23" max="23" width="7.28515625" bestFit="1" customWidth="1"/>
    <col min="24" max="25" width="14.140625" bestFit="1" customWidth="1"/>
    <col min="26" max="27" width="7.28515625" bestFit="1" customWidth="1"/>
    <col min="28" max="28" width="8" bestFit="1" customWidth="1"/>
    <col min="29" max="29" width="8.7109375" bestFit="1" customWidth="1"/>
  </cols>
  <sheetData>
    <row r="1" spans="1:29" ht="18.75" customHeight="1" x14ac:dyDescent="0.25">
      <c r="B1" s="61" t="s">
        <v>43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46"/>
    </row>
    <row r="2" spans="1:29" ht="18.75" customHeight="1" x14ac:dyDescent="0.25">
      <c r="B2" s="61" t="s">
        <v>44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46"/>
    </row>
    <row r="3" spans="1:29" ht="18.75" customHeight="1" x14ac:dyDescent="0.25">
      <c r="B3" s="61">
        <v>2025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29" ht="18.75" x14ac:dyDescent="0.25">
      <c r="B4" s="61" t="s">
        <v>42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46"/>
    </row>
    <row r="5" spans="1:29" ht="15.75" customHeight="1" x14ac:dyDescent="0.3">
      <c r="B5" s="62" t="s">
        <v>28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46"/>
    </row>
    <row r="6" spans="1:29" ht="19.5" thickBot="1" x14ac:dyDescent="0.35">
      <c r="B6" s="6"/>
      <c r="C6" s="6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S6" s="47"/>
    </row>
    <row r="7" spans="1:29" ht="16.5" thickBot="1" x14ac:dyDescent="0.3">
      <c r="A7" s="6"/>
      <c r="B7" s="65" t="s">
        <v>0</v>
      </c>
      <c r="C7" s="67" t="s">
        <v>53</v>
      </c>
      <c r="D7" s="63" t="s">
        <v>54</v>
      </c>
      <c r="E7" s="63" t="s">
        <v>57</v>
      </c>
      <c r="F7" s="69" t="s">
        <v>55</v>
      </c>
      <c r="G7" s="70"/>
      <c r="H7" s="70"/>
      <c r="I7" s="71"/>
      <c r="J7" s="70"/>
      <c r="K7" s="70"/>
      <c r="L7" s="70"/>
      <c r="M7" s="70"/>
      <c r="N7" s="70"/>
      <c r="O7" s="70"/>
      <c r="P7" s="70"/>
      <c r="Q7" s="39"/>
      <c r="R7" s="59" t="s">
        <v>58</v>
      </c>
    </row>
    <row r="8" spans="1:29" ht="24.75" customHeight="1" thickBot="1" x14ac:dyDescent="0.3">
      <c r="A8" s="6"/>
      <c r="B8" s="66"/>
      <c r="C8" s="68"/>
      <c r="D8" s="64"/>
      <c r="E8" s="64"/>
      <c r="F8" s="43" t="s">
        <v>30</v>
      </c>
      <c r="G8" s="43" t="s">
        <v>31</v>
      </c>
      <c r="H8" s="43" t="s">
        <v>32</v>
      </c>
      <c r="I8" s="44" t="s">
        <v>33</v>
      </c>
      <c r="J8" s="43" t="s">
        <v>34</v>
      </c>
      <c r="K8" s="43" t="s">
        <v>35</v>
      </c>
      <c r="L8" s="43" t="s">
        <v>36</v>
      </c>
      <c r="M8" s="43" t="s">
        <v>37</v>
      </c>
      <c r="N8" s="43" t="s">
        <v>38</v>
      </c>
      <c r="O8" s="43" t="s">
        <v>39</v>
      </c>
      <c r="P8" s="43" t="s">
        <v>40</v>
      </c>
      <c r="Q8" s="45" t="s">
        <v>41</v>
      </c>
      <c r="R8" s="60"/>
    </row>
    <row r="9" spans="1:29" ht="42.75" customHeight="1" x14ac:dyDescent="0.25">
      <c r="A9" s="6"/>
      <c r="B9" s="15" t="s">
        <v>1</v>
      </c>
      <c r="C9" s="34"/>
      <c r="D9" s="34"/>
      <c r="E9" s="48"/>
      <c r="F9" s="16"/>
      <c r="G9" s="16"/>
      <c r="H9" s="16"/>
      <c r="I9" s="8"/>
      <c r="J9" s="8"/>
      <c r="K9" s="8"/>
      <c r="L9" s="8"/>
      <c r="M9" s="8"/>
      <c r="N9" s="8"/>
      <c r="O9" s="8"/>
      <c r="P9" s="8"/>
      <c r="Q9" s="8"/>
      <c r="AB9" s="4"/>
      <c r="AC9" s="4"/>
    </row>
    <row r="10" spans="1:29" ht="15.75" x14ac:dyDescent="0.25">
      <c r="A10" s="6"/>
      <c r="B10" s="17" t="s">
        <v>2</v>
      </c>
      <c r="C10" s="36">
        <f>+SUM(C11:C15)</f>
        <v>483094416</v>
      </c>
      <c r="D10" s="36">
        <f>SUM(D11:D15)</f>
        <v>11725000</v>
      </c>
      <c r="E10" s="36">
        <f>+C10+D10</f>
        <v>494819416</v>
      </c>
      <c r="F10" s="20">
        <f>SUM(F11:F15)</f>
        <v>29052626.199999999</v>
      </c>
      <c r="G10" s="20">
        <f t="shared" ref="G10:P10" si="0">SUM(G11:G15)</f>
        <v>28769705.030000001</v>
      </c>
      <c r="H10" s="20">
        <f t="shared" si="0"/>
        <v>29169255.050000001</v>
      </c>
      <c r="I10" s="20">
        <f t="shared" si="0"/>
        <v>30908603.219999999</v>
      </c>
      <c r="J10" s="20">
        <f t="shared" si="0"/>
        <v>41307450.219999999</v>
      </c>
      <c r="K10" s="20">
        <f t="shared" si="0"/>
        <v>0</v>
      </c>
      <c r="L10" s="20">
        <f t="shared" si="0"/>
        <v>0</v>
      </c>
      <c r="M10" s="20">
        <f t="shared" si="0"/>
        <v>0</v>
      </c>
      <c r="N10" s="20">
        <f t="shared" si="0"/>
        <v>0</v>
      </c>
      <c r="O10" s="20">
        <f t="shared" si="0"/>
        <v>0</v>
      </c>
      <c r="P10" s="20">
        <f t="shared" si="0"/>
        <v>0</v>
      </c>
      <c r="Q10" s="20">
        <f t="shared" ref="Q10" si="1">SUM(Q11:Q15)</f>
        <v>0</v>
      </c>
      <c r="R10" s="20">
        <f>SUM(F10:Q10)</f>
        <v>159207639.72</v>
      </c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x14ac:dyDescent="0.25">
      <c r="A11" s="6"/>
      <c r="B11" s="9" t="s">
        <v>3</v>
      </c>
      <c r="C11" s="18">
        <v>371985686</v>
      </c>
      <c r="D11" s="18">
        <v>11495000</v>
      </c>
      <c r="E11" s="18">
        <f>+C11+D11</f>
        <v>383480686</v>
      </c>
      <c r="F11" s="18">
        <v>25076421.48</v>
      </c>
      <c r="G11" s="18">
        <v>24777017.600000001</v>
      </c>
      <c r="H11" s="18">
        <v>25133864.59</v>
      </c>
      <c r="I11" s="18">
        <v>26826226.57</v>
      </c>
      <c r="J11" s="18">
        <v>30116064.18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f t="shared" ref="R11:R40" si="2">SUM(F11:Q11)</f>
        <v>131929594.42000002</v>
      </c>
      <c r="T11" s="3"/>
    </row>
    <row r="12" spans="1:29" ht="15.75" x14ac:dyDescent="0.25">
      <c r="A12" s="6"/>
      <c r="B12" s="9" t="s">
        <v>4</v>
      </c>
      <c r="C12" s="18">
        <v>63853314</v>
      </c>
      <c r="D12" s="18">
        <v>230000</v>
      </c>
      <c r="E12" s="18">
        <f t="shared" ref="E12:E15" si="3">+C12+D12</f>
        <v>64083314</v>
      </c>
      <c r="F12" s="18">
        <v>290000</v>
      </c>
      <c r="G12" s="18">
        <v>310000</v>
      </c>
      <c r="H12" s="18">
        <v>310000</v>
      </c>
      <c r="I12" s="18">
        <v>310000</v>
      </c>
      <c r="J12" s="18">
        <v>7406750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f t="shared" si="2"/>
        <v>8626750</v>
      </c>
    </row>
    <row r="13" spans="1:29" ht="21" customHeight="1" x14ac:dyDescent="0.25">
      <c r="A13" s="6"/>
      <c r="B13" s="9" t="s">
        <v>29</v>
      </c>
      <c r="C13" s="18">
        <v>0</v>
      </c>
      <c r="D13" s="18">
        <v>0</v>
      </c>
      <c r="E13" s="18">
        <f t="shared" si="3"/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f t="shared" si="2"/>
        <v>0</v>
      </c>
      <c r="AA13" s="6"/>
    </row>
    <row r="14" spans="1:29" ht="24" customHeight="1" x14ac:dyDescent="0.25">
      <c r="A14" s="6"/>
      <c r="B14" s="9" t="s">
        <v>46</v>
      </c>
      <c r="C14" s="18">
        <v>0</v>
      </c>
      <c r="D14" s="18">
        <v>0</v>
      </c>
      <c r="E14" s="18">
        <f t="shared" si="3"/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f t="shared" si="2"/>
        <v>0</v>
      </c>
    </row>
    <row r="15" spans="1:29" ht="31.5" customHeight="1" x14ac:dyDescent="0.25">
      <c r="A15" s="6"/>
      <c r="B15" s="9" t="s">
        <v>5</v>
      </c>
      <c r="C15" s="18">
        <v>47255416</v>
      </c>
      <c r="D15" s="18">
        <v>0</v>
      </c>
      <c r="E15" s="18">
        <f t="shared" si="3"/>
        <v>47255416</v>
      </c>
      <c r="F15" s="18">
        <v>3686204.72</v>
      </c>
      <c r="G15" s="18">
        <v>3682687.43</v>
      </c>
      <c r="H15" s="18">
        <v>3725390.46</v>
      </c>
      <c r="I15" s="18">
        <v>3772376.65</v>
      </c>
      <c r="J15" s="18">
        <v>3784636.04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f t="shared" si="2"/>
        <v>18651295.300000001</v>
      </c>
    </row>
    <row r="16" spans="1:29" ht="15.75" x14ac:dyDescent="0.25">
      <c r="A16" s="6"/>
      <c r="B16" s="17" t="s">
        <v>6</v>
      </c>
      <c r="C16" s="36">
        <f>+SUM(C17:C25)</f>
        <v>190202562</v>
      </c>
      <c r="D16" s="36">
        <f>SUM(D17:D25)</f>
        <v>-14892051</v>
      </c>
      <c r="E16" s="36">
        <f>+C16+D16</f>
        <v>175310511</v>
      </c>
      <c r="F16" s="20">
        <f t="shared" ref="F16:H16" si="4">SUM(F17:F25)</f>
        <v>3323176.81</v>
      </c>
      <c r="G16" s="20">
        <f>SUM(G17:G25)</f>
        <v>2140805.75</v>
      </c>
      <c r="H16" s="20">
        <f t="shared" si="4"/>
        <v>4790395.9799999995</v>
      </c>
      <c r="I16" s="20">
        <f>SUM(I17:I25)</f>
        <v>15290906.449999997</v>
      </c>
      <c r="J16" s="20">
        <f t="shared" ref="J16:P16" si="5">SUM(J17:J25)</f>
        <v>15331327.430000002</v>
      </c>
      <c r="K16" s="20">
        <f t="shared" si="5"/>
        <v>0</v>
      </c>
      <c r="L16" s="20">
        <f t="shared" si="5"/>
        <v>0</v>
      </c>
      <c r="M16" s="20">
        <f t="shared" si="5"/>
        <v>0</v>
      </c>
      <c r="N16" s="20">
        <f t="shared" si="5"/>
        <v>0</v>
      </c>
      <c r="O16" s="20">
        <f t="shared" si="5"/>
        <v>0</v>
      </c>
      <c r="P16" s="20">
        <f t="shared" si="5"/>
        <v>0</v>
      </c>
      <c r="Q16" s="20">
        <f t="shared" ref="Q16" si="6">SUM(Q17:Q25)</f>
        <v>0</v>
      </c>
      <c r="R16" s="20">
        <f t="shared" si="2"/>
        <v>40876612.419999994</v>
      </c>
    </row>
    <row r="17" spans="1:25" ht="28.9" customHeight="1" x14ac:dyDescent="0.25">
      <c r="A17" s="6"/>
      <c r="B17" s="9" t="s">
        <v>7</v>
      </c>
      <c r="C17" s="18">
        <v>20422404</v>
      </c>
      <c r="D17" s="18">
        <v>244000</v>
      </c>
      <c r="E17" s="18">
        <f>+C17+D17</f>
        <v>20666404</v>
      </c>
      <c r="F17" s="18">
        <v>2543873.79</v>
      </c>
      <c r="G17" s="18">
        <v>324465.32</v>
      </c>
      <c r="H17" s="18">
        <v>1930316.62</v>
      </c>
      <c r="I17" s="18">
        <v>1595298.54</v>
      </c>
      <c r="J17" s="18">
        <v>1647428.47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2"/>
        <v>8041382.7400000002</v>
      </c>
    </row>
    <row r="18" spans="1:25" ht="30.75" customHeight="1" x14ac:dyDescent="0.25">
      <c r="A18" s="6"/>
      <c r="B18" s="9" t="s">
        <v>8</v>
      </c>
      <c r="C18" s="18">
        <v>2242046</v>
      </c>
      <c r="D18" s="18">
        <v>0</v>
      </c>
      <c r="E18" s="18">
        <f t="shared" ref="E18:E25" si="7">+C18+D18</f>
        <v>2242046</v>
      </c>
      <c r="F18" s="18">
        <v>0</v>
      </c>
      <c r="G18" s="18">
        <v>145287.5</v>
      </c>
      <c r="H18" s="18">
        <v>0</v>
      </c>
      <c r="I18" s="18">
        <v>8260</v>
      </c>
      <c r="J18" s="18">
        <v>175230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2"/>
        <v>328777.5</v>
      </c>
    </row>
    <row r="19" spans="1:25" ht="32.25" customHeight="1" x14ac:dyDescent="0.25">
      <c r="A19" s="6"/>
      <c r="B19" s="9" t="s">
        <v>9</v>
      </c>
      <c r="C19" s="18">
        <v>54533620</v>
      </c>
      <c r="D19" s="18">
        <v>19192376.309999999</v>
      </c>
      <c r="E19" s="18">
        <f t="shared" si="7"/>
        <v>73725996.310000002</v>
      </c>
      <c r="F19" s="18">
        <v>148400</v>
      </c>
      <c r="G19" s="18">
        <v>748094.86</v>
      </c>
      <c r="H19" s="18">
        <v>1163291.57</v>
      </c>
      <c r="I19" s="18">
        <v>11249229.52</v>
      </c>
      <c r="J19" s="18">
        <v>9423800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2"/>
        <v>22732815.949999999</v>
      </c>
    </row>
    <row r="20" spans="1:25" ht="27.75" customHeight="1" x14ac:dyDescent="0.25">
      <c r="A20" s="6"/>
      <c r="B20" s="9" t="s">
        <v>10</v>
      </c>
      <c r="C20" s="18">
        <v>10937304</v>
      </c>
      <c r="D20" s="18">
        <v>309500</v>
      </c>
      <c r="E20" s="18">
        <f t="shared" si="7"/>
        <v>11246804</v>
      </c>
      <c r="F20" s="18">
        <v>95750</v>
      </c>
      <c r="G20" s="18">
        <v>104750</v>
      </c>
      <c r="H20" s="18">
        <v>362887.57</v>
      </c>
      <c r="I20" s="18">
        <v>1887140</v>
      </c>
      <c r="J20" s="18">
        <v>2395380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f t="shared" si="2"/>
        <v>4845907.57</v>
      </c>
    </row>
    <row r="21" spans="1:25" ht="28.5" customHeight="1" x14ac:dyDescent="0.25">
      <c r="A21" s="6"/>
      <c r="B21" s="9" t="s">
        <v>11</v>
      </c>
      <c r="C21" s="18">
        <v>12444000</v>
      </c>
      <c r="D21" s="18">
        <v>4642000</v>
      </c>
      <c r="E21" s="18">
        <f t="shared" si="7"/>
        <v>17086000</v>
      </c>
      <c r="F21" s="18">
        <v>164960</v>
      </c>
      <c r="G21" s="18">
        <v>164960</v>
      </c>
      <c r="H21" s="18">
        <v>226525.02</v>
      </c>
      <c r="I21" s="18">
        <v>164960</v>
      </c>
      <c r="J21" s="18">
        <v>739025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2"/>
        <v>1460430.02</v>
      </c>
    </row>
    <row r="22" spans="1:25" ht="24" customHeight="1" x14ac:dyDescent="0.25">
      <c r="A22" s="6"/>
      <c r="B22" s="9" t="s">
        <v>12</v>
      </c>
      <c r="C22" s="35">
        <v>10230000</v>
      </c>
      <c r="D22" s="18">
        <v>685072.69</v>
      </c>
      <c r="E22" s="18">
        <f t="shared" si="7"/>
        <v>10915072.689999999</v>
      </c>
      <c r="F22" s="18">
        <v>228416.21</v>
      </c>
      <c r="G22" s="18">
        <v>234496.35</v>
      </c>
      <c r="H22" s="18">
        <v>241796.02</v>
      </c>
      <c r="I22" s="18">
        <v>303203.12</v>
      </c>
      <c r="J22" s="18">
        <v>310263.31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2"/>
        <v>1318175.01</v>
      </c>
    </row>
    <row r="23" spans="1:25" ht="26.25" customHeight="1" x14ac:dyDescent="0.25">
      <c r="A23" s="6"/>
      <c r="B23" s="9" t="s">
        <v>13</v>
      </c>
      <c r="C23" s="35">
        <v>3884430</v>
      </c>
      <c r="D23" s="18">
        <v>120000</v>
      </c>
      <c r="E23" s="18">
        <f t="shared" si="7"/>
        <v>4004430</v>
      </c>
      <c r="F23" s="18">
        <v>141776.81</v>
      </c>
      <c r="G23" s="18">
        <v>398751.72</v>
      </c>
      <c r="H23" s="18">
        <v>163164</v>
      </c>
      <c r="I23" s="18">
        <v>28405.119999999999</v>
      </c>
      <c r="J23" s="18">
        <v>400514.84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f t="shared" si="2"/>
        <v>1132612.49</v>
      </c>
    </row>
    <row r="24" spans="1:25" ht="46.5" customHeight="1" x14ac:dyDescent="0.25">
      <c r="A24" s="6"/>
      <c r="B24" s="9" t="s">
        <v>14</v>
      </c>
      <c r="C24" s="35">
        <v>71591660</v>
      </c>
      <c r="D24" s="18">
        <v>-39925000</v>
      </c>
      <c r="E24" s="18">
        <f t="shared" si="7"/>
        <v>31666660</v>
      </c>
      <c r="F24" s="18">
        <v>0</v>
      </c>
      <c r="G24" s="18">
        <v>20000</v>
      </c>
      <c r="H24" s="18">
        <v>628178.57999999996</v>
      </c>
      <c r="I24" s="18">
        <v>19600.150000000001</v>
      </c>
      <c r="J24" s="18">
        <v>44620.01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f t="shared" si="2"/>
        <v>712398.74</v>
      </c>
    </row>
    <row r="25" spans="1:25" ht="42" customHeight="1" x14ac:dyDescent="0.25">
      <c r="A25" s="6"/>
      <c r="B25" s="9" t="s">
        <v>50</v>
      </c>
      <c r="C25" s="35">
        <v>3917098</v>
      </c>
      <c r="D25" s="18">
        <v>-160000</v>
      </c>
      <c r="E25" s="18">
        <f t="shared" si="7"/>
        <v>3757098</v>
      </c>
      <c r="F25" s="18">
        <v>0</v>
      </c>
      <c r="G25" s="18">
        <v>0</v>
      </c>
      <c r="H25" s="18">
        <v>74236.600000000006</v>
      </c>
      <c r="I25" s="18">
        <v>34810</v>
      </c>
      <c r="J25" s="18">
        <v>195065.8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f t="shared" si="2"/>
        <v>304112.40000000002</v>
      </c>
    </row>
    <row r="26" spans="1:25" ht="15.75" x14ac:dyDescent="0.25">
      <c r="A26" s="6"/>
      <c r="B26" s="17" t="s">
        <v>15</v>
      </c>
      <c r="C26" s="36">
        <f>+SUM(C27:C34)</f>
        <v>18572311</v>
      </c>
      <c r="D26" s="36">
        <f>SUM(D27:D34)</f>
        <v>2297051</v>
      </c>
      <c r="E26" s="36">
        <f>+C26+D26</f>
        <v>20869362</v>
      </c>
      <c r="F26" s="20">
        <f t="shared" ref="F26:Q26" si="8">SUM(F27:F34)</f>
        <v>2760</v>
      </c>
      <c r="G26" s="20">
        <f t="shared" si="8"/>
        <v>129480.31</v>
      </c>
      <c r="H26" s="20">
        <f t="shared" si="8"/>
        <v>1840861</v>
      </c>
      <c r="I26" s="20">
        <f t="shared" si="8"/>
        <v>5712014.1399999997</v>
      </c>
      <c r="J26" s="20">
        <f t="shared" si="8"/>
        <v>401858.05999999994</v>
      </c>
      <c r="K26" s="20">
        <f t="shared" si="8"/>
        <v>0</v>
      </c>
      <c r="L26" s="20">
        <f t="shared" si="8"/>
        <v>0</v>
      </c>
      <c r="M26" s="20">
        <f t="shared" si="8"/>
        <v>0</v>
      </c>
      <c r="N26" s="20">
        <f t="shared" si="8"/>
        <v>0</v>
      </c>
      <c r="O26" s="20">
        <f t="shared" si="8"/>
        <v>0</v>
      </c>
      <c r="P26" s="20">
        <f t="shared" si="8"/>
        <v>0</v>
      </c>
      <c r="Q26" s="20">
        <f t="shared" si="8"/>
        <v>0</v>
      </c>
      <c r="R26" s="20">
        <f t="shared" si="2"/>
        <v>8086973.5099999988</v>
      </c>
    </row>
    <row r="27" spans="1:25" ht="15.75" x14ac:dyDescent="0.25">
      <c r="A27" s="6"/>
      <c r="B27" s="9" t="s">
        <v>16</v>
      </c>
      <c r="C27" s="35">
        <v>1218393</v>
      </c>
      <c r="D27" s="18">
        <v>18200</v>
      </c>
      <c r="E27" s="18">
        <f>+C27+D27</f>
        <v>1236593</v>
      </c>
      <c r="F27" s="18">
        <v>2760</v>
      </c>
      <c r="G27" s="18">
        <v>24390</v>
      </c>
      <c r="H27" s="18">
        <v>40240.629999999997</v>
      </c>
      <c r="I27" s="18">
        <v>317296.02</v>
      </c>
      <c r="J27" s="18">
        <v>51655.63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f t="shared" si="2"/>
        <v>436342.28</v>
      </c>
    </row>
    <row r="28" spans="1:25" ht="15.75" x14ac:dyDescent="0.25">
      <c r="A28" s="6"/>
      <c r="B28" s="9" t="s">
        <v>17</v>
      </c>
      <c r="C28" s="35">
        <v>869000</v>
      </c>
      <c r="D28" s="18">
        <v>256600</v>
      </c>
      <c r="E28" s="18">
        <f t="shared" ref="E28:E34" si="9">+C28+D28</f>
        <v>1125600</v>
      </c>
      <c r="F28" s="18">
        <v>0</v>
      </c>
      <c r="G28" s="18">
        <v>0</v>
      </c>
      <c r="H28" s="18">
        <v>8687.77</v>
      </c>
      <c r="I28" s="18">
        <v>304693.7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f t="shared" si="2"/>
        <v>313381.47000000003</v>
      </c>
    </row>
    <row r="29" spans="1:25" ht="30.75" customHeight="1" x14ac:dyDescent="0.25">
      <c r="A29" s="6"/>
      <c r="B29" s="9" t="s">
        <v>18</v>
      </c>
      <c r="C29" s="35">
        <v>1932690</v>
      </c>
      <c r="D29" s="18">
        <v>20608</v>
      </c>
      <c r="E29" s="18">
        <f t="shared" si="9"/>
        <v>1953298</v>
      </c>
      <c r="F29" s="18">
        <v>0</v>
      </c>
      <c r="G29" s="18">
        <v>6900</v>
      </c>
      <c r="H29" s="18">
        <v>0</v>
      </c>
      <c r="I29" s="18">
        <v>387848.3</v>
      </c>
      <c r="J29" s="18">
        <v>215010.09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f>SUM(F29:Q29)</f>
        <v>609758.39</v>
      </c>
      <c r="Y29" s="2"/>
    </row>
    <row r="30" spans="1:25" ht="27.75" customHeight="1" x14ac:dyDescent="0.25">
      <c r="A30" s="6"/>
      <c r="B30" s="9" t="s">
        <v>19</v>
      </c>
      <c r="C30" s="35">
        <v>79714</v>
      </c>
      <c r="D30" s="18">
        <v>11368</v>
      </c>
      <c r="E30" s="18">
        <f t="shared" si="9"/>
        <v>91082</v>
      </c>
      <c r="F30" s="18">
        <v>0</v>
      </c>
      <c r="G30" s="18">
        <v>0</v>
      </c>
      <c r="H30" s="18">
        <v>0</v>
      </c>
      <c r="I30" s="18">
        <v>11275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f t="shared" si="2"/>
        <v>11275</v>
      </c>
    </row>
    <row r="31" spans="1:25" ht="25.5" customHeight="1" x14ac:dyDescent="0.25">
      <c r="A31" s="6"/>
      <c r="B31" s="9" t="s">
        <v>20</v>
      </c>
      <c r="C31" s="35">
        <v>2000</v>
      </c>
      <c r="D31" s="18">
        <v>0</v>
      </c>
      <c r="E31" s="18">
        <f t="shared" si="9"/>
        <v>2000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f t="shared" si="2"/>
        <v>0</v>
      </c>
    </row>
    <row r="32" spans="1:25" ht="31.5" x14ac:dyDescent="0.25">
      <c r="A32" s="6"/>
      <c r="B32" s="9" t="s">
        <v>47</v>
      </c>
      <c r="C32" s="35">
        <v>8500</v>
      </c>
      <c r="D32" s="18">
        <v>0</v>
      </c>
      <c r="E32" s="18">
        <f t="shared" si="9"/>
        <v>8500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f t="shared" si="2"/>
        <v>0</v>
      </c>
    </row>
    <row r="33" spans="1:20" ht="46.5" customHeight="1" x14ac:dyDescent="0.25">
      <c r="A33" s="6"/>
      <c r="B33" s="9" t="s">
        <v>21</v>
      </c>
      <c r="C33" s="35">
        <v>9947200</v>
      </c>
      <c r="D33" s="18">
        <v>1889800</v>
      </c>
      <c r="E33" s="18">
        <f t="shared" si="9"/>
        <v>11837000</v>
      </c>
      <c r="F33" s="18">
        <v>0</v>
      </c>
      <c r="G33" s="18">
        <v>0</v>
      </c>
      <c r="H33" s="18">
        <v>1525000</v>
      </c>
      <c r="I33" s="18">
        <v>4515027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f t="shared" si="2"/>
        <v>6040027</v>
      </c>
    </row>
    <row r="34" spans="1:20" ht="42" customHeight="1" x14ac:dyDescent="0.25">
      <c r="A34" s="6"/>
      <c r="B34" s="9" t="s">
        <v>22</v>
      </c>
      <c r="C34" s="35">
        <v>4514814</v>
      </c>
      <c r="D34" s="18">
        <v>100475</v>
      </c>
      <c r="E34" s="18">
        <f t="shared" si="9"/>
        <v>4615289</v>
      </c>
      <c r="F34" s="18">
        <v>0</v>
      </c>
      <c r="G34" s="18">
        <v>98190.31</v>
      </c>
      <c r="H34" s="18">
        <v>266932.59999999998</v>
      </c>
      <c r="I34" s="18">
        <v>175874.12</v>
      </c>
      <c r="J34" s="18">
        <v>135192.34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f t="shared" si="2"/>
        <v>676189.37</v>
      </c>
    </row>
    <row r="35" spans="1:20" ht="15.75" x14ac:dyDescent="0.25">
      <c r="A35" s="6"/>
      <c r="B35" s="17" t="s">
        <v>48</v>
      </c>
      <c r="C35" s="36">
        <f>+SUM(C36:C36)</f>
        <v>600000</v>
      </c>
      <c r="D35" s="36">
        <f>SUM(D36:D36)</f>
        <v>0</v>
      </c>
      <c r="E35" s="36">
        <f>+C35+D35</f>
        <v>600000</v>
      </c>
      <c r="F35" s="20">
        <f t="shared" ref="F35:Q35" si="10">SUM(F36:F36)</f>
        <v>0</v>
      </c>
      <c r="G35" s="20">
        <f t="shared" si="10"/>
        <v>9500</v>
      </c>
      <c r="H35" s="20">
        <f t="shared" si="10"/>
        <v>0</v>
      </c>
      <c r="I35" s="20">
        <f t="shared" si="10"/>
        <v>0</v>
      </c>
      <c r="J35" s="20">
        <f t="shared" si="10"/>
        <v>35975</v>
      </c>
      <c r="K35" s="20">
        <f t="shared" si="10"/>
        <v>0</v>
      </c>
      <c r="L35" s="20">
        <f t="shared" si="10"/>
        <v>0</v>
      </c>
      <c r="M35" s="20">
        <f t="shared" si="10"/>
        <v>0</v>
      </c>
      <c r="N35" s="20">
        <f t="shared" si="10"/>
        <v>0</v>
      </c>
      <c r="O35" s="20">
        <f t="shared" si="10"/>
        <v>0</v>
      </c>
      <c r="P35" s="20">
        <f t="shared" si="10"/>
        <v>0</v>
      </c>
      <c r="Q35" s="20">
        <f t="shared" si="10"/>
        <v>0</v>
      </c>
      <c r="R35" s="20">
        <f t="shared" si="2"/>
        <v>45475</v>
      </c>
    </row>
    <row r="36" spans="1:20" ht="31.5" x14ac:dyDescent="0.25">
      <c r="A36" s="6"/>
      <c r="B36" s="9" t="s">
        <v>49</v>
      </c>
      <c r="C36" s="18">
        <v>600000</v>
      </c>
      <c r="D36" s="18">
        <v>0</v>
      </c>
      <c r="E36" s="18">
        <f>+C36+D36</f>
        <v>600000</v>
      </c>
      <c r="F36" s="18">
        <v>0</v>
      </c>
      <c r="G36" s="18">
        <v>9500</v>
      </c>
      <c r="H36" s="18">
        <v>0</v>
      </c>
      <c r="I36" s="18">
        <v>0</v>
      </c>
      <c r="J36" s="18">
        <v>35975</v>
      </c>
      <c r="K36" s="18">
        <v>0</v>
      </c>
      <c r="L36" s="18">
        <v>0</v>
      </c>
      <c r="M36" s="18">
        <v>0</v>
      </c>
      <c r="N36" s="18">
        <v>0</v>
      </c>
      <c r="O36" s="18"/>
      <c r="P36" s="18">
        <v>0</v>
      </c>
      <c r="Q36" s="18">
        <v>0</v>
      </c>
      <c r="R36" s="18">
        <f t="shared" si="2"/>
        <v>45475</v>
      </c>
    </row>
    <row r="37" spans="1:20" ht="15.75" x14ac:dyDescent="0.25">
      <c r="A37" s="6"/>
      <c r="B37" s="17" t="s">
        <v>23</v>
      </c>
      <c r="C37" s="36">
        <f>+SUM(C38:C40)</f>
        <v>2027500</v>
      </c>
      <c r="D37" s="42">
        <f>SUM(D38:D40)</f>
        <v>870000</v>
      </c>
      <c r="E37" s="42">
        <f>+C37+D37</f>
        <v>2897500</v>
      </c>
      <c r="F37" s="20">
        <f t="shared" ref="F37:Q37" si="11">SUM(F38:F40)</f>
        <v>0</v>
      </c>
      <c r="G37" s="20">
        <f t="shared" si="11"/>
        <v>719531.53</v>
      </c>
      <c r="H37" s="20">
        <f t="shared" si="11"/>
        <v>0</v>
      </c>
      <c r="I37" s="20">
        <f t="shared" si="11"/>
        <v>16520</v>
      </c>
      <c r="J37" s="20">
        <f t="shared" si="11"/>
        <v>32499.97</v>
      </c>
      <c r="K37" s="20">
        <f t="shared" si="11"/>
        <v>0</v>
      </c>
      <c r="L37" s="20">
        <f t="shared" si="11"/>
        <v>0</v>
      </c>
      <c r="M37" s="20">
        <f t="shared" si="11"/>
        <v>0</v>
      </c>
      <c r="N37" s="20">
        <f t="shared" si="11"/>
        <v>0</v>
      </c>
      <c r="O37" s="20">
        <f t="shared" si="11"/>
        <v>0</v>
      </c>
      <c r="P37" s="20">
        <f t="shared" si="11"/>
        <v>0</v>
      </c>
      <c r="Q37" s="20">
        <f t="shared" si="11"/>
        <v>0</v>
      </c>
      <c r="R37" s="20">
        <f t="shared" si="2"/>
        <v>768551.5</v>
      </c>
    </row>
    <row r="38" spans="1:20" ht="15.75" x14ac:dyDescent="0.25">
      <c r="A38" s="6"/>
      <c r="B38" s="9" t="s">
        <v>24</v>
      </c>
      <c r="C38" s="18">
        <v>1402500</v>
      </c>
      <c r="D38" s="18">
        <v>25000</v>
      </c>
      <c r="E38" s="18">
        <f>+C38+D38</f>
        <v>1427500</v>
      </c>
      <c r="F38" s="18">
        <v>0</v>
      </c>
      <c r="G38" s="18">
        <v>0</v>
      </c>
      <c r="H38" s="18">
        <v>0</v>
      </c>
      <c r="I38" s="18">
        <v>16520</v>
      </c>
      <c r="J38" s="18">
        <v>32499.97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f t="shared" si="2"/>
        <v>49019.97</v>
      </c>
    </row>
    <row r="39" spans="1:20" ht="33" customHeight="1" x14ac:dyDescent="0.25">
      <c r="A39" s="6"/>
      <c r="B39" s="9" t="s">
        <v>25</v>
      </c>
      <c r="C39" s="18">
        <v>125000</v>
      </c>
      <c r="D39" s="18">
        <v>95000</v>
      </c>
      <c r="E39" s="18">
        <f t="shared" ref="E39:E40" si="12">+C39+D39</f>
        <v>220000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f t="shared" si="2"/>
        <v>0</v>
      </c>
    </row>
    <row r="40" spans="1:20" ht="31.5" x14ac:dyDescent="0.25">
      <c r="A40" s="6"/>
      <c r="B40" s="9" t="s">
        <v>26</v>
      </c>
      <c r="C40" s="18">
        <v>500000</v>
      </c>
      <c r="D40" s="18">
        <v>750000</v>
      </c>
      <c r="E40" s="18">
        <f t="shared" si="12"/>
        <v>1250000</v>
      </c>
      <c r="F40" s="18">
        <v>0</v>
      </c>
      <c r="G40" s="18">
        <v>719531.53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f t="shared" si="2"/>
        <v>719531.53</v>
      </c>
    </row>
    <row r="41" spans="1:20" ht="15.75" x14ac:dyDescent="0.25">
      <c r="A41" s="6"/>
      <c r="B41" s="72" t="s">
        <v>27</v>
      </c>
      <c r="C41" s="58">
        <f>+C37+C35+C26+C16+C10</f>
        <v>694496789</v>
      </c>
      <c r="D41" s="58">
        <f>+D37+D35+D26+D16+D10</f>
        <v>0</v>
      </c>
      <c r="E41" s="58">
        <f>+C41+D41</f>
        <v>694496789</v>
      </c>
      <c r="F41" s="58">
        <f>+F37+F35+F26+F16+F10</f>
        <v>32378563.009999998</v>
      </c>
      <c r="G41" s="58">
        <f>+G37+G35+G26+G16+G10</f>
        <v>31769022.620000001</v>
      </c>
      <c r="H41" s="58">
        <f>+H35+H26+H16+H10</f>
        <v>35800512.030000001</v>
      </c>
      <c r="I41" s="58">
        <f>+I37+I35+I26+I16+I10</f>
        <v>51928043.809999995</v>
      </c>
      <c r="J41" s="58">
        <f>+J37+J35+J26+J16+J10</f>
        <v>57109110.68</v>
      </c>
      <c r="K41" s="58" t="e">
        <f>+#REF!+#REF!+#REF!+K37+#REF!+K35+K26+K16+K10</f>
        <v>#REF!</v>
      </c>
      <c r="L41" s="58" t="e">
        <f>+#REF!+#REF!+#REF!+L37+#REF!+L35+L26+L16+L10</f>
        <v>#REF!</v>
      </c>
      <c r="M41" s="58" t="e">
        <f>+#REF!+#REF!+#REF!+M37+#REF!+M35+M26+M16+M10</f>
        <v>#REF!</v>
      </c>
      <c r="N41" s="58" t="e">
        <f>+#REF!+#REF!+#REF!+N37+#REF!+N35+N26+N16+N10</f>
        <v>#REF!</v>
      </c>
      <c r="O41" s="58" t="e">
        <f>+#REF!+#REF!+#REF!+O37+#REF!+O35+O26+O16+O10</f>
        <v>#REF!</v>
      </c>
      <c r="P41" s="58" t="e">
        <f>+#REF!+#REF!+#REF!+P37+#REF!+P35+P26+P16+P10</f>
        <v>#REF!</v>
      </c>
      <c r="Q41" s="58" t="e">
        <f>+#REF!+#REF!+#REF!+Q37+#REF!+Q35+Q26+Q16+Q10</f>
        <v>#REF!</v>
      </c>
      <c r="R41" s="58">
        <f>+F41+G41+H41+I41+J41</f>
        <v>208985252.15000001</v>
      </c>
    </row>
    <row r="42" spans="1:20" ht="15.75" x14ac:dyDescent="0.25">
      <c r="A42" s="6"/>
      <c r="B42" s="72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>
        <f t="shared" ref="R42:R43" si="13">SUM(F42:Q42)</f>
        <v>0</v>
      </c>
    </row>
    <row r="43" spans="1:20" ht="15.75" x14ac:dyDescent="0.25">
      <c r="A43" s="25"/>
      <c r="B43" s="6"/>
      <c r="C43" s="18"/>
      <c r="D43" s="37"/>
      <c r="E43" s="37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3">
        <f t="shared" si="13"/>
        <v>0</v>
      </c>
    </row>
    <row r="44" spans="1:20" ht="15.75" x14ac:dyDescent="0.25">
      <c r="A44" s="25"/>
      <c r="B44" s="1" t="s">
        <v>45</v>
      </c>
      <c r="C44" s="21">
        <f>+C41</f>
        <v>694496789</v>
      </c>
      <c r="D44" s="21">
        <f>+D41</f>
        <v>0</v>
      </c>
      <c r="E44" s="38">
        <f>+C44+D44</f>
        <v>694496789</v>
      </c>
      <c r="F44" s="22">
        <f>F10+F16+F26+F35</f>
        <v>32378563.009999998</v>
      </c>
      <c r="G44" s="22">
        <f>G10+G16+G26+G35+G37</f>
        <v>31769022.620000001</v>
      </c>
      <c r="H44" s="22">
        <f>H10+H16+H26+H35+H37</f>
        <v>35800512.030000001</v>
      </c>
      <c r="I44" s="22">
        <f>I10+I16+I26+I35+I37</f>
        <v>51928043.809999995</v>
      </c>
      <c r="J44" s="22">
        <f>J10+J16+J26+J35+J37</f>
        <v>57109110.68</v>
      </c>
      <c r="K44" s="22" t="e">
        <f>K10+K16+K26+K35+#REF!+K37+#REF!+#REF!+#REF!+#REF!+#REF!+#REF!</f>
        <v>#REF!</v>
      </c>
      <c r="L44" s="22" t="e">
        <f>L10+L16+L26+L35+#REF!+L37+#REF!+#REF!+#REF!+#REF!+#REF!+#REF!</f>
        <v>#REF!</v>
      </c>
      <c r="M44" s="22" t="e">
        <f>M10+M16+M26+M35+#REF!+M37+#REF!+#REF!+#REF!+#REF!+#REF!+#REF!</f>
        <v>#REF!</v>
      </c>
      <c r="N44" s="22" t="e">
        <f>SUM(N41:N43)</f>
        <v>#REF!</v>
      </c>
      <c r="O44" s="22" t="e">
        <f>SUM(O41:O43)</f>
        <v>#REF!</v>
      </c>
      <c r="P44" s="22" t="e">
        <f>+#REF!+#REF!+#REF!+P41</f>
        <v>#REF!</v>
      </c>
      <c r="Q44" s="22" t="e">
        <f>+#REF!+#REF!+#REF!+Q41</f>
        <v>#REF!</v>
      </c>
      <c r="R44" s="22">
        <f>+R41</f>
        <v>208985252.15000001</v>
      </c>
    </row>
    <row r="45" spans="1:20" ht="15.75" x14ac:dyDescent="0.25">
      <c r="A45" s="25"/>
      <c r="B45" s="57" t="s">
        <v>56</v>
      </c>
      <c r="C45" s="57"/>
      <c r="D45" s="25"/>
      <c r="E45" s="25"/>
      <c r="F45" s="25"/>
      <c r="G45" s="25"/>
      <c r="H45" s="25"/>
      <c r="I45" s="25"/>
      <c r="J45" s="6"/>
      <c r="K45" s="11"/>
      <c r="L45" s="11"/>
      <c r="M45" s="11"/>
      <c r="N45" s="11"/>
      <c r="O45" s="7"/>
      <c r="P45" s="7"/>
      <c r="Q45" s="7"/>
    </row>
    <row r="46" spans="1:20" ht="15.75" x14ac:dyDescent="0.25">
      <c r="A46" s="25"/>
      <c r="B46" s="51" t="s">
        <v>59</v>
      </c>
      <c r="C46" s="52"/>
      <c r="D46" s="49"/>
      <c r="E46" s="49"/>
      <c r="F46" s="41"/>
      <c r="G46" s="41"/>
      <c r="H46" s="41"/>
      <c r="I46" s="41"/>
      <c r="J46" s="41"/>
      <c r="K46" s="41"/>
      <c r="L46" s="41"/>
      <c r="M46" s="11"/>
      <c r="N46" s="11"/>
      <c r="O46" s="7"/>
      <c r="P46" s="7"/>
      <c r="Q46" s="7"/>
    </row>
    <row r="47" spans="1:20" ht="48.75" customHeight="1" x14ac:dyDescent="0.25">
      <c r="A47" s="25"/>
      <c r="B47" s="53" t="s">
        <v>60</v>
      </c>
      <c r="C47" s="54"/>
      <c r="D47" s="52"/>
      <c r="E47" s="52"/>
      <c r="F47" s="41"/>
      <c r="G47" s="41"/>
      <c r="H47" s="41"/>
      <c r="I47" s="41"/>
      <c r="J47" s="41"/>
      <c r="K47" s="41"/>
      <c r="L47" s="41"/>
      <c r="M47" s="11"/>
      <c r="N47" s="11"/>
      <c r="O47" s="7"/>
      <c r="P47" s="7"/>
      <c r="Q47" s="7"/>
      <c r="T47" s="4"/>
    </row>
    <row r="48" spans="1:20" ht="15.75" customHeight="1" x14ac:dyDescent="0.25">
      <c r="A48" s="25"/>
      <c r="B48" s="53" t="s">
        <v>61</v>
      </c>
      <c r="C48" s="53"/>
      <c r="D48" s="54"/>
      <c r="E48" s="54"/>
      <c r="F48" s="25"/>
      <c r="G48" s="25"/>
      <c r="H48" s="25"/>
      <c r="I48" s="25"/>
      <c r="J48" s="6"/>
      <c r="K48" s="11"/>
      <c r="L48" s="11"/>
      <c r="M48" s="11"/>
      <c r="N48" s="11"/>
      <c r="O48" s="7"/>
      <c r="P48" s="7"/>
      <c r="Q48" s="7"/>
    </row>
    <row r="49" spans="1:29" ht="15.75" customHeight="1" x14ac:dyDescent="0.25">
      <c r="A49" s="25"/>
      <c r="B49" s="53"/>
      <c r="C49" s="53"/>
      <c r="D49" s="53"/>
      <c r="E49" s="53"/>
      <c r="F49" s="25"/>
      <c r="G49" s="25"/>
      <c r="H49" s="25"/>
      <c r="I49" s="25"/>
      <c r="J49" s="6"/>
      <c r="K49" s="11"/>
      <c r="L49" s="11"/>
      <c r="M49" s="11"/>
      <c r="N49" s="11"/>
      <c r="O49" s="7"/>
      <c r="P49" s="7"/>
      <c r="Q49" s="7"/>
      <c r="T49" s="4"/>
    </row>
    <row r="50" spans="1:29" ht="15.75" x14ac:dyDescent="0.25">
      <c r="A50" s="25"/>
      <c r="B50" s="53"/>
      <c r="C50" s="53"/>
      <c r="D50" s="53"/>
      <c r="E50" s="53"/>
      <c r="F50" s="25"/>
      <c r="G50" s="25"/>
      <c r="H50" s="25"/>
      <c r="I50" s="25"/>
      <c r="J50" s="6"/>
      <c r="K50" s="11"/>
      <c r="L50" s="11"/>
      <c r="M50" s="11"/>
      <c r="N50" s="11"/>
      <c r="O50" s="7"/>
      <c r="P50" s="7"/>
      <c r="Q50" s="7"/>
    </row>
    <row r="51" spans="1:29" ht="15.75" x14ac:dyDescent="0.25">
      <c r="A51" s="25"/>
      <c r="B51" s="25"/>
      <c r="C51" s="25"/>
      <c r="D51" s="53"/>
      <c r="E51" s="53"/>
      <c r="F51" s="25"/>
      <c r="G51" s="25"/>
      <c r="H51" s="25"/>
      <c r="I51" s="25"/>
      <c r="J51" s="6"/>
      <c r="K51" s="11"/>
      <c r="L51" s="11"/>
      <c r="M51" s="11"/>
      <c r="N51" s="11"/>
      <c r="O51" s="7"/>
      <c r="P51" s="7"/>
      <c r="Q51" s="7"/>
      <c r="U51" s="4"/>
    </row>
    <row r="52" spans="1:29" ht="15.75" x14ac:dyDescent="0.25">
      <c r="A52" s="25"/>
      <c r="B52" s="25"/>
      <c r="C52" s="25"/>
      <c r="D52" s="40"/>
      <c r="E52" s="40"/>
      <c r="F52" s="25"/>
      <c r="G52" s="25"/>
      <c r="H52" s="25"/>
      <c r="I52" s="25"/>
      <c r="J52" s="6"/>
      <c r="K52" s="11"/>
      <c r="L52" s="11"/>
      <c r="M52" s="11"/>
      <c r="N52" s="11"/>
      <c r="O52" s="7"/>
      <c r="P52" s="7"/>
      <c r="Q52" s="7"/>
    </row>
    <row r="53" spans="1:29" ht="15.75" x14ac:dyDescent="0.25">
      <c r="A53" s="25"/>
      <c r="B53" s="49"/>
      <c r="C53" s="49"/>
      <c r="D53" s="25"/>
      <c r="E53" s="25"/>
      <c r="F53" s="25"/>
      <c r="G53" s="25"/>
      <c r="H53" s="25"/>
      <c r="I53" s="25"/>
      <c r="J53" s="6"/>
      <c r="K53" s="11"/>
      <c r="L53" s="11"/>
      <c r="M53" s="11"/>
      <c r="N53" s="11"/>
      <c r="O53" s="7"/>
      <c r="P53" s="7"/>
      <c r="Q53" s="7"/>
    </row>
    <row r="54" spans="1:29" ht="15.75" x14ac:dyDescent="0.25">
      <c r="A54" s="25"/>
      <c r="B54" s="50"/>
      <c r="C54" s="50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7"/>
      <c r="O54" s="7"/>
      <c r="P54" s="24"/>
      <c r="Q54" s="7"/>
      <c r="R54" s="7"/>
    </row>
    <row r="55" spans="1:29" ht="18.75" x14ac:dyDescent="0.3">
      <c r="A55" s="32"/>
      <c r="D55" s="50"/>
      <c r="E55" s="50"/>
      <c r="F55" s="50"/>
      <c r="G55" s="6"/>
      <c r="H55" s="6"/>
      <c r="I55" s="6"/>
      <c r="J55" s="6"/>
      <c r="K55" s="6"/>
      <c r="L55" s="6"/>
      <c r="M55" s="11"/>
      <c r="N55" s="5" t="s">
        <v>51</v>
      </c>
      <c r="O55" s="32"/>
      <c r="P55" s="32"/>
      <c r="Q55" s="24"/>
      <c r="R55" s="7"/>
    </row>
    <row r="56" spans="1:29" ht="18.75" x14ac:dyDescent="0.3">
      <c r="A56" s="6"/>
      <c r="F56" s="14"/>
      <c r="G56" s="14"/>
      <c r="H56" s="14"/>
      <c r="I56" s="14"/>
      <c r="J56" s="28"/>
      <c r="K56" s="14"/>
      <c r="L56" s="14"/>
      <c r="M56" s="14"/>
      <c r="O56" s="23"/>
      <c r="P56" s="10"/>
      <c r="Q56" s="7"/>
      <c r="R56" s="7"/>
    </row>
    <row r="57" spans="1:29" ht="18.75" x14ac:dyDescent="0.3">
      <c r="A57" s="6"/>
      <c r="F57" s="26"/>
      <c r="G57" s="26"/>
      <c r="H57" s="14"/>
      <c r="I57" s="14"/>
      <c r="J57" s="30"/>
      <c r="K57" s="27"/>
      <c r="L57" s="27"/>
      <c r="M57" s="27"/>
    </row>
    <row r="58" spans="1:29" s="5" customFormat="1" ht="15.75" customHeight="1" x14ac:dyDescent="0.3">
      <c r="A58"/>
      <c r="B58" s="19"/>
      <c r="C58" s="19"/>
      <c r="D58"/>
      <c r="E58"/>
      <c r="F58" s="14"/>
      <c r="G58" s="14"/>
      <c r="H58" s="14"/>
      <c r="I58" s="14"/>
      <c r="J58" s="29"/>
      <c r="K58" s="14"/>
      <c r="L58" s="14"/>
      <c r="M58" s="14"/>
      <c r="R58"/>
      <c r="S58"/>
      <c r="T58"/>
      <c r="U58"/>
      <c r="V58"/>
      <c r="W58"/>
      <c r="X58"/>
      <c r="Y58"/>
      <c r="Z58"/>
      <c r="AA58"/>
      <c r="AB58"/>
      <c r="AC58"/>
    </row>
    <row r="59" spans="1:29" s="5" customFormat="1" ht="18.75" x14ac:dyDescent="0.3">
      <c r="A59"/>
      <c r="B59" s="19"/>
      <c r="C59" s="19"/>
      <c r="D59" s="19"/>
      <c r="E59" s="19"/>
      <c r="F59" s="19"/>
      <c r="H59" s="19"/>
      <c r="I59" s="19"/>
      <c r="J59" s="19"/>
      <c r="K59" s="19"/>
      <c r="L59" s="19"/>
      <c r="M59" s="19"/>
      <c r="P59" s="12"/>
      <c r="R59"/>
      <c r="S59"/>
      <c r="T59"/>
      <c r="U59"/>
      <c r="V59"/>
      <c r="W59"/>
      <c r="X59"/>
      <c r="Y59"/>
      <c r="Z59"/>
      <c r="AA59"/>
      <c r="AB59"/>
      <c r="AC59"/>
    </row>
    <row r="60" spans="1:29" s="5" customFormat="1" ht="18.75" x14ac:dyDescent="0.3">
      <c r="A60"/>
      <c r="B60" s="27"/>
      <c r="C60" s="27"/>
      <c r="D60" s="19"/>
      <c r="E60" s="19"/>
      <c r="F60" s="14"/>
      <c r="G60" s="19"/>
      <c r="H60" s="19"/>
      <c r="I60" s="19"/>
      <c r="K60" s="19"/>
      <c r="L60" s="19"/>
      <c r="M60" s="19"/>
      <c r="R60"/>
      <c r="S60"/>
      <c r="T60" s="4"/>
      <c r="U60"/>
      <c r="V60"/>
      <c r="W60"/>
      <c r="X60"/>
      <c r="Y60"/>
      <c r="Z60"/>
      <c r="AA60"/>
      <c r="AB60"/>
      <c r="AC60"/>
    </row>
    <row r="61" spans="1:29" s="5" customFormat="1" ht="18.75" x14ac:dyDescent="0.3">
      <c r="A61"/>
      <c r="B61" s="14"/>
      <c r="C61" s="14"/>
      <c r="D61" s="27"/>
      <c r="E61" s="27"/>
      <c r="F61" s="32"/>
      <c r="G61" s="7"/>
      <c r="H61" s="7"/>
      <c r="I61" s="7"/>
      <c r="J61" s="25" t="s">
        <v>52</v>
      </c>
      <c r="K61" s="25"/>
      <c r="L61" s="25"/>
      <c r="R61"/>
      <c r="S61"/>
      <c r="T61"/>
      <c r="U61"/>
      <c r="V61"/>
      <c r="W61"/>
      <c r="X61"/>
      <c r="Y61"/>
      <c r="Z61"/>
      <c r="AA61"/>
      <c r="AB61"/>
      <c r="AC61"/>
    </row>
    <row r="62" spans="1:29" s="5" customFormat="1" ht="18.75" x14ac:dyDescent="0.3">
      <c r="A62"/>
      <c r="B62"/>
      <c r="C62"/>
      <c r="D62" s="14"/>
      <c r="E62" s="14"/>
      <c r="F62" s="7"/>
      <c r="G62" s="7"/>
      <c r="H62" s="7"/>
      <c r="I62" s="7"/>
      <c r="J62" s="32"/>
      <c r="K62" s="32"/>
      <c r="L62" s="32"/>
      <c r="P62" s="12"/>
      <c r="R62"/>
      <c r="S62"/>
      <c r="T62"/>
      <c r="U62"/>
      <c r="V62"/>
      <c r="W62"/>
      <c r="X62"/>
      <c r="Y62"/>
      <c r="Z62"/>
      <c r="AA62"/>
      <c r="AB62"/>
      <c r="AC62"/>
    </row>
    <row r="63" spans="1:29" s="5" customFormat="1" ht="18.75" x14ac:dyDescent="0.3">
      <c r="A63"/>
      <c r="B63"/>
      <c r="C63"/>
      <c r="D63"/>
      <c r="E63"/>
      <c r="H63" s="31"/>
      <c r="J63" s="33"/>
      <c r="K63" s="33"/>
      <c r="L63" s="33"/>
      <c r="R63"/>
      <c r="S63"/>
      <c r="T63"/>
      <c r="U63"/>
      <c r="V63"/>
      <c r="W63"/>
      <c r="X63"/>
      <c r="Y63"/>
      <c r="Z63"/>
      <c r="AA63"/>
      <c r="AB63"/>
      <c r="AC63"/>
    </row>
    <row r="64" spans="1:29" s="5" customFormat="1" ht="18.75" x14ac:dyDescent="0.3">
      <c r="A64"/>
      <c r="B64"/>
      <c r="C64"/>
      <c r="D64"/>
      <c r="E64"/>
      <c r="I64" s="32"/>
      <c r="J64" s="32"/>
      <c r="K64" s="32"/>
      <c r="L64" s="14"/>
      <c r="R64"/>
      <c r="S64"/>
      <c r="T64"/>
      <c r="U64"/>
      <c r="V64"/>
      <c r="W64"/>
      <c r="X64"/>
      <c r="Y64"/>
      <c r="Z64"/>
      <c r="AA64"/>
      <c r="AB64"/>
      <c r="AC64"/>
    </row>
    <row r="65" spans="1:29" s="5" customFormat="1" ht="15.75" x14ac:dyDescent="0.25">
      <c r="A65"/>
      <c r="B65"/>
      <c r="C65"/>
      <c r="D65"/>
      <c r="E65"/>
      <c r="I65" s="7"/>
      <c r="J65" s="7"/>
      <c r="R65"/>
      <c r="S65"/>
      <c r="T65"/>
      <c r="U65"/>
      <c r="V65"/>
      <c r="W65"/>
      <c r="X65"/>
      <c r="Y65"/>
      <c r="Z65"/>
      <c r="AA65"/>
      <c r="AB65"/>
      <c r="AC65"/>
    </row>
    <row r="66" spans="1:29" s="5" customFormat="1" ht="15.75" x14ac:dyDescent="0.25">
      <c r="A66"/>
      <c r="B66"/>
      <c r="C66"/>
      <c r="D66"/>
      <c r="E66"/>
      <c r="I66" s="7"/>
      <c r="J66" s="7"/>
      <c r="R66"/>
      <c r="S66"/>
      <c r="T66"/>
      <c r="U66"/>
      <c r="V66"/>
      <c r="W66"/>
      <c r="X66"/>
      <c r="Y66"/>
      <c r="Z66"/>
      <c r="AA66"/>
      <c r="AB66"/>
      <c r="AC66"/>
    </row>
    <row r="67" spans="1:29" s="5" customFormat="1" x14ac:dyDescent="0.25">
      <c r="A67"/>
      <c r="B67"/>
      <c r="C67"/>
      <c r="D67"/>
      <c r="E67"/>
      <c r="R67"/>
      <c r="S67"/>
      <c r="T67"/>
      <c r="U67"/>
      <c r="V67"/>
      <c r="W67"/>
      <c r="X67"/>
      <c r="Y67"/>
      <c r="Z67"/>
      <c r="AA67"/>
      <c r="AB67"/>
      <c r="AC67"/>
    </row>
    <row r="70" spans="1:29" ht="18.75" x14ac:dyDescent="0.3">
      <c r="G70" s="55"/>
      <c r="H70" s="55"/>
      <c r="I70" s="55"/>
    </row>
    <row r="71" spans="1:29" s="5" customFormat="1" ht="18.75" x14ac:dyDescent="0.3">
      <c r="A71"/>
      <c r="B71"/>
      <c r="C71"/>
      <c r="D71"/>
      <c r="E71"/>
      <c r="G71" s="56"/>
      <c r="H71" s="56"/>
      <c r="I71" s="56"/>
      <c r="R71"/>
      <c r="S71"/>
      <c r="T71"/>
      <c r="U71"/>
      <c r="V71"/>
      <c r="W71"/>
      <c r="X71"/>
      <c r="Y71"/>
      <c r="Z71"/>
      <c r="AA71"/>
      <c r="AB71"/>
      <c r="AC71"/>
    </row>
    <row r="72" spans="1:29" s="5" customFormat="1" ht="18.75" x14ac:dyDescent="0.3">
      <c r="A72"/>
      <c r="B72"/>
      <c r="C72"/>
      <c r="D72"/>
      <c r="E72"/>
      <c r="G72" s="55"/>
      <c r="H72" s="55"/>
      <c r="I72" s="55"/>
      <c r="R72"/>
      <c r="S72"/>
      <c r="T72"/>
      <c r="U72"/>
      <c r="V72"/>
      <c r="W72"/>
      <c r="X72"/>
      <c r="Y72"/>
      <c r="Z72"/>
      <c r="AA72"/>
      <c r="AB72"/>
      <c r="AC72"/>
    </row>
    <row r="73" spans="1:29" s="5" customFormat="1" x14ac:dyDescent="0.25">
      <c r="A73"/>
      <c r="B73"/>
      <c r="C73"/>
      <c r="D73"/>
      <c r="E73"/>
      <c r="R73"/>
      <c r="S73"/>
      <c r="T73"/>
      <c r="U73"/>
      <c r="V73"/>
      <c r="W73"/>
      <c r="X73"/>
      <c r="Y73"/>
      <c r="Z73"/>
      <c r="AA73"/>
      <c r="AB73"/>
      <c r="AC73"/>
    </row>
  </sheetData>
  <mergeCells count="32">
    <mergeCell ref="Q41:Q42"/>
    <mergeCell ref="R41:R42"/>
    <mergeCell ref="B41:B42"/>
    <mergeCell ref="C41:C42"/>
    <mergeCell ref="E41:E42"/>
    <mergeCell ref="F41:F42"/>
    <mergeCell ref="D41:D42"/>
    <mergeCell ref="G41:G42"/>
    <mergeCell ref="H41:H42"/>
    <mergeCell ref="N41:N42"/>
    <mergeCell ref="O41:O42"/>
    <mergeCell ref="I41:I42"/>
    <mergeCell ref="J41:J42"/>
    <mergeCell ref="K41:K42"/>
    <mergeCell ref="L41:L42"/>
    <mergeCell ref="M41:M42"/>
    <mergeCell ref="R7:R8"/>
    <mergeCell ref="B1:R1"/>
    <mergeCell ref="B2:R2"/>
    <mergeCell ref="B3:R3"/>
    <mergeCell ref="B4:R4"/>
    <mergeCell ref="B5:R5"/>
    <mergeCell ref="D7:D8"/>
    <mergeCell ref="B7:B8"/>
    <mergeCell ref="C7:C8"/>
    <mergeCell ref="F7:P7"/>
    <mergeCell ref="E7:E8"/>
    <mergeCell ref="G70:I70"/>
    <mergeCell ref="G71:I71"/>
    <mergeCell ref="G72:I72"/>
    <mergeCell ref="B45:C45"/>
    <mergeCell ref="P41:P42"/>
  </mergeCells>
  <printOptions horizontalCentered="1"/>
  <pageMargins left="0.51" right="0.34" top="0.56999999999999995" bottom="0.51" header="0.31496062992125984" footer="0.31496062992125984"/>
  <pageSetup scale="45" fitToHeight="0" orientation="portrait" r:id="rId1"/>
  <headerFooter>
    <oddFooter>&amp;RPág. &amp;P / &amp;N</oddFooter>
  </headerFooter>
  <rowBreaks count="1" manualBreakCount="1">
    <brk id="58" min="1" max="17" man="1"/>
  </rowBreaks>
  <colBreaks count="1" manualBreakCount="1">
    <brk id="11" max="1048575" man="1"/>
  </colBreaks>
  <ignoredErrors>
    <ignoredError sqref="E10 E16 E26" formula="1"/>
    <ignoredError sqref="F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 MAYO2025</vt:lpstr>
      <vt:lpstr>'Plantilla Ejecucion MAYO2025'!Área_de_impresión</vt:lpstr>
      <vt:lpstr>'Plantilla Ejecucion MAYO2025'!Títulos_a_imprimir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del Carmen Mena Mena</cp:lastModifiedBy>
  <cp:lastPrinted>2025-06-03T13:44:53Z</cp:lastPrinted>
  <dcterms:created xsi:type="dcterms:W3CDTF">2018-04-17T18:57:16Z</dcterms:created>
  <dcterms:modified xsi:type="dcterms:W3CDTF">2025-06-11T11:04:08Z</dcterms:modified>
</cp:coreProperties>
</file>